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3\Variazioni\CR\5^ Assestamento\Trasparenza\"/>
    </mc:Choice>
  </mc:AlternateContent>
  <xr:revisionPtr revIDLastSave="0" documentId="13_ncr:1_{EE81497F-4F2E-4B21-B785-1A34891C7B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SPESA!$A$3:$S$1678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SPESA!$A$1:$R$1677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J98" i="4" l="1"/>
  <c r="G100" i="4"/>
  <c r="G92" i="4"/>
  <c r="J67" i="4"/>
  <c r="J55" i="4"/>
  <c r="I1254" i="6"/>
  <c r="I664" i="6"/>
  <c r="I435" i="6"/>
  <c r="I129" i="6"/>
  <c r="I107" i="6"/>
  <c r="I103" i="6"/>
  <c r="I81" i="6"/>
  <c r="I77" i="6"/>
  <c r="I64" i="6"/>
  <c r="I38" i="6"/>
  <c r="I34" i="6"/>
  <c r="I21" i="6"/>
  <c r="I8" i="6"/>
  <c r="M217" i="4"/>
  <c r="N217" i="4"/>
  <c r="J82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2" i="6"/>
  <c r="I1492" i="6" s="1"/>
  <c r="I1491" i="6"/>
  <c r="I1490" i="6"/>
  <c r="F1488" i="6"/>
  <c r="I1488" i="6" s="1"/>
  <c r="I1487" i="6"/>
  <c r="I1486" i="6"/>
  <c r="F1484" i="6"/>
  <c r="I1484" i="6" s="1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F1058" i="6"/>
  <c r="I1058" i="6" s="1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F960" i="6"/>
  <c r="I960" i="6" s="1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F755" i="6"/>
  <c r="I755" i="6" s="1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L1667" i="6" l="1"/>
  <c r="N1495" i="6"/>
  <c r="P1518" i="6"/>
  <c r="R125" i="6"/>
  <c r="R1573" i="6"/>
  <c r="M1667" i="6"/>
  <c r="N60" i="6"/>
  <c r="R73" i="6"/>
  <c r="N1586" i="6"/>
  <c r="N30" i="6"/>
  <c r="R1358" i="6"/>
  <c r="I1638" i="6"/>
  <c r="I1642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9" i="6"/>
  <c r="I1643" i="6" s="1"/>
  <c r="Q1125" i="6"/>
  <c r="P567" i="6"/>
  <c r="Q1305" i="6"/>
  <c r="N289" i="6"/>
  <c r="N323" i="6"/>
  <c r="N506" i="6"/>
  <c r="Q567" i="6"/>
  <c r="M1476" i="6"/>
  <c r="N1573" i="6"/>
  <c r="Q1604" i="6"/>
  <c r="N620" i="6"/>
  <c r="R745" i="6"/>
  <c r="N819" i="6"/>
  <c r="N887" i="6"/>
  <c r="N1103" i="6"/>
  <c r="P1604" i="6"/>
  <c r="N1472" i="6"/>
  <c r="K1604" i="6"/>
  <c r="Q412" i="6"/>
  <c r="Q470" i="6"/>
  <c r="K624" i="6"/>
  <c r="N643" i="6"/>
  <c r="N910" i="6"/>
  <c r="K948" i="6"/>
  <c r="N1233" i="6"/>
  <c r="M1379" i="6"/>
  <c r="N306" i="6"/>
  <c r="N489" i="6"/>
  <c r="L567" i="6"/>
  <c r="N1537" i="6"/>
  <c r="N1558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8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7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3" i="6"/>
  <c r="L1604" i="6"/>
  <c r="O1604" i="6"/>
  <c r="O1667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6" i="6"/>
  <c r="M1604" i="6"/>
  <c r="P168" i="6"/>
  <c r="M470" i="6"/>
  <c r="O527" i="6"/>
  <c r="P891" i="6"/>
  <c r="O1379" i="6"/>
  <c r="M1518" i="6"/>
  <c r="R1537" i="6"/>
  <c r="R1558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8" i="6"/>
  <c r="N1599" i="6"/>
  <c r="N1667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7" i="6"/>
  <c r="P412" i="6"/>
  <c r="F61" i="6"/>
  <c r="P1667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7" i="6"/>
  <c r="I1640" i="6"/>
  <c r="I1644" i="6" s="1"/>
  <c r="N125" i="6"/>
  <c r="K1305" i="6"/>
  <c r="K1125" i="6"/>
  <c r="R138" i="6"/>
  <c r="K1436" i="6"/>
  <c r="K1518" i="6"/>
  <c r="O412" i="6"/>
  <c r="N47" i="6"/>
  <c r="N1120" i="6"/>
  <c r="R1267" i="6"/>
  <c r="N86" i="6"/>
  <c r="R151" i="6"/>
  <c r="K470" i="6"/>
  <c r="Q783" i="6"/>
  <c r="F1640" i="6"/>
  <c r="F1644" i="6" s="1"/>
  <c r="R86" i="6"/>
  <c r="O1125" i="6"/>
  <c r="R1513" i="6"/>
  <c r="O1518" i="6"/>
  <c r="R1599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G1514" i="6"/>
  <c r="F1514" i="6"/>
  <c r="H1513" i="6"/>
  <c r="G1513" i="6"/>
  <c r="F1513" i="6"/>
  <c r="H1512" i="6"/>
  <c r="G1512" i="6"/>
  <c r="F1512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N1518" i="6" l="1"/>
  <c r="I568" i="6"/>
  <c r="N1604" i="6"/>
  <c r="I111" i="6"/>
  <c r="R624" i="6"/>
  <c r="R567" i="6"/>
  <c r="R1125" i="6"/>
  <c r="R1604" i="6"/>
  <c r="F1517" i="6"/>
  <c r="R527" i="6"/>
  <c r="N1305" i="6"/>
  <c r="R1476" i="6"/>
  <c r="N948" i="6"/>
  <c r="I1435" i="6"/>
  <c r="N1125" i="6"/>
  <c r="R783" i="6"/>
  <c r="N1379" i="6"/>
  <c r="R412" i="6"/>
  <c r="R1379" i="6"/>
  <c r="N891" i="6"/>
  <c r="F1603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1" i="6"/>
  <c r="Q1675" i="6" s="1"/>
  <c r="N1476" i="6"/>
  <c r="R891" i="6"/>
  <c r="F1557" i="6"/>
  <c r="H1559" i="6"/>
  <c r="P1671" i="6"/>
  <c r="P1675" i="6" s="1"/>
  <c r="N1436" i="6"/>
  <c r="F949" i="6"/>
  <c r="G1558" i="6"/>
  <c r="O1671" i="6"/>
  <c r="O1675" i="6" s="1"/>
  <c r="N783" i="6"/>
  <c r="K1671" i="6"/>
  <c r="K1675" i="6" s="1"/>
  <c r="H568" i="6"/>
  <c r="F624" i="6"/>
  <c r="R470" i="6"/>
  <c r="H469" i="6"/>
  <c r="H948" i="6"/>
  <c r="F1558" i="6"/>
  <c r="R1518" i="6"/>
  <c r="R168" i="6"/>
  <c r="G891" i="6"/>
  <c r="H947" i="6"/>
  <c r="H1305" i="6"/>
  <c r="G471" i="6"/>
  <c r="F1306" i="6"/>
  <c r="G1476" i="6"/>
  <c r="G1519" i="6"/>
  <c r="G1306" i="6"/>
  <c r="F1436" i="6"/>
  <c r="G783" i="6"/>
  <c r="F1304" i="6"/>
  <c r="H1306" i="6"/>
  <c r="F1125" i="6"/>
  <c r="I1306" i="6"/>
  <c r="G1304" i="6"/>
  <c r="I1304" i="6"/>
  <c r="F1518" i="6"/>
  <c r="I390" i="6"/>
  <c r="I411" i="6" s="1"/>
  <c r="I1126" i="6"/>
  <c r="F1305" i="6"/>
  <c r="H1378" i="6"/>
  <c r="I1380" i="6"/>
  <c r="F1435" i="6"/>
  <c r="G1437" i="6"/>
  <c r="G1475" i="6"/>
  <c r="G1518" i="6"/>
  <c r="H1603" i="6"/>
  <c r="H1304" i="6"/>
  <c r="G1305" i="6"/>
  <c r="H1437" i="6"/>
  <c r="G782" i="6"/>
  <c r="I1517" i="6"/>
  <c r="F1605" i="6"/>
  <c r="F469" i="6"/>
  <c r="H527" i="6"/>
  <c r="G624" i="6"/>
  <c r="H782" i="6"/>
  <c r="H891" i="6"/>
  <c r="F948" i="6"/>
  <c r="I1124" i="6"/>
  <c r="I1378" i="6"/>
  <c r="G1435" i="6"/>
  <c r="H1475" i="6"/>
  <c r="F1519" i="6"/>
  <c r="G1557" i="6"/>
  <c r="G1605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I1519" i="6"/>
  <c r="H1518" i="6"/>
  <c r="H1557" i="6"/>
  <c r="H1605" i="6"/>
  <c r="I1603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7" i="6"/>
  <c r="H1519" i="6"/>
  <c r="I1557" i="6"/>
  <c r="H1558" i="6"/>
  <c r="F1604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7" i="6"/>
  <c r="F1559" i="6"/>
  <c r="G1604" i="6"/>
  <c r="F625" i="6"/>
  <c r="G892" i="6"/>
  <c r="F1124" i="6"/>
  <c r="G1379" i="6"/>
  <c r="G1603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9" i="6"/>
  <c r="G1559" i="6"/>
  <c r="H1604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600" i="6"/>
  <c r="I1605" i="6" s="1"/>
  <c r="I1599" i="6"/>
  <c r="I1604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7" i="6"/>
  <c r="I1558" i="6" s="1"/>
  <c r="I1513" i="6"/>
  <c r="I1518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1" i="6" s="1"/>
  <c r="M1675" i="6" s="1"/>
  <c r="L17" i="6"/>
  <c r="H18" i="6"/>
  <c r="H17" i="6"/>
  <c r="H16" i="6"/>
  <c r="G17" i="6"/>
  <c r="G18" i="6"/>
  <c r="G16" i="6"/>
  <c r="F17" i="6"/>
  <c r="F18" i="6"/>
  <c r="F16" i="6"/>
  <c r="I14" i="6"/>
  <c r="I13" i="6"/>
  <c r="I12" i="6"/>
  <c r="I9" i="6"/>
  <c r="I10" i="6"/>
  <c r="I85" i="6" l="1"/>
  <c r="I891" i="6"/>
  <c r="R1671" i="6"/>
  <c r="R1675" i="6" s="1"/>
  <c r="G167" i="6"/>
  <c r="G1670" i="6" s="1"/>
  <c r="G1674" i="6" s="1"/>
  <c r="I72" i="6"/>
  <c r="I527" i="6"/>
  <c r="G168" i="6"/>
  <c r="G1671" i="6" s="1"/>
  <c r="G1675" i="6" s="1"/>
  <c r="I471" i="6"/>
  <c r="N17" i="6"/>
  <c r="N168" i="6" s="1"/>
  <c r="N1671" i="6" s="1"/>
  <c r="N1675" i="6" s="1"/>
  <c r="L168" i="6"/>
  <c r="L1671" i="6" s="1"/>
  <c r="L1675" i="6" s="1"/>
  <c r="F167" i="6"/>
  <c r="F1670" i="6" s="1"/>
  <c r="F1674" i="6" s="1"/>
  <c r="H169" i="6"/>
  <c r="H1672" i="6" s="1"/>
  <c r="H1676" i="6" s="1"/>
  <c r="H167" i="6"/>
  <c r="H1670" i="6" s="1"/>
  <c r="H1674" i="6" s="1"/>
  <c r="H168" i="6"/>
  <c r="H1671" i="6" s="1"/>
  <c r="H1675" i="6" s="1"/>
  <c r="I1305" i="6"/>
  <c r="I587" i="6"/>
  <c r="I567" i="6"/>
  <c r="I1125" i="6"/>
  <c r="I644" i="6"/>
  <c r="I660" i="6" s="1"/>
  <c r="I1379" i="6"/>
  <c r="I470" i="6"/>
  <c r="I60" i="6"/>
  <c r="G169" i="6"/>
  <c r="G1672" i="6" s="1"/>
  <c r="G1676" i="6" s="1"/>
  <c r="I61" i="6"/>
  <c r="F169" i="6"/>
  <c r="F1672" i="6" s="1"/>
  <c r="F1676" i="6" s="1"/>
  <c r="F168" i="6"/>
  <c r="F1671" i="6" s="1"/>
  <c r="F1675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2" i="6" l="1"/>
  <c r="I1676" i="6" s="1"/>
  <c r="I619" i="6"/>
  <c r="I624" i="6"/>
  <c r="I643" i="6" l="1"/>
  <c r="I623" i="6"/>
  <c r="I659" i="6" l="1"/>
  <c r="I782" i="6" s="1"/>
  <c r="I1670" i="6" s="1"/>
  <c r="I1674" i="6" s="1"/>
  <c r="I783" i="6"/>
  <c r="I1671" i="6" s="1"/>
  <c r="I1675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J105" i="4" l="1"/>
  <c r="I66" i="5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<sst xmlns="http://schemas.openxmlformats.org/spreadsheetml/2006/main" count="5826" uniqueCount="486">
  <si>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</si>
  <si>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</si>
  <si>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</si>
  <si>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</si>
  <si>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</si>
  <si>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</si>
  <si>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</si>
  <si>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</si>
  <si>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</si>
  <si>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</si>
  <si>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</si>
  <si>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</si>
  <si>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</si>
  <si>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</si>
  <si>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</si>
  <si>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</si>
  <si>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</si>
  <si>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</si>
  <si>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</si>
  <si>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</si>
  <si>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</si>
  <si>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</si>
  <si>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</si>
  <si>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</si>
  <si>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</si>
  <si>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</si>
  <si>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</si>
  <si>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</si>
  <si>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</si>
  <si>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</si>
  <si>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</si>
  <si>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</si>
  <si>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</si>
  <si>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</si>
  <si>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</si>
  <si>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</si>
  <si>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</si>
  <si>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</si>
  <si>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</si>
  <si>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</si>
  <si>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</si>
  <si>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</si>
  <si>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</si>
  <si>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</si>
  <si>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</si>
  <si>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</si>
  <si>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</si>
  <si>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</si>
  <si>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</si>
  <si>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</si>
  <si>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</si>
  <si>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</si>
  <si>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</si>
  <si>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</si>
  <si>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</si>
  <si>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</si>
  <si>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</si>
  <si>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</si>
  <si>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</si>
  <si>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</si>
  <si>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</si>
  <si>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</si>
  <si>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</si>
  <si>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</si>
  <si>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</si>
  <si>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</si>
  <si>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</si>
  <si>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</si>
  <si>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</si>
  <si>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</si>
  <si>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</si>
  <si>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</si>
  <si>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</si>
  <si>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</si>
  <si>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</si>
  <si>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</si>
  <si>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</si>
  <si>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</si>
  <si>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</si>
  <si>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</si>
  <si>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</si>
  <si>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</si>
  <si>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</si>
  <si>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</si>
  <si>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</si>
  <si>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</si>
  <si>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</si>
  <si>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</si>
  <si>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</si>
  <si>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</si>
  <si>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</si>
  <si>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</si>
  <si>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</si>
  <si>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</si>
  <si>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</si>
  <si>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</si>
  <si>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</si>
  <si>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</si>
  <si>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</si>
  <si>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</si>
  <si>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</si>
  <si>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</si>
  <si>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</si>
  <si>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</si>
  <si>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</si>
  <si>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</si>
  <si>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</si>
  <si>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</si>
  <si>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</si>
  <si>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</si>
  <si>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</si>
  <si>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</si>
  <si>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</si>
  <si>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</si>
  <si>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</si>
  <si>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</si>
  <si>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</si>
  <si>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</si>
  <si>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</si>
  <si>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</si>
  <si>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</si>
  <si>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</si>
  <si>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</si>
  <si>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</si>
  <si>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</si>
  <si>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</si>
  <si>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</si>
  <si>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</si>
  <si>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</si>
  <si>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</si>
  <si>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</si>
  <si>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</si>
  <si>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</si>
  <si>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</si>
  <si>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</si>
  <si>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</si>
  <si>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</si>
  <si>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</si>
  <si>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</si>
  <si>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</si>
  <si>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</si>
  <si>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</si>
  <si>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</si>
  <si>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</si>
  <si>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</si>
  <si>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</si>
  <si>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</si>
  <si>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</si>
  <si>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</si>
  <si>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</si>
  <si>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</si>
  <si>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</si>
  <si>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</si>
  <si>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</si>
  <si>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</si>
  <si>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</si>
  <si>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</si>
  <si>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</si>
  <si>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</si>
  <si>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</si>
  <si>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</si>
  <si>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</si>
  <si>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</si>
  <si>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</si>
  <si>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</si>
  <si>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</si>
  <si>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</si>
  <si>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</si>
  <si>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</si>
  <si>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</si>
  <si>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</si>
  <si>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</si>
  <si>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</si>
  <si>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</si>
  <si>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</si>
  <si>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</si>
  <si>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</si>
  <si>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</si>
  <si>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</si>
  <si>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</si>
  <si>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</si>
  <si>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</si>
  <si>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</si>
  <si>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</si>
  <si>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</si>
  <si>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</si>
  <si>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</si>
  <si>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</si>
  <si>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</si>
  <si>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</si>
  <si>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</si>
  <si>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</si>
  <si>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</si>
  <si>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</si>
  <si>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</si>
  <si>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</si>
  <si>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</si>
  <si>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</si>
  <si>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</si>
  <si>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</si>
  <si>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</si>
  <si>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</si>
  <si>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</si>
  <si>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</si>
  <si>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</si>
  <si>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</si>
  <si>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</si>
  <si>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</si>
  <si>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</si>
  <si>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</si>
  <si>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</si>
  <si>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</si>
  <si>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</si>
  <si>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</si>
  <si>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</si>
  <si>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</si>
  <si>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</si>
  <si>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</si>
  <si>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</si>
  <si>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</si>
  <si>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</si>
  <si>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</si>
  <si>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</si>
  <si>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</si>
  <si>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</si>
  <si>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</si>
  <si>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</si>
  <si>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</si>
  <si>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</si>
  <si>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</si>
  <si>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</si>
  <si>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</si>
  <si>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</si>
  <si>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</si>
  <si>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</si>
  <si>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</si>
  <si>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</si>
  <si>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</si>
  <si>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</si>
  <si>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</si>
  <si>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</si>
  <si>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</si>
  <si>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</si>
  <si>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</si>
  <si>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</si>
  <si>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</si>
  <si>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</si>
  <si>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</si>
  <si>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</si>
  <si>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</si>
  <si>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</si>
  <si>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</si>
  <si>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</si>
  <si>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</si>
  <si>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</si>
  <si>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</si>
  <si>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</si>
  <si>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</si>
  <si>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</si>
  <si>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</si>
  <si>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</si>
  <si>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</si>
  <si>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</si>
  <si>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</si>
  <si>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</si>
  <si>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</si>
  <si>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</si>
  <si>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</si>
  <si>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</si>
  <si>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</si>
  <si>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</si>
  <si>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</si>
  <si>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</si>
  <si>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</si>
  <si>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</si>
  <si>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</si>
  <si>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</si>
  <si>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</si>
  <si>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</si>
  <si>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</si>
  <si>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</si>
  <si>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</si>
  <si>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</si>
  <si>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</si>
  <si>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</si>
  <si>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</si>
  <si>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</si>
  <si>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</si>
  <si>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</si>
  <si>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</si>
  <si>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</si>
  <si>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</si>
  <si>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</si>
  <si>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</si>
  <si>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</si>
  <si>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</si>
  <si>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</si>
  <si>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</si>
  <si>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</si>
  <si>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</si>
  <si>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</si>
  <si>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</si>
  <si>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</si>
  <si>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</si>
  <si>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</si>
  <si>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</si>
  <si>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</si>
  <si>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</si>
  <si>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</si>
  <si>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</si>
  <si>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</si>
  <si>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</si>
  <si>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</si>
  <si>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</si>
  <si>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</si>
  <si>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</si>
  <si>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</si>
  <si>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</si>
  <si>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</si>
  <si>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</si>
  <si>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</si>
  <si>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</si>
  <si>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</si>
  <si>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</si>
  <si>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</si>
  <si>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</si>
  <si>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</si>
  <si>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</si>
  <si>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</si>
  <si>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</si>
  <si>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</si>
  <si>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</si>
  <si>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</si>
  <si>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</si>
  <si>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</si>
  <si>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</si>
  <si>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</si>
  <si>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</si>
  <si>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</si>
  <si>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</si>
  <si>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</si>
  <si>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</si>
  <si>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</si>
  <si>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</si>
  <si>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</si>
  <si>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</si>
  <si>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</si>
  <si>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</si>
  <si>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</si>
  <si>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</si>
  <si>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</si>
  <si>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</si>
  <si>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</si>
  <si>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</si>
  <si>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</si>
  <si>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</si>
  <si>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</si>
  <si>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</si>
  <si>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</si>
  <si>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</si>
  <si>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</si>
  <si>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</si>
  <si>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</si>
  <si>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</si>
  <si>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</si>
  <si>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</si>
  <si>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</si>
  <si>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</si>
  <si>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</si>
  <si>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</si>
  <si>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</si>
  <si>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</si>
  <si>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</si>
  <si>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</si>
  <si>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</si>
  <si>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</si>
  <si>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</si>
  <si>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</si>
  <si>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</si>
  <si>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</si>
  <si>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</si>
  <si>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</si>
  <si>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</si>
  <si>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</si>
  <si>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</si>
  <si>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</si>
  <si>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</si>
  <si>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</si>
  <si>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</si>
  <si>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</si>
  <si>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</si>
  <si>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</si>
  <si>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</si>
  <si>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</si>
  <si>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</si>
  <si>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</si>
  <si>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</si>
  <si>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</si>
  <si>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</si>
  <si>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</si>
  <si>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</si>
  <si>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</si>
  <si>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</si>
  <si>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</si>
  <si>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</si>
  <si>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</si>
  <si>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</si>
  <si>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</si>
  <si>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</si>
  <si>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</si>
  <si>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</si>
  <si>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</si>
  <si>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</si>
  <si>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</si>
  <si>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</si>
  <si>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</si>
  <si>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</si>
  <si>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</si>
  <si>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</si>
  <si>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</si>
  <si>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</si>
  <si>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</si>
  <si>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</si>
  <si>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</si>
  <si>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</si>
  <si>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</si>
  <si>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</si>
  <si>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</si>
  <si>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</si>
  <si>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</si>
  <si>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</si>
  <si>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</si>
  <si>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</si>
  <si>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</si>
  <si>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</si>
  <si>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</si>
  <si>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</si>
  <si>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</si>
  <si>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</si>
  <si>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</si>
  <si>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</si>
  <si>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</si>
  <si>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</si>
  <si>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</si>
  <si>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</si>
  <si>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</si>
  <si>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</si>
  <si>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</si>
  <si>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</si>
  <si>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</si>
  <si>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</si>
  <si>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</si>
  <si>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</si>
  <si>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</si>
  <si>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</si>
  <si>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</si>
  <si>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</si>
  <si>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</si>
  <si>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</si>
  <si>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</si>
  <si>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</si>
  <si>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</si>
  <si>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</si>
  <si>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</si>
  <si>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</si>
  <si>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</si>
  <si>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</si>
  <si>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</si>
  <si>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</si>
  <si>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</si>
  <si>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</si>
  <si>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</si>
  <si>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</si>
  <si>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</si>
  <si>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</si>
  <si>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</si>
  <si>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</si>
  <si>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</si>
  <si>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</si>
  <si>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Fondo di cassa all'1/1/2023</t>
  </si>
  <si>
    <t xml:space="preserve">Politica regionale unitaria per le relazioni con le altre autonomie territoriali e locali </t>
  </si>
  <si>
    <t>Totale missione 60</t>
  </si>
  <si>
    <t>Allegato B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</si>
  <si>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</si>
  <si>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 xml:space="preserve">Bilancio di previsione 2023-2024-2025- ENTRATA - Deliberazione Consiglio - 5^ variazione </t>
  </si>
  <si>
    <t xml:space="preserve">Bilancio di previsione 2023-2024-2025- SPESA - Deliberazione Consiglio - 5^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</si>
</sst>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08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9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 wrapText="1"/>
    </xf>
    <xf numFmtId="43" fontId="35" fillId="6" borderId="28" xfId="2" applyFont="1" applyFill="1" applyBorder="1" applyAlignment="1">
      <alignment horizontal="center" vertical="center" wrapText="1"/>
    </xf>
    <xf numFmtId="43" fontId="35" fillId="6" borderId="26" xfId="2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right" vertical="center" wrapText="1"/>
    </xf>
    <xf numFmtId="0" fontId="36" fillId="7" borderId="13" xfId="0" applyFont="1" applyFill="1" applyBorder="1" applyAlignment="1">
      <alignment horizontal="center" vertical="center" wrapText="1"/>
    </xf>
    <xf numFmtId="43" fontId="36" fillId="7" borderId="13" xfId="2" applyFont="1" applyFill="1" applyBorder="1" applyAlignment="1">
      <alignment horizontal="center" vertical="center" wrapText="1"/>
    </xf>
    <xf numFmtId="43" fontId="36" fillId="7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center" vertical="center" wrapText="1"/>
    </xf>
    <xf numFmtId="43" fontId="36" fillId="7" borderId="19" xfId="2" applyFont="1" applyFill="1" applyBorder="1" applyAlignment="1">
      <alignment horizontal="center" vertical="center" wrapText="1"/>
    </xf>
    <xf numFmtId="43" fontId="36" fillId="7" borderId="22" xfId="2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right" vertical="center" wrapText="1"/>
    </xf>
    <xf numFmtId="0" fontId="36" fillId="7" borderId="13" xfId="0" applyFont="1" applyFill="1" applyBorder="1" applyAlignment="1">
      <alignment horizontal="left" vertical="center" wrapText="1"/>
    </xf>
    <xf numFmtId="43" fontId="36" fillId="7" borderId="25" xfId="2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  <xf numFmtId="0" fontId="35" fillId="8" borderId="13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center" vertical="center" wrapText="1"/>
    </xf>
    <xf numFmtId="43" fontId="35" fillId="8" borderId="25" xfId="2" applyFont="1" applyFill="1" applyBorder="1" applyAlignment="1">
      <alignment horizontal="center" vertical="center" wrapText="1"/>
    </xf>
    <xf numFmtId="43" fontId="35" fillId="8" borderId="17" xfId="2" applyFont="1" applyFill="1" applyBorder="1" applyAlignment="1">
      <alignment horizontal="center" vertical="center" wrapText="1"/>
    </xf>
    <xf numFmtId="0" fontId="35" fillId="8" borderId="14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left" vertical="center" wrapText="1"/>
    </xf>
    <xf numFmtId="0" fontId="35" fillId="8" borderId="0" xfId="0" applyFont="1" applyFill="1" applyAlignment="1">
      <alignment horizontal="center" vertical="center" wrapText="1"/>
    </xf>
    <xf numFmtId="43" fontId="35" fillId="8" borderId="19" xfId="2" applyFont="1" applyFill="1" applyBorder="1" applyAlignment="1">
      <alignment horizontal="center" vertical="center" wrapText="1"/>
    </xf>
    <xf numFmtId="43" fontId="35" fillId="8" borderId="22" xfId="2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left" vertical="center" wrapText="1"/>
    </xf>
    <xf numFmtId="43" fontId="35" fillId="6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43" fontId="35" fillId="6" borderId="19" xfId="2" applyFont="1" applyFill="1" applyBorder="1" applyAlignment="1">
      <alignment horizontal="center" vertical="center" wrapText="1"/>
    </xf>
    <xf numFmtId="43" fontId="35" fillId="6" borderId="22" xfId="2" applyFont="1" applyFill="1" applyBorder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7"/>
  <sheetViews>
    <sheetView tabSelected="1" view="pageBreakPreview" zoomScale="20" zoomScaleNormal="82" zoomScaleSheetLayoutView="20" workbookViewId="0">
      <pane ySplit="2685" activePane="bottomLeft"/>
      <selection activeCell="A2" sqref="A2:S2"/>
      <selection pane="bottomLeft" activeCell="A223" sqref="A223:XFD232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68" t="s">
        <v>2</v>
      </c>
      <c r="B1" s="368"/>
      <c r="C1" s="368"/>
      <c r="D1" s="368"/>
      <c r="E1" s="368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482</v>
      </c>
    </row>
    <row r="2" spans="1:28" ht="113.25" customHeight="1" x14ac:dyDescent="0.9">
      <c r="A2" s="371" t="s">
        <v>484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69" t="s">
        <v>0</v>
      </c>
      <c r="B4" s="369"/>
      <c r="C4" s="369" t="s">
        <v>1</v>
      </c>
      <c r="D4" s="365"/>
      <c r="E4" s="369" t="s">
        <v>328</v>
      </c>
      <c r="F4" s="363" t="s">
        <v>332</v>
      </c>
      <c r="G4" s="363" t="s">
        <v>356</v>
      </c>
      <c r="H4" s="363" t="s">
        <v>327</v>
      </c>
      <c r="I4" s="363"/>
      <c r="J4" s="363" t="s">
        <v>355</v>
      </c>
      <c r="K4" s="365"/>
      <c r="L4" s="363" t="s">
        <v>358</v>
      </c>
      <c r="M4" s="363" t="s">
        <v>327</v>
      </c>
      <c r="N4" s="363"/>
      <c r="O4" s="363" t="s">
        <v>357</v>
      </c>
      <c r="P4" s="363" t="s">
        <v>464</v>
      </c>
      <c r="Q4" s="363" t="s">
        <v>327</v>
      </c>
      <c r="R4" s="363"/>
      <c r="S4" s="363" t="s">
        <v>465</v>
      </c>
    </row>
    <row r="5" spans="1:28" ht="15" customHeight="1" x14ac:dyDescent="0.9">
      <c r="A5" s="369"/>
      <c r="B5" s="369"/>
      <c r="C5" s="370"/>
      <c r="D5" s="366"/>
      <c r="E5" s="369"/>
      <c r="F5" s="363"/>
      <c r="G5" s="363"/>
      <c r="H5" s="363"/>
      <c r="I5" s="363"/>
      <c r="J5" s="363"/>
      <c r="K5" s="366"/>
      <c r="L5" s="363"/>
      <c r="M5" s="363"/>
      <c r="N5" s="363"/>
      <c r="O5" s="363"/>
      <c r="P5" s="363"/>
      <c r="Q5" s="363"/>
      <c r="R5" s="363"/>
      <c r="S5" s="363"/>
    </row>
    <row r="6" spans="1:28" ht="15" customHeight="1" x14ac:dyDescent="0.9">
      <c r="A6" s="369"/>
      <c r="B6" s="369"/>
      <c r="C6" s="370"/>
      <c r="D6" s="366"/>
      <c r="E6" s="369"/>
      <c r="F6" s="363"/>
      <c r="G6" s="363"/>
      <c r="H6" s="363"/>
      <c r="I6" s="363"/>
      <c r="J6" s="363"/>
      <c r="K6" s="366"/>
      <c r="L6" s="363"/>
      <c r="M6" s="363"/>
      <c r="N6" s="363"/>
      <c r="O6" s="363"/>
      <c r="P6" s="363"/>
      <c r="Q6" s="363"/>
      <c r="R6" s="363"/>
      <c r="S6" s="363"/>
    </row>
    <row r="7" spans="1:28" ht="206.25" customHeight="1" x14ac:dyDescent="0.9">
      <c r="A7" s="369"/>
      <c r="B7" s="369"/>
      <c r="C7" s="370"/>
      <c r="D7" s="367"/>
      <c r="E7" s="369"/>
      <c r="F7" s="363"/>
      <c r="G7" s="363"/>
      <c r="H7" s="363"/>
      <c r="I7" s="363"/>
      <c r="J7" s="363"/>
      <c r="K7" s="367"/>
      <c r="L7" s="363"/>
      <c r="M7" s="363"/>
      <c r="N7" s="363"/>
      <c r="O7" s="363"/>
      <c r="P7" s="363"/>
      <c r="Q7" s="363"/>
      <c r="R7" s="363"/>
      <c r="S7" s="363"/>
      <c r="V7" s="66" t="s">
        <v>2</v>
      </c>
      <c r="AB7" s="66" t="s">
        <v>2</v>
      </c>
    </row>
    <row r="8" spans="1:28" ht="130.9" customHeight="1" thickBot="1" x14ac:dyDescent="0.95">
      <c r="A8" s="198"/>
      <c r="B8" s="198"/>
      <c r="C8" s="199"/>
      <c r="D8" s="200"/>
      <c r="E8" s="198"/>
      <c r="F8" s="201"/>
      <c r="G8" s="201"/>
      <c r="H8" s="214" t="s">
        <v>325</v>
      </c>
      <c r="I8" s="214" t="s">
        <v>326</v>
      </c>
      <c r="J8" s="215"/>
      <c r="K8" s="216"/>
      <c r="L8" s="215"/>
      <c r="M8" s="214" t="s">
        <v>325</v>
      </c>
      <c r="N8" s="214" t="s">
        <v>326</v>
      </c>
      <c r="O8" s="215"/>
      <c r="P8" s="215"/>
      <c r="Q8" s="214" t="s">
        <v>325</v>
      </c>
      <c r="R8" s="214" t="s">
        <v>326</v>
      </c>
      <c r="S8" s="215"/>
    </row>
    <row r="9" spans="1:28" x14ac:dyDescent="0.9">
      <c r="A9" s="240"/>
      <c r="B9" s="202"/>
      <c r="C9" s="203"/>
      <c r="D9" s="204"/>
      <c r="E9" s="202"/>
      <c r="F9" s="205"/>
      <c r="G9" s="205"/>
      <c r="H9" s="210"/>
      <c r="I9" s="210"/>
      <c r="J9" s="210"/>
      <c r="K9" s="211"/>
      <c r="L9" s="210"/>
      <c r="M9" s="210"/>
      <c r="N9" s="210"/>
      <c r="O9" s="210"/>
      <c r="P9" s="210"/>
      <c r="Q9" s="210"/>
      <c r="R9" s="210"/>
      <c r="S9" s="210"/>
    </row>
    <row r="10" spans="1:28" ht="123" x14ac:dyDescent="0.9">
      <c r="A10" s="241"/>
      <c r="B10" s="196"/>
      <c r="C10" s="242" t="s">
        <v>329</v>
      </c>
      <c r="D10" s="243" t="s">
        <v>334</v>
      </c>
      <c r="E10" s="196"/>
      <c r="F10" s="86">
        <v>5796.07</v>
      </c>
      <c r="G10" s="86">
        <v>187523.32</v>
      </c>
      <c r="H10" s="206">
        <v>0</v>
      </c>
      <c r="I10" s="206">
        <v>0</v>
      </c>
      <c r="J10" s="207">
        <f>G10+H10-I10</f>
        <v>187523.32</v>
      </c>
      <c r="K10" s="208" t="s">
        <v>334</v>
      </c>
      <c r="L10" s="209">
        <v>0</v>
      </c>
      <c r="M10" s="209">
        <v>0</v>
      </c>
      <c r="N10" s="210">
        <v>0</v>
      </c>
      <c r="O10" s="209">
        <f>L10+M10-N10</f>
        <v>0</v>
      </c>
      <c r="P10" s="209">
        <v>0</v>
      </c>
      <c r="Q10" s="210">
        <v>0</v>
      </c>
      <c r="R10" s="210">
        <v>0</v>
      </c>
      <c r="S10" s="209">
        <f>P10+Q10-R10</f>
        <v>0</v>
      </c>
    </row>
    <row r="11" spans="1:28" x14ac:dyDescent="0.9">
      <c r="A11" s="241"/>
      <c r="B11" s="196"/>
      <c r="C11" s="242"/>
      <c r="D11" s="197"/>
      <c r="E11" s="196"/>
      <c r="F11" s="71"/>
      <c r="G11" s="71">
        <v>0</v>
      </c>
      <c r="H11" s="210"/>
      <c r="I11" s="210"/>
      <c r="J11" s="209">
        <f t="shared" ref="J11:J19" si="0">G11+H11-I11</f>
        <v>0</v>
      </c>
      <c r="K11" s="211"/>
      <c r="L11" s="209"/>
      <c r="M11" s="210"/>
      <c r="N11" s="210"/>
      <c r="O11" s="209">
        <f>L11+M11-N11</f>
        <v>0</v>
      </c>
      <c r="P11" s="209"/>
      <c r="Q11" s="210"/>
      <c r="R11" s="210"/>
      <c r="S11" s="209">
        <f>P11+Q11-R11</f>
        <v>0</v>
      </c>
    </row>
    <row r="12" spans="1:28" ht="123" x14ac:dyDescent="0.9">
      <c r="A12" s="241"/>
      <c r="B12" s="196"/>
      <c r="C12" s="242" t="s">
        <v>330</v>
      </c>
      <c r="D12" s="243" t="s">
        <v>334</v>
      </c>
      <c r="E12" s="196"/>
      <c r="F12" s="86">
        <v>0</v>
      </c>
      <c r="G12" s="86">
        <v>903232.96</v>
      </c>
      <c r="H12" s="210">
        <v>0</v>
      </c>
      <c r="I12" s="210">
        <v>0</v>
      </c>
      <c r="J12" s="209">
        <f t="shared" si="0"/>
        <v>903232.96</v>
      </c>
      <c r="K12" s="208" t="s">
        <v>334</v>
      </c>
      <c r="L12" s="209">
        <v>0</v>
      </c>
      <c r="M12" s="209">
        <v>0</v>
      </c>
      <c r="N12" s="210">
        <v>0</v>
      </c>
      <c r="O12" s="209">
        <f>L12+M12-N12</f>
        <v>0</v>
      </c>
      <c r="P12" s="212">
        <v>0</v>
      </c>
      <c r="Q12" s="210">
        <v>0</v>
      </c>
      <c r="R12" s="210">
        <v>0</v>
      </c>
      <c r="S12" s="209">
        <f>P12+Q12-R12</f>
        <v>0</v>
      </c>
    </row>
    <row r="13" spans="1:28" x14ac:dyDescent="0.9">
      <c r="A13" s="241"/>
      <c r="B13" s="196"/>
      <c r="C13" s="242"/>
      <c r="D13" s="197"/>
      <c r="E13" s="196"/>
      <c r="F13" s="71"/>
      <c r="G13" s="71"/>
      <c r="H13" s="210"/>
      <c r="I13" s="210"/>
      <c r="J13" s="209" t="s">
        <v>2</v>
      </c>
      <c r="K13" s="211"/>
      <c r="L13" s="209"/>
      <c r="M13" s="210"/>
      <c r="N13" s="210"/>
      <c r="O13" s="209" t="s">
        <v>2</v>
      </c>
      <c r="P13" s="209"/>
      <c r="Q13" s="210"/>
      <c r="R13" s="210"/>
      <c r="S13" s="209" t="s">
        <v>2</v>
      </c>
    </row>
    <row r="14" spans="1:28" x14ac:dyDescent="0.9">
      <c r="A14" s="241"/>
      <c r="B14" s="196"/>
      <c r="C14" s="242" t="s">
        <v>331</v>
      </c>
      <c r="D14" s="243" t="s">
        <v>334</v>
      </c>
      <c r="E14" s="196"/>
      <c r="F14" s="87">
        <v>2960920.48</v>
      </c>
      <c r="G14" s="70">
        <f>SUM(G16+G17+G18+G19)</f>
        <v>4979142.5199999996</v>
      </c>
      <c r="H14" s="210">
        <f>H16+H17+H18+H19</f>
        <v>2070494.38</v>
      </c>
      <c r="I14" s="210">
        <f>I16+I17+I18+I19</f>
        <v>0</v>
      </c>
      <c r="J14" s="210">
        <f>G14+H14-I14</f>
        <v>7049636.8999999994</v>
      </c>
      <c r="K14" s="208" t="s">
        <v>334</v>
      </c>
      <c r="L14" s="212">
        <f>L16+L17+L18</f>
        <v>0</v>
      </c>
      <c r="M14" s="210">
        <f>M16+M17+M18</f>
        <v>0</v>
      </c>
      <c r="N14" s="210">
        <f>N16+N17+N18</f>
        <v>0</v>
      </c>
      <c r="O14" s="209">
        <f>L14+M14-N14</f>
        <v>0</v>
      </c>
      <c r="P14" s="212">
        <f>P16+P17+P18</f>
        <v>0</v>
      </c>
      <c r="Q14" s="210">
        <f>Q16+Q17+Q18</f>
        <v>0</v>
      </c>
      <c r="R14" s="210">
        <f>R16+R17+R18</f>
        <v>0</v>
      </c>
      <c r="S14" s="209">
        <f>P14+Q14-R14</f>
        <v>0</v>
      </c>
    </row>
    <row r="15" spans="1:28" ht="9.75" customHeight="1" x14ac:dyDescent="0.9">
      <c r="A15" s="241"/>
      <c r="B15" s="196"/>
      <c r="C15" s="242"/>
      <c r="D15" s="60"/>
      <c r="E15" s="196"/>
      <c r="F15" s="61"/>
      <c r="G15" s="61"/>
      <c r="H15" s="210"/>
      <c r="I15" s="210">
        <v>0</v>
      </c>
      <c r="J15" s="209"/>
      <c r="K15" s="208"/>
      <c r="L15" s="212"/>
      <c r="M15" s="210"/>
      <c r="N15" s="210"/>
      <c r="O15" s="209"/>
      <c r="P15" s="212"/>
      <c r="Q15" s="210"/>
      <c r="R15" s="210"/>
      <c r="S15" s="209"/>
    </row>
    <row r="16" spans="1:28" x14ac:dyDescent="0.9">
      <c r="A16" s="241"/>
      <c r="B16" s="196"/>
      <c r="C16" s="244" t="s">
        <v>345</v>
      </c>
      <c r="D16" s="60" t="s">
        <v>334</v>
      </c>
      <c r="E16" s="196"/>
      <c r="F16" s="61">
        <v>2162944.52</v>
      </c>
      <c r="G16" s="61">
        <v>4665174.13</v>
      </c>
      <c r="H16" s="213">
        <v>0</v>
      </c>
      <c r="I16" s="209">
        <v>0</v>
      </c>
      <c r="J16" s="209">
        <f t="shared" si="0"/>
        <v>4665174.13</v>
      </c>
      <c r="K16" s="208" t="s">
        <v>334</v>
      </c>
      <c r="L16" s="212">
        <v>0</v>
      </c>
      <c r="M16" s="210">
        <v>0</v>
      </c>
      <c r="N16" s="210">
        <v>0</v>
      </c>
      <c r="O16" s="209">
        <f>L16+M16-N16</f>
        <v>0</v>
      </c>
      <c r="P16" s="212">
        <v>0</v>
      </c>
      <c r="Q16" s="210">
        <v>0</v>
      </c>
      <c r="R16" s="210">
        <v>0</v>
      </c>
      <c r="S16" s="209">
        <f>P16+Q16-R16</f>
        <v>0</v>
      </c>
    </row>
    <row r="17" spans="1:19" x14ac:dyDescent="0.9">
      <c r="A17" s="241"/>
      <c r="B17" s="196"/>
      <c r="C17" s="244" t="s">
        <v>346</v>
      </c>
      <c r="D17" s="60" t="s">
        <v>334</v>
      </c>
      <c r="E17" s="196"/>
      <c r="F17" s="61">
        <v>505442.58</v>
      </c>
      <c r="G17" s="61">
        <v>313968.39</v>
      </c>
      <c r="H17" s="213">
        <v>43408.92</v>
      </c>
      <c r="I17" s="210">
        <v>0</v>
      </c>
      <c r="J17" s="209">
        <f t="shared" si="0"/>
        <v>357377.31</v>
      </c>
      <c r="K17" s="208" t="s">
        <v>334</v>
      </c>
      <c r="L17" s="212">
        <v>0</v>
      </c>
      <c r="M17" s="210">
        <v>0</v>
      </c>
      <c r="N17" s="210">
        <v>0</v>
      </c>
      <c r="O17" s="209">
        <f>L17+M17-N17</f>
        <v>0</v>
      </c>
      <c r="P17" s="212">
        <v>0</v>
      </c>
      <c r="Q17" s="210">
        <v>0</v>
      </c>
      <c r="R17" s="210">
        <v>0</v>
      </c>
      <c r="S17" s="209">
        <f>P17+Q17-R17</f>
        <v>0</v>
      </c>
    </row>
    <row r="18" spans="1:19" ht="123" x14ac:dyDescent="0.9">
      <c r="A18" s="241"/>
      <c r="B18" s="196"/>
      <c r="C18" s="244" t="s">
        <v>347</v>
      </c>
      <c r="D18" s="60" t="s">
        <v>334</v>
      </c>
      <c r="E18" s="196"/>
      <c r="F18" s="61">
        <v>292533.38</v>
      </c>
      <c r="G18" s="61">
        <v>0</v>
      </c>
      <c r="H18" s="213">
        <v>327682.67</v>
      </c>
      <c r="I18" s="210">
        <v>0</v>
      </c>
      <c r="J18" s="213">
        <f t="shared" si="0"/>
        <v>327682.67</v>
      </c>
      <c r="K18" s="208" t="s">
        <v>334</v>
      </c>
      <c r="L18" s="212">
        <v>0</v>
      </c>
      <c r="M18" s="210">
        <v>0</v>
      </c>
      <c r="N18" s="210">
        <v>0</v>
      </c>
      <c r="O18" s="209">
        <f>L18+M18-N18</f>
        <v>0</v>
      </c>
      <c r="P18" s="212">
        <v>0</v>
      </c>
      <c r="Q18" s="210">
        <v>0</v>
      </c>
      <c r="R18" s="210">
        <v>0</v>
      </c>
      <c r="S18" s="209">
        <f>P18+Q18-R18</f>
        <v>0</v>
      </c>
    </row>
    <row r="19" spans="1:19" x14ac:dyDescent="0.9">
      <c r="A19" s="241"/>
      <c r="B19" s="196"/>
      <c r="C19" s="244" t="s">
        <v>348</v>
      </c>
      <c r="D19" s="60" t="s">
        <v>334</v>
      </c>
      <c r="E19" s="196"/>
      <c r="F19" s="61">
        <v>0</v>
      </c>
      <c r="G19" s="61">
        <v>0</v>
      </c>
      <c r="H19" s="213">
        <v>1699402.79</v>
      </c>
      <c r="I19" s="210"/>
      <c r="J19" s="209">
        <f t="shared" si="0"/>
        <v>1699402.79</v>
      </c>
      <c r="K19" s="208"/>
      <c r="L19" s="212"/>
      <c r="M19" s="210"/>
      <c r="N19" s="210"/>
      <c r="O19" s="209"/>
      <c r="P19" s="212"/>
      <c r="Q19" s="210"/>
      <c r="R19" s="210"/>
      <c r="S19" s="209"/>
    </row>
    <row r="20" spans="1:19" x14ac:dyDescent="0.9">
      <c r="A20" s="241"/>
      <c r="B20" s="196"/>
      <c r="C20" s="242"/>
      <c r="D20" s="197"/>
      <c r="E20" s="196"/>
      <c r="F20" s="71"/>
      <c r="G20" s="71" t="s">
        <v>2</v>
      </c>
      <c r="H20" s="210"/>
      <c r="I20" s="210"/>
      <c r="J20" s="209" t="s">
        <v>2</v>
      </c>
      <c r="K20" s="211"/>
      <c r="L20" s="209"/>
      <c r="M20" s="210"/>
      <c r="N20" s="210"/>
      <c r="O20" s="209" t="s">
        <v>2</v>
      </c>
      <c r="P20" s="209"/>
      <c r="Q20" s="210"/>
      <c r="R20" s="210"/>
      <c r="S20" s="209" t="s">
        <v>2</v>
      </c>
    </row>
    <row r="21" spans="1:19" x14ac:dyDescent="0.9">
      <c r="A21" s="241"/>
      <c r="B21" s="196"/>
      <c r="C21" s="242" t="s">
        <v>479</v>
      </c>
      <c r="D21" s="60" t="s">
        <v>335</v>
      </c>
      <c r="E21" s="196"/>
      <c r="F21" s="71">
        <v>7280234.4399999995</v>
      </c>
      <c r="G21" s="71">
        <v>8000000</v>
      </c>
      <c r="H21" s="213">
        <v>2460088.87</v>
      </c>
      <c r="I21" s="210">
        <v>0</v>
      </c>
      <c r="J21" s="209">
        <f>G21+H21-I21</f>
        <v>10460088.870000001</v>
      </c>
      <c r="K21" s="208"/>
      <c r="L21" s="209">
        <v>0</v>
      </c>
      <c r="M21" s="210">
        <v>0</v>
      </c>
      <c r="N21" s="210">
        <v>0</v>
      </c>
      <c r="O21" s="209">
        <f>L21+M21-N21</f>
        <v>0</v>
      </c>
      <c r="P21" s="209">
        <v>0</v>
      </c>
      <c r="Q21" s="210">
        <v>0</v>
      </c>
      <c r="R21" s="210">
        <v>0</v>
      </c>
      <c r="S21" s="209">
        <f>P21+Q21-R21</f>
        <v>0</v>
      </c>
    </row>
    <row r="22" spans="1:19" ht="62.25" thickBot="1" x14ac:dyDescent="0.95">
      <c r="A22" s="241"/>
      <c r="B22" s="196"/>
      <c r="C22" s="296"/>
      <c r="D22" s="197"/>
      <c r="E22" s="196"/>
      <c r="F22" s="196"/>
      <c r="G22" s="297"/>
      <c r="H22" s="210"/>
      <c r="I22" s="210"/>
      <c r="J22" s="210"/>
      <c r="K22" s="211"/>
      <c r="L22" s="298"/>
      <c r="M22" s="210"/>
      <c r="N22" s="210"/>
      <c r="O22" s="210"/>
      <c r="P22" s="298"/>
      <c r="Q22" s="210"/>
      <c r="R22" s="210"/>
      <c r="S22" s="210"/>
    </row>
    <row r="23" spans="1:19" ht="175.15" customHeight="1" x14ac:dyDescent="0.9">
      <c r="A23" s="354" t="s">
        <v>3</v>
      </c>
      <c r="B23" s="355"/>
      <c r="C23" s="364" t="s">
        <v>4</v>
      </c>
      <c r="D23" s="364"/>
      <c r="E23" s="364"/>
      <c r="F23" s="300"/>
      <c r="G23" s="300"/>
      <c r="H23" s="301" t="s">
        <v>2</v>
      </c>
      <c r="I23" s="301" t="s">
        <v>2</v>
      </c>
      <c r="J23" s="301"/>
      <c r="K23" s="302"/>
      <c r="L23" s="301"/>
      <c r="M23" s="301" t="s">
        <v>2</v>
      </c>
      <c r="N23" s="301" t="s">
        <v>2</v>
      </c>
      <c r="O23" s="301"/>
      <c r="P23" s="301"/>
      <c r="Q23" s="301" t="s">
        <v>2</v>
      </c>
      <c r="R23" s="301" t="s">
        <v>2</v>
      </c>
      <c r="S23" s="301"/>
    </row>
    <row r="24" spans="1:19" x14ac:dyDescent="0.9">
      <c r="A24" s="245"/>
      <c r="B24" s="196"/>
      <c r="C24" s="217"/>
      <c r="D24" s="62"/>
      <c r="E24" s="62"/>
      <c r="F24" s="62"/>
      <c r="G24" s="62"/>
      <c r="H24" s="218"/>
      <c r="I24" s="218"/>
      <c r="J24" s="219"/>
      <c r="K24" s="219"/>
      <c r="L24" s="219"/>
      <c r="M24" s="218"/>
      <c r="N24" s="218"/>
      <c r="O24" s="219"/>
      <c r="P24" s="219"/>
      <c r="Q24" s="218"/>
      <c r="R24" s="218"/>
      <c r="S24" s="219"/>
    </row>
    <row r="25" spans="1:19" ht="129.6" customHeight="1" x14ac:dyDescent="0.9">
      <c r="A25" s="246" t="s">
        <v>5</v>
      </c>
      <c r="B25" s="196"/>
      <c r="C25" s="217" t="s">
        <v>6</v>
      </c>
      <c r="D25" s="60" t="s">
        <v>333</v>
      </c>
      <c r="E25" s="74">
        <v>0</v>
      </c>
      <c r="F25" s="61">
        <v>0</v>
      </c>
      <c r="G25" s="61">
        <v>0</v>
      </c>
      <c r="H25" s="218"/>
      <c r="I25" s="218"/>
      <c r="J25" s="212">
        <f>G25+H25-I25</f>
        <v>0</v>
      </c>
      <c r="K25" s="208"/>
      <c r="L25" s="212">
        <v>0</v>
      </c>
      <c r="M25" s="218"/>
      <c r="N25" s="218"/>
      <c r="O25" s="212">
        <f>L25+M25-N25</f>
        <v>0</v>
      </c>
      <c r="P25" s="212">
        <v>0</v>
      </c>
      <c r="Q25" s="218"/>
      <c r="R25" s="218"/>
      <c r="S25" s="212">
        <f>P25+Q25-R25</f>
        <v>0</v>
      </c>
    </row>
    <row r="26" spans="1:19" x14ac:dyDescent="0.9">
      <c r="A26" s="246"/>
      <c r="B26" s="196"/>
      <c r="C26" s="69"/>
      <c r="D26" s="60" t="s">
        <v>334</v>
      </c>
      <c r="E26" s="60"/>
      <c r="F26" s="61">
        <v>0</v>
      </c>
      <c r="G26" s="61">
        <v>0</v>
      </c>
      <c r="H26" s="218"/>
      <c r="I26" s="218"/>
      <c r="J26" s="212">
        <f>G26+H26-I26</f>
        <v>0</v>
      </c>
      <c r="K26" s="208" t="s">
        <v>334</v>
      </c>
      <c r="L26" s="212">
        <v>0</v>
      </c>
      <c r="M26" s="218"/>
      <c r="N26" s="218"/>
      <c r="O26" s="212">
        <f>L26+M26-N26</f>
        <v>0</v>
      </c>
      <c r="P26" s="212">
        <v>0</v>
      </c>
      <c r="Q26" s="218"/>
      <c r="R26" s="218"/>
      <c r="S26" s="212">
        <f>P26+Q26-R26</f>
        <v>0</v>
      </c>
    </row>
    <row r="27" spans="1:19" x14ac:dyDescent="0.9">
      <c r="A27" s="246"/>
      <c r="B27" s="196"/>
      <c r="C27" s="69"/>
      <c r="D27" s="60" t="s">
        <v>335</v>
      </c>
      <c r="E27" s="60"/>
      <c r="F27" s="61">
        <v>0</v>
      </c>
      <c r="G27" s="61">
        <v>0</v>
      </c>
      <c r="H27" s="218"/>
      <c r="I27" s="218"/>
      <c r="J27" s="212">
        <f>G27+H27-I27</f>
        <v>0</v>
      </c>
      <c r="K27" s="208"/>
      <c r="L27" s="212">
        <v>0</v>
      </c>
      <c r="M27" s="218"/>
      <c r="N27" s="218"/>
      <c r="O27" s="212">
        <f>L27+M27-N27</f>
        <v>0</v>
      </c>
      <c r="P27" s="212">
        <v>0</v>
      </c>
      <c r="Q27" s="218"/>
      <c r="R27" s="218"/>
      <c r="S27" s="212">
        <f>P27+Q27-R27</f>
        <v>0</v>
      </c>
    </row>
    <row r="28" spans="1:19" x14ac:dyDescent="0.9">
      <c r="A28" s="245"/>
      <c r="B28" s="196"/>
      <c r="C28" s="69"/>
      <c r="D28" s="60"/>
      <c r="E28" s="60"/>
      <c r="F28" s="60"/>
      <c r="G28" s="60"/>
      <c r="H28" s="218"/>
      <c r="I28" s="218"/>
      <c r="J28" s="208"/>
      <c r="K28" s="208"/>
      <c r="L28" s="208"/>
      <c r="M28" s="218"/>
      <c r="N28" s="218"/>
      <c r="O28" s="208"/>
      <c r="P28" s="208"/>
      <c r="Q28" s="218"/>
      <c r="R28" s="218"/>
      <c r="S28" s="208"/>
    </row>
    <row r="29" spans="1:19" ht="184.5" x14ac:dyDescent="0.9">
      <c r="A29" s="246" t="s">
        <v>7</v>
      </c>
      <c r="B29" s="196"/>
      <c r="C29" s="217" t="s">
        <v>8</v>
      </c>
      <c r="D29" s="60" t="s">
        <v>333</v>
      </c>
      <c r="E29" s="74">
        <v>0</v>
      </c>
      <c r="F29" s="61">
        <v>0</v>
      </c>
      <c r="G29" s="61">
        <v>0</v>
      </c>
      <c r="H29" s="218"/>
      <c r="I29" s="218"/>
      <c r="J29" s="212">
        <f>G29+H29-I29</f>
        <v>0</v>
      </c>
      <c r="K29" s="208"/>
      <c r="L29" s="212">
        <v>0</v>
      </c>
      <c r="M29" s="218"/>
      <c r="N29" s="218"/>
      <c r="O29" s="212">
        <f>L29+M29-N29</f>
        <v>0</v>
      </c>
      <c r="P29" s="212">
        <v>0</v>
      </c>
      <c r="Q29" s="218"/>
      <c r="R29" s="218"/>
      <c r="S29" s="212">
        <f>P29+Q29-R29</f>
        <v>0</v>
      </c>
    </row>
    <row r="30" spans="1:19" x14ac:dyDescent="0.9">
      <c r="A30" s="246"/>
      <c r="B30" s="196"/>
      <c r="C30" s="69"/>
      <c r="D30" s="60" t="s">
        <v>334</v>
      </c>
      <c r="E30" s="60"/>
      <c r="F30" s="61">
        <v>0</v>
      </c>
      <c r="G30" s="61">
        <v>0</v>
      </c>
      <c r="H30" s="218"/>
      <c r="I30" s="218"/>
      <c r="J30" s="212">
        <f>G30+H30-I30</f>
        <v>0</v>
      </c>
      <c r="K30" s="208" t="s">
        <v>334</v>
      </c>
      <c r="L30" s="212">
        <v>0</v>
      </c>
      <c r="M30" s="218"/>
      <c r="N30" s="218"/>
      <c r="O30" s="212">
        <f>L30+M30-N30</f>
        <v>0</v>
      </c>
      <c r="P30" s="212">
        <v>0</v>
      </c>
      <c r="Q30" s="218"/>
      <c r="R30" s="218"/>
      <c r="S30" s="212">
        <f>P30+Q30-R30</f>
        <v>0</v>
      </c>
    </row>
    <row r="31" spans="1:19" x14ac:dyDescent="0.9">
      <c r="A31" s="246"/>
      <c r="B31" s="196"/>
      <c r="C31" s="69"/>
      <c r="D31" s="60" t="s">
        <v>335</v>
      </c>
      <c r="E31" s="60"/>
      <c r="F31" s="61">
        <v>0</v>
      </c>
      <c r="G31" s="61">
        <v>0</v>
      </c>
      <c r="H31" s="218"/>
      <c r="I31" s="218"/>
      <c r="J31" s="212">
        <f>G31+H31-I31</f>
        <v>0</v>
      </c>
      <c r="K31" s="208"/>
      <c r="L31" s="212">
        <v>0</v>
      </c>
      <c r="M31" s="218"/>
      <c r="N31" s="218"/>
      <c r="O31" s="212">
        <f>L31+M31-N31</f>
        <v>0</v>
      </c>
      <c r="P31" s="212">
        <v>0</v>
      </c>
      <c r="Q31" s="218"/>
      <c r="R31" s="218"/>
      <c r="S31" s="212">
        <f>P31+Q31-R31</f>
        <v>0</v>
      </c>
    </row>
    <row r="32" spans="1:19" x14ac:dyDescent="0.9">
      <c r="A32" s="245"/>
      <c r="B32" s="196"/>
      <c r="C32" s="69"/>
      <c r="D32" s="60"/>
      <c r="E32" s="60"/>
      <c r="F32" s="60"/>
      <c r="G32" s="60"/>
      <c r="H32" s="218"/>
      <c r="I32" s="218"/>
      <c r="J32" s="208"/>
      <c r="K32" s="208"/>
      <c r="L32" s="208"/>
      <c r="M32" s="218"/>
      <c r="N32" s="218"/>
      <c r="O32" s="208"/>
      <c r="P32" s="208"/>
      <c r="Q32" s="218"/>
      <c r="R32" s="218"/>
      <c r="S32" s="208"/>
    </row>
    <row r="33" spans="1:19" ht="184.5" x14ac:dyDescent="0.9">
      <c r="A33" s="246" t="s">
        <v>9</v>
      </c>
      <c r="B33" s="196"/>
      <c r="C33" s="217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18"/>
      <c r="I33" s="218"/>
      <c r="J33" s="212">
        <f>G33+H33-I33</f>
        <v>0</v>
      </c>
      <c r="K33" s="208"/>
      <c r="L33" s="212">
        <v>0</v>
      </c>
      <c r="M33" s="218"/>
      <c r="N33" s="218"/>
      <c r="O33" s="212">
        <f>L33+M33-N33</f>
        <v>0</v>
      </c>
      <c r="P33" s="212">
        <v>0</v>
      </c>
      <c r="Q33" s="218"/>
      <c r="R33" s="218"/>
      <c r="S33" s="212">
        <f>P33+Q33-R33</f>
        <v>0</v>
      </c>
    </row>
    <row r="34" spans="1:19" x14ac:dyDescent="0.9">
      <c r="A34" s="246"/>
      <c r="B34" s="196"/>
      <c r="C34" s="217"/>
      <c r="D34" s="60" t="s">
        <v>334</v>
      </c>
      <c r="E34" s="74"/>
      <c r="F34" s="61">
        <v>0</v>
      </c>
      <c r="G34" s="61">
        <v>0</v>
      </c>
      <c r="H34" s="218"/>
      <c r="I34" s="218"/>
      <c r="J34" s="212">
        <f>G34+H34-I34</f>
        <v>0</v>
      </c>
      <c r="K34" s="208" t="s">
        <v>334</v>
      </c>
      <c r="L34" s="212">
        <v>0</v>
      </c>
      <c r="M34" s="218"/>
      <c r="N34" s="218"/>
      <c r="O34" s="212">
        <f>L34+M34-N34</f>
        <v>0</v>
      </c>
      <c r="P34" s="212">
        <v>0</v>
      </c>
      <c r="Q34" s="218"/>
      <c r="R34" s="218"/>
      <c r="S34" s="212">
        <f>P34+Q34-R34</f>
        <v>0</v>
      </c>
    </row>
    <row r="35" spans="1:19" x14ac:dyDescent="0.9">
      <c r="A35" s="246"/>
      <c r="B35" s="196"/>
      <c r="C35" s="69"/>
      <c r="D35" s="60" t="s">
        <v>335</v>
      </c>
      <c r="E35" s="74"/>
      <c r="F35" s="61">
        <v>0</v>
      </c>
      <c r="G35" s="61">
        <v>0</v>
      </c>
      <c r="H35" s="218"/>
      <c r="I35" s="218"/>
      <c r="J35" s="212">
        <f>G35+H35-I35</f>
        <v>0</v>
      </c>
      <c r="K35" s="208"/>
      <c r="L35" s="212">
        <v>0</v>
      </c>
      <c r="M35" s="218"/>
      <c r="N35" s="218"/>
      <c r="O35" s="212">
        <f>L35+M35-N35</f>
        <v>0</v>
      </c>
      <c r="P35" s="212">
        <v>0</v>
      </c>
      <c r="Q35" s="218"/>
      <c r="R35" s="218"/>
      <c r="S35" s="212">
        <f>P35+Q35-R35</f>
        <v>0</v>
      </c>
    </row>
    <row r="36" spans="1:19" x14ac:dyDescent="0.9">
      <c r="A36" s="246"/>
      <c r="B36" s="196"/>
      <c r="C36" s="69"/>
      <c r="D36" s="60"/>
      <c r="E36" s="60"/>
      <c r="F36" s="60"/>
      <c r="G36" s="60"/>
      <c r="H36" s="218"/>
      <c r="I36" s="218"/>
      <c r="J36" s="208"/>
      <c r="K36" s="208"/>
      <c r="L36" s="208"/>
      <c r="M36" s="218"/>
      <c r="N36" s="218"/>
      <c r="O36" s="208"/>
      <c r="P36" s="208"/>
      <c r="Q36" s="218"/>
      <c r="R36" s="218"/>
      <c r="S36" s="208"/>
    </row>
    <row r="37" spans="1:19" ht="115.15" customHeight="1" x14ac:dyDescent="0.9">
      <c r="A37" s="246" t="s">
        <v>10</v>
      </c>
      <c r="B37" s="196"/>
      <c r="C37" s="217" t="s">
        <v>11</v>
      </c>
      <c r="D37" s="60" t="s">
        <v>333</v>
      </c>
      <c r="E37" s="74">
        <v>0</v>
      </c>
      <c r="F37" s="61">
        <v>0</v>
      </c>
      <c r="G37" s="61">
        <v>0</v>
      </c>
      <c r="H37" s="218"/>
      <c r="I37" s="218"/>
      <c r="J37" s="212">
        <f>G37+H37-I37</f>
        <v>0</v>
      </c>
      <c r="K37" s="208"/>
      <c r="L37" s="212">
        <v>0</v>
      </c>
      <c r="M37" s="218"/>
      <c r="N37" s="218"/>
      <c r="O37" s="212">
        <f>L37+M37-N37</f>
        <v>0</v>
      </c>
      <c r="P37" s="212">
        <v>0</v>
      </c>
      <c r="Q37" s="218"/>
      <c r="R37" s="218"/>
      <c r="S37" s="212">
        <f>P37+Q37-R37</f>
        <v>0</v>
      </c>
    </row>
    <row r="38" spans="1:19" x14ac:dyDescent="0.9">
      <c r="A38" s="246"/>
      <c r="B38" s="196"/>
      <c r="C38" s="69"/>
      <c r="D38" s="60" t="s">
        <v>334</v>
      </c>
      <c r="E38" s="74"/>
      <c r="F38" s="61">
        <v>0</v>
      </c>
      <c r="G38" s="61">
        <v>0</v>
      </c>
      <c r="H38" s="218"/>
      <c r="I38" s="218"/>
      <c r="J38" s="212">
        <f>G38+H38-I38</f>
        <v>0</v>
      </c>
      <c r="K38" s="208" t="s">
        <v>334</v>
      </c>
      <c r="L38" s="212">
        <v>0</v>
      </c>
      <c r="M38" s="218"/>
      <c r="N38" s="218"/>
      <c r="O38" s="212">
        <f>L38+M38-N38</f>
        <v>0</v>
      </c>
      <c r="P38" s="212">
        <v>0</v>
      </c>
      <c r="Q38" s="218"/>
      <c r="R38" s="218"/>
      <c r="S38" s="212">
        <f>P38+Q38-R38</f>
        <v>0</v>
      </c>
    </row>
    <row r="39" spans="1:19" x14ac:dyDescent="0.9">
      <c r="A39" s="246"/>
      <c r="B39" s="196"/>
      <c r="C39" s="69"/>
      <c r="D39" s="60" t="s">
        <v>335</v>
      </c>
      <c r="E39" s="74"/>
      <c r="F39" s="61">
        <v>0</v>
      </c>
      <c r="G39" s="61">
        <v>0</v>
      </c>
      <c r="H39" s="218"/>
      <c r="I39" s="218"/>
      <c r="J39" s="212">
        <f>G39+H39-I39</f>
        <v>0</v>
      </c>
      <c r="K39" s="208"/>
      <c r="L39" s="212">
        <v>0</v>
      </c>
      <c r="M39" s="218"/>
      <c r="N39" s="218"/>
      <c r="O39" s="212">
        <f>L39+M39-N39</f>
        <v>0</v>
      </c>
      <c r="P39" s="212">
        <v>0</v>
      </c>
      <c r="Q39" s="218"/>
      <c r="R39" s="218"/>
      <c r="S39" s="212">
        <f>P39+Q39-R39</f>
        <v>0</v>
      </c>
    </row>
    <row r="40" spans="1:19" x14ac:dyDescent="0.9">
      <c r="A40" s="245"/>
      <c r="B40" s="196"/>
      <c r="C40" s="69"/>
      <c r="D40" s="60"/>
      <c r="E40" s="60"/>
      <c r="F40" s="60"/>
      <c r="G40" s="60"/>
      <c r="H40" s="218"/>
      <c r="I40" s="218"/>
      <c r="J40" s="208"/>
      <c r="K40" s="208"/>
      <c r="L40" s="208"/>
      <c r="M40" s="218"/>
      <c r="N40" s="218"/>
      <c r="O40" s="208"/>
      <c r="P40" s="208"/>
      <c r="Q40" s="218"/>
      <c r="R40" s="218"/>
      <c r="S40" s="208"/>
    </row>
    <row r="41" spans="1:19" ht="123" x14ac:dyDescent="0.9">
      <c r="A41" s="246" t="s">
        <v>12</v>
      </c>
      <c r="B41" s="196"/>
      <c r="C41" s="217" t="s">
        <v>13</v>
      </c>
      <c r="D41" s="60" t="s">
        <v>333</v>
      </c>
      <c r="E41" s="74">
        <v>0</v>
      </c>
      <c r="F41" s="61">
        <v>0</v>
      </c>
      <c r="G41" s="61">
        <v>0</v>
      </c>
      <c r="H41" s="218"/>
      <c r="I41" s="218"/>
      <c r="J41" s="212">
        <f>G41+H41-I41</f>
        <v>0</v>
      </c>
      <c r="K41" s="208"/>
      <c r="L41" s="212">
        <v>0</v>
      </c>
      <c r="M41" s="218"/>
      <c r="N41" s="218"/>
      <c r="O41" s="212">
        <f>L41+M41-N41</f>
        <v>0</v>
      </c>
      <c r="P41" s="212">
        <v>0</v>
      </c>
      <c r="Q41" s="218"/>
      <c r="R41" s="218"/>
      <c r="S41" s="212">
        <f>P41+Q41-R41</f>
        <v>0</v>
      </c>
    </row>
    <row r="42" spans="1:19" x14ac:dyDescent="0.9">
      <c r="A42" s="246"/>
      <c r="B42" s="196"/>
      <c r="C42" s="217"/>
      <c r="D42" s="60" t="s">
        <v>334</v>
      </c>
      <c r="E42" s="74"/>
      <c r="F42" s="61">
        <v>0</v>
      </c>
      <c r="G42" s="61">
        <v>0</v>
      </c>
      <c r="H42" s="218"/>
      <c r="I42" s="218"/>
      <c r="J42" s="212">
        <f>G42+H42-I42</f>
        <v>0</v>
      </c>
      <c r="K42" s="208" t="s">
        <v>334</v>
      </c>
      <c r="L42" s="212">
        <v>0</v>
      </c>
      <c r="M42" s="218"/>
      <c r="N42" s="218"/>
      <c r="O42" s="212">
        <f>L42+M42-N42</f>
        <v>0</v>
      </c>
      <c r="P42" s="212">
        <v>0</v>
      </c>
      <c r="Q42" s="218"/>
      <c r="R42" s="218"/>
      <c r="S42" s="212">
        <f>P42+Q42-R42</f>
        <v>0</v>
      </c>
    </row>
    <row r="43" spans="1:19" x14ac:dyDescent="0.9">
      <c r="A43" s="246"/>
      <c r="B43" s="196"/>
      <c r="C43" s="69"/>
      <c r="D43" s="60" t="s">
        <v>335</v>
      </c>
      <c r="E43" s="74"/>
      <c r="F43" s="61">
        <v>0</v>
      </c>
      <c r="G43" s="61">
        <v>0</v>
      </c>
      <c r="H43" s="218"/>
      <c r="I43" s="218"/>
      <c r="J43" s="212">
        <f>G43+H43-I43</f>
        <v>0</v>
      </c>
      <c r="K43" s="208"/>
      <c r="L43" s="212">
        <v>0</v>
      </c>
      <c r="M43" s="218"/>
      <c r="N43" s="218"/>
      <c r="O43" s="212">
        <f>L43+M43-N43</f>
        <v>0</v>
      </c>
      <c r="P43" s="212">
        <v>0</v>
      </c>
      <c r="Q43" s="218"/>
      <c r="R43" s="218"/>
      <c r="S43" s="212">
        <f>P43+Q43-R43</f>
        <v>0</v>
      </c>
    </row>
    <row r="44" spans="1:19" x14ac:dyDescent="0.9">
      <c r="A44" s="246"/>
      <c r="B44" s="196"/>
      <c r="C44" s="69"/>
      <c r="D44" s="60"/>
      <c r="E44" s="60"/>
      <c r="F44" s="60"/>
      <c r="G44" s="60"/>
      <c r="H44" s="218"/>
      <c r="I44" s="218"/>
      <c r="J44" s="208"/>
      <c r="K44" s="208"/>
      <c r="L44" s="208"/>
      <c r="M44" s="218"/>
      <c r="N44" s="218"/>
      <c r="O44" s="208"/>
      <c r="P44" s="208"/>
      <c r="Q44" s="218"/>
      <c r="R44" s="218"/>
      <c r="S44" s="208"/>
    </row>
    <row r="45" spans="1:19" ht="184.5" x14ac:dyDescent="0.9">
      <c r="A45" s="246" t="s">
        <v>14</v>
      </c>
      <c r="B45" s="196"/>
      <c r="C45" s="217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18"/>
      <c r="I45" s="218"/>
      <c r="J45" s="212">
        <f>G45+H45-I45</f>
        <v>0</v>
      </c>
      <c r="K45" s="208"/>
      <c r="L45" s="212">
        <v>0</v>
      </c>
      <c r="M45" s="218"/>
      <c r="N45" s="218"/>
      <c r="O45" s="212">
        <f>L45+M45-N45</f>
        <v>0</v>
      </c>
      <c r="P45" s="212">
        <v>0</v>
      </c>
      <c r="Q45" s="218"/>
      <c r="R45" s="218"/>
      <c r="S45" s="212">
        <f>P45+Q45-R45</f>
        <v>0</v>
      </c>
    </row>
    <row r="46" spans="1:19" x14ac:dyDescent="0.9">
      <c r="A46" s="246"/>
      <c r="B46" s="196"/>
      <c r="C46" s="69"/>
      <c r="D46" s="60" t="s">
        <v>334</v>
      </c>
      <c r="E46" s="74"/>
      <c r="F46" s="61">
        <v>0</v>
      </c>
      <c r="G46" s="61">
        <v>0</v>
      </c>
      <c r="H46" s="218"/>
      <c r="I46" s="218"/>
      <c r="J46" s="212">
        <f>G46+H46-I46</f>
        <v>0</v>
      </c>
      <c r="K46" s="208" t="s">
        <v>334</v>
      </c>
      <c r="L46" s="212">
        <v>0</v>
      </c>
      <c r="M46" s="218"/>
      <c r="N46" s="218"/>
      <c r="O46" s="212">
        <f>L46+M46-N46</f>
        <v>0</v>
      </c>
      <c r="P46" s="212">
        <v>0</v>
      </c>
      <c r="Q46" s="218"/>
      <c r="R46" s="218"/>
      <c r="S46" s="212">
        <f>P46+Q46-R46</f>
        <v>0</v>
      </c>
    </row>
    <row r="47" spans="1:19" x14ac:dyDescent="0.9">
      <c r="A47" s="246"/>
      <c r="B47" s="196"/>
      <c r="C47" s="69"/>
      <c r="D47" s="60" t="s">
        <v>335</v>
      </c>
      <c r="E47" s="74"/>
      <c r="F47" s="61">
        <v>0</v>
      </c>
      <c r="G47" s="61">
        <v>0</v>
      </c>
      <c r="H47" s="218"/>
      <c r="I47" s="218"/>
      <c r="J47" s="212">
        <f>G47+H47-I47</f>
        <v>0</v>
      </c>
      <c r="K47" s="208"/>
      <c r="L47" s="212">
        <v>0</v>
      </c>
      <c r="M47" s="218"/>
      <c r="N47" s="218"/>
      <c r="O47" s="212">
        <f>L47+M47-N47</f>
        <v>0</v>
      </c>
      <c r="P47" s="212">
        <v>0</v>
      </c>
      <c r="Q47" s="218"/>
      <c r="R47" s="218"/>
      <c r="S47" s="212">
        <f>P47+Q47-R47</f>
        <v>0</v>
      </c>
    </row>
    <row r="48" spans="1:19" x14ac:dyDescent="0.9">
      <c r="A48" s="247"/>
      <c r="B48" s="73"/>
      <c r="C48" s="92"/>
      <c r="D48" s="64"/>
      <c r="E48" s="64"/>
      <c r="F48" s="64"/>
      <c r="G48" s="64"/>
      <c r="H48" s="220"/>
      <c r="I48" s="220"/>
      <c r="J48" s="221"/>
      <c r="K48" s="221"/>
      <c r="L48" s="221"/>
      <c r="M48" s="220"/>
      <c r="N48" s="220"/>
      <c r="O48" s="221"/>
      <c r="P48" s="221"/>
      <c r="Q48" s="220"/>
      <c r="R48" s="220"/>
      <c r="S48" s="221"/>
    </row>
    <row r="49" spans="1:19" s="93" customFormat="1" ht="192" customHeight="1" x14ac:dyDescent="0.9">
      <c r="A49" s="360" t="s">
        <v>15</v>
      </c>
      <c r="B49" s="361"/>
      <c r="C49" s="237" t="s">
        <v>4</v>
      </c>
      <c r="D49" s="262" t="s">
        <v>333</v>
      </c>
      <c r="E49" s="239">
        <f>+E25+E29+E33+E37+E41+E45</f>
        <v>0</v>
      </c>
      <c r="F49" s="263">
        <f>F45+F41+F37+F33+F29+F25</f>
        <v>0</v>
      </c>
      <c r="G49" s="263">
        <f>G45+G41+G37+G33+G29+G25</f>
        <v>0</v>
      </c>
      <c r="H49" s="264">
        <f>H45+H41+H37+H33+H29+H25</f>
        <v>0</v>
      </c>
      <c r="I49" s="264">
        <f>I45+I41+I37+I33+I29+I25</f>
        <v>0</v>
      </c>
      <c r="J49" s="264">
        <f>J45+J41+J37+J33+J29+J25</f>
        <v>0</v>
      </c>
      <c r="K49" s="265"/>
      <c r="L49" s="264">
        <f t="shared" ref="L49:S51" si="1">L45+L41+L37+L33+L29+L25</f>
        <v>0</v>
      </c>
      <c r="M49" s="264">
        <f t="shared" si="1"/>
        <v>0</v>
      </c>
      <c r="N49" s="264">
        <f t="shared" si="1"/>
        <v>0</v>
      </c>
      <c r="O49" s="264">
        <f t="shared" si="1"/>
        <v>0</v>
      </c>
      <c r="P49" s="264">
        <f t="shared" si="1"/>
        <v>0</v>
      </c>
      <c r="Q49" s="264">
        <f t="shared" si="1"/>
        <v>0</v>
      </c>
      <c r="R49" s="264">
        <f t="shared" si="1"/>
        <v>0</v>
      </c>
      <c r="S49" s="264">
        <f t="shared" si="1"/>
        <v>0</v>
      </c>
    </row>
    <row r="50" spans="1:19" s="93" customFormat="1" x14ac:dyDescent="0.9">
      <c r="A50" s="268"/>
      <c r="B50" s="262"/>
      <c r="C50" s="237"/>
      <c r="D50" s="262" t="s">
        <v>334</v>
      </c>
      <c r="E50" s="239"/>
      <c r="F50" s="263">
        <f>F46+F42+F38+F34+F30+F26</f>
        <v>0</v>
      </c>
      <c r="G50" s="263">
        <f t="shared" ref="G50:I51" si="2">G46+G42+G38+G34+G30+G26</f>
        <v>0</v>
      </c>
      <c r="H50" s="264">
        <f t="shared" si="2"/>
        <v>0</v>
      </c>
      <c r="I50" s="264">
        <f t="shared" si="2"/>
        <v>0</v>
      </c>
      <c r="J50" s="264">
        <f>J46+J42+J38+J34+J30+J26</f>
        <v>0</v>
      </c>
      <c r="K50" s="265" t="s">
        <v>334</v>
      </c>
      <c r="L50" s="264">
        <f t="shared" si="1"/>
        <v>0</v>
      </c>
      <c r="M50" s="264">
        <f t="shared" si="1"/>
        <v>0</v>
      </c>
      <c r="N50" s="264">
        <f t="shared" si="1"/>
        <v>0</v>
      </c>
      <c r="O50" s="264">
        <f t="shared" si="1"/>
        <v>0</v>
      </c>
      <c r="P50" s="264">
        <f t="shared" si="1"/>
        <v>0</v>
      </c>
      <c r="Q50" s="264">
        <f t="shared" si="1"/>
        <v>0</v>
      </c>
      <c r="R50" s="264">
        <f t="shared" si="1"/>
        <v>0</v>
      </c>
      <c r="S50" s="264">
        <f t="shared" si="1"/>
        <v>0</v>
      </c>
    </row>
    <row r="51" spans="1:19" s="93" customFormat="1" x14ac:dyDescent="0.9">
      <c r="A51" s="268"/>
      <c r="B51" s="262"/>
      <c r="C51" s="237"/>
      <c r="D51" s="262" t="s">
        <v>335</v>
      </c>
      <c r="E51" s="239"/>
      <c r="F51" s="263">
        <f>F47+F43+F39+F35+F31+F27</f>
        <v>0</v>
      </c>
      <c r="G51" s="263">
        <f t="shared" si="2"/>
        <v>0</v>
      </c>
      <c r="H51" s="264">
        <f t="shared" si="2"/>
        <v>0</v>
      </c>
      <c r="I51" s="264">
        <f t="shared" si="2"/>
        <v>0</v>
      </c>
      <c r="J51" s="264">
        <f>J47+J43+J39+J35+J31+J27</f>
        <v>0</v>
      </c>
      <c r="K51" s="265"/>
      <c r="L51" s="264">
        <f t="shared" si="1"/>
        <v>0</v>
      </c>
      <c r="M51" s="264">
        <f t="shared" si="1"/>
        <v>0</v>
      </c>
      <c r="N51" s="264">
        <f t="shared" si="1"/>
        <v>0</v>
      </c>
      <c r="O51" s="264">
        <f t="shared" si="1"/>
        <v>0</v>
      </c>
      <c r="P51" s="264">
        <f t="shared" si="1"/>
        <v>0</v>
      </c>
      <c r="Q51" s="264">
        <f t="shared" si="1"/>
        <v>0</v>
      </c>
      <c r="R51" s="264">
        <f t="shared" si="1"/>
        <v>0</v>
      </c>
      <c r="S51" s="264">
        <f t="shared" si="1"/>
        <v>0</v>
      </c>
    </row>
    <row r="52" spans="1:19" ht="62.25" thickBot="1" x14ac:dyDescent="0.95">
      <c r="A52" s="352"/>
      <c r="B52" s="353"/>
      <c r="C52" s="217"/>
      <c r="D52" s="196"/>
      <c r="E52" s="76"/>
      <c r="F52" s="76"/>
      <c r="G52" s="76"/>
      <c r="H52" s="218"/>
      <c r="I52" s="218"/>
      <c r="J52" s="232"/>
      <c r="K52" s="298"/>
      <c r="L52" s="232"/>
      <c r="M52" s="218"/>
      <c r="N52" s="218"/>
      <c r="O52" s="232"/>
      <c r="P52" s="232"/>
      <c r="Q52" s="218"/>
      <c r="R52" s="218"/>
      <c r="S52" s="232"/>
    </row>
    <row r="53" spans="1:19" ht="129" customHeight="1" x14ac:dyDescent="0.9">
      <c r="A53" s="354" t="s">
        <v>16</v>
      </c>
      <c r="B53" s="355"/>
      <c r="C53" s="276" t="s">
        <v>17</v>
      </c>
      <c r="D53" s="299"/>
      <c r="E53" s="277"/>
      <c r="F53" s="277"/>
      <c r="G53" s="277"/>
      <c r="H53" s="303"/>
      <c r="I53" s="303"/>
      <c r="J53" s="281"/>
      <c r="K53" s="304"/>
      <c r="L53" s="281"/>
      <c r="M53" s="303"/>
      <c r="N53" s="303"/>
      <c r="O53" s="281"/>
      <c r="P53" s="281"/>
      <c r="Q53" s="303"/>
      <c r="R53" s="303"/>
      <c r="S53" s="281"/>
    </row>
    <row r="54" spans="1:19" x14ac:dyDescent="0.9">
      <c r="A54" s="245"/>
      <c r="B54" s="196"/>
      <c r="C54" s="217"/>
      <c r="D54" s="62"/>
      <c r="E54" s="62"/>
      <c r="F54" s="62"/>
      <c r="G54" s="62"/>
      <c r="H54" s="218"/>
      <c r="I54" s="218"/>
      <c r="J54" s="219"/>
      <c r="K54" s="219"/>
      <c r="L54" s="219"/>
      <c r="M54" s="218"/>
      <c r="N54" s="218"/>
      <c r="O54" s="219"/>
      <c r="P54" s="219"/>
      <c r="Q54" s="218"/>
      <c r="R54" s="218"/>
      <c r="S54" s="219"/>
    </row>
    <row r="55" spans="1:19" ht="186.75" customHeight="1" x14ac:dyDescent="0.9">
      <c r="A55" s="246" t="s">
        <v>18</v>
      </c>
      <c r="B55" s="196"/>
      <c r="C55" s="217" t="s">
        <v>19</v>
      </c>
      <c r="D55" s="60" t="s">
        <v>333</v>
      </c>
      <c r="E55" s="61">
        <v>0</v>
      </c>
      <c r="F55" s="61">
        <v>19000.580000000002</v>
      </c>
      <c r="G55" s="61">
        <v>25882.53</v>
      </c>
      <c r="H55" s="229">
        <v>0</v>
      </c>
      <c r="I55" s="218">
        <v>0</v>
      </c>
      <c r="J55" s="212">
        <f>G55+H55-I55</f>
        <v>25882.53</v>
      </c>
      <c r="K55" s="208"/>
      <c r="L55" s="212" t="s">
        <v>2</v>
      </c>
      <c r="M55" s="218"/>
      <c r="N55" s="218"/>
      <c r="O55" s="212" t="s">
        <v>2</v>
      </c>
      <c r="P55" s="212" t="s">
        <v>2</v>
      </c>
      <c r="Q55" s="218"/>
      <c r="R55" s="218"/>
      <c r="S55" s="212" t="s">
        <v>2</v>
      </c>
    </row>
    <row r="56" spans="1:19" x14ac:dyDescent="0.9">
      <c r="A56" s="246"/>
      <c r="B56" s="196"/>
      <c r="C56" s="69"/>
      <c r="D56" s="60" t="s">
        <v>334</v>
      </c>
      <c r="E56" s="74"/>
      <c r="F56" s="61">
        <v>21892747.960000001</v>
      </c>
      <c r="G56" s="61">
        <v>22574900.120000001</v>
      </c>
      <c r="H56" s="229">
        <v>0</v>
      </c>
      <c r="I56" s="218">
        <v>0</v>
      </c>
      <c r="J56" s="212">
        <f>G56+H56-I56</f>
        <v>22574900.120000001</v>
      </c>
      <c r="K56" s="208" t="s">
        <v>334</v>
      </c>
      <c r="L56" s="212">
        <v>22684990.07</v>
      </c>
      <c r="M56" s="229">
        <v>0</v>
      </c>
      <c r="N56" s="229">
        <v>0</v>
      </c>
      <c r="O56" s="212">
        <f>L56+M56-N56</f>
        <v>22684990.07</v>
      </c>
      <c r="P56" s="212">
        <v>22590146.07</v>
      </c>
      <c r="Q56" s="229">
        <v>0</v>
      </c>
      <c r="R56" s="218">
        <v>0</v>
      </c>
      <c r="S56" s="212">
        <f>P56+Q56-R56</f>
        <v>22590146.07</v>
      </c>
    </row>
    <row r="57" spans="1:19" x14ac:dyDescent="0.9">
      <c r="A57" s="246"/>
      <c r="B57" s="196"/>
      <c r="C57" s="69"/>
      <c r="D57" s="60" t="s">
        <v>335</v>
      </c>
      <c r="E57" s="74"/>
      <c r="F57" s="61">
        <v>21911748.539999999</v>
      </c>
      <c r="G57" s="61">
        <v>22600782.650000002</v>
      </c>
      <c r="H57" s="229">
        <v>0</v>
      </c>
      <c r="I57" s="229">
        <v>0</v>
      </c>
      <c r="J57" s="212">
        <f>G57+H57-I57</f>
        <v>22600782.650000002</v>
      </c>
      <c r="K57" s="208"/>
      <c r="L57" s="212" t="s">
        <v>2</v>
      </c>
      <c r="M57" s="218"/>
      <c r="N57" s="218"/>
      <c r="O57" s="212" t="s">
        <v>2</v>
      </c>
      <c r="P57" s="212" t="s">
        <v>2</v>
      </c>
      <c r="Q57" s="218"/>
      <c r="R57" s="218"/>
      <c r="S57" s="212" t="s">
        <v>2</v>
      </c>
    </row>
    <row r="58" spans="1:19" x14ac:dyDescent="0.9">
      <c r="A58" s="245"/>
      <c r="B58" s="196"/>
      <c r="C58" s="69"/>
      <c r="D58" s="60"/>
      <c r="E58" s="74"/>
      <c r="F58" s="74"/>
      <c r="G58" s="74"/>
      <c r="H58" s="218"/>
      <c r="I58" s="218"/>
      <c r="J58" s="230"/>
      <c r="K58" s="208"/>
      <c r="L58" s="230"/>
      <c r="M58" s="218"/>
      <c r="N58" s="218"/>
      <c r="O58" s="230"/>
      <c r="P58" s="230"/>
      <c r="Q58" s="218"/>
      <c r="R58" s="218"/>
      <c r="S58" s="230"/>
    </row>
    <row r="59" spans="1:19" ht="123" x14ac:dyDescent="0.9">
      <c r="A59" s="246" t="s">
        <v>20</v>
      </c>
      <c r="B59" s="196"/>
      <c r="C59" s="217" t="s">
        <v>21</v>
      </c>
      <c r="D59" s="60" t="s">
        <v>333</v>
      </c>
      <c r="E59" s="61">
        <v>0</v>
      </c>
      <c r="F59" s="61">
        <v>0</v>
      </c>
      <c r="G59" s="61">
        <v>0</v>
      </c>
      <c r="H59" s="218"/>
      <c r="I59" s="229"/>
      <c r="J59" s="212">
        <f>G59+H59-I59</f>
        <v>0</v>
      </c>
      <c r="K59" s="208"/>
      <c r="L59" s="212" t="s">
        <v>2</v>
      </c>
      <c r="M59" s="218"/>
      <c r="N59" s="218"/>
      <c r="O59" s="212" t="s">
        <v>2</v>
      </c>
      <c r="P59" s="212" t="s">
        <v>2</v>
      </c>
      <c r="Q59" s="218"/>
      <c r="R59" s="218"/>
      <c r="S59" s="212" t="s">
        <v>2</v>
      </c>
    </row>
    <row r="60" spans="1:19" x14ac:dyDescent="0.9">
      <c r="A60" s="246"/>
      <c r="B60" s="196"/>
      <c r="C60" s="69"/>
      <c r="D60" s="60" t="s">
        <v>334</v>
      </c>
      <c r="E60" s="74"/>
      <c r="F60" s="61">
        <v>0</v>
      </c>
      <c r="G60" s="61">
        <v>0</v>
      </c>
      <c r="H60" s="218"/>
      <c r="I60" s="218"/>
      <c r="J60" s="212">
        <f>G60+H60-I60</f>
        <v>0</v>
      </c>
      <c r="K60" s="208" t="s">
        <v>334</v>
      </c>
      <c r="L60" s="212">
        <v>0</v>
      </c>
      <c r="M60" s="218"/>
      <c r="N60" s="218"/>
      <c r="O60" s="212">
        <f>L60+M60-N60</f>
        <v>0</v>
      </c>
      <c r="P60" s="212">
        <v>0</v>
      </c>
      <c r="Q60" s="218"/>
      <c r="R60" s="218"/>
      <c r="S60" s="212">
        <f>P60+Q60-R60</f>
        <v>0</v>
      </c>
    </row>
    <row r="61" spans="1:19" x14ac:dyDescent="0.9">
      <c r="A61" s="246"/>
      <c r="B61" s="196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18"/>
      <c r="I61" s="218"/>
      <c r="J61" s="212">
        <f>G61+H61-I61</f>
        <v>0</v>
      </c>
      <c r="K61" s="208"/>
      <c r="L61" s="212" t="s">
        <v>2</v>
      </c>
      <c r="M61" s="218"/>
      <c r="N61" s="218"/>
      <c r="O61" s="212" t="s">
        <v>2</v>
      </c>
      <c r="P61" s="212" t="s">
        <v>2</v>
      </c>
      <c r="Q61" s="218"/>
      <c r="R61" s="218"/>
      <c r="S61" s="212" t="s">
        <v>2</v>
      </c>
    </row>
    <row r="62" spans="1:19" x14ac:dyDescent="0.9">
      <c r="A62" s="245"/>
      <c r="B62" s="196"/>
      <c r="C62" s="69"/>
      <c r="D62" s="60"/>
      <c r="E62" s="74"/>
      <c r="F62" s="74"/>
      <c r="G62" s="74"/>
      <c r="H62" s="218"/>
      <c r="I62" s="218"/>
      <c r="J62" s="230"/>
      <c r="K62" s="208"/>
      <c r="L62" s="230"/>
      <c r="M62" s="218"/>
      <c r="N62" s="218"/>
      <c r="O62" s="230"/>
      <c r="P62" s="230"/>
      <c r="Q62" s="218"/>
      <c r="R62" s="218"/>
      <c r="S62" s="230"/>
    </row>
    <row r="63" spans="1:19" ht="123" x14ac:dyDescent="0.9">
      <c r="A63" s="246" t="s">
        <v>22</v>
      </c>
      <c r="B63" s="196"/>
      <c r="C63" s="217" t="s">
        <v>23</v>
      </c>
      <c r="D63" s="60" t="s">
        <v>333</v>
      </c>
      <c r="E63" s="61">
        <v>0</v>
      </c>
      <c r="F63" s="61">
        <v>0</v>
      </c>
      <c r="G63" s="61">
        <v>0</v>
      </c>
      <c r="H63" s="218"/>
      <c r="I63" s="218"/>
      <c r="J63" s="212">
        <f>G63+H63-I63</f>
        <v>0</v>
      </c>
      <c r="K63" s="208"/>
      <c r="L63" s="212" t="s">
        <v>2</v>
      </c>
      <c r="M63" s="218"/>
      <c r="N63" s="218"/>
      <c r="O63" s="212" t="s">
        <v>2</v>
      </c>
      <c r="P63" s="212" t="s">
        <v>2</v>
      </c>
      <c r="Q63" s="218"/>
      <c r="R63" s="218"/>
      <c r="S63" s="212" t="s">
        <v>2</v>
      </c>
    </row>
    <row r="64" spans="1:19" x14ac:dyDescent="0.9">
      <c r="A64" s="246"/>
      <c r="B64" s="196"/>
      <c r="C64" s="69"/>
      <c r="D64" s="60" t="s">
        <v>334</v>
      </c>
      <c r="E64" s="74"/>
      <c r="F64" s="61">
        <v>0</v>
      </c>
      <c r="G64" s="61">
        <v>0</v>
      </c>
      <c r="H64" s="218"/>
      <c r="I64" s="218"/>
      <c r="J64" s="212">
        <f>G64+H64-I64</f>
        <v>0</v>
      </c>
      <c r="K64" s="208" t="s">
        <v>334</v>
      </c>
      <c r="L64" s="212">
        <v>0</v>
      </c>
      <c r="M64" s="218"/>
      <c r="N64" s="218"/>
      <c r="O64" s="212">
        <f>L64+M64-N64</f>
        <v>0</v>
      </c>
      <c r="P64" s="212">
        <v>0</v>
      </c>
      <c r="Q64" s="218"/>
      <c r="R64" s="218"/>
      <c r="S64" s="212">
        <f>P64+Q64-R64</f>
        <v>0</v>
      </c>
    </row>
    <row r="65" spans="1:19" x14ac:dyDescent="0.9">
      <c r="A65" s="246"/>
      <c r="B65" s="196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18"/>
      <c r="I65" s="218"/>
      <c r="J65" s="212">
        <f>G65+H65-I65</f>
        <v>0</v>
      </c>
      <c r="K65" s="208"/>
      <c r="L65" s="212" t="s">
        <v>2</v>
      </c>
      <c r="M65" s="218"/>
      <c r="N65" s="218"/>
      <c r="O65" s="212" t="s">
        <v>2</v>
      </c>
      <c r="P65" s="212" t="s">
        <v>2</v>
      </c>
      <c r="Q65" s="218"/>
      <c r="R65" s="218"/>
      <c r="S65" s="212" t="s">
        <v>2</v>
      </c>
    </row>
    <row r="66" spans="1:19" x14ac:dyDescent="0.9">
      <c r="A66" s="245"/>
      <c r="B66" s="196"/>
      <c r="C66" s="69"/>
      <c r="D66" s="60"/>
      <c r="E66" s="74"/>
      <c r="F66" s="74"/>
      <c r="G66" s="74"/>
      <c r="H66" s="218"/>
      <c r="I66" s="218"/>
      <c r="J66" s="230"/>
      <c r="K66" s="208"/>
      <c r="L66" s="230"/>
      <c r="M66" s="218"/>
      <c r="N66" s="218"/>
      <c r="O66" s="230"/>
      <c r="P66" s="230"/>
      <c r="Q66" s="218"/>
      <c r="R66" s="218"/>
      <c r="S66" s="230"/>
    </row>
    <row r="67" spans="1:19" ht="203.45" customHeight="1" x14ac:dyDescent="0.9">
      <c r="A67" s="246" t="s">
        <v>24</v>
      </c>
      <c r="B67" s="196"/>
      <c r="C67" s="217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8"/>
      <c r="I67" s="218"/>
      <c r="J67" s="212">
        <f>G67+H67-I67</f>
        <v>0</v>
      </c>
      <c r="K67" s="208"/>
      <c r="L67" s="212">
        <v>0</v>
      </c>
      <c r="M67" s="218"/>
      <c r="N67" s="218"/>
      <c r="O67" s="212" t="s">
        <v>2</v>
      </c>
      <c r="P67" s="212" t="s">
        <v>2</v>
      </c>
      <c r="Q67" s="218"/>
      <c r="R67" s="218"/>
      <c r="S67" s="212" t="s">
        <v>2</v>
      </c>
    </row>
    <row r="68" spans="1:19" x14ac:dyDescent="0.9">
      <c r="A68" s="246"/>
      <c r="B68" s="196"/>
      <c r="C68" s="69"/>
      <c r="D68" s="60" t="s">
        <v>334</v>
      </c>
      <c r="E68" s="74"/>
      <c r="F68" s="61">
        <v>5500</v>
      </c>
      <c r="G68" s="61">
        <v>5500</v>
      </c>
      <c r="H68" s="218">
        <v>0</v>
      </c>
      <c r="I68" s="218"/>
      <c r="J68" s="212">
        <f>G68+H68-I68</f>
        <v>5500</v>
      </c>
      <c r="K68" s="208" t="s">
        <v>334</v>
      </c>
      <c r="L68" s="212">
        <v>0</v>
      </c>
      <c r="M68" s="218">
        <v>0</v>
      </c>
      <c r="N68" s="218">
        <v>0</v>
      </c>
      <c r="O68" s="212">
        <f>L68+M68-N68</f>
        <v>0</v>
      </c>
      <c r="P68" s="212">
        <v>0</v>
      </c>
      <c r="Q68" s="218">
        <v>0</v>
      </c>
      <c r="R68" s="218"/>
      <c r="S68" s="212">
        <f>P68+Q68-R68</f>
        <v>0</v>
      </c>
    </row>
    <row r="69" spans="1:19" x14ac:dyDescent="0.9">
      <c r="A69" s="246"/>
      <c r="B69" s="196"/>
      <c r="C69" s="69"/>
      <c r="D69" s="60" t="s">
        <v>335</v>
      </c>
      <c r="E69" s="74"/>
      <c r="F69" s="61">
        <v>5500</v>
      </c>
      <c r="G69" s="61">
        <v>5500</v>
      </c>
      <c r="H69" s="218">
        <v>0</v>
      </c>
      <c r="I69" s="218"/>
      <c r="J69" s="212">
        <f>G69+H69-I69</f>
        <v>5500</v>
      </c>
      <c r="K69" s="208"/>
      <c r="L69" s="212">
        <v>0</v>
      </c>
      <c r="M69" s="218"/>
      <c r="N69" s="218"/>
      <c r="O69" s="212" t="s">
        <v>2</v>
      </c>
      <c r="P69" s="212" t="s">
        <v>2</v>
      </c>
      <c r="Q69" s="218"/>
      <c r="R69" s="218"/>
      <c r="S69" s="212" t="s">
        <v>2</v>
      </c>
    </row>
    <row r="70" spans="1:19" x14ac:dyDescent="0.9">
      <c r="A70" s="245"/>
      <c r="B70" s="196"/>
      <c r="C70" s="69"/>
      <c r="D70" s="60"/>
      <c r="E70" s="74"/>
      <c r="F70" s="74"/>
      <c r="G70" s="74"/>
      <c r="H70" s="218"/>
      <c r="I70" s="218"/>
      <c r="J70" s="230"/>
      <c r="K70" s="208"/>
      <c r="L70" s="230"/>
      <c r="M70" s="218"/>
      <c r="N70" s="218"/>
      <c r="O70" s="230"/>
      <c r="P70" s="230"/>
      <c r="Q70" s="218"/>
      <c r="R70" s="218"/>
      <c r="S70" s="230"/>
    </row>
    <row r="71" spans="1:19" ht="184.5" x14ac:dyDescent="0.9">
      <c r="A71" s="246" t="s">
        <v>26</v>
      </c>
      <c r="B71" s="196"/>
      <c r="C71" s="217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8"/>
      <c r="I71" s="218"/>
      <c r="J71" s="212">
        <f>G71+H71-I71</f>
        <v>0</v>
      </c>
      <c r="K71" s="208"/>
      <c r="L71" s="212" t="s">
        <v>2</v>
      </c>
      <c r="M71" s="218"/>
      <c r="N71" s="218"/>
      <c r="O71" s="212" t="s">
        <v>2</v>
      </c>
      <c r="P71" s="212" t="s">
        <v>2</v>
      </c>
      <c r="Q71" s="218"/>
      <c r="R71" s="218"/>
      <c r="S71" s="212" t="s">
        <v>2</v>
      </c>
    </row>
    <row r="72" spans="1:19" x14ac:dyDescent="0.9">
      <c r="A72" s="246"/>
      <c r="B72" s="196"/>
      <c r="C72" s="69"/>
      <c r="D72" s="60" t="s">
        <v>334</v>
      </c>
      <c r="E72" s="74"/>
      <c r="F72" s="61">
        <v>0</v>
      </c>
      <c r="G72" s="61">
        <v>0</v>
      </c>
      <c r="H72" s="218"/>
      <c r="I72" s="218"/>
      <c r="J72" s="212">
        <f>G72+H72-I72</f>
        <v>0</v>
      </c>
      <c r="K72" s="208" t="s">
        <v>334</v>
      </c>
      <c r="L72" s="212">
        <v>0</v>
      </c>
      <c r="M72" s="218"/>
      <c r="N72" s="218"/>
      <c r="O72" s="212">
        <f>L72+M72-N72</f>
        <v>0</v>
      </c>
      <c r="P72" s="212">
        <v>0</v>
      </c>
      <c r="Q72" s="218"/>
      <c r="R72" s="218"/>
      <c r="S72" s="212">
        <f>P72+Q72-R72</f>
        <v>0</v>
      </c>
    </row>
    <row r="73" spans="1:19" x14ac:dyDescent="0.9">
      <c r="A73" s="246"/>
      <c r="B73" s="196"/>
      <c r="C73" s="69"/>
      <c r="D73" s="60" t="s">
        <v>335</v>
      </c>
      <c r="E73" s="74"/>
      <c r="F73" s="61">
        <f>SUM(F71:F72)</f>
        <v>0</v>
      </c>
      <c r="G73" s="61">
        <v>0</v>
      </c>
      <c r="H73" s="218"/>
      <c r="I73" s="218"/>
      <c r="J73" s="212">
        <f>G73+H73-I73</f>
        <v>0</v>
      </c>
      <c r="K73" s="208"/>
      <c r="L73" s="212" t="s">
        <v>2</v>
      </c>
      <c r="M73" s="218"/>
      <c r="N73" s="218"/>
      <c r="O73" s="212" t="s">
        <v>2</v>
      </c>
      <c r="P73" s="212" t="s">
        <v>2</v>
      </c>
      <c r="Q73" s="218"/>
      <c r="R73" s="218"/>
      <c r="S73" s="212" t="s">
        <v>2</v>
      </c>
    </row>
    <row r="74" spans="1:19" x14ac:dyDescent="0.9">
      <c r="A74" s="248"/>
      <c r="B74" s="73"/>
      <c r="C74" s="92"/>
      <c r="D74" s="64"/>
      <c r="E74" s="75"/>
      <c r="F74" s="75"/>
      <c r="G74" s="75"/>
      <c r="H74" s="220"/>
      <c r="I74" s="220"/>
      <c r="J74" s="231"/>
      <c r="K74" s="221"/>
      <c r="L74" s="231" t="s">
        <v>2</v>
      </c>
      <c r="M74" s="220"/>
      <c r="N74" s="220"/>
      <c r="O74" s="231"/>
      <c r="P74" s="231"/>
      <c r="Q74" s="220"/>
      <c r="R74" s="220"/>
      <c r="S74" s="231"/>
    </row>
    <row r="75" spans="1:19" x14ac:dyDescent="0.9">
      <c r="A75" s="268"/>
      <c r="B75" s="266"/>
      <c r="C75" s="237"/>
      <c r="D75" s="238"/>
      <c r="E75" s="239"/>
      <c r="F75" s="239"/>
      <c r="G75" s="239"/>
      <c r="H75" s="269"/>
      <c r="I75" s="269"/>
      <c r="J75" s="270"/>
      <c r="K75" s="271"/>
      <c r="L75" s="270"/>
      <c r="M75" s="269"/>
      <c r="N75" s="269"/>
      <c r="O75" s="270"/>
      <c r="P75" s="270"/>
      <c r="Q75" s="269"/>
      <c r="R75" s="269"/>
      <c r="S75" s="270"/>
    </row>
    <row r="76" spans="1:19" s="93" customFormat="1" x14ac:dyDescent="0.9">
      <c r="A76" s="356" t="s">
        <v>28</v>
      </c>
      <c r="B76" s="357"/>
      <c r="C76" s="237" t="s">
        <v>17</v>
      </c>
      <c r="D76" s="262" t="s">
        <v>333</v>
      </c>
      <c r="E76" s="263">
        <f t="shared" ref="E76:J76" si="3">E71+E67+E63+E59+E55</f>
        <v>0</v>
      </c>
      <c r="F76" s="263">
        <f t="shared" si="3"/>
        <v>19000.580000000002</v>
      </c>
      <c r="G76" s="263">
        <f t="shared" si="3"/>
        <v>25882.53</v>
      </c>
      <c r="H76" s="264">
        <f t="shared" si="3"/>
        <v>0</v>
      </c>
      <c r="I76" s="264">
        <f t="shared" si="3"/>
        <v>0</v>
      </c>
      <c r="J76" s="264">
        <f t="shared" si="3"/>
        <v>25882.53</v>
      </c>
      <c r="K76" s="265"/>
      <c r="L76" s="264" t="s">
        <v>2</v>
      </c>
      <c r="M76" s="264" t="s">
        <v>2</v>
      </c>
      <c r="N76" s="264" t="s">
        <v>2</v>
      </c>
      <c r="O76" s="264" t="s">
        <v>2</v>
      </c>
      <c r="P76" s="264" t="s">
        <v>2</v>
      </c>
      <c r="Q76" s="264" t="s">
        <v>2</v>
      </c>
      <c r="R76" s="264" t="s">
        <v>2</v>
      </c>
      <c r="S76" s="264" t="s">
        <v>2</v>
      </c>
    </row>
    <row r="77" spans="1:19" s="93" customFormat="1" x14ac:dyDescent="0.9">
      <c r="A77" s="272"/>
      <c r="B77" s="266"/>
      <c r="C77" s="237"/>
      <c r="D77" s="262" t="s">
        <v>334</v>
      </c>
      <c r="E77" s="239"/>
      <c r="F77" s="263">
        <f>F72+F68+F64+F60+F56</f>
        <v>21898247.960000001</v>
      </c>
      <c r="G77" s="263">
        <f t="shared" ref="G77:I78" si="4">G72+G68+G64+G60+G56</f>
        <v>22580400.120000001</v>
      </c>
      <c r="H77" s="264">
        <f t="shared" si="4"/>
        <v>0</v>
      </c>
      <c r="I77" s="264">
        <f t="shared" si="4"/>
        <v>0</v>
      </c>
      <c r="J77" s="264">
        <f>G77+H77-I77</f>
        <v>22580400.120000001</v>
      </c>
      <c r="K77" s="265" t="s">
        <v>334</v>
      </c>
      <c r="L77" s="264">
        <f t="shared" ref="L77:N77" si="5">L72+L68+L64+L60+L56</f>
        <v>22684990.07</v>
      </c>
      <c r="M77" s="264">
        <f t="shared" si="5"/>
        <v>0</v>
      </c>
      <c r="N77" s="264">
        <f t="shared" si="5"/>
        <v>0</v>
      </c>
      <c r="O77" s="264">
        <f>L77+M77-N77</f>
        <v>22684990.07</v>
      </c>
      <c r="P77" s="264">
        <f t="shared" ref="P77:R77" si="6">P72+P68+P64+P60+P56</f>
        <v>22590146.07</v>
      </c>
      <c r="Q77" s="264">
        <f t="shared" si="6"/>
        <v>0</v>
      </c>
      <c r="R77" s="264">
        <f t="shared" si="6"/>
        <v>0</v>
      </c>
      <c r="S77" s="264">
        <f>P77+Q77-R77</f>
        <v>22590146.07</v>
      </c>
    </row>
    <row r="78" spans="1:19" s="93" customFormat="1" x14ac:dyDescent="0.9">
      <c r="A78" s="272"/>
      <c r="B78" s="266"/>
      <c r="C78" s="237"/>
      <c r="D78" s="262" t="s">
        <v>335</v>
      </c>
      <c r="E78" s="239"/>
      <c r="F78" s="263">
        <f>F73+F69+F65+F61+F57</f>
        <v>21917248.539999999</v>
      </c>
      <c r="G78" s="263">
        <f t="shared" si="4"/>
        <v>22606282.650000002</v>
      </c>
      <c r="H78" s="264">
        <f t="shared" si="4"/>
        <v>0</v>
      </c>
      <c r="I78" s="264">
        <f t="shared" si="4"/>
        <v>0</v>
      </c>
      <c r="J78" s="264">
        <f>G78+H78-I78</f>
        <v>22606282.650000002</v>
      </c>
      <c r="K78" s="265"/>
      <c r="L78" s="264" t="s">
        <v>2</v>
      </c>
      <c r="M78" s="264" t="s">
        <v>2</v>
      </c>
      <c r="N78" s="264" t="s">
        <v>2</v>
      </c>
      <c r="O78" s="264" t="s">
        <v>2</v>
      </c>
      <c r="P78" s="264" t="s">
        <v>2</v>
      </c>
      <c r="Q78" s="264" t="s">
        <v>2</v>
      </c>
      <c r="R78" s="264" t="s">
        <v>2</v>
      </c>
      <c r="S78" s="264" t="s">
        <v>2</v>
      </c>
    </row>
    <row r="79" spans="1:19" ht="62.25" thickBot="1" x14ac:dyDescent="0.95">
      <c r="A79" s="352"/>
      <c r="B79" s="353"/>
      <c r="C79" s="217"/>
      <c r="D79" s="62"/>
      <c r="E79" s="76"/>
      <c r="F79" s="76"/>
      <c r="G79" s="76"/>
      <c r="H79" s="218"/>
      <c r="I79" s="218"/>
      <c r="J79" s="232"/>
      <c r="K79" s="219"/>
      <c r="L79" s="232"/>
      <c r="M79" s="218"/>
      <c r="N79" s="218"/>
      <c r="O79" s="232"/>
      <c r="P79" s="232"/>
      <c r="Q79" s="218"/>
      <c r="R79" s="218"/>
      <c r="S79" s="232"/>
    </row>
    <row r="80" spans="1:19" ht="111" customHeight="1" x14ac:dyDescent="0.9">
      <c r="A80" s="354" t="s">
        <v>29</v>
      </c>
      <c r="B80" s="355"/>
      <c r="C80" s="276" t="s">
        <v>30</v>
      </c>
      <c r="D80" s="299"/>
      <c r="E80" s="278"/>
      <c r="F80" s="278"/>
      <c r="G80" s="278"/>
      <c r="H80" s="303"/>
      <c r="I80" s="303"/>
      <c r="J80" s="305"/>
      <c r="K80" s="304"/>
      <c r="L80" s="305"/>
      <c r="M80" s="303"/>
      <c r="N80" s="303"/>
      <c r="O80" s="305"/>
      <c r="P80" s="305"/>
      <c r="Q80" s="303"/>
      <c r="R80" s="303"/>
      <c r="S80" s="305"/>
    </row>
    <row r="81" spans="1:19" x14ac:dyDescent="0.9">
      <c r="A81" s="245"/>
      <c r="B81" s="196"/>
      <c r="C81" s="217"/>
      <c r="D81" s="62"/>
      <c r="E81" s="76"/>
      <c r="F81" s="76"/>
      <c r="G81" s="76"/>
      <c r="H81" s="218"/>
      <c r="I81" s="218"/>
      <c r="J81" s="232"/>
      <c r="K81" s="219"/>
      <c r="L81" s="232"/>
      <c r="M81" s="218"/>
      <c r="N81" s="218"/>
      <c r="O81" s="232"/>
      <c r="P81" s="232"/>
      <c r="Q81" s="218"/>
      <c r="R81" s="218"/>
      <c r="S81" s="232"/>
    </row>
    <row r="82" spans="1:19" ht="192.75" customHeight="1" x14ac:dyDescent="0.9">
      <c r="A82" s="246" t="s">
        <v>31</v>
      </c>
      <c r="B82" s="196"/>
      <c r="C82" s="217" t="s">
        <v>32</v>
      </c>
      <c r="D82" s="60" t="s">
        <v>333</v>
      </c>
      <c r="E82" s="74">
        <v>0</v>
      </c>
      <c r="F82" s="61">
        <v>0</v>
      </c>
      <c r="G82" s="61">
        <v>0</v>
      </c>
      <c r="H82" s="218"/>
      <c r="I82" s="218"/>
      <c r="J82" s="212">
        <f>G82+H82-I82</f>
        <v>0</v>
      </c>
      <c r="K82" s="208"/>
      <c r="L82" s="212">
        <v>0</v>
      </c>
      <c r="M82" s="218"/>
      <c r="N82" s="218"/>
      <c r="O82" s="212">
        <f>L82+M82-N82</f>
        <v>0</v>
      </c>
      <c r="P82" s="212">
        <v>0</v>
      </c>
      <c r="Q82" s="218"/>
      <c r="R82" s="218"/>
      <c r="S82" s="212">
        <f>P82+Q82-R82</f>
        <v>0</v>
      </c>
    </row>
    <row r="83" spans="1:19" x14ac:dyDescent="0.9">
      <c r="A83" s="245"/>
      <c r="B83" s="196"/>
      <c r="C83" s="69"/>
      <c r="D83" s="60" t="s">
        <v>334</v>
      </c>
      <c r="E83" s="74"/>
      <c r="F83" s="61">
        <v>1000</v>
      </c>
      <c r="G83" s="61">
        <v>2000</v>
      </c>
      <c r="H83" s="229">
        <v>0</v>
      </c>
      <c r="I83" s="218"/>
      <c r="J83" s="212">
        <f>G83+H83-I83</f>
        <v>2000</v>
      </c>
      <c r="K83" s="208" t="s">
        <v>334</v>
      </c>
      <c r="L83" s="212">
        <v>2000</v>
      </c>
      <c r="M83" s="218"/>
      <c r="N83" s="218"/>
      <c r="O83" s="212">
        <f>L83+M83-N83</f>
        <v>2000</v>
      </c>
      <c r="P83" s="212">
        <v>2000</v>
      </c>
      <c r="Q83" s="218"/>
      <c r="R83" s="218"/>
      <c r="S83" s="212">
        <f>P83+Q83-R83</f>
        <v>2000</v>
      </c>
    </row>
    <row r="84" spans="1:19" x14ac:dyDescent="0.9">
      <c r="A84" s="245"/>
      <c r="B84" s="196"/>
      <c r="C84" s="69"/>
      <c r="D84" s="60" t="s">
        <v>335</v>
      </c>
      <c r="E84" s="74"/>
      <c r="F84" s="61">
        <v>1000</v>
      </c>
      <c r="G84" s="61">
        <v>2000</v>
      </c>
      <c r="H84" s="229">
        <v>0</v>
      </c>
      <c r="I84" s="218"/>
      <c r="J84" s="212">
        <f>G84+H84-I84</f>
        <v>2000</v>
      </c>
      <c r="K84" s="208"/>
      <c r="L84" s="212">
        <v>0</v>
      </c>
      <c r="M84" s="218"/>
      <c r="N84" s="218"/>
      <c r="O84" s="212" t="s">
        <v>2</v>
      </c>
      <c r="P84" s="212" t="s">
        <v>2</v>
      </c>
      <c r="Q84" s="218"/>
      <c r="R84" s="218"/>
      <c r="S84" s="212" t="s">
        <v>2</v>
      </c>
    </row>
    <row r="85" spans="1:19" x14ac:dyDescent="0.9">
      <c r="A85" s="245"/>
      <c r="B85" s="196"/>
      <c r="C85" s="69"/>
      <c r="D85" s="60"/>
      <c r="E85" s="74"/>
      <c r="F85" s="74"/>
      <c r="G85" s="74"/>
      <c r="H85" s="218"/>
      <c r="I85" s="218"/>
      <c r="J85" s="230"/>
      <c r="K85" s="208"/>
      <c r="L85" s="230"/>
      <c r="M85" s="218"/>
      <c r="N85" s="218"/>
      <c r="O85" s="230"/>
      <c r="P85" s="230"/>
      <c r="Q85" s="218"/>
      <c r="R85" s="218"/>
      <c r="S85" s="230"/>
    </row>
    <row r="86" spans="1:19" ht="227.25" customHeight="1" x14ac:dyDescent="0.9">
      <c r="A86" s="246" t="s">
        <v>33</v>
      </c>
      <c r="B86" s="196"/>
      <c r="C86" s="217" t="s">
        <v>34</v>
      </c>
      <c r="D86" s="60" t="s">
        <v>333</v>
      </c>
      <c r="E86" s="74">
        <v>0</v>
      </c>
      <c r="F86" s="61"/>
      <c r="G86" s="61"/>
      <c r="H86" s="218"/>
      <c r="I86" s="218"/>
      <c r="J86" s="212">
        <f>G86+H86-I86</f>
        <v>0</v>
      </c>
      <c r="K86" s="208"/>
      <c r="L86" s="212"/>
      <c r="M86" s="218"/>
      <c r="N86" s="218"/>
      <c r="O86" s="212">
        <f>L86+M86-N86</f>
        <v>0</v>
      </c>
      <c r="P86" s="212"/>
      <c r="Q86" s="218"/>
      <c r="R86" s="218"/>
      <c r="S86" s="212">
        <f>P86+Q86-R86</f>
        <v>0</v>
      </c>
    </row>
    <row r="87" spans="1:19" x14ac:dyDescent="0.9">
      <c r="A87" s="245"/>
      <c r="B87" s="196"/>
      <c r="C87" s="69"/>
      <c r="D87" s="60" t="s">
        <v>334</v>
      </c>
      <c r="E87" s="74"/>
      <c r="F87" s="61">
        <v>500</v>
      </c>
      <c r="G87" s="61">
        <v>100</v>
      </c>
      <c r="H87" s="218"/>
      <c r="I87" s="218"/>
      <c r="J87" s="212">
        <f>G87+H87-I87</f>
        <v>100</v>
      </c>
      <c r="K87" s="208" t="s">
        <v>334</v>
      </c>
      <c r="L87" s="212">
        <v>100</v>
      </c>
      <c r="M87" s="218"/>
      <c r="N87" s="218"/>
      <c r="O87" s="212">
        <f>L87+M87-N87</f>
        <v>100</v>
      </c>
      <c r="P87" s="212">
        <v>100</v>
      </c>
      <c r="Q87" s="218"/>
      <c r="R87" s="218"/>
      <c r="S87" s="212">
        <f>P87+Q87-R87</f>
        <v>100</v>
      </c>
    </row>
    <row r="88" spans="1:19" x14ac:dyDescent="0.9">
      <c r="A88" s="245"/>
      <c r="B88" s="196"/>
      <c r="C88" s="69"/>
      <c r="D88" s="60" t="s">
        <v>335</v>
      </c>
      <c r="E88" s="74"/>
      <c r="F88" s="61">
        <f>SUM(F86:F87)</f>
        <v>500</v>
      </c>
      <c r="G88" s="61">
        <v>100</v>
      </c>
      <c r="H88" s="218"/>
      <c r="I88" s="218"/>
      <c r="J88" s="212">
        <f>G88+H88-I88</f>
        <v>100</v>
      </c>
      <c r="K88" s="208"/>
      <c r="L88" s="212">
        <v>0</v>
      </c>
      <c r="M88" s="218"/>
      <c r="N88" s="218"/>
      <c r="O88" s="212">
        <f>L88+M88-N88</f>
        <v>0</v>
      </c>
      <c r="P88" s="212">
        <v>0</v>
      </c>
      <c r="Q88" s="218"/>
      <c r="R88" s="218"/>
      <c r="S88" s="212">
        <f>P88+Q88-R88</f>
        <v>0</v>
      </c>
    </row>
    <row r="89" spans="1:19" x14ac:dyDescent="0.9">
      <c r="A89" s="245"/>
      <c r="B89" s="196"/>
      <c r="C89" s="69"/>
      <c r="D89" s="60"/>
      <c r="E89" s="74"/>
      <c r="F89" s="74"/>
      <c r="G89" s="74"/>
      <c r="H89" s="218"/>
      <c r="I89" s="218"/>
      <c r="J89" s="230"/>
      <c r="K89" s="208"/>
      <c r="L89" s="230"/>
      <c r="M89" s="218"/>
      <c r="N89" s="218"/>
      <c r="O89" s="230"/>
      <c r="P89" s="230"/>
      <c r="Q89" s="218"/>
      <c r="R89" s="218"/>
      <c r="S89" s="230"/>
    </row>
    <row r="90" spans="1:19" x14ac:dyDescent="0.9">
      <c r="A90" s="246" t="s">
        <v>35</v>
      </c>
      <c r="B90" s="196"/>
      <c r="C90" s="217" t="s">
        <v>36</v>
      </c>
      <c r="D90" s="60" t="s">
        <v>333</v>
      </c>
      <c r="E90" s="74">
        <v>0</v>
      </c>
      <c r="F90" s="61">
        <v>0</v>
      </c>
      <c r="G90" s="61">
        <v>0</v>
      </c>
      <c r="H90" s="218"/>
      <c r="I90" s="218"/>
      <c r="J90" s="212">
        <f>G90+H90-I90</f>
        <v>0</v>
      </c>
      <c r="K90" s="208"/>
      <c r="L90" s="212">
        <v>0</v>
      </c>
      <c r="M90" s="218"/>
      <c r="N90" s="218"/>
      <c r="O90" s="212">
        <f>L90+M90-N90</f>
        <v>0</v>
      </c>
      <c r="P90" s="212">
        <v>0</v>
      </c>
      <c r="Q90" s="218"/>
      <c r="R90" s="218"/>
      <c r="S90" s="212">
        <f>P90+Q90-R90</f>
        <v>0</v>
      </c>
    </row>
    <row r="91" spans="1:19" x14ac:dyDescent="0.9">
      <c r="A91" s="245"/>
      <c r="B91" s="196"/>
      <c r="C91" s="69"/>
      <c r="D91" s="60" t="s">
        <v>334</v>
      </c>
      <c r="E91" s="74"/>
      <c r="F91" s="77">
        <v>410</v>
      </c>
      <c r="G91" s="77">
        <v>33399.68</v>
      </c>
      <c r="H91" s="229">
        <v>0</v>
      </c>
      <c r="I91" s="218"/>
      <c r="J91" s="212">
        <f>G91+H91-I91</f>
        <v>33399.68</v>
      </c>
      <c r="K91" s="208" t="s">
        <v>334</v>
      </c>
      <c r="L91" s="236">
        <v>20</v>
      </c>
      <c r="M91" s="218"/>
      <c r="N91" s="218"/>
      <c r="O91" s="212">
        <f>L91+M91-N91</f>
        <v>20</v>
      </c>
      <c r="P91" s="236">
        <v>20</v>
      </c>
      <c r="Q91" s="218"/>
      <c r="R91" s="218"/>
      <c r="S91" s="212">
        <f>P91+Q91-R91</f>
        <v>20</v>
      </c>
    </row>
    <row r="92" spans="1:19" x14ac:dyDescent="0.9">
      <c r="A92" s="245"/>
      <c r="B92" s="196"/>
      <c r="C92" s="69"/>
      <c r="D92" s="60" t="s">
        <v>335</v>
      </c>
      <c r="E92" s="74"/>
      <c r="F92" s="77">
        <v>410</v>
      </c>
      <c r="G92" s="77">
        <f>SUM(G90:G91)</f>
        <v>33399.68</v>
      </c>
      <c r="H92" s="229">
        <v>0</v>
      </c>
      <c r="I92" s="218"/>
      <c r="J92" s="212">
        <f>G92+H92-I92</f>
        <v>33399.68</v>
      </c>
      <c r="K92" s="208"/>
      <c r="L92" s="236">
        <v>0</v>
      </c>
      <c r="M92" s="218"/>
      <c r="N92" s="218"/>
      <c r="O92" s="212">
        <f>L92+M92-N92</f>
        <v>0</v>
      </c>
      <c r="P92" s="236">
        <v>0</v>
      </c>
      <c r="Q92" s="218"/>
      <c r="R92" s="218"/>
      <c r="S92" s="212">
        <f>P92+Q92-R92</f>
        <v>0</v>
      </c>
    </row>
    <row r="93" spans="1:19" x14ac:dyDescent="0.9">
      <c r="A93" s="245"/>
      <c r="B93" s="196"/>
      <c r="C93" s="69"/>
      <c r="D93" s="60"/>
      <c r="E93" s="74"/>
      <c r="F93" s="74"/>
      <c r="G93" s="74"/>
      <c r="H93" s="229"/>
      <c r="I93" s="218"/>
      <c r="J93" s="230"/>
      <c r="K93" s="208"/>
      <c r="L93" s="230"/>
      <c r="M93" s="218"/>
      <c r="N93" s="218"/>
      <c r="O93" s="230"/>
      <c r="P93" s="230"/>
      <c r="Q93" s="218"/>
      <c r="R93" s="218"/>
      <c r="S93" s="230"/>
    </row>
    <row r="94" spans="1:19" ht="109.9" customHeight="1" x14ac:dyDescent="0.9">
      <c r="A94" s="246" t="s">
        <v>37</v>
      </c>
      <c r="B94" s="196"/>
      <c r="C94" s="217" t="s">
        <v>38</v>
      </c>
      <c r="D94" s="60" t="s">
        <v>333</v>
      </c>
      <c r="E94" s="74">
        <v>0</v>
      </c>
      <c r="F94" s="61">
        <v>0</v>
      </c>
      <c r="G94" s="61">
        <v>0</v>
      </c>
      <c r="H94" s="229"/>
      <c r="I94" s="218"/>
      <c r="J94" s="212">
        <f>G94+H94-I94</f>
        <v>0</v>
      </c>
      <c r="K94" s="208"/>
      <c r="L94" s="212">
        <v>0</v>
      </c>
      <c r="M94" s="218"/>
      <c r="N94" s="218"/>
      <c r="O94" s="212">
        <f>L94+M94-N94</f>
        <v>0</v>
      </c>
      <c r="P94" s="212">
        <v>0</v>
      </c>
      <c r="Q94" s="218"/>
      <c r="R94" s="218"/>
      <c r="S94" s="212">
        <f>P94+Q94-R94</f>
        <v>0</v>
      </c>
    </row>
    <row r="95" spans="1:19" x14ac:dyDescent="0.9">
      <c r="A95" s="245"/>
      <c r="B95" s="196"/>
      <c r="C95" s="69"/>
      <c r="D95" s="60" t="s">
        <v>334</v>
      </c>
      <c r="E95" s="74"/>
      <c r="F95" s="61">
        <v>0</v>
      </c>
      <c r="G95" s="61">
        <v>0</v>
      </c>
      <c r="H95" s="229"/>
      <c r="I95" s="218"/>
      <c r="J95" s="212">
        <f>G95+H95-I95</f>
        <v>0</v>
      </c>
      <c r="K95" s="208" t="s">
        <v>334</v>
      </c>
      <c r="L95" s="212">
        <v>0</v>
      </c>
      <c r="M95" s="218"/>
      <c r="N95" s="218"/>
      <c r="O95" s="212">
        <f>L95+M95-N95</f>
        <v>0</v>
      </c>
      <c r="P95" s="212">
        <v>0</v>
      </c>
      <c r="Q95" s="218"/>
      <c r="R95" s="218"/>
      <c r="S95" s="212">
        <f>P95+Q95-R95</f>
        <v>0</v>
      </c>
    </row>
    <row r="96" spans="1:19" x14ac:dyDescent="0.9">
      <c r="A96" s="245"/>
      <c r="B96" s="196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29"/>
      <c r="I96" s="218"/>
      <c r="J96" s="212">
        <f>G96+H96-I96</f>
        <v>0</v>
      </c>
      <c r="K96" s="208"/>
      <c r="L96" s="212">
        <f>SUM(L94:L95)</f>
        <v>0</v>
      </c>
      <c r="M96" s="218"/>
      <c r="N96" s="218"/>
      <c r="O96" s="212">
        <f>L96+M96-N96</f>
        <v>0</v>
      </c>
      <c r="P96" s="212">
        <f>SUM(P94:P95)</f>
        <v>0</v>
      </c>
      <c r="Q96" s="218"/>
      <c r="R96" s="218"/>
      <c r="S96" s="212">
        <f>P96+Q96-R96</f>
        <v>0</v>
      </c>
    </row>
    <row r="97" spans="1:19" x14ac:dyDescent="0.9">
      <c r="A97" s="245"/>
      <c r="B97" s="196"/>
      <c r="C97" s="69"/>
      <c r="D97" s="60"/>
      <c r="E97" s="74"/>
      <c r="F97" s="74"/>
      <c r="G97" s="74" t="s">
        <v>2</v>
      </c>
      <c r="H97" s="229"/>
      <c r="I97" s="218"/>
      <c r="J97" s="230"/>
      <c r="K97" s="208"/>
      <c r="L97" s="230"/>
      <c r="M97" s="218"/>
      <c r="N97" s="218"/>
      <c r="O97" s="230"/>
      <c r="P97" s="230"/>
      <c r="Q97" s="218"/>
      <c r="R97" s="218"/>
      <c r="S97" s="230"/>
    </row>
    <row r="98" spans="1:19" ht="138" customHeight="1" x14ac:dyDescent="0.9">
      <c r="A98" s="246" t="s">
        <v>39</v>
      </c>
      <c r="B98" s="196"/>
      <c r="C98" s="217" t="s">
        <v>40</v>
      </c>
      <c r="D98" s="60" t="s">
        <v>333</v>
      </c>
      <c r="E98" s="74">
        <v>0</v>
      </c>
      <c r="F98" s="61">
        <v>30715.95</v>
      </c>
      <c r="G98" s="61">
        <v>49654.58</v>
      </c>
      <c r="H98" s="229"/>
      <c r="I98" s="218"/>
      <c r="J98" s="212">
        <f>G98+H98-I98</f>
        <v>49654.58</v>
      </c>
      <c r="K98" s="208"/>
      <c r="L98" s="212" t="s">
        <v>2</v>
      </c>
      <c r="M98" s="218"/>
      <c r="N98" s="218"/>
      <c r="O98" s="212" t="s">
        <v>478</v>
      </c>
      <c r="P98" s="212" t="s">
        <v>2</v>
      </c>
      <c r="Q98" s="218"/>
      <c r="R98" s="218"/>
      <c r="S98" s="212" t="s">
        <v>2</v>
      </c>
    </row>
    <row r="99" spans="1:19" x14ac:dyDescent="0.9">
      <c r="A99" s="245"/>
      <c r="B99" s="196"/>
      <c r="C99" s="69"/>
      <c r="D99" s="60" t="s">
        <v>334</v>
      </c>
      <c r="E99" s="74"/>
      <c r="F99" s="61">
        <v>369979.20999999996</v>
      </c>
      <c r="G99" s="61">
        <v>239311.25</v>
      </c>
      <c r="H99" s="229">
        <v>0</v>
      </c>
      <c r="I99" s="229">
        <v>0</v>
      </c>
      <c r="J99" s="212">
        <f>G99+H99-I99</f>
        <v>239311.25</v>
      </c>
      <c r="K99" s="208" t="s">
        <v>334</v>
      </c>
      <c r="L99" s="212">
        <v>214097.66</v>
      </c>
      <c r="M99" s="229">
        <v>0</v>
      </c>
      <c r="N99" s="218"/>
      <c r="O99" s="212">
        <f>L99+M99-N99</f>
        <v>214097.66</v>
      </c>
      <c r="P99" s="212">
        <v>220714.01</v>
      </c>
      <c r="Q99" s="218"/>
      <c r="R99" s="218"/>
      <c r="S99" s="212">
        <f>P99+Q99-R99</f>
        <v>220714.01</v>
      </c>
    </row>
    <row r="100" spans="1:19" x14ac:dyDescent="0.9">
      <c r="A100" s="245"/>
      <c r="B100" s="196"/>
      <c r="C100" s="69"/>
      <c r="D100" s="60" t="s">
        <v>335</v>
      </c>
      <c r="E100" s="74"/>
      <c r="F100" s="61">
        <v>400695.16</v>
      </c>
      <c r="G100" s="61">
        <f>SUM(G98:G99)</f>
        <v>288965.83</v>
      </c>
      <c r="H100" s="229">
        <v>0</v>
      </c>
      <c r="I100" s="229">
        <v>0</v>
      </c>
      <c r="J100" s="212">
        <f>G100+H100-I100</f>
        <v>288965.83</v>
      </c>
      <c r="K100" s="208"/>
      <c r="L100" s="212" t="s">
        <v>2</v>
      </c>
      <c r="M100" s="218" t="s">
        <v>2</v>
      </c>
      <c r="N100" s="218" t="s">
        <v>2</v>
      </c>
      <c r="O100" s="212" t="s">
        <v>2</v>
      </c>
      <c r="P100" s="212" t="s">
        <v>2</v>
      </c>
      <c r="Q100" s="218" t="s">
        <v>2</v>
      </c>
      <c r="R100" s="218" t="s">
        <v>2</v>
      </c>
      <c r="S100" s="212" t="s">
        <v>2</v>
      </c>
    </row>
    <row r="101" spans="1:19" x14ac:dyDescent="0.9">
      <c r="A101" s="245"/>
      <c r="B101" s="196"/>
      <c r="C101" s="69"/>
      <c r="D101" s="60"/>
      <c r="E101" s="74"/>
      <c r="F101" s="61"/>
      <c r="G101" s="61"/>
      <c r="H101" s="229"/>
      <c r="I101" s="229"/>
      <c r="J101" s="212"/>
      <c r="K101" s="208"/>
      <c r="L101" s="212"/>
      <c r="M101" s="218"/>
      <c r="N101" s="218"/>
      <c r="O101" s="212"/>
      <c r="P101" s="212"/>
      <c r="Q101" s="218"/>
      <c r="R101" s="218"/>
      <c r="S101" s="212"/>
    </row>
    <row r="102" spans="1:19" ht="57.75" customHeight="1" x14ac:dyDescent="0.9">
      <c r="A102" s="258"/>
      <c r="B102" s="259"/>
      <c r="C102" s="225"/>
      <c r="D102" s="226"/>
      <c r="E102" s="234"/>
      <c r="F102" s="234"/>
      <c r="G102" s="234"/>
      <c r="H102" s="227"/>
      <c r="I102" s="227"/>
      <c r="J102" s="235"/>
      <c r="K102" s="228"/>
      <c r="L102" s="235"/>
      <c r="M102" s="227"/>
      <c r="N102" s="227"/>
      <c r="O102" s="235"/>
      <c r="P102" s="235"/>
      <c r="Q102" s="227"/>
      <c r="R102" s="227"/>
      <c r="S102" s="235"/>
    </row>
    <row r="103" spans="1:19" s="93" customFormat="1" ht="69" customHeight="1" x14ac:dyDescent="0.9">
      <c r="A103" s="356" t="s">
        <v>41</v>
      </c>
      <c r="B103" s="357"/>
      <c r="C103" s="237" t="s">
        <v>30</v>
      </c>
      <c r="D103" s="262" t="s">
        <v>333</v>
      </c>
      <c r="E103" s="239">
        <f>+E82+E86+E90+E94+E98</f>
        <v>0</v>
      </c>
      <c r="F103" s="263">
        <f t="shared" ref="F103:J105" si="7">F98+F94+F90+F86+F82</f>
        <v>30715.95</v>
      </c>
      <c r="G103" s="263">
        <f t="shared" si="7"/>
        <v>49654.58</v>
      </c>
      <c r="H103" s="264">
        <f t="shared" si="7"/>
        <v>0</v>
      </c>
      <c r="I103" s="264">
        <f t="shared" si="7"/>
        <v>0</v>
      </c>
      <c r="J103" s="264">
        <f t="shared" si="7"/>
        <v>49654.58</v>
      </c>
      <c r="K103" s="265"/>
      <c r="L103" s="264" t="s">
        <v>2</v>
      </c>
      <c r="M103" s="264" t="s">
        <v>2</v>
      </c>
      <c r="N103" s="264" t="s">
        <v>2</v>
      </c>
      <c r="O103" s="264" t="s">
        <v>2</v>
      </c>
      <c r="P103" s="264" t="s">
        <v>2</v>
      </c>
      <c r="Q103" s="264" t="s">
        <v>2</v>
      </c>
      <c r="R103" s="264" t="s">
        <v>2</v>
      </c>
      <c r="S103" s="264" t="s">
        <v>2</v>
      </c>
    </row>
    <row r="104" spans="1:19" s="93" customFormat="1" x14ac:dyDescent="0.9">
      <c r="A104" s="272"/>
      <c r="B104" s="266"/>
      <c r="C104" s="237"/>
      <c r="D104" s="262" t="s">
        <v>334</v>
      </c>
      <c r="E104" s="239"/>
      <c r="F104" s="263">
        <f t="shared" si="7"/>
        <v>371889.20999999996</v>
      </c>
      <c r="G104" s="263">
        <f t="shared" si="7"/>
        <v>274810.93</v>
      </c>
      <c r="H104" s="264">
        <f t="shared" si="7"/>
        <v>0</v>
      </c>
      <c r="I104" s="264">
        <f t="shared" si="7"/>
        <v>0</v>
      </c>
      <c r="J104" s="264">
        <f t="shared" si="7"/>
        <v>274810.93</v>
      </c>
      <c r="K104" s="265" t="s">
        <v>334</v>
      </c>
      <c r="L104" s="264">
        <f t="shared" ref="L104:S104" si="8">L99+L95+L91+L87+L83</f>
        <v>216217.66</v>
      </c>
      <c r="M104" s="264">
        <f t="shared" si="8"/>
        <v>0</v>
      </c>
      <c r="N104" s="264">
        <f t="shared" si="8"/>
        <v>0</v>
      </c>
      <c r="O104" s="264">
        <f t="shared" si="8"/>
        <v>216217.66</v>
      </c>
      <c r="P104" s="264">
        <f t="shared" si="8"/>
        <v>222834.01</v>
      </c>
      <c r="Q104" s="264">
        <f t="shared" si="8"/>
        <v>0</v>
      </c>
      <c r="R104" s="264">
        <f t="shared" si="8"/>
        <v>0</v>
      </c>
      <c r="S104" s="264">
        <f t="shared" si="8"/>
        <v>222834.01</v>
      </c>
    </row>
    <row r="105" spans="1:19" s="93" customFormat="1" x14ac:dyDescent="0.9">
      <c r="A105" s="272"/>
      <c r="B105" s="266"/>
      <c r="C105" s="237"/>
      <c r="D105" s="262" t="s">
        <v>335</v>
      </c>
      <c r="E105" s="239"/>
      <c r="F105" s="263">
        <f t="shared" si="7"/>
        <v>402605.16</v>
      </c>
      <c r="G105" s="263">
        <f>G100+G96+G92+G88+G84</f>
        <v>324465.51</v>
      </c>
      <c r="H105" s="264">
        <f t="shared" si="7"/>
        <v>0</v>
      </c>
      <c r="I105" s="264">
        <f t="shared" si="7"/>
        <v>0</v>
      </c>
      <c r="J105" s="264">
        <f t="shared" si="7"/>
        <v>324465.51</v>
      </c>
      <c r="K105" s="265"/>
      <c r="L105" s="264" t="s">
        <v>2</v>
      </c>
      <c r="M105" s="264" t="s">
        <v>2</v>
      </c>
      <c r="N105" s="264" t="s">
        <v>2</v>
      </c>
      <c r="O105" s="264" t="s">
        <v>2</v>
      </c>
      <c r="P105" s="264" t="s">
        <v>2</v>
      </c>
      <c r="Q105" s="264" t="s">
        <v>2</v>
      </c>
      <c r="R105" s="264" t="s">
        <v>2</v>
      </c>
      <c r="S105" s="264" t="s">
        <v>2</v>
      </c>
    </row>
    <row r="106" spans="1:19" ht="62.25" thickBot="1" x14ac:dyDescent="0.95">
      <c r="A106" s="352"/>
      <c r="B106" s="353"/>
      <c r="C106" s="217"/>
      <c r="D106" s="62"/>
      <c r="E106" s="76"/>
      <c r="F106" s="76"/>
      <c r="G106" s="76"/>
      <c r="H106" s="218"/>
      <c r="I106" s="218"/>
      <c r="J106" s="232"/>
      <c r="K106" s="219"/>
      <c r="L106" s="232"/>
      <c r="M106" s="218"/>
      <c r="N106" s="218"/>
      <c r="O106" s="232"/>
      <c r="P106" s="232"/>
      <c r="Q106" s="218"/>
      <c r="R106" s="218"/>
      <c r="S106" s="232"/>
    </row>
    <row r="107" spans="1:19" ht="95.25" customHeight="1" x14ac:dyDescent="0.9">
      <c r="A107" s="354" t="s">
        <v>42</v>
      </c>
      <c r="B107" s="355"/>
      <c r="C107" s="276" t="s">
        <v>43</v>
      </c>
      <c r="D107" s="299"/>
      <c r="E107" s="278"/>
      <c r="F107" s="278"/>
      <c r="G107" s="306"/>
      <c r="H107" s="303"/>
      <c r="I107" s="303"/>
      <c r="J107" s="305"/>
      <c r="K107" s="304"/>
      <c r="L107" s="305"/>
      <c r="M107" s="303"/>
      <c r="N107" s="303"/>
      <c r="O107" s="305"/>
      <c r="P107" s="305"/>
      <c r="Q107" s="303"/>
      <c r="R107" s="303"/>
      <c r="S107" s="305"/>
    </row>
    <row r="108" spans="1:19" x14ac:dyDescent="0.9">
      <c r="A108" s="245"/>
      <c r="B108" s="196"/>
      <c r="C108" s="217"/>
      <c r="D108" s="62"/>
      <c r="E108" s="76"/>
      <c r="F108" s="76"/>
      <c r="G108" s="76"/>
      <c r="H108" s="218"/>
      <c r="I108" s="218" t="s">
        <v>2</v>
      </c>
      <c r="J108" s="232"/>
      <c r="K108" s="219"/>
      <c r="L108" s="232"/>
      <c r="M108" s="218"/>
      <c r="N108" s="218"/>
      <c r="O108" s="232"/>
      <c r="P108" s="232"/>
      <c r="Q108" s="218"/>
      <c r="R108" s="218"/>
      <c r="S108" s="232"/>
    </row>
    <row r="109" spans="1:19" x14ac:dyDescent="0.9">
      <c r="A109" s="352"/>
      <c r="B109" s="353"/>
      <c r="C109" s="69"/>
      <c r="D109" s="60"/>
      <c r="E109" s="74"/>
      <c r="F109" s="74"/>
      <c r="G109" s="74"/>
      <c r="H109" s="218"/>
      <c r="I109" s="218"/>
      <c r="J109" s="230"/>
      <c r="K109" s="208"/>
      <c r="L109" s="230"/>
      <c r="M109" s="218"/>
      <c r="N109" s="218"/>
      <c r="O109" s="230"/>
      <c r="P109" s="230"/>
      <c r="Q109" s="218"/>
      <c r="R109" s="218"/>
      <c r="S109" s="230"/>
    </row>
    <row r="110" spans="1:19" x14ac:dyDescent="0.9">
      <c r="A110" s="246" t="s">
        <v>44</v>
      </c>
      <c r="B110" s="196"/>
      <c r="C110" s="217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18"/>
      <c r="I110" s="218"/>
      <c r="J110" s="212">
        <f>G110+H110-I110</f>
        <v>0</v>
      </c>
      <c r="K110" s="208"/>
      <c r="L110" s="212" t="s">
        <v>2</v>
      </c>
      <c r="M110" s="218" t="s">
        <v>2</v>
      </c>
      <c r="N110" s="218" t="s">
        <v>2</v>
      </c>
      <c r="O110" s="212" t="s">
        <v>2</v>
      </c>
      <c r="P110" s="212" t="s">
        <v>2</v>
      </c>
      <c r="Q110" s="218" t="s">
        <v>2</v>
      </c>
      <c r="R110" s="218"/>
      <c r="S110" s="212" t="s">
        <v>2</v>
      </c>
    </row>
    <row r="111" spans="1:19" x14ac:dyDescent="0.9">
      <c r="A111" s="246"/>
      <c r="B111" s="196"/>
      <c r="C111" s="217"/>
      <c r="D111" s="60" t="s">
        <v>334</v>
      </c>
      <c r="E111" s="74"/>
      <c r="F111" s="61">
        <v>0</v>
      </c>
      <c r="G111" s="61">
        <v>0</v>
      </c>
      <c r="H111" s="218"/>
      <c r="I111" s="218"/>
      <c r="J111" s="212">
        <f>G111+H111-I111</f>
        <v>0</v>
      </c>
      <c r="K111" s="208" t="s">
        <v>334</v>
      </c>
      <c r="L111" s="212">
        <v>0</v>
      </c>
      <c r="M111" s="218"/>
      <c r="N111" s="218"/>
      <c r="O111" s="212">
        <f>L111+M111-N111</f>
        <v>0</v>
      </c>
      <c r="P111" s="212">
        <v>0</v>
      </c>
      <c r="Q111" s="218"/>
      <c r="R111" s="218"/>
      <c r="S111" s="212">
        <f>P111+Q111-R111</f>
        <v>0</v>
      </c>
    </row>
    <row r="112" spans="1:19" x14ac:dyDescent="0.9">
      <c r="A112" s="245"/>
      <c r="B112" s="196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18"/>
      <c r="I112" s="218"/>
      <c r="J112" s="212">
        <f>G112+H112-I112</f>
        <v>0</v>
      </c>
      <c r="K112" s="208"/>
      <c r="L112" s="212" t="s">
        <v>2</v>
      </c>
      <c r="M112" s="218" t="s">
        <v>2</v>
      </c>
      <c r="N112" s="218" t="s">
        <v>2</v>
      </c>
      <c r="O112" s="212" t="s">
        <v>2</v>
      </c>
      <c r="P112" s="212" t="s">
        <v>2</v>
      </c>
      <c r="Q112" s="218"/>
      <c r="R112" s="218" t="s">
        <v>2</v>
      </c>
      <c r="S112" s="212" t="s">
        <v>2</v>
      </c>
    </row>
    <row r="113" spans="1:19" x14ac:dyDescent="0.9">
      <c r="A113" s="245"/>
      <c r="B113" s="196"/>
      <c r="C113" s="69"/>
      <c r="D113" s="60"/>
      <c r="E113" s="74"/>
      <c r="F113" s="74"/>
      <c r="G113" s="74"/>
      <c r="H113" s="218"/>
      <c r="I113" s="218"/>
      <c r="J113" s="230"/>
      <c r="K113" s="208"/>
      <c r="L113" s="230"/>
      <c r="M113" s="218"/>
      <c r="N113" s="218"/>
      <c r="O113" s="230"/>
      <c r="P113" s="230"/>
      <c r="Q113" s="218"/>
      <c r="R113" s="218"/>
      <c r="S113" s="230"/>
    </row>
    <row r="114" spans="1:19" ht="126" customHeight="1" x14ac:dyDescent="0.9">
      <c r="A114" s="246" t="s">
        <v>46</v>
      </c>
      <c r="B114" s="196"/>
      <c r="C114" s="217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18"/>
      <c r="I114" s="218"/>
      <c r="J114" s="212">
        <f>G114+H114-I114</f>
        <v>0</v>
      </c>
      <c r="K114" s="208"/>
      <c r="L114" s="212" t="s">
        <v>2</v>
      </c>
      <c r="M114" s="218" t="s">
        <v>2</v>
      </c>
      <c r="N114" s="218" t="s">
        <v>2</v>
      </c>
      <c r="O114" s="212" t="s">
        <v>2</v>
      </c>
      <c r="P114" s="212" t="s">
        <v>2</v>
      </c>
      <c r="Q114" s="218" t="s">
        <v>2</v>
      </c>
      <c r="R114" s="218" t="s">
        <v>2</v>
      </c>
      <c r="S114" s="212" t="s">
        <v>2</v>
      </c>
    </row>
    <row r="115" spans="1:19" ht="69.75" customHeight="1" x14ac:dyDescent="0.9">
      <c r="A115" s="246"/>
      <c r="B115" s="196"/>
      <c r="C115" s="217"/>
      <c r="D115" s="60" t="s">
        <v>334</v>
      </c>
      <c r="E115" s="74"/>
      <c r="F115" s="61">
        <v>0</v>
      </c>
      <c r="G115" s="61">
        <v>1497886</v>
      </c>
      <c r="H115" s="229">
        <v>0</v>
      </c>
      <c r="I115" s="218"/>
      <c r="J115" s="212">
        <f>G115+H115-I115</f>
        <v>1497886</v>
      </c>
      <c r="K115" s="208" t="s">
        <v>334</v>
      </c>
      <c r="L115" s="212">
        <v>1238186</v>
      </c>
      <c r="M115" s="218">
        <v>0</v>
      </c>
      <c r="N115" s="218"/>
      <c r="O115" s="212">
        <f>L115+M115-N115</f>
        <v>1238186</v>
      </c>
      <c r="P115" s="212">
        <v>733030</v>
      </c>
      <c r="Q115" s="229">
        <v>0</v>
      </c>
      <c r="R115" s="218"/>
      <c r="S115" s="212">
        <f>P115+Q115-R115</f>
        <v>733030</v>
      </c>
    </row>
    <row r="116" spans="1:19" ht="77.25" customHeight="1" x14ac:dyDescent="0.9">
      <c r="A116" s="245"/>
      <c r="B116" s="196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29">
        <v>0</v>
      </c>
      <c r="I116" s="218">
        <v>0</v>
      </c>
      <c r="J116" s="212">
        <f>G116+H116-I116</f>
        <v>1497886</v>
      </c>
      <c r="K116" s="208"/>
      <c r="L116" s="212" t="s">
        <v>2</v>
      </c>
      <c r="M116" s="218" t="s">
        <v>2</v>
      </c>
      <c r="N116" s="218" t="s">
        <v>2</v>
      </c>
      <c r="O116" s="212" t="s">
        <v>2</v>
      </c>
      <c r="P116" s="212" t="s">
        <v>2</v>
      </c>
      <c r="Q116" s="218" t="s">
        <v>2</v>
      </c>
      <c r="R116" s="218" t="s">
        <v>2</v>
      </c>
      <c r="S116" s="212" t="s">
        <v>2</v>
      </c>
    </row>
    <row r="117" spans="1:19" x14ac:dyDescent="0.9">
      <c r="A117" s="245"/>
      <c r="B117" s="196"/>
      <c r="C117" s="69"/>
      <c r="D117" s="60"/>
      <c r="E117" s="74"/>
      <c r="F117" s="74"/>
      <c r="G117" s="74"/>
      <c r="H117" s="218"/>
      <c r="I117" s="218"/>
      <c r="J117" s="230"/>
      <c r="K117" s="208"/>
      <c r="L117" s="230"/>
      <c r="M117" s="218"/>
      <c r="N117" s="218"/>
      <c r="O117" s="230"/>
      <c r="P117" s="230"/>
      <c r="Q117" s="218"/>
      <c r="R117" s="218"/>
      <c r="S117" s="230"/>
    </row>
    <row r="118" spans="1:19" ht="190.5" customHeight="1" x14ac:dyDescent="0.9">
      <c r="A118" s="246" t="s">
        <v>48</v>
      </c>
      <c r="B118" s="196"/>
      <c r="C118" s="217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18"/>
      <c r="I118" s="218"/>
      <c r="J118" s="212">
        <f>G118+H118-I118</f>
        <v>0</v>
      </c>
      <c r="K118" s="208"/>
      <c r="L118" s="212" t="s">
        <v>2</v>
      </c>
      <c r="M118" s="218" t="s">
        <v>2</v>
      </c>
      <c r="N118" s="218" t="s">
        <v>2</v>
      </c>
      <c r="O118" s="212" t="s">
        <v>2</v>
      </c>
      <c r="P118" s="212" t="s">
        <v>2</v>
      </c>
      <c r="Q118" s="218" t="s">
        <v>2</v>
      </c>
      <c r="R118" s="218" t="s">
        <v>2</v>
      </c>
      <c r="S118" s="212" t="s">
        <v>2</v>
      </c>
    </row>
    <row r="119" spans="1:19" x14ac:dyDescent="0.9">
      <c r="A119" s="246"/>
      <c r="B119" s="196"/>
      <c r="C119" s="217"/>
      <c r="D119" s="60" t="s">
        <v>334</v>
      </c>
      <c r="E119" s="74"/>
      <c r="F119" s="61">
        <v>715517.22</v>
      </c>
      <c r="G119" s="61">
        <v>0</v>
      </c>
      <c r="H119" s="218"/>
      <c r="I119" s="229">
        <v>0</v>
      </c>
      <c r="J119" s="212">
        <f>G119+H119-I119</f>
        <v>0</v>
      </c>
      <c r="K119" s="208" t="s">
        <v>334</v>
      </c>
      <c r="L119" s="212">
        <v>0</v>
      </c>
      <c r="M119" s="218"/>
      <c r="N119" s="229">
        <v>0</v>
      </c>
      <c r="O119" s="212">
        <f>L119+M119-N119</f>
        <v>0</v>
      </c>
      <c r="P119" s="212">
        <f>M119+N119-O119</f>
        <v>0</v>
      </c>
      <c r="Q119" s="218"/>
      <c r="R119" s="229">
        <v>0</v>
      </c>
      <c r="S119" s="212">
        <f>P119+Q119-R119</f>
        <v>0</v>
      </c>
    </row>
    <row r="120" spans="1:19" x14ac:dyDescent="0.9">
      <c r="A120" s="245"/>
      <c r="B120" s="196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18"/>
      <c r="I120" s="229">
        <v>0</v>
      </c>
      <c r="J120" s="212">
        <f>G120+H120-I120</f>
        <v>0</v>
      </c>
      <c r="K120" s="208"/>
      <c r="L120" s="212" t="s">
        <v>2</v>
      </c>
      <c r="M120" s="218" t="s">
        <v>2</v>
      </c>
      <c r="N120" s="218" t="s">
        <v>2</v>
      </c>
      <c r="O120" s="212" t="s">
        <v>2</v>
      </c>
      <c r="P120" s="212" t="s">
        <v>2</v>
      </c>
      <c r="Q120" s="218" t="s">
        <v>2</v>
      </c>
      <c r="R120" s="218" t="s">
        <v>2</v>
      </c>
      <c r="S120" s="212" t="s">
        <v>2</v>
      </c>
    </row>
    <row r="121" spans="1:19" x14ac:dyDescent="0.9">
      <c r="A121" s="245"/>
      <c r="B121" s="196"/>
      <c r="C121" s="69"/>
      <c r="D121" s="60"/>
      <c r="E121" s="74"/>
      <c r="F121" s="74"/>
      <c r="G121" s="74"/>
      <c r="H121" s="218"/>
      <c r="I121" s="218"/>
      <c r="J121" s="230"/>
      <c r="K121" s="208"/>
      <c r="L121" s="230"/>
      <c r="M121" s="218"/>
      <c r="N121" s="218"/>
      <c r="O121" s="230"/>
      <c r="P121" s="230"/>
      <c r="Q121" s="218"/>
      <c r="R121" s="218"/>
      <c r="S121" s="230"/>
    </row>
    <row r="122" spans="1:19" ht="165" customHeight="1" x14ac:dyDescent="0.9">
      <c r="A122" s="246" t="s">
        <v>50</v>
      </c>
      <c r="B122" s="196"/>
      <c r="C122" s="217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18"/>
      <c r="I122" s="218"/>
      <c r="J122" s="212">
        <f>G122+H122-I122</f>
        <v>0</v>
      </c>
      <c r="K122" s="208"/>
      <c r="L122" s="212" t="s">
        <v>2</v>
      </c>
      <c r="M122" s="218" t="s">
        <v>2</v>
      </c>
      <c r="N122" s="218" t="s">
        <v>2</v>
      </c>
      <c r="O122" s="212" t="s">
        <v>2</v>
      </c>
      <c r="P122" s="212" t="s">
        <v>2</v>
      </c>
      <c r="Q122" s="218" t="s">
        <v>2</v>
      </c>
      <c r="R122" s="218" t="s">
        <v>2</v>
      </c>
      <c r="S122" s="212" t="s">
        <v>2</v>
      </c>
    </row>
    <row r="123" spans="1:19" x14ac:dyDescent="0.9">
      <c r="A123" s="245"/>
      <c r="B123" s="196"/>
      <c r="C123" s="69"/>
      <c r="D123" s="60" t="s">
        <v>334</v>
      </c>
      <c r="E123" s="74"/>
      <c r="F123" s="61">
        <v>0</v>
      </c>
      <c r="G123" s="61">
        <v>0</v>
      </c>
      <c r="H123" s="218"/>
      <c r="I123" s="218"/>
      <c r="J123" s="212">
        <f>G123+H123-I123</f>
        <v>0</v>
      </c>
      <c r="K123" s="208" t="s">
        <v>334</v>
      </c>
      <c r="L123" s="212">
        <v>0</v>
      </c>
      <c r="M123" s="218"/>
      <c r="N123" s="218"/>
      <c r="O123" s="212">
        <f>L123+M123-N123</f>
        <v>0</v>
      </c>
      <c r="P123" s="212">
        <v>0</v>
      </c>
      <c r="Q123" s="218"/>
      <c r="R123" s="218"/>
      <c r="S123" s="212">
        <f>P123+Q123-R123</f>
        <v>0</v>
      </c>
    </row>
    <row r="124" spans="1:19" x14ac:dyDescent="0.9">
      <c r="A124" s="245"/>
      <c r="B124" s="196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18"/>
      <c r="I124" s="218"/>
      <c r="J124" s="212">
        <f>G124+H124-I124</f>
        <v>0</v>
      </c>
      <c r="K124" s="208"/>
      <c r="L124" s="212" t="s">
        <v>2</v>
      </c>
      <c r="M124" s="218" t="s">
        <v>2</v>
      </c>
      <c r="N124" s="218" t="s">
        <v>2</v>
      </c>
      <c r="O124" s="212" t="s">
        <v>2</v>
      </c>
      <c r="P124" s="212" t="s">
        <v>2</v>
      </c>
      <c r="Q124" s="218" t="s">
        <v>2</v>
      </c>
      <c r="R124" s="218" t="s">
        <v>2</v>
      </c>
      <c r="S124" s="212" t="s">
        <v>2</v>
      </c>
    </row>
    <row r="125" spans="1:19" x14ac:dyDescent="0.9">
      <c r="A125" s="245"/>
      <c r="B125" s="196"/>
      <c r="C125" s="69"/>
      <c r="D125" s="60"/>
      <c r="E125" s="74"/>
      <c r="F125" s="74"/>
      <c r="G125" s="74"/>
      <c r="H125" s="218"/>
      <c r="I125" s="218"/>
      <c r="J125" s="230"/>
      <c r="K125" s="208"/>
      <c r="L125" s="230"/>
      <c r="M125" s="218"/>
      <c r="N125" s="218"/>
      <c r="O125" s="230"/>
      <c r="P125" s="230"/>
      <c r="Q125" s="218"/>
      <c r="R125" s="218"/>
      <c r="S125" s="230"/>
    </row>
    <row r="126" spans="1:19" ht="119.25" customHeight="1" x14ac:dyDescent="0.9">
      <c r="A126" s="246" t="s">
        <v>52</v>
      </c>
      <c r="B126" s="196"/>
      <c r="C126" s="217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18"/>
      <c r="I126" s="218"/>
      <c r="J126" s="212">
        <f>G126+H126-I126</f>
        <v>0</v>
      </c>
      <c r="K126" s="208"/>
      <c r="L126" s="212" t="s">
        <v>2</v>
      </c>
      <c r="M126" s="218" t="s">
        <v>2</v>
      </c>
      <c r="N126" s="218" t="s">
        <v>2</v>
      </c>
      <c r="O126" s="212" t="s">
        <v>2</v>
      </c>
      <c r="P126" s="212" t="s">
        <v>2</v>
      </c>
      <c r="Q126" s="218" t="s">
        <v>2</v>
      </c>
      <c r="R126" s="218" t="s">
        <v>2</v>
      </c>
      <c r="S126" s="212" t="s">
        <v>2</v>
      </c>
    </row>
    <row r="127" spans="1:19" x14ac:dyDescent="0.9">
      <c r="A127" s="245"/>
      <c r="B127" s="196"/>
      <c r="C127" s="69"/>
      <c r="D127" s="60" t="s">
        <v>334</v>
      </c>
      <c r="E127" s="74"/>
      <c r="F127" s="61">
        <v>0</v>
      </c>
      <c r="G127" s="61">
        <v>55000</v>
      </c>
      <c r="H127" s="229">
        <v>0</v>
      </c>
      <c r="I127" s="229">
        <v>0</v>
      </c>
      <c r="J127" s="212">
        <f>G127+H127-I127</f>
        <v>55000</v>
      </c>
      <c r="K127" s="208" t="s">
        <v>334</v>
      </c>
      <c r="L127" s="212">
        <v>0</v>
      </c>
      <c r="M127" s="229">
        <v>0</v>
      </c>
      <c r="N127" s="229">
        <v>0</v>
      </c>
      <c r="O127" s="212">
        <f>L127+M127-N127</f>
        <v>0</v>
      </c>
      <c r="P127" s="212">
        <v>0</v>
      </c>
      <c r="Q127" s="218"/>
      <c r="R127" s="218"/>
      <c r="S127" s="212">
        <f>P127+Q127-R127</f>
        <v>0</v>
      </c>
    </row>
    <row r="128" spans="1:19" x14ac:dyDescent="0.9">
      <c r="A128" s="245"/>
      <c r="B128" s="196"/>
      <c r="C128" s="69"/>
      <c r="D128" s="60" t="s">
        <v>335</v>
      </c>
      <c r="E128" s="74"/>
      <c r="F128" s="61">
        <f>SUM(F126:F127)</f>
        <v>0</v>
      </c>
      <c r="G128" s="61">
        <v>55000</v>
      </c>
      <c r="H128" s="229">
        <v>0</v>
      </c>
      <c r="I128" s="229">
        <v>0</v>
      </c>
      <c r="J128" s="212">
        <f>G128+H128-I128</f>
        <v>55000</v>
      </c>
      <c r="K128" s="208"/>
      <c r="L128" s="212" t="s">
        <v>2</v>
      </c>
      <c r="M128" s="218" t="s">
        <v>2</v>
      </c>
      <c r="N128" s="218" t="s">
        <v>2</v>
      </c>
      <c r="O128" s="212" t="s">
        <v>2</v>
      </c>
      <c r="P128" s="212" t="s">
        <v>2</v>
      </c>
      <c r="Q128" s="218" t="s">
        <v>2</v>
      </c>
      <c r="R128" s="218" t="s">
        <v>2</v>
      </c>
      <c r="S128" s="212" t="s">
        <v>2</v>
      </c>
    </row>
    <row r="129" spans="1:20" x14ac:dyDescent="0.9">
      <c r="A129" s="248"/>
      <c r="B129" s="73"/>
      <c r="C129" s="92"/>
      <c r="D129" s="64" t="s">
        <v>2</v>
      </c>
      <c r="E129" s="75"/>
      <c r="F129" s="75"/>
      <c r="G129" s="75"/>
      <c r="H129" s="220"/>
      <c r="I129" s="220"/>
      <c r="J129" s="231"/>
      <c r="K129" s="221" t="s">
        <v>2</v>
      </c>
      <c r="L129" s="231"/>
      <c r="M129" s="220"/>
      <c r="N129" s="220"/>
      <c r="O129" s="231"/>
      <c r="P129" s="231"/>
      <c r="Q129" s="220"/>
      <c r="R129" s="220"/>
      <c r="S129" s="231"/>
    </row>
    <row r="130" spans="1:20" x14ac:dyDescent="0.9">
      <c r="A130" s="268"/>
      <c r="B130" s="266"/>
      <c r="C130" s="237"/>
      <c r="D130" s="238"/>
      <c r="E130" s="239"/>
      <c r="F130" s="239"/>
      <c r="G130" s="239"/>
      <c r="H130" s="269"/>
      <c r="I130" s="269"/>
      <c r="J130" s="270"/>
      <c r="K130" s="271"/>
      <c r="L130" s="270"/>
      <c r="M130" s="269"/>
      <c r="N130" s="269"/>
      <c r="O130" s="270"/>
      <c r="P130" s="270"/>
      <c r="Q130" s="269"/>
      <c r="R130" s="269"/>
      <c r="S130" s="270"/>
    </row>
    <row r="131" spans="1:20" s="93" customFormat="1" x14ac:dyDescent="0.9">
      <c r="A131" s="356" t="s">
        <v>54</v>
      </c>
      <c r="B131" s="357"/>
      <c r="C131" s="237" t="s">
        <v>43</v>
      </c>
      <c r="D131" s="262" t="s">
        <v>333</v>
      </c>
      <c r="E131" s="239">
        <f>+E110+E114+E118+E122+E126</f>
        <v>0</v>
      </c>
      <c r="F131" s="263">
        <f>F126+F122+F118+F114+F110</f>
        <v>0</v>
      </c>
      <c r="G131" s="263">
        <f>G126+G122+G118+G114+G110</f>
        <v>0</v>
      </c>
      <c r="H131" s="264">
        <f>H126+H122+H118+H114+H110</f>
        <v>0</v>
      </c>
      <c r="I131" s="264">
        <f>I126+I122+I118+I114+I110</f>
        <v>0</v>
      </c>
      <c r="J131" s="264">
        <f>J126+J122+J118+J114+J110</f>
        <v>0</v>
      </c>
      <c r="K131" s="265"/>
      <c r="L131" s="264" t="s">
        <v>2</v>
      </c>
      <c r="M131" s="264" t="s">
        <v>2</v>
      </c>
      <c r="N131" s="264" t="s">
        <v>2</v>
      </c>
      <c r="O131" s="264" t="s">
        <v>2</v>
      </c>
      <c r="P131" s="264" t="s">
        <v>2</v>
      </c>
      <c r="Q131" s="264" t="s">
        <v>2</v>
      </c>
      <c r="R131" s="264" t="s">
        <v>2</v>
      </c>
      <c r="S131" s="264" t="s">
        <v>2</v>
      </c>
      <c r="T131" s="93" t="s">
        <v>2</v>
      </c>
    </row>
    <row r="132" spans="1:20" s="93" customFormat="1" x14ac:dyDescent="0.9">
      <c r="A132" s="272"/>
      <c r="B132" s="266"/>
      <c r="C132" s="237"/>
      <c r="D132" s="262" t="s">
        <v>334</v>
      </c>
      <c r="E132" s="239"/>
      <c r="F132" s="263">
        <f>F127+F123+F119+F115+F111</f>
        <v>715517.22</v>
      </c>
      <c r="G132" s="263">
        <f t="shared" ref="G132:I133" si="9">G127+G123+G119+G115+G111</f>
        <v>1552886</v>
      </c>
      <c r="H132" s="264">
        <f t="shared" si="9"/>
        <v>0</v>
      </c>
      <c r="I132" s="264">
        <f t="shared" si="9"/>
        <v>0</v>
      </c>
      <c r="J132" s="264">
        <f>J127+J123+J119+J115+J111</f>
        <v>1552886</v>
      </c>
      <c r="K132" s="265" t="s">
        <v>334</v>
      </c>
      <c r="L132" s="264">
        <f t="shared" ref="L132:S132" si="10">L127+L123+L119+L115+L111</f>
        <v>1238186</v>
      </c>
      <c r="M132" s="264">
        <f t="shared" si="10"/>
        <v>0</v>
      </c>
      <c r="N132" s="264">
        <f t="shared" si="10"/>
        <v>0</v>
      </c>
      <c r="O132" s="264">
        <f t="shared" si="10"/>
        <v>1238186</v>
      </c>
      <c r="P132" s="264">
        <f t="shared" si="10"/>
        <v>733030</v>
      </c>
      <c r="Q132" s="264">
        <f t="shared" si="10"/>
        <v>0</v>
      </c>
      <c r="R132" s="264">
        <f t="shared" si="10"/>
        <v>0</v>
      </c>
      <c r="S132" s="264">
        <f t="shared" si="10"/>
        <v>733030</v>
      </c>
    </row>
    <row r="133" spans="1:20" s="93" customFormat="1" x14ac:dyDescent="0.9">
      <c r="A133" s="272"/>
      <c r="B133" s="266"/>
      <c r="C133" s="237"/>
      <c r="D133" s="262" t="s">
        <v>335</v>
      </c>
      <c r="E133" s="239"/>
      <c r="F133" s="263">
        <f>F128+F124+F120+F116+F112</f>
        <v>715517.22</v>
      </c>
      <c r="G133" s="263">
        <f t="shared" si="9"/>
        <v>1552886</v>
      </c>
      <c r="H133" s="264">
        <f t="shared" si="9"/>
        <v>0</v>
      </c>
      <c r="I133" s="264">
        <f t="shared" si="9"/>
        <v>0</v>
      </c>
      <c r="J133" s="264">
        <f>J128+J124+J120+J116+J112</f>
        <v>1552886</v>
      </c>
      <c r="K133" s="265"/>
      <c r="L133" s="264" t="s">
        <v>2</v>
      </c>
      <c r="M133" s="264" t="s">
        <v>2</v>
      </c>
      <c r="N133" s="264" t="s">
        <v>2</v>
      </c>
      <c r="O133" s="264" t="s">
        <v>2</v>
      </c>
      <c r="P133" s="264" t="s">
        <v>2</v>
      </c>
      <c r="Q133" s="264" t="s">
        <v>2</v>
      </c>
      <c r="R133" s="264" t="s">
        <v>2</v>
      </c>
      <c r="S133" s="264" t="s">
        <v>2</v>
      </c>
    </row>
    <row r="134" spans="1:20" ht="62.25" thickBot="1" x14ac:dyDescent="0.95">
      <c r="A134" s="352"/>
      <c r="B134" s="353"/>
      <c r="C134" s="217"/>
      <c r="D134" s="62"/>
      <c r="E134" s="76"/>
      <c r="F134" s="76"/>
      <c r="G134" s="76"/>
      <c r="H134" s="218"/>
      <c r="I134" s="218"/>
      <c r="J134" s="232"/>
      <c r="K134" s="219"/>
      <c r="L134" s="232"/>
      <c r="M134" s="218"/>
      <c r="N134" s="218"/>
      <c r="O134" s="232"/>
      <c r="P134" s="232"/>
      <c r="Q134" s="218"/>
      <c r="R134" s="218"/>
      <c r="S134" s="232"/>
    </row>
    <row r="135" spans="1:20" ht="124.9" customHeight="1" x14ac:dyDescent="0.9">
      <c r="A135" s="354" t="s">
        <v>55</v>
      </c>
      <c r="B135" s="355"/>
      <c r="C135" s="276" t="s">
        <v>56</v>
      </c>
      <c r="D135" s="299"/>
      <c r="E135" s="278"/>
      <c r="F135" s="278"/>
      <c r="G135" s="306"/>
      <c r="H135" s="303"/>
      <c r="I135" s="303"/>
      <c r="J135" s="305"/>
      <c r="K135" s="304"/>
      <c r="L135" s="305"/>
      <c r="M135" s="303"/>
      <c r="N135" s="303"/>
      <c r="O135" s="305"/>
      <c r="P135" s="305"/>
      <c r="Q135" s="303"/>
      <c r="R135" s="303"/>
      <c r="S135" s="305"/>
    </row>
    <row r="136" spans="1:20" x14ac:dyDescent="0.9">
      <c r="A136" s="245"/>
      <c r="B136" s="196"/>
      <c r="C136" s="217"/>
      <c r="D136" s="62"/>
      <c r="E136" s="76"/>
      <c r="F136" s="76"/>
      <c r="G136" s="76"/>
      <c r="H136" s="218"/>
      <c r="I136" s="218"/>
      <c r="J136" s="232"/>
      <c r="K136" s="219"/>
      <c r="L136" s="232"/>
      <c r="M136" s="218"/>
      <c r="N136" s="218"/>
      <c r="O136" s="232"/>
      <c r="P136" s="232"/>
      <c r="Q136" s="218"/>
      <c r="R136" s="218"/>
      <c r="S136" s="232"/>
    </row>
    <row r="137" spans="1:20" x14ac:dyDescent="0.9">
      <c r="A137" s="352"/>
      <c r="B137" s="353"/>
      <c r="C137" s="69"/>
      <c r="D137" s="249"/>
      <c r="E137" s="74"/>
      <c r="F137" s="74"/>
      <c r="G137" s="74"/>
      <c r="H137" s="218"/>
      <c r="I137" s="218"/>
      <c r="J137" s="230"/>
      <c r="K137" s="257"/>
      <c r="L137" s="230"/>
      <c r="M137" s="218"/>
      <c r="N137" s="218"/>
      <c r="O137" s="230"/>
      <c r="P137" s="230"/>
      <c r="Q137" s="218"/>
      <c r="R137" s="218"/>
      <c r="S137" s="230"/>
    </row>
    <row r="138" spans="1:20" ht="132" customHeight="1" x14ac:dyDescent="0.9">
      <c r="A138" s="246" t="s">
        <v>57</v>
      </c>
      <c r="B138" s="196"/>
      <c r="C138" s="217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18"/>
      <c r="I138" s="218"/>
      <c r="J138" s="212">
        <f>G138+H138-I138</f>
        <v>0</v>
      </c>
      <c r="K138" s="208"/>
      <c r="L138" s="212" t="s">
        <v>2</v>
      </c>
      <c r="M138" s="218" t="s">
        <v>2</v>
      </c>
      <c r="N138" s="218" t="s">
        <v>2</v>
      </c>
      <c r="O138" s="212" t="s">
        <v>2</v>
      </c>
      <c r="P138" s="212" t="s">
        <v>2</v>
      </c>
      <c r="Q138" s="218" t="s">
        <v>2</v>
      </c>
      <c r="R138" s="218" t="s">
        <v>2</v>
      </c>
      <c r="S138" s="212" t="s">
        <v>2</v>
      </c>
    </row>
    <row r="139" spans="1:20" ht="54" customHeight="1" x14ac:dyDescent="0.9">
      <c r="A139" s="245"/>
      <c r="B139" s="196"/>
      <c r="C139" s="69"/>
      <c r="D139" s="60" t="s">
        <v>334</v>
      </c>
      <c r="E139" s="74"/>
      <c r="F139" s="61">
        <v>0</v>
      </c>
      <c r="G139" s="61">
        <v>0</v>
      </c>
      <c r="H139" s="218"/>
      <c r="I139" s="218"/>
      <c r="J139" s="212">
        <f>G139+H139-I139</f>
        <v>0</v>
      </c>
      <c r="K139" s="208" t="s">
        <v>334</v>
      </c>
      <c r="L139" s="212">
        <v>0</v>
      </c>
      <c r="M139" s="218"/>
      <c r="N139" s="218"/>
      <c r="O139" s="212">
        <f>L139+M139-N139</f>
        <v>0</v>
      </c>
      <c r="P139" s="212">
        <v>0</v>
      </c>
      <c r="Q139" s="218"/>
      <c r="R139" s="218"/>
      <c r="S139" s="212">
        <f>P139+Q139-R139</f>
        <v>0</v>
      </c>
    </row>
    <row r="140" spans="1:20" ht="54" customHeight="1" x14ac:dyDescent="0.9">
      <c r="A140" s="245"/>
      <c r="B140" s="196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18"/>
      <c r="I140" s="218"/>
      <c r="J140" s="212">
        <f>G140+H140-I140</f>
        <v>0</v>
      </c>
      <c r="K140" s="208"/>
      <c r="L140" s="212" t="s">
        <v>2</v>
      </c>
      <c r="M140" s="218" t="s">
        <v>2</v>
      </c>
      <c r="N140" s="218" t="s">
        <v>2</v>
      </c>
      <c r="O140" s="212" t="s">
        <v>2</v>
      </c>
      <c r="P140" s="212" t="s">
        <v>2</v>
      </c>
      <c r="Q140" s="218" t="s">
        <v>2</v>
      </c>
      <c r="R140" s="218" t="s">
        <v>2</v>
      </c>
      <c r="S140" s="212" t="s">
        <v>2</v>
      </c>
    </row>
    <row r="141" spans="1:20" ht="54" customHeight="1" x14ac:dyDescent="0.9">
      <c r="A141" s="352"/>
      <c r="B141" s="353"/>
      <c r="C141" s="69"/>
      <c r="D141" s="249"/>
      <c r="E141" s="74"/>
      <c r="F141" s="74"/>
      <c r="G141" s="74"/>
      <c r="H141" s="218"/>
      <c r="I141" s="218"/>
      <c r="J141" s="230"/>
      <c r="K141" s="257"/>
      <c r="L141" s="230"/>
      <c r="M141" s="218"/>
      <c r="N141" s="218"/>
      <c r="O141" s="230"/>
      <c r="P141" s="230"/>
      <c r="Q141" s="218"/>
      <c r="R141" s="218"/>
      <c r="S141" s="230"/>
    </row>
    <row r="142" spans="1:20" ht="108.6" customHeight="1" x14ac:dyDescent="0.9">
      <c r="A142" s="246" t="s">
        <v>59</v>
      </c>
      <c r="B142" s="196"/>
      <c r="C142" s="217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18"/>
      <c r="I142" s="218"/>
      <c r="J142" s="212">
        <f>G142+H142-I142</f>
        <v>0</v>
      </c>
      <c r="K142" s="208"/>
      <c r="L142" s="212" t="s">
        <v>2</v>
      </c>
      <c r="M142" s="218" t="s">
        <v>2</v>
      </c>
      <c r="N142" s="218" t="s">
        <v>2</v>
      </c>
      <c r="O142" s="212" t="s">
        <v>2</v>
      </c>
      <c r="P142" s="212" t="s">
        <v>2</v>
      </c>
      <c r="Q142" s="218" t="s">
        <v>2</v>
      </c>
      <c r="R142" s="218" t="s">
        <v>2</v>
      </c>
      <c r="S142" s="212" t="s">
        <v>2</v>
      </c>
    </row>
    <row r="143" spans="1:20" ht="108.6" customHeight="1" x14ac:dyDescent="0.9">
      <c r="A143" s="245"/>
      <c r="B143" s="196"/>
      <c r="C143" s="69"/>
      <c r="D143" s="60" t="s">
        <v>334</v>
      </c>
      <c r="E143" s="74"/>
      <c r="F143" s="61">
        <v>0</v>
      </c>
      <c r="G143" s="61">
        <v>0</v>
      </c>
      <c r="H143" s="218"/>
      <c r="I143" s="218"/>
      <c r="J143" s="212">
        <f>G143+H143-I143</f>
        <v>0</v>
      </c>
      <c r="K143" s="208" t="s">
        <v>334</v>
      </c>
      <c r="L143" s="212">
        <v>0</v>
      </c>
      <c r="M143" s="218"/>
      <c r="N143" s="218"/>
      <c r="O143" s="212">
        <f>L143+M143-N143</f>
        <v>0</v>
      </c>
      <c r="P143" s="212">
        <v>0</v>
      </c>
      <c r="Q143" s="218"/>
      <c r="R143" s="218"/>
      <c r="S143" s="212">
        <f>P143+Q143-R143</f>
        <v>0</v>
      </c>
    </row>
    <row r="144" spans="1:20" ht="108.6" customHeight="1" x14ac:dyDescent="0.9">
      <c r="A144" s="245"/>
      <c r="B144" s="196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18"/>
      <c r="I144" s="218"/>
      <c r="J144" s="212">
        <f>G144+H144-I144</f>
        <v>0</v>
      </c>
      <c r="K144" s="208"/>
      <c r="L144" s="212" t="s">
        <v>2</v>
      </c>
      <c r="M144" s="218" t="s">
        <v>2</v>
      </c>
      <c r="N144" s="218" t="s">
        <v>2</v>
      </c>
      <c r="O144" s="212" t="s">
        <v>2</v>
      </c>
      <c r="P144" s="212" t="s">
        <v>2</v>
      </c>
      <c r="Q144" s="218" t="s">
        <v>2</v>
      </c>
      <c r="R144" s="218" t="s">
        <v>2</v>
      </c>
      <c r="S144" s="212" t="s">
        <v>2</v>
      </c>
    </row>
    <row r="145" spans="1:19" ht="90.6" customHeight="1" x14ac:dyDescent="0.9">
      <c r="A145" s="245"/>
      <c r="B145" s="196"/>
      <c r="C145" s="69"/>
      <c r="D145" s="60"/>
      <c r="E145" s="74"/>
      <c r="F145" s="74"/>
      <c r="G145" s="74"/>
      <c r="H145" s="218"/>
      <c r="I145" s="218"/>
      <c r="J145" s="230"/>
      <c r="K145" s="208"/>
      <c r="L145" s="230"/>
      <c r="M145" s="218"/>
      <c r="N145" s="218"/>
      <c r="O145" s="230"/>
      <c r="P145" s="230"/>
      <c r="Q145" s="218"/>
      <c r="R145" s="218"/>
      <c r="S145" s="230"/>
    </row>
    <row r="146" spans="1:19" ht="153.6" customHeight="1" x14ac:dyDescent="0.9">
      <c r="A146" s="246" t="s">
        <v>61</v>
      </c>
      <c r="B146" s="196"/>
      <c r="C146" s="217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18"/>
      <c r="I146" s="218"/>
      <c r="J146" s="212">
        <f>G146+H146-I146</f>
        <v>0</v>
      </c>
      <c r="K146" s="208"/>
      <c r="L146" s="212" t="s">
        <v>2</v>
      </c>
      <c r="M146" s="218" t="s">
        <v>2</v>
      </c>
      <c r="N146" s="218" t="s">
        <v>2</v>
      </c>
      <c r="O146" s="212" t="s">
        <v>2</v>
      </c>
      <c r="P146" s="212" t="s">
        <v>2</v>
      </c>
      <c r="Q146" s="218" t="s">
        <v>2</v>
      </c>
      <c r="R146" s="218" t="s">
        <v>2</v>
      </c>
      <c r="S146" s="212" t="s">
        <v>2</v>
      </c>
    </row>
    <row r="147" spans="1:19" x14ac:dyDescent="0.9">
      <c r="A147" s="245"/>
      <c r="B147" s="196"/>
      <c r="C147" s="69"/>
      <c r="D147" s="60" t="s">
        <v>334</v>
      </c>
      <c r="E147" s="74"/>
      <c r="F147" s="61">
        <v>0</v>
      </c>
      <c r="G147" s="61">
        <v>0</v>
      </c>
      <c r="H147" s="218"/>
      <c r="I147" s="218"/>
      <c r="J147" s="212">
        <f>G147+H147-I147</f>
        <v>0</v>
      </c>
      <c r="K147" s="208" t="s">
        <v>334</v>
      </c>
      <c r="L147" s="212">
        <v>0</v>
      </c>
      <c r="M147" s="218"/>
      <c r="N147" s="218"/>
      <c r="O147" s="212">
        <f>L147+M147-N147</f>
        <v>0</v>
      </c>
      <c r="P147" s="212">
        <v>0</v>
      </c>
      <c r="Q147" s="218"/>
      <c r="R147" s="218"/>
      <c r="S147" s="212">
        <f>P147+Q147-R147</f>
        <v>0</v>
      </c>
    </row>
    <row r="148" spans="1:19" x14ac:dyDescent="0.9">
      <c r="A148" s="245"/>
      <c r="B148" s="196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18"/>
      <c r="I148" s="218"/>
      <c r="J148" s="212">
        <f>G148+H148-I148</f>
        <v>0</v>
      </c>
      <c r="K148" s="208"/>
      <c r="L148" s="212" t="s">
        <v>2</v>
      </c>
      <c r="M148" s="218" t="s">
        <v>2</v>
      </c>
      <c r="N148" s="218" t="s">
        <v>2</v>
      </c>
      <c r="O148" s="212" t="s">
        <v>2</v>
      </c>
      <c r="P148" s="212" t="s">
        <v>2</v>
      </c>
      <c r="Q148" s="218" t="s">
        <v>2</v>
      </c>
      <c r="R148" s="218" t="s">
        <v>2</v>
      </c>
      <c r="S148" s="212" t="s">
        <v>2</v>
      </c>
    </row>
    <row r="149" spans="1:19" x14ac:dyDescent="0.9">
      <c r="A149" s="245"/>
      <c r="B149" s="196"/>
      <c r="C149" s="69"/>
      <c r="D149" s="60"/>
      <c r="E149" s="74"/>
      <c r="F149" s="74"/>
      <c r="G149" s="74"/>
      <c r="H149" s="218"/>
      <c r="I149" s="218"/>
      <c r="J149" s="230"/>
      <c r="K149" s="208"/>
      <c r="L149" s="230"/>
      <c r="M149" s="218"/>
      <c r="N149" s="218"/>
      <c r="O149" s="230"/>
      <c r="P149" s="230"/>
      <c r="Q149" s="218"/>
      <c r="R149" s="218"/>
      <c r="S149" s="230"/>
    </row>
    <row r="150" spans="1:19" ht="216.6" customHeight="1" x14ac:dyDescent="0.9">
      <c r="A150" s="246" t="s">
        <v>63</v>
      </c>
      <c r="B150" s="196"/>
      <c r="C150" s="217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18"/>
      <c r="I150" s="218"/>
      <c r="J150" s="212">
        <f>G150+H150-I150</f>
        <v>0</v>
      </c>
      <c r="K150" s="208"/>
      <c r="L150" s="212" t="s">
        <v>2</v>
      </c>
      <c r="M150" s="218" t="s">
        <v>2</v>
      </c>
      <c r="N150" s="218" t="s">
        <v>2</v>
      </c>
      <c r="O150" s="212" t="s">
        <v>2</v>
      </c>
      <c r="P150" s="212" t="s">
        <v>2</v>
      </c>
      <c r="Q150" s="218" t="s">
        <v>2</v>
      </c>
      <c r="R150" s="218" t="s">
        <v>2</v>
      </c>
      <c r="S150" s="212" t="s">
        <v>2</v>
      </c>
    </row>
    <row r="151" spans="1:19" x14ac:dyDescent="0.9">
      <c r="A151" s="245"/>
      <c r="B151" s="196"/>
      <c r="C151" s="69"/>
      <c r="D151" s="60" t="s">
        <v>334</v>
      </c>
      <c r="E151" s="74"/>
      <c r="F151" s="61">
        <v>0</v>
      </c>
      <c r="G151" s="61">
        <v>0</v>
      </c>
      <c r="H151" s="218"/>
      <c r="I151" s="218"/>
      <c r="J151" s="212">
        <f>G151+H151-I151</f>
        <v>0</v>
      </c>
      <c r="K151" s="208" t="s">
        <v>334</v>
      </c>
      <c r="L151" s="212">
        <v>0</v>
      </c>
      <c r="M151" s="218"/>
      <c r="N151" s="218"/>
      <c r="O151" s="212">
        <f>L151+M151-N151</f>
        <v>0</v>
      </c>
      <c r="P151" s="212">
        <v>0</v>
      </c>
      <c r="Q151" s="218"/>
      <c r="R151" s="218"/>
      <c r="S151" s="212">
        <f>P151+Q151-R151</f>
        <v>0</v>
      </c>
    </row>
    <row r="152" spans="1:19" x14ac:dyDescent="0.9">
      <c r="A152" s="245"/>
      <c r="B152" s="196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18"/>
      <c r="I152" s="218"/>
      <c r="J152" s="212">
        <f>G152+H152-I152</f>
        <v>0</v>
      </c>
      <c r="K152" s="208"/>
      <c r="L152" s="212" t="s">
        <v>2</v>
      </c>
      <c r="M152" s="218" t="s">
        <v>2</v>
      </c>
      <c r="N152" s="218" t="s">
        <v>2</v>
      </c>
      <c r="O152" s="212" t="s">
        <v>2</v>
      </c>
      <c r="P152" s="212" t="s">
        <v>2</v>
      </c>
      <c r="Q152" s="218" t="s">
        <v>2</v>
      </c>
      <c r="R152" s="218" t="s">
        <v>2</v>
      </c>
      <c r="S152" s="212" t="s">
        <v>2</v>
      </c>
    </row>
    <row r="153" spans="1:19" x14ac:dyDescent="0.9">
      <c r="A153" s="248"/>
      <c r="B153" s="73"/>
      <c r="C153" s="92"/>
      <c r="D153" s="64"/>
      <c r="E153" s="75"/>
      <c r="F153" s="75"/>
      <c r="G153" s="75"/>
      <c r="H153" s="220"/>
      <c r="I153" s="220"/>
      <c r="J153" s="231"/>
      <c r="K153" s="221"/>
      <c r="L153" s="231"/>
      <c r="M153" s="220"/>
      <c r="N153" s="220"/>
      <c r="O153" s="231"/>
      <c r="P153" s="231"/>
      <c r="Q153" s="220"/>
      <c r="R153" s="220"/>
      <c r="S153" s="231"/>
    </row>
    <row r="154" spans="1:19" x14ac:dyDescent="0.9">
      <c r="A154" s="258"/>
      <c r="B154" s="259"/>
      <c r="C154" s="225"/>
      <c r="D154" s="226"/>
      <c r="E154" s="234"/>
      <c r="F154" s="234"/>
      <c r="G154" s="234"/>
      <c r="H154" s="227"/>
      <c r="I154" s="227"/>
      <c r="J154" s="235"/>
      <c r="K154" s="228"/>
      <c r="L154" s="235"/>
      <c r="M154" s="227"/>
      <c r="N154" s="227"/>
      <c r="O154" s="235"/>
      <c r="P154" s="235"/>
      <c r="Q154" s="227"/>
      <c r="R154" s="227"/>
      <c r="S154" s="235"/>
    </row>
    <row r="155" spans="1:19" ht="43.5" customHeight="1" x14ac:dyDescent="0.9">
      <c r="A155" s="356" t="s">
        <v>65</v>
      </c>
      <c r="B155" s="357"/>
      <c r="C155" s="237" t="s">
        <v>56</v>
      </c>
      <c r="D155" s="262" t="s">
        <v>333</v>
      </c>
      <c r="E155" s="239">
        <f>+E138+E142+E146+E150</f>
        <v>0</v>
      </c>
      <c r="F155" s="263">
        <f>F150+F146+F142+F138</f>
        <v>0</v>
      </c>
      <c r="G155" s="263">
        <f>G150+G146+G142+G138</f>
        <v>0</v>
      </c>
      <c r="H155" s="264">
        <f>H150+H146+H142+H138</f>
        <v>0</v>
      </c>
      <c r="I155" s="264">
        <f>I150+I146+I142+I138</f>
        <v>0</v>
      </c>
      <c r="J155" s="264">
        <f>J150+J146+J142+J138</f>
        <v>0</v>
      </c>
      <c r="K155" s="265"/>
      <c r="L155" s="273" t="s">
        <v>2</v>
      </c>
      <c r="M155" s="269" t="s">
        <v>2</v>
      </c>
      <c r="N155" s="269" t="s">
        <v>2</v>
      </c>
      <c r="O155" s="273" t="s">
        <v>2</v>
      </c>
      <c r="P155" s="273" t="s">
        <v>2</v>
      </c>
      <c r="Q155" s="269" t="s">
        <v>2</v>
      </c>
      <c r="R155" s="269" t="s">
        <v>2</v>
      </c>
      <c r="S155" s="273" t="s">
        <v>2</v>
      </c>
    </row>
    <row r="156" spans="1:19" ht="54.6" customHeight="1" x14ac:dyDescent="0.9">
      <c r="A156" s="272"/>
      <c r="B156" s="266"/>
      <c r="C156" s="237"/>
      <c r="D156" s="262" t="s">
        <v>334</v>
      </c>
      <c r="E156" s="239"/>
      <c r="F156" s="263">
        <f>F151+F147+F143+F139</f>
        <v>0</v>
      </c>
      <c r="G156" s="263">
        <f t="shared" ref="G156:I157" si="11">G151+G147+G143+G139</f>
        <v>0</v>
      </c>
      <c r="H156" s="264">
        <f t="shared" si="11"/>
        <v>0</v>
      </c>
      <c r="I156" s="264">
        <f t="shared" si="11"/>
        <v>0</v>
      </c>
      <c r="J156" s="264">
        <f>J151+J147+J143+J139</f>
        <v>0</v>
      </c>
      <c r="K156" s="265" t="s">
        <v>334</v>
      </c>
      <c r="L156" s="264">
        <f t="shared" ref="L156:S156" si="12">L151+L147+L143+L139</f>
        <v>0</v>
      </c>
      <c r="M156" s="264">
        <f t="shared" si="12"/>
        <v>0</v>
      </c>
      <c r="N156" s="264">
        <f t="shared" si="12"/>
        <v>0</v>
      </c>
      <c r="O156" s="264">
        <f t="shared" si="12"/>
        <v>0</v>
      </c>
      <c r="P156" s="264">
        <f t="shared" si="12"/>
        <v>0</v>
      </c>
      <c r="Q156" s="264">
        <f t="shared" si="12"/>
        <v>0</v>
      </c>
      <c r="R156" s="264">
        <f t="shared" si="12"/>
        <v>0</v>
      </c>
      <c r="S156" s="264">
        <f t="shared" si="12"/>
        <v>0</v>
      </c>
    </row>
    <row r="157" spans="1:19" ht="53.25" customHeight="1" x14ac:dyDescent="0.9">
      <c r="A157" s="272"/>
      <c r="B157" s="266"/>
      <c r="C157" s="237"/>
      <c r="D157" s="262" t="s">
        <v>335</v>
      </c>
      <c r="E157" s="239"/>
      <c r="F157" s="263">
        <f>F152+F148+F144+F140</f>
        <v>0</v>
      </c>
      <c r="G157" s="263">
        <f t="shared" si="11"/>
        <v>0</v>
      </c>
      <c r="H157" s="264">
        <f t="shared" si="11"/>
        <v>0</v>
      </c>
      <c r="I157" s="264">
        <f t="shared" si="11"/>
        <v>0</v>
      </c>
      <c r="J157" s="264">
        <f>J152+J148+J144+J140</f>
        <v>0</v>
      </c>
      <c r="K157" s="265"/>
      <c r="L157" s="273" t="s">
        <v>2</v>
      </c>
      <c r="M157" s="269" t="s">
        <v>2</v>
      </c>
      <c r="N157" s="269" t="s">
        <v>2</v>
      </c>
      <c r="O157" s="273" t="s">
        <v>2</v>
      </c>
      <c r="P157" s="273" t="s">
        <v>2</v>
      </c>
      <c r="Q157" s="269" t="s">
        <v>2</v>
      </c>
      <c r="R157" s="269" t="s">
        <v>2</v>
      </c>
      <c r="S157" s="273" t="s">
        <v>2</v>
      </c>
    </row>
    <row r="158" spans="1:19" ht="62.25" thickBot="1" x14ac:dyDescent="0.95">
      <c r="A158" s="352"/>
      <c r="B158" s="353"/>
      <c r="C158" s="217"/>
      <c r="D158" s="62"/>
      <c r="E158" s="76"/>
      <c r="F158" s="76"/>
      <c r="G158" s="76"/>
      <c r="H158" s="218"/>
      <c r="I158" s="218"/>
      <c r="J158" s="232"/>
      <c r="K158" s="219"/>
      <c r="L158" s="232"/>
      <c r="M158" s="218"/>
      <c r="N158" s="218"/>
      <c r="O158" s="232"/>
      <c r="P158" s="232"/>
      <c r="Q158" s="218"/>
      <c r="R158" s="218"/>
      <c r="S158" s="232"/>
    </row>
    <row r="159" spans="1:19" ht="92.25" customHeight="1" x14ac:dyDescent="0.9">
      <c r="A159" s="354" t="s">
        <v>66</v>
      </c>
      <c r="B159" s="355"/>
      <c r="C159" s="276" t="s">
        <v>67</v>
      </c>
      <c r="D159" s="299"/>
      <c r="E159" s="278"/>
      <c r="F159" s="278"/>
      <c r="G159" s="278"/>
      <c r="H159" s="303"/>
      <c r="I159" s="303"/>
      <c r="J159" s="305"/>
      <c r="K159" s="304"/>
      <c r="L159" s="305"/>
      <c r="M159" s="303"/>
      <c r="N159" s="303"/>
      <c r="O159" s="305"/>
      <c r="P159" s="305"/>
      <c r="Q159" s="303"/>
      <c r="R159" s="303"/>
      <c r="S159" s="305"/>
    </row>
    <row r="160" spans="1:19" x14ac:dyDescent="0.9">
      <c r="A160" s="245"/>
      <c r="B160" s="196"/>
      <c r="C160" s="217"/>
      <c r="D160" s="62"/>
      <c r="E160" s="76"/>
      <c r="F160" s="76"/>
      <c r="G160" s="76"/>
      <c r="H160" s="218"/>
      <c r="I160" s="218"/>
      <c r="J160" s="232"/>
      <c r="K160" s="219"/>
      <c r="L160" s="232"/>
      <c r="M160" s="218"/>
      <c r="N160" s="218"/>
      <c r="O160" s="232"/>
      <c r="P160" s="232"/>
      <c r="Q160" s="218"/>
      <c r="R160" s="218"/>
      <c r="S160" s="232"/>
    </row>
    <row r="161" spans="1:19" ht="123" x14ac:dyDescent="0.9">
      <c r="A161" s="246" t="s">
        <v>68</v>
      </c>
      <c r="B161" s="196"/>
      <c r="C161" s="217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18"/>
      <c r="I161" s="218"/>
      <c r="J161" s="212">
        <f>G161+H161-I161</f>
        <v>0</v>
      </c>
      <c r="K161" s="208"/>
      <c r="L161" s="212" t="s">
        <v>2</v>
      </c>
      <c r="M161" s="218" t="s">
        <v>2</v>
      </c>
      <c r="N161" s="218" t="s">
        <v>2</v>
      </c>
      <c r="O161" s="212" t="s">
        <v>2</v>
      </c>
      <c r="P161" s="212" t="s">
        <v>2</v>
      </c>
      <c r="Q161" s="218" t="s">
        <v>2</v>
      </c>
      <c r="R161" s="218" t="s">
        <v>2</v>
      </c>
      <c r="S161" s="212" t="s">
        <v>2</v>
      </c>
    </row>
    <row r="162" spans="1:19" x14ac:dyDescent="0.9">
      <c r="A162" s="246"/>
      <c r="B162" s="196"/>
      <c r="C162" s="217"/>
      <c r="D162" s="60" t="s">
        <v>334</v>
      </c>
      <c r="E162" s="74"/>
      <c r="F162" s="61">
        <v>0</v>
      </c>
      <c r="G162" s="61">
        <v>0</v>
      </c>
      <c r="H162" s="218"/>
      <c r="I162" s="218"/>
      <c r="J162" s="212">
        <f>G162+H162-I162</f>
        <v>0</v>
      </c>
      <c r="K162" s="208" t="s">
        <v>334</v>
      </c>
      <c r="L162" s="212">
        <v>0</v>
      </c>
      <c r="M162" s="218"/>
      <c r="N162" s="218"/>
      <c r="O162" s="212">
        <f>L162+M162-N162</f>
        <v>0</v>
      </c>
      <c r="P162" s="212">
        <v>0</v>
      </c>
      <c r="Q162" s="218"/>
      <c r="R162" s="218"/>
      <c r="S162" s="212">
        <f>P162+Q162-R162</f>
        <v>0</v>
      </c>
    </row>
    <row r="163" spans="1:19" x14ac:dyDescent="0.9">
      <c r="A163" s="245"/>
      <c r="B163" s="196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18"/>
      <c r="I163" s="218"/>
      <c r="J163" s="212">
        <f>G163+H163-I163</f>
        <v>0</v>
      </c>
      <c r="K163" s="208"/>
      <c r="L163" s="212" t="s">
        <v>2</v>
      </c>
      <c r="M163" s="218" t="s">
        <v>2</v>
      </c>
      <c r="N163" s="218" t="s">
        <v>2</v>
      </c>
      <c r="O163" s="212" t="s">
        <v>2</v>
      </c>
      <c r="P163" s="212" t="s">
        <v>2</v>
      </c>
      <c r="Q163" s="218" t="s">
        <v>2</v>
      </c>
      <c r="R163" s="218" t="s">
        <v>2</v>
      </c>
      <c r="S163" s="212" t="s">
        <v>2</v>
      </c>
    </row>
    <row r="164" spans="1:19" x14ac:dyDescent="0.9">
      <c r="A164" s="245"/>
      <c r="B164" s="196"/>
      <c r="C164" s="69"/>
      <c r="D164" s="60"/>
      <c r="E164" s="74"/>
      <c r="F164" s="74"/>
      <c r="G164" s="74"/>
      <c r="H164" s="218"/>
      <c r="I164" s="218"/>
      <c r="J164" s="230"/>
      <c r="K164" s="208"/>
      <c r="L164" s="230"/>
      <c r="M164" s="218"/>
      <c r="N164" s="218"/>
      <c r="O164" s="230"/>
      <c r="P164" s="230"/>
      <c r="Q164" s="218"/>
      <c r="R164" s="218"/>
      <c r="S164" s="230"/>
    </row>
    <row r="165" spans="1:19" ht="123" x14ac:dyDescent="0.9">
      <c r="A165" s="246" t="s">
        <v>70</v>
      </c>
      <c r="B165" s="196"/>
      <c r="C165" s="217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18"/>
      <c r="I165" s="218"/>
      <c r="J165" s="212">
        <f>G165+H165-I165</f>
        <v>0</v>
      </c>
      <c r="K165" s="208"/>
      <c r="L165" s="212" t="s">
        <v>2</v>
      </c>
      <c r="M165" s="218" t="s">
        <v>2</v>
      </c>
      <c r="N165" s="218" t="s">
        <v>2</v>
      </c>
      <c r="O165" s="212" t="s">
        <v>2</v>
      </c>
      <c r="P165" s="212" t="s">
        <v>2</v>
      </c>
      <c r="Q165" s="218" t="s">
        <v>2</v>
      </c>
      <c r="R165" s="218" t="s">
        <v>2</v>
      </c>
      <c r="S165" s="212" t="s">
        <v>2</v>
      </c>
    </row>
    <row r="166" spans="1:19" x14ac:dyDescent="0.9">
      <c r="A166" s="246"/>
      <c r="B166" s="196"/>
      <c r="C166" s="217"/>
      <c r="D166" s="60" t="s">
        <v>334</v>
      </c>
      <c r="E166" s="74"/>
      <c r="F166" s="61">
        <v>0</v>
      </c>
      <c r="G166" s="61">
        <v>0</v>
      </c>
      <c r="H166" s="218"/>
      <c r="I166" s="218"/>
      <c r="J166" s="212">
        <f>G166+H166-I166</f>
        <v>0</v>
      </c>
      <c r="K166" s="208" t="s">
        <v>334</v>
      </c>
      <c r="L166" s="212">
        <v>0</v>
      </c>
      <c r="M166" s="218"/>
      <c r="N166" s="218"/>
      <c r="O166" s="212">
        <f>L166+M166-N166</f>
        <v>0</v>
      </c>
      <c r="P166" s="212">
        <v>0</v>
      </c>
      <c r="Q166" s="218"/>
      <c r="R166" s="218"/>
      <c r="S166" s="212">
        <f>P166+Q166-R166</f>
        <v>0</v>
      </c>
    </row>
    <row r="167" spans="1:19" x14ac:dyDescent="0.9">
      <c r="A167" s="245"/>
      <c r="B167" s="196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18"/>
      <c r="I167" s="218"/>
      <c r="J167" s="212">
        <f>G167+H167-I167</f>
        <v>0</v>
      </c>
      <c r="K167" s="208"/>
      <c r="L167" s="212" t="s">
        <v>2</v>
      </c>
      <c r="M167" s="218" t="s">
        <v>2</v>
      </c>
      <c r="N167" s="218" t="s">
        <v>2</v>
      </c>
      <c r="O167" s="212" t="s">
        <v>2</v>
      </c>
      <c r="P167" s="212" t="s">
        <v>2</v>
      </c>
      <c r="Q167" s="218" t="s">
        <v>2</v>
      </c>
      <c r="R167" s="218" t="s">
        <v>2</v>
      </c>
      <c r="S167" s="212" t="s">
        <v>2</v>
      </c>
    </row>
    <row r="168" spans="1:19" x14ac:dyDescent="0.9">
      <c r="A168" s="245"/>
      <c r="B168" s="196"/>
      <c r="C168" s="69"/>
      <c r="D168" s="60"/>
      <c r="E168" s="74"/>
      <c r="F168" s="74"/>
      <c r="G168" s="74"/>
      <c r="H168" s="218"/>
      <c r="I168" s="218"/>
      <c r="J168" s="230"/>
      <c r="K168" s="208"/>
      <c r="L168" s="230"/>
      <c r="M168" s="218"/>
      <c r="N168" s="218"/>
      <c r="O168" s="230"/>
      <c r="P168" s="230"/>
      <c r="Q168" s="218"/>
      <c r="R168" s="218"/>
      <c r="S168" s="230"/>
    </row>
    <row r="169" spans="1:19" ht="123" x14ac:dyDescent="0.9">
      <c r="A169" s="246" t="s">
        <v>72</v>
      </c>
      <c r="B169" s="196"/>
      <c r="C169" s="217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18"/>
      <c r="I169" s="218"/>
      <c r="J169" s="212">
        <f>G169+H169-I169</f>
        <v>0</v>
      </c>
      <c r="K169" s="208"/>
      <c r="L169" s="212" t="s">
        <v>2</v>
      </c>
      <c r="M169" s="218" t="s">
        <v>2</v>
      </c>
      <c r="N169" s="218" t="s">
        <v>2</v>
      </c>
      <c r="O169" s="212" t="s">
        <v>2</v>
      </c>
      <c r="P169" s="212" t="s">
        <v>2</v>
      </c>
      <c r="Q169" s="218" t="s">
        <v>2</v>
      </c>
      <c r="R169" s="218" t="s">
        <v>2</v>
      </c>
      <c r="S169" s="212" t="s">
        <v>2</v>
      </c>
    </row>
    <row r="170" spans="1:19" x14ac:dyDescent="0.9">
      <c r="A170" s="246"/>
      <c r="B170" s="196"/>
      <c r="C170" s="217"/>
      <c r="D170" s="60" t="s">
        <v>334</v>
      </c>
      <c r="E170" s="74"/>
      <c r="F170" s="61">
        <v>0</v>
      </c>
      <c r="G170" s="61">
        <v>0</v>
      </c>
      <c r="H170" s="218"/>
      <c r="I170" s="218"/>
      <c r="J170" s="212">
        <f>G170+H170-I170</f>
        <v>0</v>
      </c>
      <c r="K170" s="208" t="s">
        <v>334</v>
      </c>
      <c r="L170" s="212">
        <v>0</v>
      </c>
      <c r="M170" s="218"/>
      <c r="N170" s="218"/>
      <c r="O170" s="212">
        <f>L170+M170-N170</f>
        <v>0</v>
      </c>
      <c r="P170" s="212">
        <v>0</v>
      </c>
      <c r="Q170" s="218"/>
      <c r="R170" s="218"/>
      <c r="S170" s="212">
        <f>P170+Q170-R170</f>
        <v>0</v>
      </c>
    </row>
    <row r="171" spans="1:19" x14ac:dyDescent="0.9">
      <c r="A171" s="245"/>
      <c r="B171" s="196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18"/>
      <c r="I171" s="218"/>
      <c r="J171" s="212">
        <f>G171+H171-I171</f>
        <v>0</v>
      </c>
      <c r="K171" s="208"/>
      <c r="L171" s="212" t="s">
        <v>2</v>
      </c>
      <c r="M171" s="218" t="s">
        <v>2</v>
      </c>
      <c r="N171" s="218" t="s">
        <v>2</v>
      </c>
      <c r="O171" s="212" t="s">
        <v>2</v>
      </c>
      <c r="P171" s="212" t="s">
        <v>2</v>
      </c>
      <c r="Q171" s="218" t="s">
        <v>2</v>
      </c>
      <c r="R171" s="218" t="s">
        <v>2</v>
      </c>
      <c r="S171" s="212" t="s">
        <v>2</v>
      </c>
    </row>
    <row r="172" spans="1:19" x14ac:dyDescent="0.9">
      <c r="A172" s="245"/>
      <c r="B172" s="196"/>
      <c r="C172" s="69"/>
      <c r="D172" s="60"/>
      <c r="E172" s="74"/>
      <c r="F172" s="74"/>
      <c r="G172" s="74"/>
      <c r="H172" s="218"/>
      <c r="I172" s="218"/>
      <c r="J172" s="230"/>
      <c r="K172" s="208"/>
      <c r="L172" s="230"/>
      <c r="M172" s="218"/>
      <c r="N172" s="218"/>
      <c r="O172" s="230"/>
      <c r="P172" s="230"/>
      <c r="Q172" s="218"/>
      <c r="R172" s="218"/>
      <c r="S172" s="230"/>
    </row>
    <row r="173" spans="1:19" ht="123" x14ac:dyDescent="0.9">
      <c r="A173" s="246" t="s">
        <v>74</v>
      </c>
      <c r="B173" s="196"/>
      <c r="C173" s="217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18"/>
      <c r="I173" s="218"/>
      <c r="J173" s="212">
        <f>G173+H173-I173</f>
        <v>0</v>
      </c>
      <c r="K173" s="208"/>
      <c r="L173" s="212" t="s">
        <v>2</v>
      </c>
      <c r="M173" s="218" t="s">
        <v>2</v>
      </c>
      <c r="N173" s="218" t="s">
        <v>2</v>
      </c>
      <c r="O173" s="212" t="s">
        <v>2</v>
      </c>
      <c r="P173" s="212" t="s">
        <v>2</v>
      </c>
      <c r="Q173" s="218" t="s">
        <v>2</v>
      </c>
      <c r="R173" s="218" t="s">
        <v>2</v>
      </c>
      <c r="S173" s="212" t="s">
        <v>2</v>
      </c>
    </row>
    <row r="174" spans="1:19" x14ac:dyDescent="0.9">
      <c r="A174" s="245"/>
      <c r="B174" s="196"/>
      <c r="C174" s="69"/>
      <c r="D174" s="60" t="s">
        <v>334</v>
      </c>
      <c r="E174" s="74"/>
      <c r="F174" s="61">
        <v>0</v>
      </c>
      <c r="G174" s="61">
        <v>0</v>
      </c>
      <c r="H174" s="218"/>
      <c r="I174" s="218"/>
      <c r="J174" s="212">
        <f>G174+H174-I174</f>
        <v>0</v>
      </c>
      <c r="K174" s="208" t="s">
        <v>334</v>
      </c>
      <c r="L174" s="212">
        <v>0</v>
      </c>
      <c r="M174" s="218"/>
      <c r="N174" s="218"/>
      <c r="O174" s="212">
        <f>L174+M174-N174</f>
        <v>0</v>
      </c>
      <c r="P174" s="212">
        <v>0</v>
      </c>
      <c r="Q174" s="218"/>
      <c r="R174" s="218"/>
      <c r="S174" s="212">
        <f>P174+Q174-R174</f>
        <v>0</v>
      </c>
    </row>
    <row r="175" spans="1:19" x14ac:dyDescent="0.9">
      <c r="A175" s="245"/>
      <c r="B175" s="196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18"/>
      <c r="I175" s="218"/>
      <c r="J175" s="212">
        <f>G175+H175-I175</f>
        <v>0</v>
      </c>
      <c r="K175" s="208"/>
      <c r="L175" s="212" t="s">
        <v>2</v>
      </c>
      <c r="M175" s="218" t="s">
        <v>2</v>
      </c>
      <c r="N175" s="218" t="s">
        <v>2</v>
      </c>
      <c r="O175" s="212" t="s">
        <v>2</v>
      </c>
      <c r="P175" s="212" t="s">
        <v>2</v>
      </c>
      <c r="Q175" s="218" t="s">
        <v>2</v>
      </c>
      <c r="R175" s="218" t="s">
        <v>2</v>
      </c>
      <c r="S175" s="212" t="s">
        <v>2</v>
      </c>
    </row>
    <row r="176" spans="1:19" x14ac:dyDescent="0.9">
      <c r="A176" s="248"/>
      <c r="B176" s="73"/>
      <c r="C176" s="92"/>
      <c r="D176" s="64" t="s">
        <v>2</v>
      </c>
      <c r="E176" s="75"/>
      <c r="F176" s="75"/>
      <c r="G176" s="75"/>
      <c r="H176" s="220"/>
      <c r="I176" s="220"/>
      <c r="J176" s="231"/>
      <c r="K176" s="221" t="s">
        <v>2</v>
      </c>
      <c r="L176" s="231"/>
      <c r="M176" s="220"/>
      <c r="N176" s="220"/>
      <c r="O176" s="231"/>
      <c r="P176" s="231"/>
      <c r="Q176" s="220"/>
      <c r="R176" s="220"/>
      <c r="S176" s="231"/>
    </row>
    <row r="177" spans="1:19" x14ac:dyDescent="0.9">
      <c r="A177" s="268"/>
      <c r="B177" s="266"/>
      <c r="C177" s="237"/>
      <c r="D177" s="238"/>
      <c r="E177" s="239"/>
      <c r="F177" s="239"/>
      <c r="G177" s="239"/>
      <c r="H177" s="269"/>
      <c r="I177" s="269"/>
      <c r="J177" s="270"/>
      <c r="K177" s="271"/>
      <c r="L177" s="270"/>
      <c r="M177" s="269"/>
      <c r="N177" s="269"/>
      <c r="O177" s="270"/>
      <c r="P177" s="270"/>
      <c r="Q177" s="269"/>
      <c r="R177" s="269"/>
      <c r="S177" s="270"/>
    </row>
    <row r="178" spans="1:19" x14ac:dyDescent="0.9">
      <c r="A178" s="356" t="s">
        <v>76</v>
      </c>
      <c r="B178" s="357"/>
      <c r="C178" s="237" t="s">
        <v>67</v>
      </c>
      <c r="D178" s="262" t="s">
        <v>333</v>
      </c>
      <c r="E178" s="239">
        <f>+E161+E165+E169+E173</f>
        <v>0</v>
      </c>
      <c r="F178" s="274">
        <f>F173+F169+F165+F161</f>
        <v>0</v>
      </c>
      <c r="G178" s="274">
        <f t="shared" ref="G178:J180" si="13">G173+G169+G165+G161</f>
        <v>0</v>
      </c>
      <c r="H178" s="264">
        <f t="shared" si="13"/>
        <v>0</v>
      </c>
      <c r="I178" s="264">
        <f t="shared" si="13"/>
        <v>0</v>
      </c>
      <c r="J178" s="273">
        <f t="shared" si="13"/>
        <v>0</v>
      </c>
      <c r="K178" s="265"/>
      <c r="L178" s="273" t="s">
        <v>2</v>
      </c>
      <c r="M178" s="269" t="s">
        <v>2</v>
      </c>
      <c r="N178" s="269" t="s">
        <v>2</v>
      </c>
      <c r="O178" s="273" t="s">
        <v>2</v>
      </c>
      <c r="P178" s="273" t="s">
        <v>2</v>
      </c>
      <c r="Q178" s="269" t="s">
        <v>2</v>
      </c>
      <c r="R178" s="269" t="s">
        <v>2</v>
      </c>
      <c r="S178" s="273" t="s">
        <v>2</v>
      </c>
    </row>
    <row r="179" spans="1:19" x14ac:dyDescent="0.9">
      <c r="A179" s="272"/>
      <c r="B179" s="266"/>
      <c r="C179" s="237"/>
      <c r="D179" s="262" t="s">
        <v>334</v>
      </c>
      <c r="E179" s="239"/>
      <c r="F179" s="274">
        <f>F174+F170+F166+F162</f>
        <v>0</v>
      </c>
      <c r="G179" s="274">
        <f t="shared" si="13"/>
        <v>0</v>
      </c>
      <c r="H179" s="264">
        <f t="shared" si="13"/>
        <v>0</v>
      </c>
      <c r="I179" s="264">
        <f t="shared" si="13"/>
        <v>0</v>
      </c>
      <c r="J179" s="273">
        <f t="shared" si="13"/>
        <v>0</v>
      </c>
      <c r="K179" s="265" t="s">
        <v>334</v>
      </c>
      <c r="L179" s="273">
        <f t="shared" ref="L179:S179" si="14">L174+L170+L166+L162</f>
        <v>0</v>
      </c>
      <c r="M179" s="264">
        <f t="shared" si="14"/>
        <v>0</v>
      </c>
      <c r="N179" s="264">
        <f t="shared" si="14"/>
        <v>0</v>
      </c>
      <c r="O179" s="273">
        <f t="shared" si="14"/>
        <v>0</v>
      </c>
      <c r="P179" s="273">
        <f t="shared" si="14"/>
        <v>0</v>
      </c>
      <c r="Q179" s="264">
        <f t="shared" si="14"/>
        <v>0</v>
      </c>
      <c r="R179" s="264">
        <f t="shared" si="14"/>
        <v>0</v>
      </c>
      <c r="S179" s="273">
        <f t="shared" si="14"/>
        <v>0</v>
      </c>
    </row>
    <row r="180" spans="1:19" x14ac:dyDescent="0.9">
      <c r="A180" s="272"/>
      <c r="B180" s="266"/>
      <c r="C180" s="237"/>
      <c r="D180" s="262" t="s">
        <v>335</v>
      </c>
      <c r="E180" s="239"/>
      <c r="F180" s="274">
        <f>F175+F171+F167+F163</f>
        <v>0</v>
      </c>
      <c r="G180" s="274">
        <f t="shared" si="13"/>
        <v>0</v>
      </c>
      <c r="H180" s="264">
        <f t="shared" si="13"/>
        <v>0</v>
      </c>
      <c r="I180" s="264">
        <f t="shared" si="13"/>
        <v>0</v>
      </c>
      <c r="J180" s="273">
        <f t="shared" si="13"/>
        <v>0</v>
      </c>
      <c r="K180" s="265"/>
      <c r="L180" s="273" t="s">
        <v>2</v>
      </c>
      <c r="M180" s="269" t="s">
        <v>2</v>
      </c>
      <c r="N180" s="269" t="s">
        <v>2</v>
      </c>
      <c r="O180" s="273" t="s">
        <v>2</v>
      </c>
      <c r="P180" s="273" t="s">
        <v>2</v>
      </c>
      <c r="Q180" s="269" t="s">
        <v>2</v>
      </c>
      <c r="R180" s="269" t="s">
        <v>2</v>
      </c>
      <c r="S180" s="273" t="s">
        <v>2</v>
      </c>
    </row>
    <row r="181" spans="1:19" ht="62.25" thickBot="1" x14ac:dyDescent="0.95">
      <c r="A181" s="352"/>
      <c r="B181" s="353"/>
      <c r="C181" s="217"/>
      <c r="D181" s="62" t="s">
        <v>2</v>
      </c>
      <c r="E181" s="76"/>
      <c r="F181" s="76"/>
      <c r="G181" s="76"/>
      <c r="H181" s="218"/>
      <c r="I181" s="218"/>
      <c r="J181" s="232"/>
      <c r="K181" s="219" t="s">
        <v>2</v>
      </c>
      <c r="L181" s="232"/>
      <c r="M181" s="218"/>
      <c r="N181" s="218"/>
      <c r="O181" s="232"/>
      <c r="P181" s="232"/>
      <c r="Q181" s="218"/>
      <c r="R181" s="218"/>
      <c r="S181" s="232"/>
    </row>
    <row r="182" spans="1:19" ht="148.5" customHeight="1" x14ac:dyDescent="0.9">
      <c r="A182" s="354" t="s">
        <v>77</v>
      </c>
      <c r="B182" s="355"/>
      <c r="C182" s="276" t="s">
        <v>78</v>
      </c>
      <c r="D182" s="299"/>
      <c r="E182" s="278"/>
      <c r="F182" s="278"/>
      <c r="G182" s="306"/>
      <c r="H182" s="303"/>
      <c r="I182" s="303"/>
      <c r="J182" s="305"/>
      <c r="K182" s="304"/>
      <c r="L182" s="305"/>
      <c r="M182" s="303"/>
      <c r="N182" s="303"/>
      <c r="O182" s="305"/>
      <c r="P182" s="305"/>
      <c r="Q182" s="303"/>
      <c r="R182" s="303"/>
      <c r="S182" s="305"/>
    </row>
    <row r="183" spans="1:19" s="59" customFormat="1" x14ac:dyDescent="0.9">
      <c r="A183" s="245"/>
      <c r="B183" s="196"/>
      <c r="C183" s="217"/>
      <c r="D183" s="62"/>
      <c r="E183" s="76"/>
      <c r="F183" s="76"/>
      <c r="G183" s="76"/>
      <c r="H183" s="218"/>
      <c r="I183" s="218"/>
      <c r="J183" s="232"/>
      <c r="K183" s="219"/>
      <c r="L183" s="232"/>
      <c r="M183" s="218"/>
      <c r="N183" s="218"/>
      <c r="O183" s="232"/>
      <c r="P183" s="232"/>
      <c r="Q183" s="218"/>
      <c r="R183" s="218"/>
      <c r="S183" s="232"/>
    </row>
    <row r="184" spans="1:19" s="59" customFormat="1" ht="123" x14ac:dyDescent="0.9">
      <c r="A184" s="246" t="s">
        <v>79</v>
      </c>
      <c r="B184" s="196"/>
      <c r="C184" s="217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18"/>
      <c r="I184" s="218"/>
      <c r="J184" s="212">
        <f>G184+H184-I184</f>
        <v>0</v>
      </c>
      <c r="K184" s="208"/>
      <c r="L184" s="212" t="s">
        <v>2</v>
      </c>
      <c r="M184" s="218" t="s">
        <v>2</v>
      </c>
      <c r="N184" s="218" t="s">
        <v>2</v>
      </c>
      <c r="O184" s="212" t="s">
        <v>2</v>
      </c>
      <c r="P184" s="212" t="s">
        <v>2</v>
      </c>
      <c r="Q184" s="218" t="s">
        <v>2</v>
      </c>
      <c r="R184" s="218" t="s">
        <v>2</v>
      </c>
      <c r="S184" s="212" t="s">
        <v>2</v>
      </c>
    </row>
    <row r="185" spans="1:19" s="59" customFormat="1" x14ac:dyDescent="0.9">
      <c r="A185" s="246"/>
      <c r="B185" s="196"/>
      <c r="C185" s="217"/>
      <c r="D185" s="60" t="s">
        <v>334</v>
      </c>
      <c r="E185" s="74"/>
      <c r="F185" s="61">
        <v>0</v>
      </c>
      <c r="G185" s="61">
        <v>0</v>
      </c>
      <c r="H185" s="218"/>
      <c r="I185" s="218"/>
      <c r="J185" s="212">
        <f>G185+H185-I185</f>
        <v>0</v>
      </c>
      <c r="K185" s="208" t="s">
        <v>334</v>
      </c>
      <c r="L185" s="212">
        <v>0</v>
      </c>
      <c r="M185" s="218"/>
      <c r="N185" s="218"/>
      <c r="O185" s="212">
        <f>L185+M185-N185</f>
        <v>0</v>
      </c>
      <c r="P185" s="212">
        <v>0</v>
      </c>
      <c r="Q185" s="218"/>
      <c r="R185" s="218"/>
      <c r="S185" s="212">
        <f>P185+Q185-R185</f>
        <v>0</v>
      </c>
    </row>
    <row r="186" spans="1:19" s="59" customFormat="1" x14ac:dyDescent="0.9">
      <c r="A186" s="246"/>
      <c r="B186" s="196"/>
      <c r="C186" s="217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18"/>
      <c r="I186" s="218"/>
      <c r="J186" s="212">
        <f>G186+H186-I186</f>
        <v>0</v>
      </c>
      <c r="K186" s="208"/>
      <c r="L186" s="212" t="s">
        <v>2</v>
      </c>
      <c r="M186" s="218" t="s">
        <v>2</v>
      </c>
      <c r="N186" s="218" t="s">
        <v>2</v>
      </c>
      <c r="O186" s="212" t="s">
        <v>2</v>
      </c>
      <c r="P186" s="212" t="s">
        <v>2</v>
      </c>
      <c r="Q186" s="218" t="s">
        <v>2</v>
      </c>
      <c r="R186" s="218" t="s">
        <v>2</v>
      </c>
      <c r="S186" s="212" t="s">
        <v>2</v>
      </c>
    </row>
    <row r="187" spans="1:19" x14ac:dyDescent="0.9">
      <c r="A187" s="250"/>
      <c r="B187" s="224"/>
      <c r="C187" s="223"/>
      <c r="D187" s="224"/>
      <c r="E187" s="76"/>
      <c r="F187" s="76"/>
      <c r="G187" s="76"/>
      <c r="H187" s="218"/>
      <c r="I187" s="218"/>
      <c r="J187" s="232"/>
      <c r="K187" s="233"/>
      <c r="L187" s="232"/>
      <c r="M187" s="218"/>
      <c r="N187" s="218"/>
      <c r="O187" s="232"/>
      <c r="P187" s="232"/>
      <c r="Q187" s="218"/>
      <c r="R187" s="218"/>
      <c r="S187" s="232"/>
    </row>
    <row r="188" spans="1:19" x14ac:dyDescent="0.9">
      <c r="A188" s="258"/>
      <c r="B188" s="259"/>
      <c r="C188" s="225"/>
      <c r="D188" s="226"/>
      <c r="E188" s="260"/>
      <c r="F188" s="260"/>
      <c r="G188" s="260"/>
      <c r="H188" s="227"/>
      <c r="I188" s="227"/>
      <c r="J188" s="261"/>
      <c r="K188" s="228"/>
      <c r="L188" s="261"/>
      <c r="M188" s="227"/>
      <c r="N188" s="227"/>
      <c r="O188" s="261"/>
      <c r="P188" s="261"/>
      <c r="Q188" s="227"/>
      <c r="R188" s="227"/>
      <c r="S188" s="261"/>
    </row>
    <row r="189" spans="1:19" s="93" customFormat="1" ht="123" x14ac:dyDescent="0.9">
      <c r="A189" s="360" t="s">
        <v>81</v>
      </c>
      <c r="B189" s="361"/>
      <c r="C189" s="237" t="s">
        <v>78</v>
      </c>
      <c r="D189" s="262" t="s">
        <v>333</v>
      </c>
      <c r="E189" s="239">
        <f>+E184</f>
        <v>0</v>
      </c>
      <c r="F189" s="263">
        <f t="shared" ref="F189:I191" si="15">F184</f>
        <v>0</v>
      </c>
      <c r="G189" s="263">
        <f t="shared" si="15"/>
        <v>0</v>
      </c>
      <c r="H189" s="264">
        <f t="shared" si="15"/>
        <v>0</v>
      </c>
      <c r="I189" s="264">
        <f t="shared" si="15"/>
        <v>0</v>
      </c>
      <c r="J189" s="273">
        <f>G189+H189-I189</f>
        <v>0</v>
      </c>
      <c r="K189" s="265"/>
      <c r="L189" s="264" t="s">
        <v>2</v>
      </c>
      <c r="M189" s="264" t="s">
        <v>2</v>
      </c>
      <c r="N189" s="264" t="s">
        <v>2</v>
      </c>
      <c r="O189" s="273" t="s">
        <v>2</v>
      </c>
      <c r="P189" s="264" t="s">
        <v>2</v>
      </c>
      <c r="Q189" s="264" t="s">
        <v>2</v>
      </c>
      <c r="R189" s="264" t="s">
        <v>2</v>
      </c>
      <c r="S189" s="273" t="s">
        <v>2</v>
      </c>
    </row>
    <row r="190" spans="1:19" s="93" customFormat="1" x14ac:dyDescent="0.9">
      <c r="A190" s="268"/>
      <c r="B190" s="262"/>
      <c r="C190" s="237"/>
      <c r="D190" s="262" t="s">
        <v>334</v>
      </c>
      <c r="E190" s="239"/>
      <c r="F190" s="263">
        <f t="shared" si="15"/>
        <v>0</v>
      </c>
      <c r="G190" s="263">
        <f t="shared" si="15"/>
        <v>0</v>
      </c>
      <c r="H190" s="264">
        <f t="shared" si="15"/>
        <v>0</v>
      </c>
      <c r="I190" s="264">
        <f t="shared" si="15"/>
        <v>0</v>
      </c>
      <c r="J190" s="273">
        <f>G190+H190-I190</f>
        <v>0</v>
      </c>
      <c r="K190" s="265" t="s">
        <v>334</v>
      </c>
      <c r="L190" s="264">
        <f>L185</f>
        <v>0</v>
      </c>
      <c r="M190" s="264">
        <f>M185</f>
        <v>0</v>
      </c>
      <c r="N190" s="264">
        <f>N185</f>
        <v>0</v>
      </c>
      <c r="O190" s="273">
        <f>L190+M190-N190</f>
        <v>0</v>
      </c>
      <c r="P190" s="264">
        <f>P185</f>
        <v>0</v>
      </c>
      <c r="Q190" s="264">
        <f>Q185</f>
        <v>0</v>
      </c>
      <c r="R190" s="264">
        <f>R185</f>
        <v>0</v>
      </c>
      <c r="S190" s="273">
        <f>P190+Q190-R190</f>
        <v>0</v>
      </c>
    </row>
    <row r="191" spans="1:19" s="93" customFormat="1" x14ac:dyDescent="0.9">
      <c r="A191" s="268"/>
      <c r="B191" s="262"/>
      <c r="C191" s="237"/>
      <c r="D191" s="262" t="s">
        <v>335</v>
      </c>
      <c r="E191" s="239"/>
      <c r="F191" s="263">
        <f t="shared" si="15"/>
        <v>0</v>
      </c>
      <c r="G191" s="263">
        <f t="shared" si="15"/>
        <v>0</v>
      </c>
      <c r="H191" s="264">
        <f t="shared" si="15"/>
        <v>0</v>
      </c>
      <c r="I191" s="264">
        <f t="shared" si="15"/>
        <v>0</v>
      </c>
      <c r="J191" s="273">
        <f>G191+H191-I191</f>
        <v>0</v>
      </c>
      <c r="K191" s="265"/>
      <c r="L191" s="264" t="s">
        <v>2</v>
      </c>
      <c r="M191" s="264" t="s">
        <v>2</v>
      </c>
      <c r="N191" s="264" t="s">
        <v>2</v>
      </c>
      <c r="O191" s="273" t="s">
        <v>2</v>
      </c>
      <c r="P191" s="264" t="s">
        <v>2</v>
      </c>
      <c r="Q191" s="264" t="s">
        <v>2</v>
      </c>
      <c r="R191" s="264" t="s">
        <v>2</v>
      </c>
      <c r="S191" s="273" t="s">
        <v>2</v>
      </c>
    </row>
    <row r="192" spans="1:19" ht="10.5" customHeight="1" x14ac:dyDescent="0.9">
      <c r="A192" s="245"/>
      <c r="B192" s="62"/>
      <c r="C192" s="223"/>
      <c r="D192" s="224"/>
      <c r="E192" s="76"/>
      <c r="F192" s="76"/>
      <c r="G192" s="76"/>
      <c r="H192" s="218"/>
      <c r="I192" s="218"/>
      <c r="J192" s="232"/>
      <c r="K192" s="233"/>
      <c r="L192" s="232"/>
      <c r="M192" s="218"/>
      <c r="N192" s="218"/>
      <c r="O192" s="232"/>
      <c r="P192" s="232"/>
      <c r="Q192" s="218"/>
      <c r="R192" s="218"/>
      <c r="S192" s="232"/>
    </row>
    <row r="193" spans="1:19" ht="62.25" thickBot="1" x14ac:dyDescent="0.95">
      <c r="A193" s="352"/>
      <c r="B193" s="353"/>
      <c r="C193" s="223"/>
      <c r="D193" s="224"/>
      <c r="E193" s="76"/>
      <c r="F193" s="76"/>
      <c r="G193" s="76"/>
      <c r="H193" s="218"/>
      <c r="I193" s="218"/>
      <c r="J193" s="232"/>
      <c r="K193" s="233"/>
      <c r="L193" s="232"/>
      <c r="M193" s="218"/>
      <c r="N193" s="218"/>
      <c r="O193" s="232"/>
      <c r="P193" s="232"/>
      <c r="Q193" s="218"/>
      <c r="R193" s="218"/>
      <c r="S193" s="232"/>
    </row>
    <row r="194" spans="1:19" ht="147.75" customHeight="1" x14ac:dyDescent="0.9">
      <c r="A194" s="354" t="s">
        <v>82</v>
      </c>
      <c r="B194" s="355"/>
      <c r="C194" s="276" t="s">
        <v>83</v>
      </c>
      <c r="D194" s="299"/>
      <c r="E194" s="278"/>
      <c r="F194" s="278"/>
      <c r="G194" s="278"/>
      <c r="H194" s="303"/>
      <c r="I194" s="303"/>
      <c r="J194" s="305"/>
      <c r="K194" s="304"/>
      <c r="L194" s="305"/>
      <c r="M194" s="303"/>
      <c r="N194" s="303"/>
      <c r="O194" s="305"/>
      <c r="P194" s="305"/>
      <c r="Q194" s="303"/>
      <c r="R194" s="303"/>
      <c r="S194" s="305"/>
    </row>
    <row r="195" spans="1:19" x14ac:dyDescent="0.9">
      <c r="A195" s="245"/>
      <c r="B195" s="196"/>
      <c r="C195" s="217"/>
      <c r="D195" s="62"/>
      <c r="E195" s="76"/>
      <c r="F195" s="76"/>
      <c r="G195" s="76"/>
      <c r="H195" s="218"/>
      <c r="I195" s="218"/>
      <c r="J195" s="232"/>
      <c r="K195" s="219"/>
      <c r="L195" s="232"/>
      <c r="M195" s="218"/>
      <c r="N195" s="218"/>
      <c r="O195" s="232"/>
      <c r="P195" s="232"/>
      <c r="Q195" s="218"/>
      <c r="R195" s="218"/>
      <c r="S195" s="232"/>
    </row>
    <row r="196" spans="1:19" ht="128.25" customHeight="1" x14ac:dyDescent="0.9">
      <c r="A196" s="246" t="s">
        <v>84</v>
      </c>
      <c r="B196" s="196"/>
      <c r="C196" s="217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18"/>
      <c r="I196" s="218"/>
      <c r="J196" s="212">
        <v>29549.29</v>
      </c>
      <c r="K196" s="208"/>
      <c r="L196" s="212" t="s">
        <v>2</v>
      </c>
      <c r="M196" s="218" t="s">
        <v>2</v>
      </c>
      <c r="N196" s="218" t="s">
        <v>2</v>
      </c>
      <c r="O196" s="212" t="s">
        <v>2</v>
      </c>
      <c r="P196" s="212" t="s">
        <v>2</v>
      </c>
      <c r="Q196" s="218" t="s">
        <v>2</v>
      </c>
      <c r="R196" s="218" t="s">
        <v>2</v>
      </c>
      <c r="S196" s="212" t="s">
        <v>2</v>
      </c>
    </row>
    <row r="197" spans="1:19" x14ac:dyDescent="0.9">
      <c r="A197" s="246"/>
      <c r="B197" s="196"/>
      <c r="C197" s="217"/>
      <c r="D197" s="60" t="s">
        <v>334</v>
      </c>
      <c r="E197" s="74"/>
      <c r="F197" s="61">
        <v>4918520</v>
      </c>
      <c r="G197" s="61">
        <v>6559942.21</v>
      </c>
      <c r="H197" s="229">
        <v>0</v>
      </c>
      <c r="I197" s="229">
        <v>0</v>
      </c>
      <c r="J197" s="212">
        <f>G197+H197-I197</f>
        <v>6559942.21</v>
      </c>
      <c r="K197" s="208" t="s">
        <v>334</v>
      </c>
      <c r="L197" s="212">
        <v>5704956.2699999996</v>
      </c>
      <c r="M197" s="218"/>
      <c r="N197" s="218"/>
      <c r="O197" s="212">
        <f>L197+M197-N197</f>
        <v>5704956.2699999996</v>
      </c>
      <c r="P197" s="212">
        <v>5704509.9199999999</v>
      </c>
      <c r="Q197" s="218"/>
      <c r="R197" s="218"/>
      <c r="S197" s="212">
        <f>P197+Q197-R197</f>
        <v>5704509.9199999999</v>
      </c>
    </row>
    <row r="198" spans="1:19" x14ac:dyDescent="0.9">
      <c r="A198" s="245"/>
      <c r="B198" s="196"/>
      <c r="C198" s="69" t="s">
        <v>2</v>
      </c>
      <c r="D198" s="60" t="s">
        <v>335</v>
      </c>
      <c r="E198" s="74"/>
      <c r="F198" s="61">
        <v>4930361.68</v>
      </c>
      <c r="G198" s="61">
        <v>6589491.5</v>
      </c>
      <c r="H198" s="229">
        <v>0</v>
      </c>
      <c r="I198" s="229">
        <v>0</v>
      </c>
      <c r="J198" s="212">
        <f>G198+H198-I198</f>
        <v>6589491.5</v>
      </c>
      <c r="K198" s="208"/>
      <c r="L198" s="212" t="s">
        <v>2</v>
      </c>
      <c r="M198" s="218" t="s">
        <v>2</v>
      </c>
      <c r="N198" s="218" t="s">
        <v>2</v>
      </c>
      <c r="O198" s="212" t="s">
        <v>2</v>
      </c>
      <c r="P198" s="212" t="s">
        <v>2</v>
      </c>
      <c r="Q198" s="218" t="s">
        <v>2</v>
      </c>
      <c r="R198" s="218" t="s">
        <v>2</v>
      </c>
      <c r="S198" s="212" t="s">
        <v>2</v>
      </c>
    </row>
    <row r="199" spans="1:19" x14ac:dyDescent="0.9">
      <c r="A199" s="245"/>
      <c r="B199" s="196"/>
      <c r="C199" s="69"/>
      <c r="D199" s="60"/>
      <c r="E199" s="74"/>
      <c r="F199" s="74"/>
      <c r="G199" s="74"/>
      <c r="H199" s="218"/>
      <c r="I199" s="218" t="s">
        <v>2</v>
      </c>
      <c r="J199" s="230"/>
      <c r="K199" s="208"/>
      <c r="L199" s="230"/>
      <c r="M199" s="218"/>
      <c r="N199" s="218"/>
      <c r="O199" s="230"/>
      <c r="P199" s="230"/>
      <c r="Q199" s="218"/>
      <c r="R199" s="218"/>
      <c r="S199" s="230"/>
    </row>
    <row r="200" spans="1:19" x14ac:dyDescent="0.9">
      <c r="A200" s="245"/>
      <c r="B200" s="196"/>
      <c r="C200" s="69" t="s">
        <v>2</v>
      </c>
      <c r="D200" s="60"/>
      <c r="E200" s="74"/>
      <c r="F200" s="74"/>
      <c r="G200" s="74"/>
      <c r="H200" s="218"/>
      <c r="I200" s="218"/>
      <c r="J200" s="230"/>
      <c r="K200" s="208"/>
      <c r="L200" s="230"/>
      <c r="M200" s="218"/>
      <c r="N200" s="218"/>
      <c r="O200" s="230"/>
      <c r="P200" s="230"/>
      <c r="Q200" s="218"/>
      <c r="R200" s="218"/>
      <c r="S200" s="230"/>
    </row>
    <row r="201" spans="1:19" ht="105.75" customHeight="1" x14ac:dyDescent="0.9">
      <c r="A201" s="246" t="s">
        <v>86</v>
      </c>
      <c r="B201" s="196"/>
      <c r="C201" s="217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18"/>
      <c r="I201" s="218"/>
      <c r="J201" s="212">
        <v>671.39</v>
      </c>
      <c r="K201" s="208"/>
      <c r="L201" s="212">
        <v>0</v>
      </c>
      <c r="M201" s="218"/>
      <c r="N201" s="218"/>
      <c r="O201" s="212">
        <f>L201+M201-N201</f>
        <v>0</v>
      </c>
      <c r="P201" s="212">
        <v>0</v>
      </c>
      <c r="Q201" s="218"/>
      <c r="R201" s="218"/>
      <c r="S201" s="212">
        <f>P201+Q201-R201</f>
        <v>0</v>
      </c>
    </row>
    <row r="202" spans="1:19" ht="64.5" customHeight="1" x14ac:dyDescent="0.9">
      <c r="A202" s="246"/>
      <c r="B202" s="196"/>
      <c r="C202" s="217"/>
      <c r="D202" s="60" t="s">
        <v>334</v>
      </c>
      <c r="E202" s="74"/>
      <c r="F202" s="61">
        <v>1000</v>
      </c>
      <c r="G202" s="61">
        <v>22000</v>
      </c>
      <c r="H202" s="229">
        <v>0</v>
      </c>
      <c r="I202" s="218">
        <v>0</v>
      </c>
      <c r="J202" s="212">
        <f>G202+H202-I202</f>
        <v>22000</v>
      </c>
      <c r="K202" s="208" t="s">
        <v>334</v>
      </c>
      <c r="L202" s="212">
        <v>2000</v>
      </c>
      <c r="M202" s="218"/>
      <c r="N202" s="218"/>
      <c r="O202" s="212">
        <f>L202+M202-N202</f>
        <v>2000</v>
      </c>
      <c r="P202" s="212">
        <v>2000</v>
      </c>
      <c r="Q202" s="218"/>
      <c r="R202" s="218"/>
      <c r="S202" s="212">
        <f>P202+Q202-R202</f>
        <v>2000</v>
      </c>
    </row>
    <row r="203" spans="1:19" ht="64.5" customHeight="1" x14ac:dyDescent="0.9">
      <c r="A203" s="246"/>
      <c r="B203" s="196"/>
      <c r="C203" s="217"/>
      <c r="D203" s="60" t="s">
        <v>335</v>
      </c>
      <c r="E203" s="74"/>
      <c r="F203" s="61">
        <v>6417.6100000000006</v>
      </c>
      <c r="G203" s="61">
        <v>22671.39</v>
      </c>
      <c r="H203" s="229">
        <v>0</v>
      </c>
      <c r="I203" s="218">
        <v>0</v>
      </c>
      <c r="J203" s="212">
        <f>G203+H203-I203</f>
        <v>22671.39</v>
      </c>
      <c r="K203" s="208"/>
      <c r="L203" s="212">
        <v>0</v>
      </c>
      <c r="M203" s="218"/>
      <c r="N203" s="218"/>
      <c r="O203" s="212">
        <f>L203+M203-N203</f>
        <v>0</v>
      </c>
      <c r="P203" s="212">
        <v>0</v>
      </c>
      <c r="Q203" s="218"/>
      <c r="R203" s="218"/>
      <c r="S203" s="212">
        <f>P203+Q203-R203</f>
        <v>0</v>
      </c>
    </row>
    <row r="204" spans="1:19" ht="64.5" customHeight="1" x14ac:dyDescent="0.9">
      <c r="A204" s="245"/>
      <c r="B204" s="196"/>
      <c r="C204" s="69"/>
      <c r="D204" s="60"/>
      <c r="E204" s="74"/>
      <c r="F204" s="74"/>
      <c r="G204" s="74"/>
      <c r="H204" s="218" t="s">
        <v>2</v>
      </c>
      <c r="I204" s="218" t="s">
        <v>2</v>
      </c>
      <c r="J204" s="230"/>
      <c r="K204" s="208"/>
      <c r="L204" s="230"/>
      <c r="M204" s="218"/>
      <c r="N204" s="218"/>
      <c r="O204" s="230"/>
      <c r="P204" s="230"/>
      <c r="Q204" s="218"/>
      <c r="R204" s="218"/>
      <c r="S204" s="230"/>
    </row>
    <row r="205" spans="1:19" x14ac:dyDescent="0.9">
      <c r="A205" s="248"/>
      <c r="B205" s="73"/>
      <c r="C205" s="92"/>
      <c r="D205" s="64"/>
      <c r="E205" s="75"/>
      <c r="F205" s="75"/>
      <c r="G205" s="75"/>
      <c r="H205" s="220"/>
      <c r="I205" s="220"/>
      <c r="J205" s="231"/>
      <c r="K205" s="221"/>
      <c r="L205" s="231"/>
      <c r="M205" s="220"/>
      <c r="N205" s="220"/>
      <c r="O205" s="231"/>
      <c r="P205" s="231"/>
      <c r="Q205" s="220"/>
      <c r="R205" s="220"/>
      <c r="S205" s="231"/>
    </row>
    <row r="206" spans="1:19" x14ac:dyDescent="0.9">
      <c r="A206" s="258"/>
      <c r="B206" s="259"/>
      <c r="C206" s="225"/>
      <c r="D206" s="226"/>
      <c r="E206" s="260"/>
      <c r="F206" s="260"/>
      <c r="G206" s="260"/>
      <c r="H206" s="227"/>
      <c r="I206" s="227"/>
      <c r="J206" s="261"/>
      <c r="K206" s="228"/>
      <c r="L206" s="261"/>
      <c r="M206" s="227"/>
      <c r="N206" s="227"/>
      <c r="O206" s="261"/>
      <c r="P206" s="261"/>
      <c r="Q206" s="227"/>
      <c r="R206" s="227"/>
      <c r="S206" s="261"/>
    </row>
    <row r="207" spans="1:19" s="93" customFormat="1" ht="147" customHeight="1" x14ac:dyDescent="0.9">
      <c r="A207" s="360" t="s">
        <v>88</v>
      </c>
      <c r="B207" s="361"/>
      <c r="C207" s="237" t="s">
        <v>83</v>
      </c>
      <c r="D207" s="262" t="s">
        <v>333</v>
      </c>
      <c r="E207" s="239">
        <f>+E196+E201</f>
        <v>0</v>
      </c>
      <c r="F207" s="263">
        <f>F201+F196</f>
        <v>17259.29</v>
      </c>
      <c r="G207" s="263">
        <f t="shared" ref="G207:I209" si="16">G201+G196</f>
        <v>30220.68</v>
      </c>
      <c r="H207" s="264">
        <f t="shared" si="16"/>
        <v>0</v>
      </c>
      <c r="I207" s="264">
        <f t="shared" si="16"/>
        <v>0</v>
      </c>
      <c r="J207" s="264">
        <f>J201+J196</f>
        <v>30220.68</v>
      </c>
      <c r="K207" s="265"/>
      <c r="L207" s="264" t="s">
        <v>2</v>
      </c>
      <c r="M207" s="264" t="s">
        <v>2</v>
      </c>
      <c r="N207" s="264" t="s">
        <v>2</v>
      </c>
      <c r="O207" s="264" t="s">
        <v>2</v>
      </c>
      <c r="P207" s="264" t="s">
        <v>2</v>
      </c>
      <c r="Q207" s="264" t="s">
        <v>2</v>
      </c>
      <c r="R207" s="264" t="s">
        <v>2</v>
      </c>
      <c r="S207" s="264" t="s">
        <v>2</v>
      </c>
    </row>
    <row r="208" spans="1:19" s="93" customFormat="1" ht="58.15" customHeight="1" x14ac:dyDescent="0.9">
      <c r="A208" s="268"/>
      <c r="B208" s="262"/>
      <c r="C208" s="237"/>
      <c r="D208" s="262" t="s">
        <v>334</v>
      </c>
      <c r="E208" s="239"/>
      <c r="F208" s="263">
        <f>F202+F197</f>
        <v>4919520</v>
      </c>
      <c r="G208" s="263">
        <f t="shared" si="16"/>
        <v>6581942.21</v>
      </c>
      <c r="H208" s="264">
        <f t="shared" si="16"/>
        <v>0</v>
      </c>
      <c r="I208" s="264">
        <f t="shared" si="16"/>
        <v>0</v>
      </c>
      <c r="J208" s="264">
        <f>G208+H208-I208</f>
        <v>6581942.21</v>
      </c>
      <c r="K208" s="265" t="s">
        <v>334</v>
      </c>
      <c r="L208" s="264">
        <f t="shared" ref="L208:N208" si="17">L202+L197</f>
        <v>5706956.2699999996</v>
      </c>
      <c r="M208" s="264">
        <f t="shared" si="17"/>
        <v>0</v>
      </c>
      <c r="N208" s="264">
        <f t="shared" si="17"/>
        <v>0</v>
      </c>
      <c r="O208" s="264">
        <f>L208+M208-N208</f>
        <v>5706956.2699999996</v>
      </c>
      <c r="P208" s="264">
        <f t="shared" ref="P208:R208" si="18">P202+P197</f>
        <v>5706509.9199999999</v>
      </c>
      <c r="Q208" s="264">
        <f t="shared" si="18"/>
        <v>0</v>
      </c>
      <c r="R208" s="264">
        <f t="shared" si="18"/>
        <v>0</v>
      </c>
      <c r="S208" s="264">
        <f>P208+Q208-R208</f>
        <v>5706509.9199999999</v>
      </c>
    </row>
    <row r="209" spans="1:19" s="93" customFormat="1" x14ac:dyDescent="0.9">
      <c r="A209" s="268"/>
      <c r="B209" s="262"/>
      <c r="C209" s="237"/>
      <c r="D209" s="262" t="s">
        <v>335</v>
      </c>
      <c r="E209" s="239"/>
      <c r="F209" s="263">
        <f>F203+F198</f>
        <v>4936779.29</v>
      </c>
      <c r="G209" s="263">
        <f t="shared" si="16"/>
        <v>6612162.8899999997</v>
      </c>
      <c r="H209" s="264">
        <f t="shared" si="16"/>
        <v>0</v>
      </c>
      <c r="I209" s="264">
        <f t="shared" si="16"/>
        <v>0</v>
      </c>
      <c r="J209" s="264">
        <f>G209+H209-I209</f>
        <v>6612162.8899999997</v>
      </c>
      <c r="K209" s="265"/>
      <c r="L209" s="275" t="s">
        <v>2</v>
      </c>
      <c r="M209" s="264" t="s">
        <v>2</v>
      </c>
      <c r="N209" s="264" t="s">
        <v>2</v>
      </c>
      <c r="O209" s="264" t="s">
        <v>2</v>
      </c>
      <c r="P209" s="264" t="s">
        <v>2</v>
      </c>
      <c r="Q209" s="264" t="s">
        <v>2</v>
      </c>
      <c r="R209" s="264" t="s">
        <v>2</v>
      </c>
      <c r="S209" s="264" t="s">
        <v>2</v>
      </c>
    </row>
    <row r="210" spans="1:19" ht="15.75" customHeight="1" x14ac:dyDescent="0.9">
      <c r="A210" s="245"/>
      <c r="B210" s="62"/>
      <c r="C210" s="223"/>
      <c r="D210" s="224"/>
      <c r="E210" s="76"/>
      <c r="F210" s="76"/>
      <c r="G210" s="76"/>
      <c r="H210" s="218"/>
      <c r="I210" s="218"/>
      <c r="J210" s="232"/>
      <c r="K210" s="233"/>
      <c r="L210" s="232"/>
      <c r="M210" s="218"/>
      <c r="N210" s="218"/>
      <c r="O210" s="232"/>
      <c r="P210" s="232"/>
      <c r="Q210" s="218"/>
      <c r="R210" s="218"/>
      <c r="S210" s="232"/>
    </row>
    <row r="211" spans="1:19" ht="62.25" thickBot="1" x14ac:dyDescent="0.95">
      <c r="A211" s="352"/>
      <c r="B211" s="353"/>
      <c r="C211" s="223"/>
      <c r="D211" s="224"/>
      <c r="E211" s="76"/>
      <c r="F211" s="76"/>
      <c r="G211" s="76"/>
      <c r="H211" s="218"/>
      <c r="I211" s="218"/>
      <c r="J211" s="232"/>
      <c r="K211" s="233"/>
      <c r="L211" s="232"/>
      <c r="M211" s="218"/>
      <c r="N211" s="218"/>
      <c r="O211" s="232"/>
      <c r="P211" s="232"/>
      <c r="Q211" s="218"/>
      <c r="R211" s="218"/>
      <c r="S211" s="232"/>
    </row>
    <row r="212" spans="1:19" s="93" customFormat="1" x14ac:dyDescent="0.9">
      <c r="A212" s="358" t="s">
        <v>89</v>
      </c>
      <c r="B212" s="359"/>
      <c r="C212" s="276"/>
      <c r="D212" s="277" t="s">
        <v>333</v>
      </c>
      <c r="E212" s="278">
        <f>+E49+E76+E103+E131+E155+E178+E189+E207</f>
        <v>0</v>
      </c>
      <c r="F212" s="279">
        <f>F207+F189+F178+F155+F131+F103+F76+F49</f>
        <v>66975.820000000007</v>
      </c>
      <c r="G212" s="279">
        <f>G207+G189+G178+G155+G131+G103+G76+G49</f>
        <v>105757.79000000001</v>
      </c>
      <c r="H212" s="280">
        <f>H207+H189+H178+H155+H131+H103+H76+H49</f>
        <v>0</v>
      </c>
      <c r="I212" s="280">
        <f>I207+I189+I178+I155+I131+I103+I76+I49</f>
        <v>0</v>
      </c>
      <c r="J212" s="280">
        <f>J207+J189+J178+J155+J131+J103+J76+J49</f>
        <v>105757.79000000001</v>
      </c>
      <c r="K212" s="281"/>
      <c r="L212" s="280" t="s">
        <v>2</v>
      </c>
      <c r="M212" s="280" t="s">
        <v>2</v>
      </c>
      <c r="N212" s="280" t="s">
        <v>2</v>
      </c>
      <c r="O212" s="280" t="s">
        <v>2</v>
      </c>
      <c r="P212" s="280" t="s">
        <v>2</v>
      </c>
      <c r="Q212" s="280" t="s">
        <v>2</v>
      </c>
      <c r="R212" s="280" t="s">
        <v>2</v>
      </c>
      <c r="S212" s="280" t="s">
        <v>2</v>
      </c>
    </row>
    <row r="213" spans="1:19" s="93" customFormat="1" x14ac:dyDescent="0.9">
      <c r="A213" s="282"/>
      <c r="B213" s="283"/>
      <c r="C213" s="284"/>
      <c r="D213" s="285" t="s">
        <v>334</v>
      </c>
      <c r="E213" s="286"/>
      <c r="F213" s="287">
        <f t="shared" ref="F213:I214" si="19">F208+F190+F179+F156+F132+F104+F77+F50</f>
        <v>27905174.390000001</v>
      </c>
      <c r="G213" s="287">
        <f t="shared" si="19"/>
        <v>30990039.260000002</v>
      </c>
      <c r="H213" s="288">
        <f t="shared" si="19"/>
        <v>0</v>
      </c>
      <c r="I213" s="288">
        <f t="shared" si="19"/>
        <v>0</v>
      </c>
      <c r="J213" s="288">
        <f>G213+H213-I213</f>
        <v>30990039.260000002</v>
      </c>
      <c r="K213" s="289" t="s">
        <v>334</v>
      </c>
      <c r="L213" s="288">
        <f>L208+L190+L179+L156+L132+L104+L77+L50</f>
        <v>29846350</v>
      </c>
      <c r="M213" s="288">
        <f>M208+M190+M179+M156+M132+M104+M77+M50</f>
        <v>0</v>
      </c>
      <c r="N213" s="288">
        <f>N208+N190+N179+N156+N132+N104+N77+N50</f>
        <v>0</v>
      </c>
      <c r="O213" s="288">
        <f>L213+M213-N213</f>
        <v>29846350</v>
      </c>
      <c r="P213" s="288">
        <f>P208+P190+P179+P156+P132+P104+P77+P50</f>
        <v>29252520</v>
      </c>
      <c r="Q213" s="288">
        <f>Q208+Q190+Q179+Q156+Q132+Q104+Q77+Q50</f>
        <v>0</v>
      </c>
      <c r="R213" s="288">
        <f>R208+R190+R179+R156+R132+R104+R77+R50</f>
        <v>0</v>
      </c>
      <c r="S213" s="288">
        <f>P213+Q213-R213</f>
        <v>29252520</v>
      </c>
    </row>
    <row r="214" spans="1:19" s="93" customFormat="1" x14ac:dyDescent="0.9">
      <c r="A214" s="282"/>
      <c r="B214" s="283"/>
      <c r="C214" s="284"/>
      <c r="D214" s="285" t="s">
        <v>335</v>
      </c>
      <c r="E214" s="286"/>
      <c r="F214" s="287">
        <f t="shared" si="19"/>
        <v>27972150.210000001</v>
      </c>
      <c r="G214" s="287">
        <f t="shared" si="19"/>
        <v>31095797.050000004</v>
      </c>
      <c r="H214" s="288">
        <f t="shared" si="19"/>
        <v>0</v>
      </c>
      <c r="I214" s="288">
        <f t="shared" si="19"/>
        <v>0</v>
      </c>
      <c r="J214" s="288">
        <f>G214+H214-I214</f>
        <v>31095797.050000004</v>
      </c>
      <c r="K214" s="289"/>
      <c r="L214" s="288" t="s">
        <v>2</v>
      </c>
      <c r="M214" s="288" t="s">
        <v>2</v>
      </c>
      <c r="N214" s="288" t="s">
        <v>2</v>
      </c>
      <c r="O214" s="288" t="s">
        <v>2</v>
      </c>
      <c r="P214" s="288" t="s">
        <v>2</v>
      </c>
      <c r="Q214" s="288" t="s">
        <v>2</v>
      </c>
      <c r="R214" s="288" t="s">
        <v>2</v>
      </c>
      <c r="S214" s="288" t="s">
        <v>2</v>
      </c>
    </row>
    <row r="215" spans="1:19" x14ac:dyDescent="0.9">
      <c r="A215" s="251"/>
      <c r="B215" s="252"/>
      <c r="C215" s="223"/>
      <c r="D215" s="224"/>
      <c r="E215" s="76"/>
      <c r="F215" s="76"/>
      <c r="G215" s="76"/>
      <c r="H215" s="218"/>
      <c r="I215" s="218"/>
      <c r="J215" s="232"/>
      <c r="K215" s="233"/>
      <c r="L215" s="232"/>
      <c r="M215" s="218"/>
      <c r="N215" s="218"/>
      <c r="O215" s="232"/>
      <c r="P215" s="232"/>
      <c r="Q215" s="218"/>
      <c r="R215" s="218"/>
      <c r="S215" s="232"/>
    </row>
    <row r="216" spans="1:19" ht="62.25" thickBot="1" x14ac:dyDescent="0.95">
      <c r="A216" s="352"/>
      <c r="B216" s="353"/>
      <c r="C216" s="223"/>
      <c r="D216" s="224"/>
      <c r="E216" s="76"/>
      <c r="F216" s="76"/>
      <c r="G216" s="76"/>
      <c r="H216" s="218"/>
      <c r="I216" s="218"/>
      <c r="J216" s="232"/>
      <c r="K216" s="233"/>
      <c r="L216" s="232"/>
      <c r="M216" s="218"/>
      <c r="N216" s="218"/>
      <c r="O216" s="232"/>
      <c r="P216" s="232"/>
      <c r="Q216" s="218"/>
      <c r="R216" s="218"/>
      <c r="S216" s="232"/>
    </row>
    <row r="217" spans="1:19" s="93" customFormat="1" x14ac:dyDescent="0.9">
      <c r="A217" s="290" t="s">
        <v>90</v>
      </c>
      <c r="B217" s="291"/>
      <c r="C217" s="292"/>
      <c r="D217" s="277" t="s">
        <v>333</v>
      </c>
      <c r="E217" s="278">
        <f>+E49+E76+E103+E131+E155+E178+E189+E207</f>
        <v>0</v>
      </c>
      <c r="F217" s="279">
        <f>F212</f>
        <v>66975.820000000007</v>
      </c>
      <c r="G217" s="279">
        <f>G212</f>
        <v>105757.79000000001</v>
      </c>
      <c r="H217" s="280">
        <f>H212</f>
        <v>0</v>
      </c>
      <c r="I217" s="280">
        <f>I212</f>
        <v>0</v>
      </c>
      <c r="J217" s="280">
        <f>J212</f>
        <v>105757.79000000001</v>
      </c>
      <c r="K217" s="281"/>
      <c r="L217" s="280" t="s">
        <v>2</v>
      </c>
      <c r="M217" s="280" t="str">
        <f t="shared" ref="M217:N217" si="20">M212</f>
        <v xml:space="preserve"> </v>
      </c>
      <c r="N217" s="280" t="str">
        <f t="shared" si="20"/>
        <v xml:space="preserve"> </v>
      </c>
      <c r="O217" s="280" t="s">
        <v>2</v>
      </c>
      <c r="P217" s="280" t="s">
        <v>2</v>
      </c>
      <c r="Q217" s="280" t="s">
        <v>2</v>
      </c>
      <c r="R217" s="280" t="s">
        <v>2</v>
      </c>
      <c r="S217" s="280" t="s">
        <v>2</v>
      </c>
    </row>
    <row r="218" spans="1:19" s="93" customFormat="1" x14ac:dyDescent="0.9">
      <c r="A218" s="293"/>
      <c r="B218" s="294"/>
      <c r="C218" s="295"/>
      <c r="D218" s="285" t="s">
        <v>334</v>
      </c>
      <c r="E218" s="286"/>
      <c r="F218" s="287">
        <f>F213+F14+F10+F12</f>
        <v>30871890.940000001</v>
      </c>
      <c r="G218" s="287">
        <f>G213+G14+G10+G12</f>
        <v>37059938.060000002</v>
      </c>
      <c r="H218" s="288">
        <f>H213+H14+H10+H12</f>
        <v>2070494.38</v>
      </c>
      <c r="I218" s="288">
        <f>I213+I14+I10+I12</f>
        <v>0</v>
      </c>
      <c r="J218" s="288">
        <f>J213+J14+J10+J12</f>
        <v>39130432.440000005</v>
      </c>
      <c r="K218" s="289" t="s">
        <v>334</v>
      </c>
      <c r="L218" s="288">
        <f t="shared" ref="L218:S218" si="21">L213+L14+L10+L12</f>
        <v>29846350</v>
      </c>
      <c r="M218" s="288">
        <f t="shared" si="21"/>
        <v>0</v>
      </c>
      <c r="N218" s="288">
        <f t="shared" si="21"/>
        <v>0</v>
      </c>
      <c r="O218" s="288">
        <f t="shared" si="21"/>
        <v>29846350</v>
      </c>
      <c r="P218" s="288">
        <f t="shared" si="21"/>
        <v>29252520</v>
      </c>
      <c r="Q218" s="288">
        <f t="shared" si="21"/>
        <v>0</v>
      </c>
      <c r="R218" s="288">
        <f t="shared" si="21"/>
        <v>0</v>
      </c>
      <c r="S218" s="288">
        <f t="shared" si="21"/>
        <v>29252520</v>
      </c>
    </row>
    <row r="219" spans="1:19" s="93" customFormat="1" x14ac:dyDescent="0.9">
      <c r="A219" s="293"/>
      <c r="B219" s="294"/>
      <c r="C219" s="295"/>
      <c r="D219" s="285" t="s">
        <v>335</v>
      </c>
      <c r="E219" s="286"/>
      <c r="F219" s="287">
        <f>F214+F21</f>
        <v>35252384.649999999</v>
      </c>
      <c r="G219" s="287">
        <f>G214+G21</f>
        <v>39095797.050000004</v>
      </c>
      <c r="H219" s="288">
        <f>H214+H21</f>
        <v>2460088.87</v>
      </c>
      <c r="I219" s="288">
        <f>I214+I21</f>
        <v>0</v>
      </c>
      <c r="J219" s="288">
        <f>J214+J21</f>
        <v>41555885.920000002</v>
      </c>
      <c r="K219" s="289"/>
      <c r="L219" s="288" t="s">
        <v>2</v>
      </c>
      <c r="M219" s="288" t="s">
        <v>2</v>
      </c>
      <c r="N219" s="288" t="s">
        <v>2</v>
      </c>
      <c r="O219" s="288" t="s">
        <v>2</v>
      </c>
      <c r="P219" s="288" t="s">
        <v>2</v>
      </c>
      <c r="Q219" s="288" t="s">
        <v>2</v>
      </c>
      <c r="R219" s="288" t="s">
        <v>2</v>
      </c>
      <c r="S219" s="288" t="s">
        <v>2</v>
      </c>
    </row>
    <row r="220" spans="1:19" x14ac:dyDescent="0.9">
      <c r="A220" s="253"/>
      <c r="B220" s="196"/>
      <c r="C220" s="254"/>
      <c r="D220" s="76"/>
      <c r="E220" s="76"/>
      <c r="F220" s="76"/>
      <c r="G220" s="76"/>
      <c r="H220" s="218"/>
      <c r="I220" s="218"/>
      <c r="J220" s="232"/>
      <c r="K220" s="232"/>
      <c r="L220" s="232"/>
      <c r="M220" s="218"/>
      <c r="N220" s="218"/>
      <c r="O220" s="232"/>
      <c r="P220" s="232"/>
      <c r="Q220" s="218"/>
      <c r="R220" s="218"/>
      <c r="S220" s="232"/>
    </row>
    <row r="221" spans="1:19" ht="62.25" thickBot="1" x14ac:dyDescent="0.95">
      <c r="A221" s="255"/>
      <c r="B221" s="73"/>
      <c r="C221" s="256"/>
      <c r="D221" s="72"/>
      <c r="E221" s="72"/>
      <c r="F221" s="78"/>
      <c r="G221" s="267"/>
      <c r="H221" s="220"/>
      <c r="I221" s="220"/>
      <c r="J221" s="222"/>
      <c r="K221" s="222"/>
      <c r="L221" s="222"/>
      <c r="M221" s="220"/>
      <c r="N221" s="220"/>
      <c r="O221" s="222"/>
      <c r="P221" s="222"/>
      <c r="Q221" s="220"/>
      <c r="R221" s="220"/>
      <c r="S221" s="222"/>
    </row>
    <row r="222" spans="1:19" ht="24.75" customHeight="1" thickTop="1" x14ac:dyDescent="0.9">
      <c r="A222" s="362" t="s">
        <v>2</v>
      </c>
      <c r="B222" s="362"/>
      <c r="C222" s="362"/>
      <c r="D222" s="362"/>
      <c r="E222" s="362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  <c r="I223" s="85" t="s">
        <v>2</v>
      </c>
      <c r="J223" s="85"/>
      <c r="K223" s="85"/>
      <c r="L223" s="85"/>
    </row>
    <row r="224" spans="1:19" x14ac:dyDescent="0.9">
      <c r="G224" s="81"/>
      <c r="H224" s="82"/>
      <c r="J224" s="85"/>
      <c r="O224" s="68" t="s">
        <v>2</v>
      </c>
    </row>
    <row r="225" spans="7:10" x14ac:dyDescent="0.9">
      <c r="G225" s="81"/>
      <c r="H225" s="82"/>
      <c r="J225" s="85"/>
    </row>
    <row r="226" spans="7:10" x14ac:dyDescent="0.9">
      <c r="G226" s="81"/>
      <c r="H226" s="82"/>
      <c r="J226" s="85"/>
    </row>
    <row r="227" spans="7:10" x14ac:dyDescent="0.9">
      <c r="G227" s="81"/>
      <c r="H227" s="82"/>
    </row>
  </sheetData>
  <mergeCells count="48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2:E22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5" fitToWidth="4" fitToHeight="4" orientation="landscape" r:id="rId1"/>
  <headerFooter>
    <oddFooter xml:space="preserve">&amp;R&amp;14 </oddFooter>
  </headerFooter>
  <rowBreaks count="6" manualBreakCount="6">
    <brk id="48" max="18" man="1"/>
    <brk id="104" max="18" man="1"/>
    <brk id="125" max="18" man="1"/>
    <brk id="158" max="18" man="1"/>
    <brk id="205" max="18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0"/>
  <sheetViews>
    <sheetView view="pageBreakPreview" zoomScale="40" zoomScaleNormal="70" zoomScaleSheetLayoutView="40" workbookViewId="0">
      <pane ySplit="4" topLeftCell="A1584" activePane="bottomLeft" state="frozen"/>
      <selection pane="bottomLeft" activeCell="A1679" sqref="A1679:XFD1697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2.140625" style="169" customWidth="1"/>
    <col min="14" max="14" width="35.28515625" style="169" customWidth="1"/>
    <col min="15" max="15" width="34" style="169" customWidth="1"/>
    <col min="16" max="17" width="22.140625" style="169" customWidth="1"/>
    <col min="18" max="18" width="38.140625" style="169" customWidth="1"/>
    <col min="19" max="19" width="51.42578125" style="167" hidden="1" customWidth="1"/>
    <col min="20" max="16384" width="9.140625" style="167"/>
  </cols>
  <sheetData>
    <row r="1" spans="1:23" ht="31.5" x14ac:dyDescent="0.25">
      <c r="A1" s="378" t="s">
        <v>485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3" spans="1:23" s="171" customFormat="1" ht="93" x14ac:dyDescent="0.25">
      <c r="A3" s="381" t="s">
        <v>91</v>
      </c>
      <c r="B3" s="381"/>
      <c r="C3" s="381"/>
      <c r="D3" s="346" t="s">
        <v>1</v>
      </c>
      <c r="E3" s="346"/>
      <c r="F3" s="347" t="s">
        <v>356</v>
      </c>
      <c r="G3" s="379" t="s">
        <v>327</v>
      </c>
      <c r="H3" s="380"/>
      <c r="I3" s="347" t="s">
        <v>355</v>
      </c>
      <c r="J3" s="347"/>
      <c r="K3" s="347" t="s">
        <v>358</v>
      </c>
      <c r="L3" s="379" t="s">
        <v>327</v>
      </c>
      <c r="M3" s="380"/>
      <c r="N3" s="347" t="s">
        <v>357</v>
      </c>
      <c r="O3" s="347" t="s">
        <v>464</v>
      </c>
      <c r="P3" s="379" t="s">
        <v>327</v>
      </c>
      <c r="Q3" s="380"/>
      <c r="R3" s="347" t="s">
        <v>465</v>
      </c>
      <c r="S3" s="171" t="s">
        <v>483</v>
      </c>
    </row>
    <row r="4" spans="1:23" s="173" customFormat="1" ht="47.25" thickBot="1" x14ac:dyDescent="0.3">
      <c r="A4" s="372" t="s">
        <v>2</v>
      </c>
      <c r="B4" s="373"/>
      <c r="C4" s="373"/>
      <c r="D4" s="373"/>
      <c r="E4" s="373"/>
      <c r="F4" s="374"/>
      <c r="G4" s="172" t="s">
        <v>325</v>
      </c>
      <c r="H4" s="172" t="s">
        <v>326</v>
      </c>
      <c r="I4" s="375"/>
      <c r="J4" s="377"/>
      <c r="K4" s="376"/>
      <c r="L4" s="172" t="s">
        <v>325</v>
      </c>
      <c r="M4" s="172" t="s">
        <v>326</v>
      </c>
      <c r="N4" s="375"/>
      <c r="O4" s="376"/>
      <c r="P4" s="172" t="s">
        <v>325</v>
      </c>
      <c r="Q4" s="172" t="s">
        <v>326</v>
      </c>
      <c r="R4" s="172"/>
      <c r="S4" s="173" t="s">
        <v>379</v>
      </c>
      <c r="W4" s="173" t="s">
        <v>2</v>
      </c>
    </row>
    <row r="5" spans="1:23" s="173" customFormat="1" ht="46.5" x14ac:dyDescent="0.25">
      <c r="A5" s="312" t="s">
        <v>92</v>
      </c>
      <c r="B5" s="313"/>
      <c r="C5" s="313" t="s">
        <v>93</v>
      </c>
      <c r="D5" s="313" t="s">
        <v>94</v>
      </c>
      <c r="E5" s="313" t="s">
        <v>2</v>
      </c>
      <c r="F5" s="314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173" t="s">
        <v>477</v>
      </c>
    </row>
    <row r="6" spans="1:23" s="171" customFormat="1" ht="23.25" x14ac:dyDescent="0.25">
      <c r="A6" s="174"/>
      <c r="F6" s="175"/>
      <c r="G6" s="176"/>
      <c r="H6" s="176"/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3" t="s">
        <v>477</v>
      </c>
    </row>
    <row r="7" spans="1:23" s="171" customFormat="1" ht="23.25" x14ac:dyDescent="0.25">
      <c r="A7" s="316" t="s">
        <v>95</v>
      </c>
      <c r="B7" s="317" t="s">
        <v>96</v>
      </c>
      <c r="C7" s="318" t="s">
        <v>93</v>
      </c>
      <c r="D7" s="318" t="s">
        <v>97</v>
      </c>
      <c r="E7" s="318"/>
      <c r="F7" s="319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171" t="s">
        <v>419</v>
      </c>
    </row>
    <row r="8" spans="1:23" s="171" customFormat="1" ht="23.25" x14ac:dyDescent="0.25">
      <c r="A8" s="174"/>
      <c r="B8" s="178" t="s">
        <v>98</v>
      </c>
      <c r="D8" s="171" t="s">
        <v>99</v>
      </c>
      <c r="E8" s="171" t="s">
        <v>333</v>
      </c>
      <c r="F8" s="175">
        <v>334726.12</v>
      </c>
      <c r="G8" s="176">
        <v>0</v>
      </c>
      <c r="H8" s="176">
        <v>0</v>
      </c>
      <c r="I8" s="176">
        <f>F8+G8-H8</f>
        <v>334726.12</v>
      </c>
      <c r="J8" s="177"/>
      <c r="K8" s="176" t="s">
        <v>2</v>
      </c>
      <c r="L8" s="176" t="s">
        <v>2</v>
      </c>
      <c r="M8" s="176" t="s">
        <v>2</v>
      </c>
      <c r="N8" s="176" t="s">
        <v>2</v>
      </c>
      <c r="O8" s="176" t="s">
        <v>2</v>
      </c>
      <c r="P8" s="176" t="s">
        <v>2</v>
      </c>
      <c r="Q8" s="176" t="s">
        <v>2</v>
      </c>
      <c r="R8" s="176">
        <v>0</v>
      </c>
      <c r="S8" s="171" t="s">
        <v>419</v>
      </c>
    </row>
    <row r="9" spans="1:23" s="171" customFormat="1" ht="23.25" x14ac:dyDescent="0.25">
      <c r="A9" s="174"/>
      <c r="B9" s="178"/>
      <c r="E9" s="171" t="s">
        <v>334</v>
      </c>
      <c r="F9" s="175">
        <v>16327289.08</v>
      </c>
      <c r="G9" s="176">
        <v>37181.79</v>
      </c>
      <c r="H9" s="176">
        <v>0</v>
      </c>
      <c r="I9" s="176">
        <f t="shared" ref="I9:I10" si="0">F9+G9-H9</f>
        <v>16364470.869999999</v>
      </c>
      <c r="J9" s="177" t="s">
        <v>334</v>
      </c>
      <c r="K9" s="176">
        <v>16067490.960000001</v>
      </c>
      <c r="L9" s="176">
        <v>0</v>
      </c>
      <c r="M9" s="176">
        <v>0</v>
      </c>
      <c r="N9" s="176">
        <f>K9+L9-M9</f>
        <v>16067490.960000001</v>
      </c>
      <c r="O9" s="176">
        <v>16182537.640000001</v>
      </c>
      <c r="P9" s="176">
        <v>0</v>
      </c>
      <c r="Q9" s="176">
        <v>0</v>
      </c>
      <c r="R9" s="176">
        <f>O9+P9-Q9</f>
        <v>16182537.640000001</v>
      </c>
      <c r="S9" s="171" t="s">
        <v>419</v>
      </c>
    </row>
    <row r="10" spans="1:23" s="171" customFormat="1" ht="23.25" x14ac:dyDescent="0.25">
      <c r="A10" s="174"/>
      <c r="B10" s="178"/>
      <c r="D10" s="171" t="s">
        <v>2</v>
      </c>
      <c r="E10" s="171" t="s">
        <v>335</v>
      </c>
      <c r="F10" s="175">
        <v>16662015.200000001</v>
      </c>
      <c r="G10" s="176">
        <v>37181.79</v>
      </c>
      <c r="H10" s="176">
        <v>0</v>
      </c>
      <c r="I10" s="176">
        <f t="shared" si="0"/>
        <v>16699196.99</v>
      </c>
      <c r="J10" s="177"/>
      <c r="K10" s="176" t="s">
        <v>2</v>
      </c>
      <c r="L10" s="176" t="s">
        <v>2</v>
      </c>
      <c r="M10" s="176" t="s">
        <v>2</v>
      </c>
      <c r="N10" s="176" t="s">
        <v>2</v>
      </c>
      <c r="O10" s="176" t="s">
        <v>2</v>
      </c>
      <c r="P10" s="176" t="s">
        <v>2</v>
      </c>
      <c r="Q10" s="176" t="s">
        <v>2</v>
      </c>
      <c r="R10" s="176" t="s">
        <v>2</v>
      </c>
      <c r="S10" s="171" t="s">
        <v>419</v>
      </c>
    </row>
    <row r="11" spans="1:23" s="171" customFormat="1" ht="23.25" x14ac:dyDescent="0.25">
      <c r="A11" s="174"/>
      <c r="B11" s="178"/>
      <c r="F11" s="175"/>
      <c r="G11" s="176"/>
      <c r="H11" s="176"/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1" t="s">
        <v>419</v>
      </c>
    </row>
    <row r="12" spans="1:23" s="171" customFormat="1" ht="23.25" x14ac:dyDescent="0.25">
      <c r="A12" s="174"/>
      <c r="B12" s="178" t="s">
        <v>100</v>
      </c>
      <c r="D12" s="171" t="s">
        <v>101</v>
      </c>
      <c r="E12" s="171" t="s">
        <v>333</v>
      </c>
      <c r="F12" s="175">
        <v>0</v>
      </c>
      <c r="G12" s="176">
        <v>0</v>
      </c>
      <c r="H12" s="176">
        <v>0</v>
      </c>
      <c r="I12" s="176">
        <f>F12+G12-H12</f>
        <v>0</v>
      </c>
      <c r="J12" s="177"/>
      <c r="K12" s="176" t="s">
        <v>2</v>
      </c>
      <c r="L12" s="176" t="s">
        <v>2</v>
      </c>
      <c r="M12" s="176" t="s">
        <v>2</v>
      </c>
      <c r="N12" s="176" t="s">
        <v>2</v>
      </c>
      <c r="O12" s="176" t="s">
        <v>2</v>
      </c>
      <c r="P12" s="176" t="s">
        <v>2</v>
      </c>
      <c r="Q12" s="176" t="s">
        <v>2</v>
      </c>
      <c r="R12" s="176" t="s">
        <v>2</v>
      </c>
      <c r="S12" s="171" t="s">
        <v>419</v>
      </c>
    </row>
    <row r="13" spans="1:23" s="171" customFormat="1" ht="23.25" x14ac:dyDescent="0.25">
      <c r="A13" s="174"/>
      <c r="B13" s="178"/>
      <c r="E13" s="171" t="s">
        <v>334</v>
      </c>
      <c r="F13" s="175">
        <v>0</v>
      </c>
      <c r="G13" s="176">
        <v>0</v>
      </c>
      <c r="H13" s="176">
        <v>0</v>
      </c>
      <c r="I13" s="176">
        <f t="shared" ref="I13:I14" si="1">F13+G13-H13</f>
        <v>0</v>
      </c>
      <c r="J13" s="177" t="s">
        <v>334</v>
      </c>
      <c r="K13" s="176">
        <v>0</v>
      </c>
      <c r="L13" s="176">
        <v>0</v>
      </c>
      <c r="M13" s="176">
        <v>0</v>
      </c>
      <c r="N13" s="176">
        <f>K13+L13-M13</f>
        <v>0</v>
      </c>
      <c r="O13" s="176">
        <v>0</v>
      </c>
      <c r="P13" s="176">
        <v>0</v>
      </c>
      <c r="Q13" s="176">
        <v>0</v>
      </c>
      <c r="R13" s="176">
        <f>O13+P13-Q13</f>
        <v>0</v>
      </c>
      <c r="S13" s="171" t="s">
        <v>419</v>
      </c>
    </row>
    <row r="14" spans="1:23" s="171" customFormat="1" ht="23.25" x14ac:dyDescent="0.25">
      <c r="A14" s="174"/>
      <c r="B14" s="178"/>
      <c r="E14" s="171" t="s">
        <v>335</v>
      </c>
      <c r="F14" s="175">
        <f>F12+F13</f>
        <v>0</v>
      </c>
      <c r="G14" s="176">
        <v>0</v>
      </c>
      <c r="H14" s="176">
        <v>0</v>
      </c>
      <c r="I14" s="176">
        <f t="shared" si="1"/>
        <v>0</v>
      </c>
      <c r="J14" s="177"/>
      <c r="K14" s="176" t="s">
        <v>2</v>
      </c>
      <c r="L14" s="176" t="s">
        <v>2</v>
      </c>
      <c r="M14" s="176"/>
      <c r="N14" s="176"/>
      <c r="O14" s="176"/>
      <c r="P14" s="176"/>
      <c r="Q14" s="176"/>
      <c r="R14" s="176"/>
      <c r="S14" s="171" t="s">
        <v>419</v>
      </c>
    </row>
    <row r="15" spans="1:23" s="171" customFormat="1" ht="23.25" x14ac:dyDescent="0.25">
      <c r="A15" s="174"/>
      <c r="B15" s="178"/>
      <c r="F15" s="175"/>
      <c r="G15" s="176"/>
      <c r="H15" s="176"/>
      <c r="I15" s="176"/>
      <c r="J15" s="177"/>
      <c r="K15" s="176" t="s">
        <v>2</v>
      </c>
      <c r="L15" s="176"/>
      <c r="M15" s="176"/>
      <c r="N15" s="176"/>
      <c r="O15" s="176"/>
      <c r="P15" s="176"/>
      <c r="Q15" s="176"/>
      <c r="R15" s="176"/>
      <c r="S15" s="171" t="s">
        <v>419</v>
      </c>
    </row>
    <row r="16" spans="1:23" s="173" customFormat="1" ht="46.5" x14ac:dyDescent="0.25">
      <c r="A16" s="321"/>
      <c r="B16" s="322" t="s">
        <v>102</v>
      </c>
      <c r="C16" s="323" t="s">
        <v>93</v>
      </c>
      <c r="D16" s="323" t="s">
        <v>97</v>
      </c>
      <c r="E16" s="323" t="s">
        <v>333</v>
      </c>
      <c r="F16" s="324">
        <f>F12+F8</f>
        <v>334726.12</v>
      </c>
      <c r="G16" s="324">
        <f>G12+G8</f>
        <v>0</v>
      </c>
      <c r="H16" s="324">
        <f>H12+H8</f>
        <v>0</v>
      </c>
      <c r="I16" s="325">
        <f>I8+I12</f>
        <v>334726.12</v>
      </c>
      <c r="J16" s="325"/>
      <c r="K16" s="325" t="s">
        <v>2</v>
      </c>
      <c r="L16" s="325" t="s">
        <v>2</v>
      </c>
      <c r="M16" s="325" t="s">
        <v>2</v>
      </c>
      <c r="N16" s="325" t="s">
        <v>2</v>
      </c>
      <c r="O16" s="325" t="s">
        <v>2</v>
      </c>
      <c r="P16" s="325" t="s">
        <v>2</v>
      </c>
      <c r="Q16" s="325" t="s">
        <v>2</v>
      </c>
      <c r="R16" s="325" t="s">
        <v>2</v>
      </c>
      <c r="S16" s="171" t="s">
        <v>419</v>
      </c>
    </row>
    <row r="17" spans="1:19" s="173" customFormat="1" ht="23.25" x14ac:dyDescent="0.25">
      <c r="A17" s="321"/>
      <c r="B17" s="322"/>
      <c r="C17" s="323"/>
      <c r="D17" s="323"/>
      <c r="E17" s="323" t="s">
        <v>334</v>
      </c>
      <c r="F17" s="324">
        <f t="shared" ref="F17:G18" si="2">F13+F9</f>
        <v>16327289.08</v>
      </c>
      <c r="G17" s="324">
        <f>G13+G9</f>
        <v>37181.79</v>
      </c>
      <c r="H17" s="324">
        <f>H13+H9</f>
        <v>0</v>
      </c>
      <c r="I17" s="325">
        <f t="shared" ref="I17:I18" si="3">I9+I13</f>
        <v>16364470.869999999</v>
      </c>
      <c r="J17" s="325" t="s">
        <v>334</v>
      </c>
      <c r="K17" s="325">
        <f>K13+K9</f>
        <v>16067490.960000001</v>
      </c>
      <c r="L17" s="325">
        <f>L13+L9</f>
        <v>0</v>
      </c>
      <c r="M17" s="325">
        <f>M13+M9</f>
        <v>0</v>
      </c>
      <c r="N17" s="325">
        <f>K17+L17-M17</f>
        <v>16067490.960000001</v>
      </c>
      <c r="O17" s="325">
        <f>O13+O9</f>
        <v>16182537.640000001</v>
      </c>
      <c r="P17" s="325">
        <v>0</v>
      </c>
      <c r="Q17" s="325">
        <v>0</v>
      </c>
      <c r="R17" s="325">
        <f>O17+P17-Q17</f>
        <v>16182537.640000001</v>
      </c>
      <c r="S17" s="171" t="s">
        <v>419</v>
      </c>
    </row>
    <row r="18" spans="1:19" s="173" customFormat="1" ht="23.25" x14ac:dyDescent="0.25">
      <c r="A18" s="321"/>
      <c r="B18" s="322"/>
      <c r="C18" s="323"/>
      <c r="D18" s="323"/>
      <c r="E18" s="323" t="s">
        <v>335</v>
      </c>
      <c r="F18" s="324">
        <f t="shared" si="2"/>
        <v>16662015.200000001</v>
      </c>
      <c r="G18" s="324">
        <f t="shared" si="2"/>
        <v>37181.79</v>
      </c>
      <c r="H18" s="324">
        <f t="shared" ref="H18" si="4">H14+H10</f>
        <v>0</v>
      </c>
      <c r="I18" s="325">
        <f t="shared" si="3"/>
        <v>16699196.99</v>
      </c>
      <c r="J18" s="325"/>
      <c r="K18" s="325" t="s">
        <v>2</v>
      </c>
      <c r="L18" s="325" t="s">
        <v>2</v>
      </c>
      <c r="M18" s="325" t="s">
        <v>2</v>
      </c>
      <c r="N18" s="325" t="s">
        <v>2</v>
      </c>
      <c r="O18" s="325" t="s">
        <v>2</v>
      </c>
      <c r="P18" s="325" t="s">
        <v>2</v>
      </c>
      <c r="Q18" s="325" t="s">
        <v>2</v>
      </c>
      <c r="R18" s="325" t="s">
        <v>2</v>
      </c>
      <c r="S18" s="171" t="s">
        <v>419</v>
      </c>
    </row>
    <row r="19" spans="1:19" s="171" customFormat="1" ht="23.25" x14ac:dyDescent="0.25">
      <c r="A19" s="184"/>
      <c r="B19" s="185"/>
      <c r="C19" s="186"/>
      <c r="D19" s="186"/>
      <c r="E19" s="186"/>
      <c r="F19" s="187"/>
      <c r="G19" s="188"/>
      <c r="H19" s="188"/>
      <c r="I19" s="188"/>
      <c r="J19" s="189"/>
      <c r="K19" s="188"/>
      <c r="L19" s="188"/>
      <c r="M19" s="188"/>
      <c r="N19" s="188"/>
      <c r="O19" s="188"/>
      <c r="P19" s="188"/>
      <c r="Q19" s="188"/>
      <c r="R19" s="188"/>
      <c r="S19" s="171" t="s">
        <v>419</v>
      </c>
    </row>
    <row r="20" spans="1:19" s="171" customFormat="1" ht="23.25" x14ac:dyDescent="0.25">
      <c r="A20" s="326" t="s">
        <v>103</v>
      </c>
      <c r="B20" s="331" t="s">
        <v>96</v>
      </c>
      <c r="C20" s="328" t="s">
        <v>104</v>
      </c>
      <c r="D20" s="328" t="s">
        <v>105</v>
      </c>
      <c r="E20" s="328"/>
      <c r="F20" s="329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171" t="s">
        <v>420</v>
      </c>
    </row>
    <row r="21" spans="1:19" s="171" customFormat="1" ht="23.25" x14ac:dyDescent="0.25">
      <c r="A21" s="174"/>
      <c r="B21" s="178" t="s">
        <v>98</v>
      </c>
      <c r="D21" s="171" t="s">
        <v>99</v>
      </c>
      <c r="E21" s="171" t="s">
        <v>333</v>
      </c>
      <c r="F21" s="192">
        <v>1924.26</v>
      </c>
      <c r="G21" s="176">
        <v>0</v>
      </c>
      <c r="H21" s="176">
        <v>0</v>
      </c>
      <c r="I21" s="176">
        <f>F21+G21-H21</f>
        <v>1924.26</v>
      </c>
      <c r="J21" s="177"/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1" t="s">
        <v>420</v>
      </c>
    </row>
    <row r="22" spans="1:19" s="171" customFormat="1" ht="23.25" x14ac:dyDescent="0.25">
      <c r="A22" s="174"/>
      <c r="B22" s="178"/>
      <c r="E22" s="171" t="s">
        <v>334</v>
      </c>
      <c r="F22" s="192">
        <v>33060</v>
      </c>
      <c r="G22" s="176">
        <v>0</v>
      </c>
      <c r="H22" s="176">
        <v>0</v>
      </c>
      <c r="I22" s="176">
        <f t="shared" ref="I22:I23" si="5">F22+G22-H22</f>
        <v>33060</v>
      </c>
      <c r="J22" s="177" t="s">
        <v>334</v>
      </c>
      <c r="K22" s="176">
        <v>33060</v>
      </c>
      <c r="L22" s="176">
        <v>0</v>
      </c>
      <c r="M22" s="176">
        <v>0</v>
      </c>
      <c r="N22" s="176">
        <f>K22+L22-M22</f>
        <v>33060</v>
      </c>
      <c r="O22" s="176">
        <v>33060</v>
      </c>
      <c r="P22" s="176">
        <v>0</v>
      </c>
      <c r="Q22" s="176">
        <v>0</v>
      </c>
      <c r="R22" s="176">
        <f>O22+P22-Q22</f>
        <v>33060</v>
      </c>
      <c r="S22" s="171" t="s">
        <v>420</v>
      </c>
    </row>
    <row r="23" spans="1:19" s="171" customFormat="1" ht="23.25" x14ac:dyDescent="0.25">
      <c r="A23" s="174"/>
      <c r="B23" s="178"/>
      <c r="E23" s="171" t="s">
        <v>335</v>
      </c>
      <c r="F23" s="192">
        <v>34984.26</v>
      </c>
      <c r="G23" s="176">
        <v>0</v>
      </c>
      <c r="H23" s="176">
        <v>0</v>
      </c>
      <c r="I23" s="176">
        <f t="shared" si="5"/>
        <v>34984.26</v>
      </c>
      <c r="J23" s="177"/>
      <c r="K23" s="176" t="s">
        <v>2</v>
      </c>
      <c r="L23" s="176" t="s">
        <v>2</v>
      </c>
      <c r="M23" s="176" t="s">
        <v>2</v>
      </c>
      <c r="N23" s="176" t="s">
        <v>2</v>
      </c>
      <c r="O23" s="176" t="s">
        <v>2</v>
      </c>
      <c r="P23" s="176" t="s">
        <v>2</v>
      </c>
      <c r="Q23" s="176" t="s">
        <v>2</v>
      </c>
      <c r="R23" s="176" t="s">
        <v>2</v>
      </c>
      <c r="S23" s="171" t="s">
        <v>420</v>
      </c>
    </row>
    <row r="24" spans="1:19" s="171" customFormat="1" ht="23.25" x14ac:dyDescent="0.25">
      <c r="A24" s="174"/>
      <c r="B24" s="178"/>
      <c r="F24" s="192"/>
      <c r="G24" s="176"/>
      <c r="H24" s="176"/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1" t="s">
        <v>420</v>
      </c>
    </row>
    <row r="25" spans="1:19" s="171" customFormat="1" ht="23.25" x14ac:dyDescent="0.25">
      <c r="A25" s="174"/>
      <c r="B25" s="178" t="s">
        <v>100</v>
      </c>
      <c r="D25" s="171" t="s">
        <v>101</v>
      </c>
      <c r="E25" s="171" t="s">
        <v>333</v>
      </c>
      <c r="F25" s="192">
        <v>0</v>
      </c>
      <c r="G25" s="176">
        <v>0</v>
      </c>
      <c r="H25" s="176">
        <v>0</v>
      </c>
      <c r="I25" s="176">
        <f>F25+G25-H25</f>
        <v>0</v>
      </c>
      <c r="J25" s="177"/>
      <c r="K25" s="176" t="s">
        <v>2</v>
      </c>
      <c r="L25" s="176" t="s">
        <v>2</v>
      </c>
      <c r="M25" s="176" t="s">
        <v>2</v>
      </c>
      <c r="N25" s="176" t="s">
        <v>2</v>
      </c>
      <c r="O25" s="176" t="s">
        <v>2</v>
      </c>
      <c r="P25" s="176" t="s">
        <v>2</v>
      </c>
      <c r="Q25" s="176" t="s">
        <v>2</v>
      </c>
      <c r="R25" s="176" t="s">
        <v>2</v>
      </c>
      <c r="S25" s="171" t="s">
        <v>420</v>
      </c>
    </row>
    <row r="26" spans="1:19" s="171" customFormat="1" ht="23.25" x14ac:dyDescent="0.25">
      <c r="A26" s="174"/>
      <c r="B26" s="178"/>
      <c r="E26" s="171" t="s">
        <v>334</v>
      </c>
      <c r="F26" s="192">
        <v>0</v>
      </c>
      <c r="G26" s="176">
        <v>0</v>
      </c>
      <c r="H26" s="176">
        <v>0</v>
      </c>
      <c r="I26" s="176">
        <f t="shared" ref="I26:I27" si="6">F26+G26-H26</f>
        <v>0</v>
      </c>
      <c r="J26" s="177" t="s">
        <v>334</v>
      </c>
      <c r="K26" s="176">
        <v>0</v>
      </c>
      <c r="L26" s="176">
        <v>0</v>
      </c>
      <c r="M26" s="176">
        <v>0</v>
      </c>
      <c r="N26" s="176">
        <f>K26+L26-M26</f>
        <v>0</v>
      </c>
      <c r="O26" s="176">
        <v>0</v>
      </c>
      <c r="P26" s="176">
        <v>0</v>
      </c>
      <c r="Q26" s="176">
        <v>0</v>
      </c>
      <c r="R26" s="176">
        <f>O26+P26-Q26</f>
        <v>0</v>
      </c>
      <c r="S26" s="171" t="s">
        <v>420</v>
      </c>
    </row>
    <row r="27" spans="1:19" s="171" customFormat="1" ht="23.25" x14ac:dyDescent="0.25">
      <c r="A27" s="174"/>
      <c r="B27" s="178"/>
      <c r="E27" s="171" t="s">
        <v>335</v>
      </c>
      <c r="F27" s="192">
        <f>SUM(F25:F26)</f>
        <v>0</v>
      </c>
      <c r="G27" s="176">
        <v>0</v>
      </c>
      <c r="H27" s="176">
        <v>0</v>
      </c>
      <c r="I27" s="176">
        <f t="shared" si="6"/>
        <v>0</v>
      </c>
      <c r="J27" s="177"/>
      <c r="K27" s="176" t="s">
        <v>2</v>
      </c>
      <c r="L27" s="176" t="s">
        <v>2</v>
      </c>
      <c r="M27" s="176"/>
      <c r="N27" s="176"/>
      <c r="O27" s="176"/>
      <c r="P27" s="176"/>
      <c r="Q27" s="176"/>
      <c r="R27" s="176"/>
      <c r="S27" s="171" t="s">
        <v>420</v>
      </c>
    </row>
    <row r="28" spans="1:19" s="171" customFormat="1" ht="23.25" x14ac:dyDescent="0.25">
      <c r="A28" s="174"/>
      <c r="B28" s="193"/>
      <c r="F28" s="192"/>
      <c r="G28" s="176"/>
      <c r="H28" s="176"/>
      <c r="I28" s="176"/>
      <c r="J28" s="177"/>
      <c r="K28" s="176" t="s">
        <v>2</v>
      </c>
      <c r="L28" s="176"/>
      <c r="M28" s="176"/>
      <c r="N28" s="176"/>
      <c r="O28" s="176"/>
      <c r="P28" s="176"/>
      <c r="Q28" s="176"/>
      <c r="R28" s="176"/>
      <c r="S28" s="171" t="s">
        <v>420</v>
      </c>
    </row>
    <row r="29" spans="1:19" s="173" customFormat="1" ht="46.5" x14ac:dyDescent="0.25">
      <c r="A29" s="321"/>
      <c r="B29" s="322" t="s">
        <v>102</v>
      </c>
      <c r="C29" s="323" t="s">
        <v>104</v>
      </c>
      <c r="D29" s="323" t="s">
        <v>105</v>
      </c>
      <c r="E29" s="323" t="s">
        <v>333</v>
      </c>
      <c r="F29" s="324">
        <f>F25+F21</f>
        <v>1924.26</v>
      </c>
      <c r="G29" s="190">
        <f>G25+G21</f>
        <v>0</v>
      </c>
      <c r="H29" s="190">
        <f>H25+H21</f>
        <v>0</v>
      </c>
      <c r="I29" s="325">
        <f>I21+I25</f>
        <v>1924.26</v>
      </c>
      <c r="J29" s="325"/>
      <c r="K29" s="325" t="s">
        <v>2</v>
      </c>
      <c r="L29" s="325" t="s">
        <v>2</v>
      </c>
      <c r="M29" s="325" t="s">
        <v>2</v>
      </c>
      <c r="N29" s="325" t="s">
        <v>2</v>
      </c>
      <c r="O29" s="325" t="s">
        <v>2</v>
      </c>
      <c r="P29" s="325" t="s">
        <v>2</v>
      </c>
      <c r="Q29" s="325" t="s">
        <v>2</v>
      </c>
      <c r="R29" s="325" t="s">
        <v>2</v>
      </c>
      <c r="S29" s="171" t="s">
        <v>420</v>
      </c>
    </row>
    <row r="30" spans="1:19" s="173" customFormat="1" ht="23.25" x14ac:dyDescent="0.25">
      <c r="A30" s="321"/>
      <c r="B30" s="322"/>
      <c r="C30" s="323"/>
      <c r="D30" s="323"/>
      <c r="E30" s="323" t="s">
        <v>334</v>
      </c>
      <c r="F30" s="324">
        <f t="shared" ref="F30:G30" si="7">F26+F22</f>
        <v>33060</v>
      </c>
      <c r="G30" s="190">
        <f t="shared" si="7"/>
        <v>0</v>
      </c>
      <c r="H30" s="190">
        <f t="shared" ref="H30" si="8">H26+H22</f>
        <v>0</v>
      </c>
      <c r="I30" s="325">
        <f t="shared" ref="I30:I31" si="9">I22+I26</f>
        <v>33060</v>
      </c>
      <c r="J30" s="325" t="s">
        <v>334</v>
      </c>
      <c r="K30" s="325">
        <f>K26+K22</f>
        <v>33060</v>
      </c>
      <c r="L30" s="325">
        <f>L26+L22</f>
        <v>0</v>
      </c>
      <c r="M30" s="325">
        <f>M26+M22</f>
        <v>0</v>
      </c>
      <c r="N30" s="325">
        <f>K30+L30-M30</f>
        <v>33060</v>
      </c>
      <c r="O30" s="325">
        <f>O26+O22</f>
        <v>33060</v>
      </c>
      <c r="P30" s="325">
        <v>0</v>
      </c>
      <c r="Q30" s="325">
        <v>0</v>
      </c>
      <c r="R30" s="325">
        <f>O30+P30-Q30</f>
        <v>33060</v>
      </c>
      <c r="S30" s="171" t="s">
        <v>420</v>
      </c>
    </row>
    <row r="31" spans="1:19" s="173" customFormat="1" ht="23.25" x14ac:dyDescent="0.25">
      <c r="A31" s="321"/>
      <c r="B31" s="322"/>
      <c r="C31" s="323"/>
      <c r="D31" s="323"/>
      <c r="E31" s="323" t="s">
        <v>335</v>
      </c>
      <c r="F31" s="324">
        <f>F27+F23</f>
        <v>34984.26</v>
      </c>
      <c r="G31" s="190">
        <f>G27+G23</f>
        <v>0</v>
      </c>
      <c r="H31" s="190">
        <f>H27+H23</f>
        <v>0</v>
      </c>
      <c r="I31" s="325">
        <f t="shared" si="9"/>
        <v>34984.26</v>
      </c>
      <c r="J31" s="325"/>
      <c r="K31" s="325" t="s">
        <v>2</v>
      </c>
      <c r="L31" s="325" t="s">
        <v>2</v>
      </c>
      <c r="M31" s="325" t="s">
        <v>2</v>
      </c>
      <c r="N31" s="325" t="s">
        <v>2</v>
      </c>
      <c r="O31" s="325" t="s">
        <v>2</v>
      </c>
      <c r="P31" s="325" t="s">
        <v>2</v>
      </c>
      <c r="Q31" s="325" t="s">
        <v>2</v>
      </c>
      <c r="R31" s="325" t="s">
        <v>2</v>
      </c>
      <c r="S31" s="171" t="s">
        <v>420</v>
      </c>
    </row>
    <row r="32" spans="1:19" s="171" customFormat="1" ht="23.25" x14ac:dyDescent="0.25">
      <c r="A32" s="184"/>
      <c r="B32" s="185"/>
      <c r="C32" s="186"/>
      <c r="D32" s="186"/>
      <c r="E32" s="186"/>
      <c r="F32" s="187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71" t="s">
        <v>420</v>
      </c>
    </row>
    <row r="33" spans="1:19" s="171" customFormat="1" ht="46.5" x14ac:dyDescent="0.25">
      <c r="A33" s="326" t="s">
        <v>106</v>
      </c>
      <c r="B33" s="331" t="s">
        <v>96</v>
      </c>
      <c r="C33" s="328" t="s">
        <v>107</v>
      </c>
      <c r="D33" s="328" t="s">
        <v>108</v>
      </c>
      <c r="E33" s="328"/>
      <c r="F33" s="329" t="s">
        <v>2</v>
      </c>
      <c r="G33" s="330"/>
      <c r="H33" s="330" t="s">
        <v>2</v>
      </c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171" t="s">
        <v>421</v>
      </c>
    </row>
    <row r="34" spans="1:19" s="171" customFormat="1" ht="23.25" x14ac:dyDescent="0.25">
      <c r="A34" s="174"/>
      <c r="B34" s="178" t="s">
        <v>98</v>
      </c>
      <c r="D34" s="171" t="s">
        <v>99</v>
      </c>
      <c r="E34" s="171" t="s">
        <v>333</v>
      </c>
      <c r="F34" s="192">
        <v>453207.96</v>
      </c>
      <c r="G34" s="176">
        <v>0</v>
      </c>
      <c r="H34" s="176">
        <v>0</v>
      </c>
      <c r="I34" s="176">
        <f>F34+G34-H34</f>
        <v>453207.96</v>
      </c>
      <c r="J34" s="177"/>
      <c r="K34" s="176" t="s">
        <v>2</v>
      </c>
      <c r="L34" s="176" t="s">
        <v>2</v>
      </c>
      <c r="M34" s="176" t="s">
        <v>2</v>
      </c>
      <c r="N34" s="176" t="s">
        <v>2</v>
      </c>
      <c r="O34" s="176" t="s">
        <v>2</v>
      </c>
      <c r="P34" s="176" t="s">
        <v>2</v>
      </c>
      <c r="Q34" s="176" t="s">
        <v>2</v>
      </c>
      <c r="R34" s="176" t="s">
        <v>2</v>
      </c>
      <c r="S34" s="171" t="s">
        <v>421</v>
      </c>
    </row>
    <row r="35" spans="1:19" s="171" customFormat="1" ht="23.25" x14ac:dyDescent="0.25">
      <c r="A35" s="174"/>
      <c r="B35" s="178"/>
      <c r="D35" s="171" t="s">
        <v>2</v>
      </c>
      <c r="E35" s="171" t="s">
        <v>334</v>
      </c>
      <c r="F35" s="192">
        <v>2972328.8699999996</v>
      </c>
      <c r="G35" s="176">
        <v>553.76</v>
      </c>
      <c r="H35" s="176">
        <v>0</v>
      </c>
      <c r="I35" s="176">
        <f t="shared" ref="I35:I36" si="10">F35+G35-H35</f>
        <v>2972882.6299999994</v>
      </c>
      <c r="J35" s="177" t="s">
        <v>334</v>
      </c>
      <c r="K35" s="176">
        <v>2968269.16</v>
      </c>
      <c r="L35" s="176">
        <v>0</v>
      </c>
      <c r="M35" s="176">
        <v>0</v>
      </c>
      <c r="N35" s="176">
        <f>K35+L35-M35</f>
        <v>2968269.16</v>
      </c>
      <c r="O35" s="176">
        <v>2877324.83</v>
      </c>
      <c r="P35" s="176">
        <v>0</v>
      </c>
      <c r="Q35" s="176">
        <v>0</v>
      </c>
      <c r="R35" s="176">
        <f>O35+P35-Q35</f>
        <v>2877324.83</v>
      </c>
      <c r="S35" s="171" t="s">
        <v>421</v>
      </c>
    </row>
    <row r="36" spans="1:19" s="171" customFormat="1" ht="23.25" x14ac:dyDescent="0.25">
      <c r="A36" s="174"/>
      <c r="B36" s="178"/>
      <c r="E36" s="171" t="s">
        <v>335</v>
      </c>
      <c r="F36" s="192">
        <v>3425536.83</v>
      </c>
      <c r="G36" s="176">
        <v>553.76</v>
      </c>
      <c r="H36" s="176">
        <v>0</v>
      </c>
      <c r="I36" s="176">
        <f t="shared" si="10"/>
        <v>3426090.59</v>
      </c>
      <c r="J36" s="177"/>
      <c r="K36" s="176" t="s">
        <v>2</v>
      </c>
      <c r="L36" s="176" t="s">
        <v>2</v>
      </c>
      <c r="M36" s="176" t="s">
        <v>2</v>
      </c>
      <c r="N36" s="176" t="s">
        <v>2</v>
      </c>
      <c r="O36" s="176" t="s">
        <v>2</v>
      </c>
      <c r="P36" s="176" t="s">
        <v>2</v>
      </c>
      <c r="Q36" s="176" t="s">
        <v>2</v>
      </c>
      <c r="R36" s="176" t="s">
        <v>2</v>
      </c>
      <c r="S36" s="171" t="s">
        <v>421</v>
      </c>
    </row>
    <row r="37" spans="1:19" s="171" customFormat="1" ht="23.25" x14ac:dyDescent="0.25">
      <c r="A37" s="174"/>
      <c r="B37" s="178"/>
      <c r="F37" s="192" t="s">
        <v>2</v>
      </c>
      <c r="G37" s="176"/>
      <c r="H37" s="176"/>
      <c r="I37" s="176"/>
      <c r="J37" s="177"/>
      <c r="K37" s="176"/>
      <c r="L37" s="176"/>
      <c r="M37" s="176"/>
      <c r="N37" s="176"/>
      <c r="O37" s="176"/>
      <c r="P37" s="176"/>
      <c r="Q37" s="176"/>
      <c r="R37" s="176"/>
      <c r="S37" s="171" t="s">
        <v>421</v>
      </c>
    </row>
    <row r="38" spans="1:19" s="171" customFormat="1" ht="23.25" x14ac:dyDescent="0.25">
      <c r="A38" s="174"/>
      <c r="B38" s="178" t="s">
        <v>100</v>
      </c>
      <c r="D38" s="171" t="s">
        <v>101</v>
      </c>
      <c r="E38" s="171" t="s">
        <v>333</v>
      </c>
      <c r="F38" s="192">
        <v>4099.2</v>
      </c>
      <c r="G38" s="176">
        <v>0</v>
      </c>
      <c r="H38" s="176">
        <v>0</v>
      </c>
      <c r="I38" s="176">
        <f>F38+G38-H38</f>
        <v>4099.2</v>
      </c>
      <c r="J38" s="177"/>
      <c r="K38" s="176" t="s">
        <v>2</v>
      </c>
      <c r="L38" s="176" t="s">
        <v>2</v>
      </c>
      <c r="M38" s="176" t="s">
        <v>2</v>
      </c>
      <c r="N38" s="176" t="s">
        <v>2</v>
      </c>
      <c r="O38" s="176" t="s">
        <v>2</v>
      </c>
      <c r="P38" s="176" t="s">
        <v>2</v>
      </c>
      <c r="Q38" s="176" t="s">
        <v>2</v>
      </c>
      <c r="R38" s="176" t="s">
        <v>2</v>
      </c>
      <c r="S38" s="171" t="s">
        <v>421</v>
      </c>
    </row>
    <row r="39" spans="1:19" s="171" customFormat="1" ht="23.25" x14ac:dyDescent="0.25">
      <c r="A39" s="174"/>
      <c r="B39" s="178"/>
      <c r="E39" s="171" t="s">
        <v>334</v>
      </c>
      <c r="F39" s="192">
        <v>36500</v>
      </c>
      <c r="G39" s="176">
        <v>921.9</v>
      </c>
      <c r="H39" s="176">
        <v>0</v>
      </c>
      <c r="I39" s="176">
        <f t="shared" ref="I39:I40" si="11">F39+G39-H39</f>
        <v>37421.9</v>
      </c>
      <c r="J39" s="177" t="s">
        <v>334</v>
      </c>
      <c r="K39" s="176">
        <v>34500</v>
      </c>
      <c r="L39" s="176">
        <v>0</v>
      </c>
      <c r="M39" s="176">
        <v>0</v>
      </c>
      <c r="N39" s="176">
        <f>K39+L39-M39</f>
        <v>34500</v>
      </c>
      <c r="O39" s="176">
        <v>34500</v>
      </c>
      <c r="P39" s="176">
        <v>0</v>
      </c>
      <c r="Q39" s="176">
        <v>0</v>
      </c>
      <c r="R39" s="176">
        <f>O39+P39-Q39</f>
        <v>34500</v>
      </c>
      <c r="S39" s="171" t="s">
        <v>421</v>
      </c>
    </row>
    <row r="40" spans="1:19" s="171" customFormat="1" ht="23.25" x14ac:dyDescent="0.25">
      <c r="A40" s="174"/>
      <c r="B40" s="178"/>
      <c r="E40" s="171" t="s">
        <v>335</v>
      </c>
      <c r="F40" s="192">
        <v>40599.199999999997</v>
      </c>
      <c r="G40" s="176">
        <v>921.9</v>
      </c>
      <c r="H40" s="176">
        <v>0</v>
      </c>
      <c r="I40" s="176">
        <f t="shared" si="11"/>
        <v>41521.1</v>
      </c>
      <c r="J40" s="177"/>
      <c r="K40" s="176" t="s">
        <v>2</v>
      </c>
      <c r="L40" s="176" t="s">
        <v>2</v>
      </c>
      <c r="M40" s="176" t="s">
        <v>2</v>
      </c>
      <c r="N40" s="176" t="s">
        <v>2</v>
      </c>
      <c r="O40" s="176" t="s">
        <v>2</v>
      </c>
      <c r="P40" s="176" t="s">
        <v>2</v>
      </c>
      <c r="Q40" s="176" t="s">
        <v>2</v>
      </c>
      <c r="R40" s="176" t="s">
        <v>2</v>
      </c>
      <c r="S40" s="171" t="s">
        <v>421</v>
      </c>
    </row>
    <row r="41" spans="1:19" s="171" customFormat="1" ht="23.25" x14ac:dyDescent="0.25">
      <c r="A41" s="174"/>
      <c r="B41" s="178"/>
      <c r="F41" s="192"/>
      <c r="G41" s="176"/>
      <c r="H41" s="176"/>
      <c r="I41" s="176"/>
      <c r="J41" s="177"/>
      <c r="K41" s="176"/>
      <c r="L41" s="176"/>
      <c r="M41" s="176"/>
      <c r="N41" s="176"/>
      <c r="O41" s="176"/>
      <c r="P41" s="176"/>
      <c r="Q41" s="176"/>
      <c r="R41" s="176"/>
      <c r="S41" s="171" t="s">
        <v>421</v>
      </c>
    </row>
    <row r="42" spans="1:19" s="171" customFormat="1" ht="46.5" x14ac:dyDescent="0.25">
      <c r="A42" s="174"/>
      <c r="B42" s="178" t="s">
        <v>109</v>
      </c>
      <c r="D42" s="171" t="s">
        <v>110</v>
      </c>
      <c r="E42" s="171" t="s">
        <v>333</v>
      </c>
      <c r="F42" s="192">
        <v>0</v>
      </c>
      <c r="G42" s="176">
        <v>0</v>
      </c>
      <c r="H42" s="176">
        <v>0</v>
      </c>
      <c r="I42" s="176">
        <f>F42+G42-H42</f>
        <v>0</v>
      </c>
      <c r="J42" s="177"/>
      <c r="K42" s="176" t="s">
        <v>2</v>
      </c>
      <c r="L42" s="176" t="s">
        <v>2</v>
      </c>
      <c r="M42" s="176" t="s">
        <v>2</v>
      </c>
      <c r="N42" s="176" t="s">
        <v>2</v>
      </c>
      <c r="O42" s="176" t="s">
        <v>2</v>
      </c>
      <c r="P42" s="176" t="s">
        <v>2</v>
      </c>
      <c r="Q42" s="176" t="s">
        <v>2</v>
      </c>
      <c r="R42" s="176" t="s">
        <v>2</v>
      </c>
      <c r="S42" s="171" t="s">
        <v>421</v>
      </c>
    </row>
    <row r="43" spans="1:19" s="171" customFormat="1" ht="23.25" x14ac:dyDescent="0.25">
      <c r="A43" s="174"/>
      <c r="B43" s="178"/>
      <c r="E43" s="171" t="s">
        <v>334</v>
      </c>
      <c r="F43" s="192">
        <v>0</v>
      </c>
      <c r="G43" s="176">
        <v>0</v>
      </c>
      <c r="H43" s="176">
        <v>0</v>
      </c>
      <c r="I43" s="176">
        <f t="shared" ref="I43:I44" si="12">F43+G43-H43</f>
        <v>0</v>
      </c>
      <c r="J43" s="177" t="s">
        <v>334</v>
      </c>
      <c r="K43" s="176">
        <v>0</v>
      </c>
      <c r="L43" s="176">
        <v>0</v>
      </c>
      <c r="M43" s="176">
        <v>0</v>
      </c>
      <c r="N43" s="176">
        <f>K43+L43-M43</f>
        <v>0</v>
      </c>
      <c r="O43" s="176">
        <v>0</v>
      </c>
      <c r="P43" s="176">
        <v>0</v>
      </c>
      <c r="Q43" s="176">
        <v>0</v>
      </c>
      <c r="R43" s="176">
        <f>O43+P43-Q43</f>
        <v>0</v>
      </c>
      <c r="S43" s="171" t="s">
        <v>421</v>
      </c>
    </row>
    <row r="44" spans="1:19" s="171" customFormat="1" ht="23.25" x14ac:dyDescent="0.25">
      <c r="A44" s="174"/>
      <c r="B44" s="178"/>
      <c r="E44" s="171" t="s">
        <v>335</v>
      </c>
      <c r="F44" s="192">
        <f>SUM(F42:F43)</f>
        <v>0</v>
      </c>
      <c r="G44" s="176">
        <v>0</v>
      </c>
      <c r="H44" s="176">
        <v>0</v>
      </c>
      <c r="I44" s="176">
        <f t="shared" si="12"/>
        <v>0</v>
      </c>
      <c r="J44" s="177"/>
      <c r="K44" s="176" t="s">
        <v>2</v>
      </c>
      <c r="L44" s="176" t="s">
        <v>2</v>
      </c>
      <c r="M44" s="176" t="s">
        <v>2</v>
      </c>
      <c r="N44" s="176" t="s">
        <v>2</v>
      </c>
      <c r="O44" s="176" t="s">
        <v>2</v>
      </c>
      <c r="P44" s="176" t="s">
        <v>2</v>
      </c>
      <c r="Q44" s="176" t="s">
        <v>2</v>
      </c>
      <c r="R44" s="176" t="s">
        <v>2</v>
      </c>
      <c r="S44" s="171" t="s">
        <v>421</v>
      </c>
    </row>
    <row r="45" spans="1:19" s="171" customFormat="1" ht="23.25" x14ac:dyDescent="0.25">
      <c r="A45" s="174"/>
      <c r="B45" s="193"/>
      <c r="F45" s="192"/>
      <c r="G45" s="176"/>
      <c r="H45" s="176"/>
      <c r="I45" s="176"/>
      <c r="J45" s="177"/>
      <c r="K45" s="176"/>
      <c r="L45" s="176"/>
      <c r="M45" s="176"/>
      <c r="N45" s="176"/>
      <c r="O45" s="176"/>
      <c r="P45" s="176"/>
      <c r="Q45" s="176"/>
      <c r="R45" s="176"/>
      <c r="S45" s="171" t="s">
        <v>421</v>
      </c>
    </row>
    <row r="46" spans="1:19" s="173" customFormat="1" ht="46.5" x14ac:dyDescent="0.25">
      <c r="A46" s="321"/>
      <c r="B46" s="322" t="s">
        <v>102</v>
      </c>
      <c r="C46" s="323" t="s">
        <v>107</v>
      </c>
      <c r="D46" s="323" t="s">
        <v>111</v>
      </c>
      <c r="E46" s="323" t="s">
        <v>333</v>
      </c>
      <c r="F46" s="324">
        <f>F42+F38+F34</f>
        <v>457307.16000000003</v>
      </c>
      <c r="G46" s="324">
        <f>G42+G38+G34</f>
        <v>0</v>
      </c>
      <c r="H46" s="324">
        <f>H42+H38+H34</f>
        <v>0</v>
      </c>
      <c r="I46" s="324">
        <f>I42+I38+I34</f>
        <v>457307.16000000003</v>
      </c>
      <c r="J46" s="325"/>
      <c r="K46" s="191" t="s">
        <v>2</v>
      </c>
      <c r="L46" s="191" t="s">
        <v>2</v>
      </c>
      <c r="M46" s="191" t="s">
        <v>2</v>
      </c>
      <c r="N46" s="191" t="s">
        <v>2</v>
      </c>
      <c r="O46" s="191" t="s">
        <v>2</v>
      </c>
      <c r="P46" s="191" t="s">
        <v>2</v>
      </c>
      <c r="Q46" s="191" t="s">
        <v>2</v>
      </c>
      <c r="R46" s="191" t="s">
        <v>2</v>
      </c>
      <c r="S46" s="171" t="s">
        <v>421</v>
      </c>
    </row>
    <row r="47" spans="1:19" s="173" customFormat="1" ht="23.25" x14ac:dyDescent="0.25">
      <c r="A47" s="321"/>
      <c r="B47" s="322"/>
      <c r="C47" s="323"/>
      <c r="D47" s="323"/>
      <c r="E47" s="323" t="s">
        <v>334</v>
      </c>
      <c r="F47" s="324">
        <f t="shared" ref="F47:G48" si="13">F43+F39+F35</f>
        <v>3008828.8699999996</v>
      </c>
      <c r="G47" s="324">
        <f t="shared" si="13"/>
        <v>1475.6599999999999</v>
      </c>
      <c r="H47" s="324">
        <f t="shared" ref="H47" si="14">H43+H39+H35</f>
        <v>0</v>
      </c>
      <c r="I47" s="324">
        <f t="shared" ref="I47:I48" si="15">I43+I39+I35</f>
        <v>3010304.5299999993</v>
      </c>
      <c r="J47" s="325" t="s">
        <v>334</v>
      </c>
      <c r="K47" s="325">
        <f>K43+K39+K35</f>
        <v>3002769.16</v>
      </c>
      <c r="L47" s="325">
        <f t="shared" ref="L47:R47" si="16">L43+L39+L35</f>
        <v>0</v>
      </c>
      <c r="M47" s="325">
        <f t="shared" si="16"/>
        <v>0</v>
      </c>
      <c r="N47" s="325">
        <f t="shared" si="16"/>
        <v>3002769.16</v>
      </c>
      <c r="O47" s="325">
        <f>O43+O39+O35</f>
        <v>2911824.83</v>
      </c>
      <c r="P47" s="325">
        <f t="shared" si="16"/>
        <v>0</v>
      </c>
      <c r="Q47" s="325">
        <f t="shared" si="16"/>
        <v>0</v>
      </c>
      <c r="R47" s="325">
        <f t="shared" si="16"/>
        <v>2911824.83</v>
      </c>
      <c r="S47" s="171" t="s">
        <v>421</v>
      </c>
    </row>
    <row r="48" spans="1:19" s="173" customFormat="1" ht="23.25" x14ac:dyDescent="0.25">
      <c r="A48" s="321"/>
      <c r="B48" s="322"/>
      <c r="C48" s="323"/>
      <c r="D48" s="323"/>
      <c r="E48" s="323" t="s">
        <v>335</v>
      </c>
      <c r="F48" s="324">
        <f t="shared" si="13"/>
        <v>3466136.0300000003</v>
      </c>
      <c r="G48" s="324">
        <f t="shared" si="13"/>
        <v>1475.6599999999999</v>
      </c>
      <c r="H48" s="324">
        <f t="shared" ref="H48" si="17">H44+H40+H36</f>
        <v>0</v>
      </c>
      <c r="I48" s="324">
        <f t="shared" si="15"/>
        <v>3467611.69</v>
      </c>
      <c r="J48" s="325"/>
      <c r="K48" s="191" t="s">
        <v>2</v>
      </c>
      <c r="L48" s="191" t="s">
        <v>2</v>
      </c>
      <c r="M48" s="191" t="s">
        <v>2</v>
      </c>
      <c r="N48" s="191" t="s">
        <v>2</v>
      </c>
      <c r="O48" s="191" t="s">
        <v>2</v>
      </c>
      <c r="P48" s="191" t="s">
        <v>2</v>
      </c>
      <c r="Q48" s="191" t="s">
        <v>2</v>
      </c>
      <c r="R48" s="191" t="s">
        <v>2</v>
      </c>
      <c r="S48" s="171" t="s">
        <v>421</v>
      </c>
    </row>
    <row r="49" spans="1:19" s="171" customFormat="1" ht="23.25" x14ac:dyDescent="0.25">
      <c r="A49" s="184"/>
      <c r="B49" s="185"/>
      <c r="C49" s="186"/>
      <c r="D49" s="186" t="s">
        <v>2</v>
      </c>
      <c r="E49" s="186"/>
      <c r="F49" s="187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71" t="s">
        <v>421</v>
      </c>
    </row>
    <row r="50" spans="1:19" s="171" customFormat="1" ht="46.5" x14ac:dyDescent="0.25">
      <c r="A50" s="326" t="s">
        <v>112</v>
      </c>
      <c r="B50" s="331" t="s">
        <v>96</v>
      </c>
      <c r="C50" s="328" t="s">
        <v>113</v>
      </c>
      <c r="D50" s="328" t="s">
        <v>114</v>
      </c>
      <c r="E50" s="328"/>
      <c r="F50" s="329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171" t="s">
        <v>422</v>
      </c>
    </row>
    <row r="51" spans="1:19" s="171" customFormat="1" ht="23.25" x14ac:dyDescent="0.25">
      <c r="A51" s="174"/>
      <c r="B51" s="178" t="s">
        <v>98</v>
      </c>
      <c r="D51" s="171" t="s">
        <v>99</v>
      </c>
      <c r="E51" s="171" t="s">
        <v>333</v>
      </c>
      <c r="F51" s="192">
        <v>0</v>
      </c>
      <c r="G51" s="176">
        <v>0</v>
      </c>
      <c r="H51" s="176">
        <v>0</v>
      </c>
      <c r="I51" s="176">
        <f>F51+G51-H51</f>
        <v>0</v>
      </c>
      <c r="J51" s="177"/>
      <c r="K51" s="176"/>
      <c r="L51" s="176"/>
      <c r="M51" s="176"/>
      <c r="N51" s="176"/>
      <c r="O51" s="176"/>
      <c r="P51" s="176"/>
      <c r="Q51" s="176"/>
      <c r="R51" s="176" t="s">
        <v>2</v>
      </c>
      <c r="S51" s="171" t="s">
        <v>422</v>
      </c>
    </row>
    <row r="52" spans="1:19" s="171" customFormat="1" ht="23.25" x14ac:dyDescent="0.25">
      <c r="A52" s="174"/>
      <c r="B52" s="178"/>
      <c r="E52" s="171" t="s">
        <v>334</v>
      </c>
      <c r="F52" s="192">
        <v>0</v>
      </c>
      <c r="G52" s="176">
        <v>0</v>
      </c>
      <c r="H52" s="176">
        <v>0</v>
      </c>
      <c r="I52" s="176">
        <f t="shared" ref="I52:I53" si="18">F52+G52-H52</f>
        <v>0</v>
      </c>
      <c r="J52" s="177" t="s">
        <v>334</v>
      </c>
      <c r="K52" s="176">
        <v>0</v>
      </c>
      <c r="L52" s="176"/>
      <c r="M52" s="176"/>
      <c r="N52" s="176">
        <f>K52+L52-M52</f>
        <v>0</v>
      </c>
      <c r="O52" s="176">
        <v>0</v>
      </c>
      <c r="P52" s="176"/>
      <c r="Q52" s="176"/>
      <c r="R52" s="176">
        <f>O52+P52-Q52</f>
        <v>0</v>
      </c>
      <c r="S52" s="171" t="s">
        <v>422</v>
      </c>
    </row>
    <row r="53" spans="1:19" s="171" customFormat="1" ht="23.25" x14ac:dyDescent="0.25">
      <c r="A53" s="174"/>
      <c r="B53" s="178"/>
      <c r="E53" s="171" t="s">
        <v>335</v>
      </c>
      <c r="F53" s="192">
        <f>SUM(F51:F52)</f>
        <v>0</v>
      </c>
      <c r="G53" s="176">
        <v>0</v>
      </c>
      <c r="H53" s="176">
        <v>0</v>
      </c>
      <c r="I53" s="176">
        <f t="shared" si="18"/>
        <v>0</v>
      </c>
      <c r="J53" s="177"/>
      <c r="K53" s="176"/>
      <c r="L53" s="176"/>
      <c r="M53" s="176"/>
      <c r="N53" s="176"/>
      <c r="O53" s="176"/>
      <c r="P53" s="176"/>
      <c r="Q53" s="176"/>
      <c r="R53" s="176"/>
      <c r="S53" s="171" t="s">
        <v>422</v>
      </c>
    </row>
    <row r="54" spans="1:19" s="171" customFormat="1" ht="23.25" x14ac:dyDescent="0.25">
      <c r="A54" s="174"/>
      <c r="B54" s="178"/>
      <c r="F54" s="192"/>
      <c r="G54" s="176"/>
      <c r="H54" s="176"/>
      <c r="I54" s="176"/>
      <c r="J54" s="177"/>
      <c r="K54" s="176"/>
      <c r="L54" s="176"/>
      <c r="M54" s="176"/>
      <c r="N54" s="176"/>
      <c r="O54" s="176"/>
      <c r="P54" s="176"/>
      <c r="Q54" s="176"/>
      <c r="R54" s="176"/>
      <c r="S54" s="171" t="s">
        <v>422</v>
      </c>
    </row>
    <row r="55" spans="1:19" s="171" customFormat="1" ht="23.25" x14ac:dyDescent="0.25">
      <c r="A55" s="174"/>
      <c r="B55" s="178" t="s">
        <v>100</v>
      </c>
      <c r="D55" s="171" t="s">
        <v>101</v>
      </c>
      <c r="E55" s="171" t="s">
        <v>333</v>
      </c>
      <c r="F55" s="192">
        <v>0</v>
      </c>
      <c r="G55" s="176">
        <v>0</v>
      </c>
      <c r="H55" s="176">
        <v>0</v>
      </c>
      <c r="I55" s="176">
        <f>F55+G55-H55</f>
        <v>0</v>
      </c>
      <c r="J55" s="177"/>
      <c r="K55" s="176"/>
      <c r="L55" s="176"/>
      <c r="M55" s="176"/>
      <c r="N55" s="176"/>
      <c r="O55" s="176"/>
      <c r="P55" s="176"/>
      <c r="Q55" s="176"/>
      <c r="R55" s="176"/>
      <c r="S55" s="171" t="s">
        <v>422</v>
      </c>
    </row>
    <row r="56" spans="1:19" s="171" customFormat="1" ht="23.25" x14ac:dyDescent="0.25">
      <c r="A56" s="174"/>
      <c r="B56" s="178"/>
      <c r="E56" s="171" t="s">
        <v>334</v>
      </c>
      <c r="F56" s="192">
        <v>0</v>
      </c>
      <c r="G56" s="176">
        <v>0</v>
      </c>
      <c r="H56" s="176">
        <v>0</v>
      </c>
      <c r="I56" s="176">
        <f t="shared" ref="I56:I57" si="19">F56+G56-H56</f>
        <v>0</v>
      </c>
      <c r="J56" s="177" t="s">
        <v>334</v>
      </c>
      <c r="K56" s="176">
        <v>0</v>
      </c>
      <c r="L56" s="176"/>
      <c r="M56" s="176"/>
      <c r="N56" s="176">
        <f>K56+L56-M56</f>
        <v>0</v>
      </c>
      <c r="O56" s="176">
        <v>0</v>
      </c>
      <c r="P56" s="176"/>
      <c r="Q56" s="176"/>
      <c r="R56" s="176">
        <f>O56+P56-Q56</f>
        <v>0</v>
      </c>
      <c r="S56" s="171" t="s">
        <v>422</v>
      </c>
    </row>
    <row r="57" spans="1:19" s="171" customFormat="1" ht="23.25" x14ac:dyDescent="0.25">
      <c r="A57" s="174"/>
      <c r="B57" s="178"/>
      <c r="E57" s="171" t="s">
        <v>335</v>
      </c>
      <c r="F57" s="192">
        <f>SUM(F55:F56)</f>
        <v>0</v>
      </c>
      <c r="G57" s="176">
        <v>0</v>
      </c>
      <c r="H57" s="176">
        <v>0</v>
      </c>
      <c r="I57" s="176">
        <f t="shared" si="19"/>
        <v>0</v>
      </c>
      <c r="J57" s="177"/>
      <c r="K57" s="176"/>
      <c r="L57" s="176"/>
      <c r="M57" s="176"/>
      <c r="N57" s="176"/>
      <c r="O57" s="176"/>
      <c r="P57" s="176"/>
      <c r="Q57" s="176"/>
      <c r="R57" s="176"/>
      <c r="S57" s="171" t="s">
        <v>422</v>
      </c>
    </row>
    <row r="58" spans="1:19" s="171" customFormat="1" ht="23.25" x14ac:dyDescent="0.25">
      <c r="A58" s="174"/>
      <c r="B58" s="178"/>
      <c r="F58" s="192"/>
      <c r="G58" s="192"/>
      <c r="H58" s="192"/>
      <c r="I58" s="176"/>
      <c r="J58" s="177"/>
      <c r="K58" s="176"/>
      <c r="L58" s="176"/>
      <c r="M58" s="176"/>
      <c r="N58" s="176"/>
      <c r="O58" s="176"/>
      <c r="P58" s="176"/>
      <c r="Q58" s="176"/>
      <c r="R58" s="176"/>
      <c r="S58" s="171" t="s">
        <v>422</v>
      </c>
    </row>
    <row r="59" spans="1:19" s="173" customFormat="1" ht="46.5" x14ac:dyDescent="0.25">
      <c r="A59" s="321"/>
      <c r="B59" s="322" t="s">
        <v>102</v>
      </c>
      <c r="C59" s="323" t="s">
        <v>113</v>
      </c>
      <c r="D59" s="323" t="s">
        <v>114</v>
      </c>
      <c r="E59" s="323" t="s">
        <v>333</v>
      </c>
      <c r="F59" s="324">
        <f>F55+F51</f>
        <v>0</v>
      </c>
      <c r="G59" s="190">
        <f>G55+G51</f>
        <v>0</v>
      </c>
      <c r="H59" s="190">
        <f>H55+H51</f>
        <v>0</v>
      </c>
      <c r="I59" s="325">
        <f>I51+I55</f>
        <v>0</v>
      </c>
      <c r="J59" s="325"/>
      <c r="K59" s="191"/>
      <c r="L59" s="191"/>
      <c r="M59" s="191"/>
      <c r="N59" s="191"/>
      <c r="O59" s="191"/>
      <c r="P59" s="191"/>
      <c r="Q59" s="191"/>
      <c r="R59" s="191"/>
      <c r="S59" s="171" t="s">
        <v>422</v>
      </c>
    </row>
    <row r="60" spans="1:19" s="173" customFormat="1" ht="23.25" x14ac:dyDescent="0.25">
      <c r="A60" s="321"/>
      <c r="B60" s="322"/>
      <c r="C60" s="323"/>
      <c r="D60" s="323"/>
      <c r="E60" s="323" t="s">
        <v>334</v>
      </c>
      <c r="F60" s="324">
        <f t="shared" ref="F60:H60" si="20">F56+F52</f>
        <v>0</v>
      </c>
      <c r="G60" s="190">
        <f t="shared" si="20"/>
        <v>0</v>
      </c>
      <c r="H60" s="190">
        <f t="shared" si="20"/>
        <v>0</v>
      </c>
      <c r="I60" s="325">
        <f t="shared" ref="I60:I61" si="21">I52+I56</f>
        <v>0</v>
      </c>
      <c r="J60" s="325" t="s">
        <v>334</v>
      </c>
      <c r="K60" s="325">
        <f>K56+K52</f>
        <v>0</v>
      </c>
      <c r="L60" s="325">
        <f t="shared" ref="L60:R60" si="22">L56+L52</f>
        <v>0</v>
      </c>
      <c r="M60" s="325">
        <f>M56+M52</f>
        <v>0</v>
      </c>
      <c r="N60" s="325">
        <f t="shared" si="22"/>
        <v>0</v>
      </c>
      <c r="O60" s="325">
        <f t="shared" si="22"/>
        <v>0</v>
      </c>
      <c r="P60" s="325">
        <f t="shared" si="22"/>
        <v>0</v>
      </c>
      <c r="Q60" s="325">
        <f t="shared" si="22"/>
        <v>0</v>
      </c>
      <c r="R60" s="325">
        <f t="shared" si="22"/>
        <v>0</v>
      </c>
      <c r="S60" s="171" t="s">
        <v>422</v>
      </c>
    </row>
    <row r="61" spans="1:19" s="173" customFormat="1" ht="23.25" x14ac:dyDescent="0.25">
      <c r="A61" s="321"/>
      <c r="B61" s="322"/>
      <c r="C61" s="323"/>
      <c r="D61" s="323"/>
      <c r="E61" s="323" t="s">
        <v>335</v>
      </c>
      <c r="F61" s="324">
        <f>F57+F53</f>
        <v>0</v>
      </c>
      <c r="G61" s="190">
        <f>G57+G53</f>
        <v>0</v>
      </c>
      <c r="H61" s="190">
        <f>H57+H53</f>
        <v>0</v>
      </c>
      <c r="I61" s="325">
        <f t="shared" si="21"/>
        <v>0</v>
      </c>
      <c r="J61" s="325"/>
      <c r="K61" s="191"/>
      <c r="L61" s="191"/>
      <c r="M61" s="191"/>
      <c r="N61" s="191"/>
      <c r="O61" s="191"/>
      <c r="P61" s="191"/>
      <c r="Q61" s="191"/>
      <c r="R61" s="191"/>
      <c r="S61" s="171" t="s">
        <v>422</v>
      </c>
    </row>
    <row r="62" spans="1:19" s="171" customFormat="1" ht="23.25" x14ac:dyDescent="0.25">
      <c r="A62" s="184"/>
      <c r="B62" s="185"/>
      <c r="C62" s="186"/>
      <c r="D62" s="186"/>
      <c r="E62" s="186"/>
      <c r="F62" s="187"/>
      <c r="G62" s="188"/>
      <c r="H62" s="188"/>
      <c r="I62" s="188"/>
      <c r="J62" s="189"/>
      <c r="K62" s="188"/>
      <c r="L62" s="188"/>
      <c r="M62" s="188"/>
      <c r="N62" s="188"/>
      <c r="O62" s="188"/>
      <c r="P62" s="188"/>
      <c r="Q62" s="188"/>
      <c r="R62" s="188"/>
      <c r="S62" s="171" t="s">
        <v>422</v>
      </c>
    </row>
    <row r="63" spans="1:19" s="171" customFormat="1" ht="46.5" x14ac:dyDescent="0.25">
      <c r="A63" s="326" t="s">
        <v>115</v>
      </c>
      <c r="B63" s="331" t="s">
        <v>96</v>
      </c>
      <c r="C63" s="328" t="s">
        <v>116</v>
      </c>
      <c r="D63" s="328" t="s">
        <v>117</v>
      </c>
      <c r="E63" s="328"/>
      <c r="F63" s="329"/>
      <c r="G63" s="330"/>
      <c r="H63" s="330"/>
      <c r="I63" s="330" t="s">
        <v>2</v>
      </c>
      <c r="J63" s="330"/>
      <c r="K63" s="330"/>
      <c r="L63" s="330"/>
      <c r="M63" s="330"/>
      <c r="N63" s="330"/>
      <c r="O63" s="330"/>
      <c r="P63" s="330"/>
      <c r="Q63" s="330"/>
      <c r="R63" s="330"/>
      <c r="S63" s="171" t="s">
        <v>423</v>
      </c>
    </row>
    <row r="64" spans="1:19" s="171" customFormat="1" ht="23.25" x14ac:dyDescent="0.25">
      <c r="A64" s="174"/>
      <c r="B64" s="178" t="s">
        <v>98</v>
      </c>
      <c r="D64" s="171" t="s">
        <v>99</v>
      </c>
      <c r="E64" s="171" t="s">
        <v>333</v>
      </c>
      <c r="F64" s="192">
        <v>1300</v>
      </c>
      <c r="G64" s="176">
        <v>0</v>
      </c>
      <c r="H64" s="176">
        <v>0</v>
      </c>
      <c r="I64" s="176">
        <f>F64+G64-H64</f>
        <v>1300</v>
      </c>
      <c r="J64" s="177"/>
      <c r="K64" s="176"/>
      <c r="L64" s="176"/>
      <c r="M64" s="176"/>
      <c r="N64" s="176"/>
      <c r="O64" s="176"/>
      <c r="P64" s="176"/>
      <c r="Q64" s="176"/>
      <c r="R64" s="176" t="s">
        <v>2</v>
      </c>
      <c r="S64" s="171" t="s">
        <v>423</v>
      </c>
    </row>
    <row r="65" spans="1:19" s="171" customFormat="1" ht="23.25" x14ac:dyDescent="0.25">
      <c r="A65" s="174"/>
      <c r="B65" s="178"/>
      <c r="E65" s="171" t="s">
        <v>334</v>
      </c>
      <c r="F65" s="192">
        <v>245500</v>
      </c>
      <c r="G65" s="176">
        <v>0</v>
      </c>
      <c r="H65" s="176">
        <v>0</v>
      </c>
      <c r="I65" s="176">
        <f t="shared" ref="I65:I66" si="23">F65+G65-H65</f>
        <v>245500</v>
      </c>
      <c r="J65" s="177" t="s">
        <v>334</v>
      </c>
      <c r="K65" s="176">
        <v>245500</v>
      </c>
      <c r="L65" s="176"/>
      <c r="M65" s="176"/>
      <c r="N65" s="176">
        <f>K65+L65-M65</f>
        <v>245500</v>
      </c>
      <c r="O65" s="176">
        <v>245500</v>
      </c>
      <c r="P65" s="176"/>
      <c r="Q65" s="176"/>
      <c r="R65" s="176">
        <f>O65+P65-Q65</f>
        <v>245500</v>
      </c>
      <c r="S65" s="171" t="s">
        <v>423</v>
      </c>
    </row>
    <row r="66" spans="1:19" s="171" customFormat="1" ht="23.25" x14ac:dyDescent="0.25">
      <c r="A66" s="174"/>
      <c r="B66" s="178"/>
      <c r="E66" s="171" t="s">
        <v>335</v>
      </c>
      <c r="F66" s="192">
        <v>246800</v>
      </c>
      <c r="G66" s="176">
        <v>0</v>
      </c>
      <c r="H66" s="176">
        <v>0</v>
      </c>
      <c r="I66" s="176">
        <f t="shared" si="23"/>
        <v>246800</v>
      </c>
      <c r="J66" s="177"/>
      <c r="K66" s="176"/>
      <c r="L66" s="176"/>
      <c r="M66" s="176"/>
      <c r="N66" s="176"/>
      <c r="O66" s="176"/>
      <c r="P66" s="176"/>
      <c r="Q66" s="176"/>
      <c r="R66" s="176"/>
      <c r="S66" s="171" t="s">
        <v>423</v>
      </c>
    </row>
    <row r="67" spans="1:19" s="171" customFormat="1" ht="23.25" x14ac:dyDescent="0.25">
      <c r="A67" s="174"/>
      <c r="B67" s="178"/>
      <c r="F67" s="192"/>
      <c r="G67" s="176"/>
      <c r="H67" s="176"/>
      <c r="I67" s="176"/>
      <c r="J67" s="177"/>
      <c r="K67" s="176"/>
      <c r="L67" s="176"/>
      <c r="M67" s="176"/>
      <c r="N67" s="176"/>
      <c r="O67" s="176"/>
      <c r="P67" s="176"/>
      <c r="Q67" s="176"/>
      <c r="R67" s="176"/>
      <c r="S67" s="171" t="s">
        <v>423</v>
      </c>
    </row>
    <row r="68" spans="1:19" s="171" customFormat="1" ht="23.25" x14ac:dyDescent="0.25">
      <c r="A68" s="174"/>
      <c r="B68" s="178" t="s">
        <v>100</v>
      </c>
      <c r="D68" s="171" t="s">
        <v>101</v>
      </c>
      <c r="E68" s="171" t="s">
        <v>333</v>
      </c>
      <c r="F68" s="192">
        <v>0</v>
      </c>
      <c r="G68" s="176">
        <v>0</v>
      </c>
      <c r="H68" s="176">
        <v>0</v>
      </c>
      <c r="I68" s="176">
        <f>F68+G68-H68</f>
        <v>0</v>
      </c>
      <c r="J68" s="177"/>
      <c r="K68" s="176"/>
      <c r="L68" s="176"/>
      <c r="M68" s="176"/>
      <c r="N68" s="176"/>
      <c r="O68" s="176"/>
      <c r="P68" s="176"/>
      <c r="Q68" s="176"/>
      <c r="R68" s="176"/>
      <c r="S68" s="171" t="s">
        <v>423</v>
      </c>
    </row>
    <row r="69" spans="1:19" s="171" customFormat="1" ht="23.25" x14ac:dyDescent="0.25">
      <c r="A69" s="174"/>
      <c r="B69" s="178"/>
      <c r="E69" s="171" t="s">
        <v>334</v>
      </c>
      <c r="F69" s="192">
        <v>0</v>
      </c>
      <c r="G69" s="176">
        <v>0</v>
      </c>
      <c r="H69" s="176">
        <v>0</v>
      </c>
      <c r="I69" s="176">
        <f t="shared" ref="I69:I70" si="24">F69+G69-H69</f>
        <v>0</v>
      </c>
      <c r="J69" s="177" t="s">
        <v>334</v>
      </c>
      <c r="K69" s="176">
        <v>0</v>
      </c>
      <c r="L69" s="176"/>
      <c r="M69" s="176"/>
      <c r="N69" s="176">
        <f>K69+L69-M69</f>
        <v>0</v>
      </c>
      <c r="O69" s="176">
        <v>0</v>
      </c>
      <c r="P69" s="176"/>
      <c r="Q69" s="176"/>
      <c r="R69" s="176">
        <f>O69+P69-Q69</f>
        <v>0</v>
      </c>
      <c r="S69" s="171" t="s">
        <v>423</v>
      </c>
    </row>
    <row r="70" spans="1:19" s="171" customFormat="1" ht="23.25" x14ac:dyDescent="0.25">
      <c r="A70" s="174"/>
      <c r="B70" s="178"/>
      <c r="E70" s="171" t="s">
        <v>335</v>
      </c>
      <c r="F70" s="192">
        <f>SUM(F68:F69)</f>
        <v>0</v>
      </c>
      <c r="G70" s="176">
        <v>0</v>
      </c>
      <c r="H70" s="176">
        <v>0</v>
      </c>
      <c r="I70" s="176">
        <f t="shared" si="24"/>
        <v>0</v>
      </c>
      <c r="J70" s="177"/>
      <c r="K70" s="176"/>
      <c r="L70" s="176"/>
      <c r="M70" s="176"/>
      <c r="N70" s="176"/>
      <c r="O70" s="176"/>
      <c r="P70" s="176"/>
      <c r="Q70" s="176"/>
      <c r="R70" s="176"/>
      <c r="S70" s="171" t="s">
        <v>423</v>
      </c>
    </row>
    <row r="71" spans="1:19" s="171" customFormat="1" ht="23.25" x14ac:dyDescent="0.25">
      <c r="A71" s="174"/>
      <c r="B71" s="178"/>
      <c r="F71" s="192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1" t="s">
        <v>423</v>
      </c>
    </row>
    <row r="72" spans="1:19" s="173" customFormat="1" ht="46.5" x14ac:dyDescent="0.25">
      <c r="A72" s="321"/>
      <c r="B72" s="322" t="s">
        <v>102</v>
      </c>
      <c r="C72" s="323" t="s">
        <v>116</v>
      </c>
      <c r="D72" s="323" t="s">
        <v>117</v>
      </c>
      <c r="E72" s="323" t="s">
        <v>333</v>
      </c>
      <c r="F72" s="324">
        <f>F68+F64</f>
        <v>1300</v>
      </c>
      <c r="G72" s="190">
        <f>G68+G64</f>
        <v>0</v>
      </c>
      <c r="H72" s="190">
        <f>H68+H64</f>
        <v>0</v>
      </c>
      <c r="I72" s="325">
        <f>I64+I68</f>
        <v>1300</v>
      </c>
      <c r="J72" s="325"/>
      <c r="K72" s="191"/>
      <c r="L72" s="191"/>
      <c r="M72" s="191"/>
      <c r="N72" s="191"/>
      <c r="O72" s="191"/>
      <c r="P72" s="191"/>
      <c r="Q72" s="191"/>
      <c r="R72" s="191"/>
      <c r="S72" s="171" t="s">
        <v>423</v>
      </c>
    </row>
    <row r="73" spans="1:19" s="173" customFormat="1" ht="23.25" x14ac:dyDescent="0.25">
      <c r="A73" s="321"/>
      <c r="B73" s="322"/>
      <c r="C73" s="323"/>
      <c r="D73" s="323"/>
      <c r="E73" s="323" t="s">
        <v>334</v>
      </c>
      <c r="F73" s="324">
        <f t="shared" ref="F73:H73" si="25">F69+F65</f>
        <v>245500</v>
      </c>
      <c r="G73" s="190">
        <f t="shared" si="25"/>
        <v>0</v>
      </c>
      <c r="H73" s="190">
        <f t="shared" si="25"/>
        <v>0</v>
      </c>
      <c r="I73" s="325">
        <f t="shared" ref="I73:I74" si="26">I65+I69</f>
        <v>245500</v>
      </c>
      <c r="J73" s="325" t="s">
        <v>334</v>
      </c>
      <c r="K73" s="325">
        <f>K69+K65</f>
        <v>245500</v>
      </c>
      <c r="L73" s="325">
        <f t="shared" ref="L73" si="27">L69+L65</f>
        <v>0</v>
      </c>
      <c r="M73" s="325">
        <f>M69+M65</f>
        <v>0</v>
      </c>
      <c r="N73" s="325">
        <f t="shared" ref="N73:R73" si="28">N69+N65</f>
        <v>245500</v>
      </c>
      <c r="O73" s="325">
        <f t="shared" si="28"/>
        <v>245500</v>
      </c>
      <c r="P73" s="325">
        <f t="shared" si="28"/>
        <v>0</v>
      </c>
      <c r="Q73" s="325">
        <f t="shared" si="28"/>
        <v>0</v>
      </c>
      <c r="R73" s="325">
        <f t="shared" si="28"/>
        <v>245500</v>
      </c>
      <c r="S73" s="171" t="s">
        <v>423</v>
      </c>
    </row>
    <row r="74" spans="1:19" s="173" customFormat="1" ht="23.25" x14ac:dyDescent="0.25">
      <c r="A74" s="321"/>
      <c r="B74" s="322"/>
      <c r="C74" s="323"/>
      <c r="D74" s="323"/>
      <c r="E74" s="323" t="s">
        <v>335</v>
      </c>
      <c r="F74" s="324">
        <f>F70+F66</f>
        <v>246800</v>
      </c>
      <c r="G74" s="190">
        <f>G70+G66</f>
        <v>0</v>
      </c>
      <c r="H74" s="190">
        <f>H70+H66</f>
        <v>0</v>
      </c>
      <c r="I74" s="325">
        <f t="shared" si="26"/>
        <v>246800</v>
      </c>
      <c r="J74" s="325"/>
      <c r="K74" s="191"/>
      <c r="L74" s="191"/>
      <c r="M74" s="191"/>
      <c r="N74" s="191"/>
      <c r="O74" s="191"/>
      <c r="P74" s="191"/>
      <c r="Q74" s="191"/>
      <c r="R74" s="191"/>
      <c r="S74" s="171" t="s">
        <v>423</v>
      </c>
    </row>
    <row r="75" spans="1:19" s="171" customFormat="1" ht="23.25" x14ac:dyDescent="0.25">
      <c r="A75" s="184"/>
      <c r="B75" s="185"/>
      <c r="C75" s="186"/>
      <c r="D75" s="186"/>
      <c r="E75" s="186"/>
      <c r="F75" s="187"/>
      <c r="G75" s="188"/>
      <c r="H75" s="188"/>
      <c r="I75" s="188"/>
      <c r="J75" s="189"/>
      <c r="K75" s="188"/>
      <c r="L75" s="188"/>
      <c r="M75" s="188"/>
      <c r="N75" s="188"/>
      <c r="O75" s="188"/>
      <c r="P75" s="188"/>
      <c r="Q75" s="188"/>
      <c r="R75" s="188"/>
      <c r="S75" s="171" t="s">
        <v>423</v>
      </c>
    </row>
    <row r="76" spans="1:19" s="171" customFormat="1" ht="23.25" x14ac:dyDescent="0.25">
      <c r="A76" s="326" t="s">
        <v>118</v>
      </c>
      <c r="B76" s="327" t="s">
        <v>96</v>
      </c>
      <c r="C76" s="328" t="s">
        <v>119</v>
      </c>
      <c r="D76" s="328" t="s">
        <v>120</v>
      </c>
      <c r="E76" s="328"/>
      <c r="F76" s="329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171" t="s">
        <v>424</v>
      </c>
    </row>
    <row r="77" spans="1:19" s="171" customFormat="1" ht="23.25" x14ac:dyDescent="0.25">
      <c r="A77" s="174"/>
      <c r="B77" s="178" t="s">
        <v>98</v>
      </c>
      <c r="D77" s="171" t="s">
        <v>99</v>
      </c>
      <c r="E77" s="171" t="s">
        <v>333</v>
      </c>
      <c r="F77" s="192">
        <v>154957.01</v>
      </c>
      <c r="G77" s="176">
        <v>0</v>
      </c>
      <c r="H77" s="176">
        <v>0</v>
      </c>
      <c r="I77" s="176">
        <f>F77+G77-H77</f>
        <v>154957.01</v>
      </c>
      <c r="J77" s="177"/>
      <c r="K77" s="176"/>
      <c r="L77" s="176"/>
      <c r="M77" s="176"/>
      <c r="N77" s="176"/>
      <c r="O77" s="176"/>
      <c r="P77" s="176"/>
      <c r="Q77" s="176"/>
      <c r="R77" s="176" t="s">
        <v>2</v>
      </c>
      <c r="S77" s="171" t="s">
        <v>424</v>
      </c>
    </row>
    <row r="78" spans="1:19" s="171" customFormat="1" ht="23.25" x14ac:dyDescent="0.25">
      <c r="A78" s="174"/>
      <c r="B78" s="178"/>
      <c r="E78" s="171" t="s">
        <v>334</v>
      </c>
      <c r="F78" s="192">
        <v>343050</v>
      </c>
      <c r="G78" s="176">
        <v>0</v>
      </c>
      <c r="H78" s="176">
        <v>0</v>
      </c>
      <c r="I78" s="176">
        <f t="shared" ref="I78:I79" si="29">F78+G78-H78</f>
        <v>343050</v>
      </c>
      <c r="J78" s="177" t="s">
        <v>334</v>
      </c>
      <c r="K78" s="176">
        <v>327650</v>
      </c>
      <c r="L78" s="176"/>
      <c r="M78" s="176"/>
      <c r="N78" s="176">
        <f>K78+L78-M78</f>
        <v>327650</v>
      </c>
      <c r="O78" s="176">
        <v>325950</v>
      </c>
      <c r="P78" s="176"/>
      <c r="Q78" s="176"/>
      <c r="R78" s="176">
        <f>O78+P78-Q78</f>
        <v>325950</v>
      </c>
      <c r="S78" s="171" t="s">
        <v>424</v>
      </c>
    </row>
    <row r="79" spans="1:19" s="171" customFormat="1" ht="23.25" x14ac:dyDescent="0.25">
      <c r="A79" s="174"/>
      <c r="B79" s="178"/>
      <c r="E79" s="171" t="s">
        <v>335</v>
      </c>
      <c r="F79" s="192">
        <v>498007.01</v>
      </c>
      <c r="G79" s="176">
        <v>0</v>
      </c>
      <c r="H79" s="176">
        <v>0</v>
      </c>
      <c r="I79" s="176">
        <f t="shared" si="29"/>
        <v>498007.01</v>
      </c>
      <c r="J79" s="177"/>
      <c r="K79" s="176"/>
      <c r="L79" s="176"/>
      <c r="M79" s="176"/>
      <c r="N79" s="176"/>
      <c r="O79" s="176"/>
      <c r="P79" s="176"/>
      <c r="Q79" s="176"/>
      <c r="R79" s="176"/>
      <c r="S79" s="171" t="s">
        <v>424</v>
      </c>
    </row>
    <row r="80" spans="1:19" s="171" customFormat="1" ht="23.25" x14ac:dyDescent="0.25">
      <c r="A80" s="174"/>
      <c r="B80" s="178"/>
      <c r="F80" s="192"/>
      <c r="G80" s="176"/>
      <c r="H80" s="176"/>
      <c r="I80" s="176"/>
      <c r="J80" s="177"/>
      <c r="K80" s="176"/>
      <c r="L80" s="176"/>
      <c r="M80" s="176"/>
      <c r="N80" s="176"/>
      <c r="O80" s="176"/>
      <c r="P80" s="176"/>
      <c r="Q80" s="176"/>
      <c r="R80" s="176"/>
      <c r="S80" s="171" t="s">
        <v>424</v>
      </c>
    </row>
    <row r="81" spans="1:19" s="171" customFormat="1" ht="23.25" x14ac:dyDescent="0.25">
      <c r="A81" s="174"/>
      <c r="B81" s="178" t="s">
        <v>100</v>
      </c>
      <c r="D81" s="171" t="s">
        <v>101</v>
      </c>
      <c r="E81" s="171" t="s">
        <v>333</v>
      </c>
      <c r="F81" s="192">
        <v>84895.3</v>
      </c>
      <c r="G81" s="176">
        <v>0</v>
      </c>
      <c r="H81" s="176">
        <v>0</v>
      </c>
      <c r="I81" s="176">
        <f>F81+G81-H81</f>
        <v>84895.3</v>
      </c>
      <c r="J81" s="177"/>
      <c r="K81" s="176"/>
      <c r="L81" s="176"/>
      <c r="M81" s="176"/>
      <c r="N81" s="176"/>
      <c r="O81" s="176"/>
      <c r="P81" s="176"/>
      <c r="Q81" s="176"/>
      <c r="R81" s="176"/>
      <c r="S81" s="171" t="s">
        <v>424</v>
      </c>
    </row>
    <row r="82" spans="1:19" s="171" customFormat="1" ht="23.25" x14ac:dyDescent="0.25">
      <c r="A82" s="174"/>
      <c r="B82" s="193"/>
      <c r="E82" s="171" t="s">
        <v>334</v>
      </c>
      <c r="F82" s="192">
        <v>872108.98</v>
      </c>
      <c r="G82" s="176">
        <v>9967.2999999999993</v>
      </c>
      <c r="H82" s="176">
        <v>0</v>
      </c>
      <c r="I82" s="176">
        <f t="shared" ref="I82:I83" si="30">F82+G82-H82</f>
        <v>882076.28</v>
      </c>
      <c r="J82" s="177" t="s">
        <v>334</v>
      </c>
      <c r="K82" s="176">
        <v>173530</v>
      </c>
      <c r="L82" s="176"/>
      <c r="M82" s="176"/>
      <c r="N82" s="176">
        <f>K82+L82-M82</f>
        <v>173530</v>
      </c>
      <c r="O82" s="176">
        <v>173530</v>
      </c>
      <c r="P82" s="176"/>
      <c r="Q82" s="176"/>
      <c r="R82" s="176">
        <f>O82+P82-Q82</f>
        <v>173530</v>
      </c>
      <c r="S82" s="171" t="s">
        <v>424</v>
      </c>
    </row>
    <row r="83" spans="1:19" s="171" customFormat="1" ht="23.25" x14ac:dyDescent="0.25">
      <c r="A83" s="174"/>
      <c r="B83" s="193"/>
      <c r="E83" s="171" t="s">
        <v>335</v>
      </c>
      <c r="F83" s="192">
        <v>957004.28</v>
      </c>
      <c r="G83" s="176">
        <v>9967.2999999999993</v>
      </c>
      <c r="H83" s="176">
        <v>0</v>
      </c>
      <c r="I83" s="176">
        <f t="shared" si="30"/>
        <v>966971.58000000007</v>
      </c>
      <c r="J83" s="177"/>
      <c r="K83" s="176"/>
      <c r="L83" s="176"/>
      <c r="M83" s="176"/>
      <c r="N83" s="176"/>
      <c r="O83" s="176"/>
      <c r="P83" s="176"/>
      <c r="Q83" s="176"/>
      <c r="R83" s="176"/>
      <c r="S83" s="171" t="s">
        <v>424</v>
      </c>
    </row>
    <row r="84" spans="1:19" s="171" customFormat="1" ht="23.25" x14ac:dyDescent="0.25">
      <c r="A84" s="174"/>
      <c r="B84" s="193"/>
      <c r="F84" s="192"/>
      <c r="G84" s="176"/>
      <c r="H84" s="176"/>
      <c r="I84" s="176"/>
      <c r="J84" s="177"/>
      <c r="K84" s="176"/>
      <c r="L84" s="176"/>
      <c r="M84" s="176"/>
      <c r="N84" s="176"/>
      <c r="O84" s="176"/>
      <c r="P84" s="176"/>
      <c r="Q84" s="176"/>
      <c r="R84" s="176"/>
      <c r="S84" s="171" t="s">
        <v>424</v>
      </c>
    </row>
    <row r="85" spans="1:19" s="173" customFormat="1" ht="46.5" x14ac:dyDescent="0.25">
      <c r="A85" s="321"/>
      <c r="B85" s="322" t="s">
        <v>102</v>
      </c>
      <c r="C85" s="323" t="s">
        <v>119</v>
      </c>
      <c r="D85" s="323" t="s">
        <v>120</v>
      </c>
      <c r="E85" s="323" t="s">
        <v>333</v>
      </c>
      <c r="F85" s="324">
        <f>F81+F77</f>
        <v>239852.31</v>
      </c>
      <c r="G85" s="190">
        <f>G81+G77</f>
        <v>0</v>
      </c>
      <c r="H85" s="190">
        <f>H81+H77</f>
        <v>0</v>
      </c>
      <c r="I85" s="325">
        <f>I77+I81</f>
        <v>239852.31</v>
      </c>
      <c r="J85" s="325"/>
      <c r="K85" s="191"/>
      <c r="L85" s="191"/>
      <c r="M85" s="191"/>
      <c r="N85" s="191"/>
      <c r="O85" s="191"/>
      <c r="P85" s="191"/>
      <c r="Q85" s="191"/>
      <c r="R85" s="191"/>
      <c r="S85" s="171" t="s">
        <v>424</v>
      </c>
    </row>
    <row r="86" spans="1:19" s="173" customFormat="1" ht="23.25" x14ac:dyDescent="0.25">
      <c r="A86" s="321"/>
      <c r="B86" s="322"/>
      <c r="C86" s="323"/>
      <c r="D86" s="323"/>
      <c r="E86" s="323" t="s">
        <v>334</v>
      </c>
      <c r="F86" s="324">
        <f t="shared" ref="F86:H86" si="31">F82+F78</f>
        <v>1215158.98</v>
      </c>
      <c r="G86" s="190">
        <f t="shared" si="31"/>
        <v>9967.2999999999993</v>
      </c>
      <c r="H86" s="190">
        <f t="shared" si="31"/>
        <v>0</v>
      </c>
      <c r="I86" s="325">
        <f t="shared" ref="I86:I87" si="32">I78+I82</f>
        <v>1225126.28</v>
      </c>
      <c r="J86" s="325" t="s">
        <v>334</v>
      </c>
      <c r="K86" s="325">
        <f>K82+K78</f>
        <v>501180</v>
      </c>
      <c r="L86" s="325">
        <f t="shared" ref="L86" si="33">L82+L78</f>
        <v>0</v>
      </c>
      <c r="M86" s="325">
        <f>M82+M78</f>
        <v>0</v>
      </c>
      <c r="N86" s="325">
        <f t="shared" ref="N86:R86" si="34">N82+N78</f>
        <v>501180</v>
      </c>
      <c r="O86" s="325">
        <f t="shared" si="34"/>
        <v>499480</v>
      </c>
      <c r="P86" s="325">
        <f t="shared" si="34"/>
        <v>0</v>
      </c>
      <c r="Q86" s="325">
        <f t="shared" si="34"/>
        <v>0</v>
      </c>
      <c r="R86" s="325">
        <f t="shared" si="34"/>
        <v>499480</v>
      </c>
      <c r="S86" s="171" t="s">
        <v>424</v>
      </c>
    </row>
    <row r="87" spans="1:19" s="173" customFormat="1" ht="23.25" x14ac:dyDescent="0.25">
      <c r="A87" s="321"/>
      <c r="B87" s="322"/>
      <c r="C87" s="323"/>
      <c r="D87" s="323"/>
      <c r="E87" s="323" t="s">
        <v>335</v>
      </c>
      <c r="F87" s="324">
        <f>F83+F79</f>
        <v>1455011.29</v>
      </c>
      <c r="G87" s="190">
        <f>G83+G79</f>
        <v>9967.2999999999993</v>
      </c>
      <c r="H87" s="190">
        <f>H83+H79</f>
        <v>0</v>
      </c>
      <c r="I87" s="325">
        <f t="shared" si="32"/>
        <v>1464978.59</v>
      </c>
      <c r="J87" s="325"/>
      <c r="K87" s="191"/>
      <c r="L87" s="191"/>
      <c r="M87" s="191"/>
      <c r="N87" s="191"/>
      <c r="O87" s="191"/>
      <c r="P87" s="191"/>
      <c r="Q87" s="191"/>
      <c r="R87" s="191"/>
      <c r="S87" s="171" t="s">
        <v>424</v>
      </c>
    </row>
    <row r="88" spans="1:19" s="171" customFormat="1" ht="23.25" x14ac:dyDescent="0.25">
      <c r="A88" s="184"/>
      <c r="B88" s="185"/>
      <c r="C88" s="186"/>
      <c r="D88" s="186"/>
      <c r="E88" s="186"/>
      <c r="F88" s="187"/>
      <c r="G88" s="188"/>
      <c r="H88" s="188"/>
      <c r="I88" s="188"/>
      <c r="J88" s="189"/>
      <c r="K88" s="188"/>
      <c r="L88" s="188"/>
      <c r="M88" s="188"/>
      <c r="N88" s="188"/>
      <c r="O88" s="188"/>
      <c r="P88" s="188"/>
      <c r="Q88" s="188"/>
      <c r="R88" s="188"/>
      <c r="S88" s="171" t="s">
        <v>424</v>
      </c>
    </row>
    <row r="89" spans="1:19" s="171" customFormat="1" ht="46.5" x14ac:dyDescent="0.25">
      <c r="A89" s="326" t="s">
        <v>121</v>
      </c>
      <c r="B89" s="327" t="s">
        <v>96</v>
      </c>
      <c r="C89" s="328" t="s">
        <v>122</v>
      </c>
      <c r="D89" s="328" t="s">
        <v>123</v>
      </c>
      <c r="E89" s="328"/>
      <c r="F89" s="329"/>
      <c r="G89" s="330"/>
      <c r="H89" s="330"/>
      <c r="I89" s="330"/>
      <c r="J89" s="330"/>
      <c r="K89" s="330"/>
      <c r="L89" s="330"/>
      <c r="M89" s="330"/>
      <c r="N89" s="330"/>
      <c r="O89" s="330"/>
      <c r="P89" s="330"/>
      <c r="Q89" s="330"/>
      <c r="R89" s="330"/>
      <c r="S89" s="171" t="s">
        <v>425</v>
      </c>
    </row>
    <row r="90" spans="1:19" s="171" customFormat="1" ht="23.25" x14ac:dyDescent="0.25">
      <c r="A90" s="174"/>
      <c r="B90" s="178" t="s">
        <v>98</v>
      </c>
      <c r="D90" s="171" t="s">
        <v>99</v>
      </c>
      <c r="E90" s="171" t="s">
        <v>333</v>
      </c>
      <c r="F90" s="192">
        <v>0</v>
      </c>
      <c r="G90" s="176">
        <v>0</v>
      </c>
      <c r="H90" s="176">
        <v>0</v>
      </c>
      <c r="I90" s="176">
        <f>F90+G90-H90</f>
        <v>0</v>
      </c>
      <c r="J90" s="177"/>
      <c r="K90" s="176"/>
      <c r="L90" s="176"/>
      <c r="M90" s="176"/>
      <c r="N90" s="176"/>
      <c r="O90" s="176"/>
      <c r="P90" s="176"/>
      <c r="Q90" s="176"/>
      <c r="R90" s="176" t="s">
        <v>2</v>
      </c>
      <c r="S90" s="171" t="s">
        <v>425</v>
      </c>
    </row>
    <row r="91" spans="1:19" s="171" customFormat="1" ht="23.25" x14ac:dyDescent="0.25">
      <c r="A91" s="174"/>
      <c r="B91" s="178"/>
      <c r="E91" s="171" t="s">
        <v>334</v>
      </c>
      <c r="F91" s="192">
        <v>0</v>
      </c>
      <c r="G91" s="176">
        <v>0</v>
      </c>
      <c r="H91" s="176">
        <v>0</v>
      </c>
      <c r="I91" s="176">
        <f t="shared" ref="I91:I92" si="35">F91+G91-H91</f>
        <v>0</v>
      </c>
      <c r="J91" s="177" t="s">
        <v>334</v>
      </c>
      <c r="K91" s="176">
        <v>0</v>
      </c>
      <c r="L91" s="176"/>
      <c r="M91" s="176"/>
      <c r="N91" s="176">
        <f>K91+L91-M91</f>
        <v>0</v>
      </c>
      <c r="O91" s="176">
        <v>0</v>
      </c>
      <c r="P91" s="176"/>
      <c r="Q91" s="176"/>
      <c r="R91" s="176">
        <f>O91+P91-Q91</f>
        <v>0</v>
      </c>
      <c r="S91" s="171" t="s">
        <v>425</v>
      </c>
    </row>
    <row r="92" spans="1:19" s="171" customFormat="1" ht="23.25" x14ac:dyDescent="0.25">
      <c r="A92" s="174"/>
      <c r="B92" s="178"/>
      <c r="E92" s="171" t="s">
        <v>335</v>
      </c>
      <c r="F92" s="192">
        <f>SUM(F90:F91)</f>
        <v>0</v>
      </c>
      <c r="G92" s="176">
        <v>0</v>
      </c>
      <c r="H92" s="176">
        <v>0</v>
      </c>
      <c r="I92" s="176">
        <f t="shared" si="35"/>
        <v>0</v>
      </c>
      <c r="J92" s="177"/>
      <c r="K92" s="176"/>
      <c r="L92" s="176"/>
      <c r="M92" s="176"/>
      <c r="N92" s="176"/>
      <c r="O92" s="176"/>
      <c r="P92" s="176"/>
      <c r="Q92" s="176"/>
      <c r="R92" s="176"/>
      <c r="S92" s="171" t="s">
        <v>425</v>
      </c>
    </row>
    <row r="93" spans="1:19" s="171" customFormat="1" ht="23.25" x14ac:dyDescent="0.25">
      <c r="A93" s="174"/>
      <c r="B93" s="178"/>
      <c r="F93" s="192"/>
      <c r="G93" s="176"/>
      <c r="H93" s="176"/>
      <c r="I93" s="176"/>
      <c r="J93" s="177"/>
      <c r="K93" s="176"/>
      <c r="L93" s="176"/>
      <c r="M93" s="176"/>
      <c r="N93" s="176"/>
      <c r="O93" s="176"/>
      <c r="P93" s="176"/>
      <c r="Q93" s="176"/>
      <c r="R93" s="176"/>
      <c r="S93" s="171" t="s">
        <v>425</v>
      </c>
    </row>
    <row r="94" spans="1:19" s="171" customFormat="1" ht="23.25" x14ac:dyDescent="0.25">
      <c r="A94" s="174"/>
      <c r="B94" s="178" t="s">
        <v>100</v>
      </c>
      <c r="D94" s="171" t="s">
        <v>101</v>
      </c>
      <c r="E94" s="171" t="s">
        <v>333</v>
      </c>
      <c r="F94" s="192">
        <v>0</v>
      </c>
      <c r="G94" s="176">
        <v>0</v>
      </c>
      <c r="H94" s="176">
        <v>0</v>
      </c>
      <c r="I94" s="176">
        <f>F94+G94-H94</f>
        <v>0</v>
      </c>
      <c r="J94" s="177"/>
      <c r="K94" s="176"/>
      <c r="L94" s="176"/>
      <c r="M94" s="176"/>
      <c r="N94" s="176"/>
      <c r="O94" s="176"/>
      <c r="P94" s="176"/>
      <c r="Q94" s="176"/>
      <c r="R94" s="176"/>
      <c r="S94" s="171" t="s">
        <v>425</v>
      </c>
    </row>
    <row r="95" spans="1:19" s="171" customFormat="1" ht="23.25" x14ac:dyDescent="0.25">
      <c r="A95" s="174"/>
      <c r="B95" s="178"/>
      <c r="E95" s="171" t="s">
        <v>334</v>
      </c>
      <c r="F95" s="192">
        <v>0</v>
      </c>
      <c r="G95" s="176">
        <v>0</v>
      </c>
      <c r="H95" s="176">
        <v>0</v>
      </c>
      <c r="I95" s="176">
        <f t="shared" ref="I95:I96" si="36">F95+G95-H95</f>
        <v>0</v>
      </c>
      <c r="J95" s="177" t="s">
        <v>334</v>
      </c>
      <c r="K95" s="176">
        <v>0</v>
      </c>
      <c r="L95" s="176"/>
      <c r="M95" s="176"/>
      <c r="N95" s="176">
        <f>K95+L95-M95</f>
        <v>0</v>
      </c>
      <c r="O95" s="176">
        <v>0</v>
      </c>
      <c r="P95" s="176"/>
      <c r="Q95" s="176"/>
      <c r="R95" s="176">
        <f>O95+P95-Q95</f>
        <v>0</v>
      </c>
      <c r="S95" s="171" t="s">
        <v>425</v>
      </c>
    </row>
    <row r="96" spans="1:19" s="171" customFormat="1" ht="23.25" x14ac:dyDescent="0.25">
      <c r="A96" s="174"/>
      <c r="B96" s="178"/>
      <c r="E96" s="171" t="s">
        <v>335</v>
      </c>
      <c r="F96" s="192">
        <f>SUM(F94:F95)</f>
        <v>0</v>
      </c>
      <c r="G96" s="176">
        <v>0</v>
      </c>
      <c r="H96" s="176">
        <v>0</v>
      </c>
      <c r="I96" s="176">
        <f t="shared" si="36"/>
        <v>0</v>
      </c>
      <c r="J96" s="177"/>
      <c r="K96" s="176"/>
      <c r="L96" s="176"/>
      <c r="M96" s="176"/>
      <c r="N96" s="176"/>
      <c r="O96" s="176"/>
      <c r="P96" s="176"/>
      <c r="Q96" s="176"/>
      <c r="R96" s="176"/>
      <c r="S96" s="171" t="s">
        <v>425</v>
      </c>
    </row>
    <row r="97" spans="1:19" s="171" customFormat="1" ht="23.25" x14ac:dyDescent="0.25">
      <c r="A97" s="174"/>
      <c r="B97" s="178"/>
      <c r="F97" s="192"/>
      <c r="G97" s="176"/>
      <c r="H97" s="176"/>
      <c r="I97" s="176"/>
      <c r="J97" s="177"/>
      <c r="K97" s="176"/>
      <c r="L97" s="176"/>
      <c r="M97" s="176"/>
      <c r="N97" s="176"/>
      <c r="O97" s="176"/>
      <c r="P97" s="176"/>
      <c r="Q97" s="176"/>
      <c r="R97" s="176"/>
      <c r="S97" s="171" t="s">
        <v>425</v>
      </c>
    </row>
    <row r="98" spans="1:19" s="173" customFormat="1" ht="46.5" x14ac:dyDescent="0.25">
      <c r="A98" s="321"/>
      <c r="B98" s="322" t="s">
        <v>102</v>
      </c>
      <c r="C98" s="323" t="s">
        <v>122</v>
      </c>
      <c r="D98" s="323" t="s">
        <v>123</v>
      </c>
      <c r="E98" s="323" t="s">
        <v>333</v>
      </c>
      <c r="F98" s="324">
        <f>F94+F90</f>
        <v>0</v>
      </c>
      <c r="G98" s="325">
        <f>G94+G90</f>
        <v>0</v>
      </c>
      <c r="H98" s="325">
        <f>H94+H90</f>
        <v>0</v>
      </c>
      <c r="I98" s="325">
        <f>I90+I94</f>
        <v>0</v>
      </c>
      <c r="J98" s="325"/>
      <c r="K98" s="191"/>
      <c r="L98" s="191"/>
      <c r="M98" s="191"/>
      <c r="N98" s="191"/>
      <c r="O98" s="191"/>
      <c r="P98" s="191"/>
      <c r="Q98" s="191"/>
      <c r="R98" s="191"/>
      <c r="S98" s="171" t="s">
        <v>425</v>
      </c>
    </row>
    <row r="99" spans="1:19" s="173" customFormat="1" ht="23.25" x14ac:dyDescent="0.25">
      <c r="A99" s="321"/>
      <c r="B99" s="322"/>
      <c r="C99" s="323"/>
      <c r="D99" s="323"/>
      <c r="E99" s="323" t="s">
        <v>334</v>
      </c>
      <c r="F99" s="324">
        <f t="shared" ref="F99:H99" si="37">F95+F91</f>
        <v>0</v>
      </c>
      <c r="G99" s="325">
        <f t="shared" si="37"/>
        <v>0</v>
      </c>
      <c r="H99" s="325">
        <f t="shared" si="37"/>
        <v>0</v>
      </c>
      <c r="I99" s="325">
        <f t="shared" ref="I99:I100" si="38">I91+I95</f>
        <v>0</v>
      </c>
      <c r="J99" s="325" t="s">
        <v>334</v>
      </c>
      <c r="K99" s="325">
        <f>K95+K91</f>
        <v>0</v>
      </c>
      <c r="L99" s="325">
        <f t="shared" ref="L99" si="39">L95+L91</f>
        <v>0</v>
      </c>
      <c r="M99" s="325">
        <f>M95+M91</f>
        <v>0</v>
      </c>
      <c r="N99" s="325">
        <f t="shared" ref="N99:R99" si="40">N95+N91</f>
        <v>0</v>
      </c>
      <c r="O99" s="325">
        <f t="shared" si="40"/>
        <v>0</v>
      </c>
      <c r="P99" s="325">
        <f t="shared" si="40"/>
        <v>0</v>
      </c>
      <c r="Q99" s="325">
        <f t="shared" si="40"/>
        <v>0</v>
      </c>
      <c r="R99" s="325">
        <f t="shared" si="40"/>
        <v>0</v>
      </c>
      <c r="S99" s="171" t="s">
        <v>425</v>
      </c>
    </row>
    <row r="100" spans="1:19" s="173" customFormat="1" ht="23.25" x14ac:dyDescent="0.25">
      <c r="A100" s="321"/>
      <c r="B100" s="322"/>
      <c r="C100" s="323"/>
      <c r="D100" s="323"/>
      <c r="E100" s="323" t="s">
        <v>335</v>
      </c>
      <c r="F100" s="324">
        <f>F96+F92</f>
        <v>0</v>
      </c>
      <c r="G100" s="325">
        <f>G96+G92</f>
        <v>0</v>
      </c>
      <c r="H100" s="325">
        <f>H96+H92</f>
        <v>0</v>
      </c>
      <c r="I100" s="325">
        <f t="shared" si="38"/>
        <v>0</v>
      </c>
      <c r="J100" s="325"/>
      <c r="K100" s="191"/>
      <c r="L100" s="191"/>
      <c r="M100" s="191"/>
      <c r="N100" s="191"/>
      <c r="O100" s="191"/>
      <c r="P100" s="191"/>
      <c r="Q100" s="191"/>
      <c r="R100" s="191"/>
      <c r="S100" s="171" t="s">
        <v>425</v>
      </c>
    </row>
    <row r="101" spans="1:19" s="171" customFormat="1" ht="23.25" x14ac:dyDescent="0.25">
      <c r="A101" s="184"/>
      <c r="B101" s="185"/>
      <c r="C101" s="186"/>
      <c r="D101" s="186"/>
      <c r="E101" s="186"/>
      <c r="F101" s="187"/>
      <c r="G101" s="188"/>
      <c r="H101" s="188"/>
      <c r="I101" s="188"/>
      <c r="J101" s="189"/>
      <c r="K101" s="188"/>
      <c r="L101" s="188"/>
      <c r="M101" s="188"/>
      <c r="N101" s="188"/>
      <c r="O101" s="188"/>
      <c r="P101" s="188"/>
      <c r="Q101" s="188"/>
      <c r="R101" s="188"/>
      <c r="S101" s="171" t="s">
        <v>425</v>
      </c>
    </row>
    <row r="102" spans="1:19" s="171" customFormat="1" ht="23.25" x14ac:dyDescent="0.25">
      <c r="A102" s="326" t="s">
        <v>124</v>
      </c>
      <c r="B102" s="327" t="s">
        <v>96</v>
      </c>
      <c r="C102" s="328" t="s">
        <v>125</v>
      </c>
      <c r="D102" s="328" t="s">
        <v>126</v>
      </c>
      <c r="E102" s="328"/>
      <c r="F102" s="329"/>
      <c r="G102" s="330"/>
      <c r="H102" s="330"/>
      <c r="I102" s="330" t="s">
        <v>2</v>
      </c>
      <c r="J102" s="330"/>
      <c r="K102" s="330"/>
      <c r="L102" s="330"/>
      <c r="M102" s="330"/>
      <c r="N102" s="330"/>
      <c r="O102" s="330"/>
      <c r="P102" s="330"/>
      <c r="Q102" s="330"/>
      <c r="R102" s="330"/>
      <c r="S102" s="171" t="s">
        <v>426</v>
      </c>
    </row>
    <row r="103" spans="1:19" s="171" customFormat="1" ht="23.25" x14ac:dyDescent="0.25">
      <c r="A103" s="174"/>
      <c r="B103" s="178" t="s">
        <v>98</v>
      </c>
      <c r="D103" s="171" t="s">
        <v>99</v>
      </c>
      <c r="E103" s="171" t="s">
        <v>333</v>
      </c>
      <c r="F103" s="192">
        <v>399258.73</v>
      </c>
      <c r="G103" s="176">
        <v>0</v>
      </c>
      <c r="H103" s="176">
        <v>0</v>
      </c>
      <c r="I103" s="176">
        <f>F103+G103-H103</f>
        <v>399258.73</v>
      </c>
      <c r="J103" s="177"/>
      <c r="K103" s="176"/>
      <c r="L103" s="176"/>
      <c r="M103" s="176"/>
      <c r="N103" s="176"/>
      <c r="O103" s="176"/>
      <c r="P103" s="176"/>
      <c r="Q103" s="176"/>
      <c r="R103" s="176" t="s">
        <v>2</v>
      </c>
      <c r="S103" s="171" t="s">
        <v>426</v>
      </c>
    </row>
    <row r="104" spans="1:19" s="171" customFormat="1" ht="23.25" x14ac:dyDescent="0.25">
      <c r="A104" s="174"/>
      <c r="B104" s="178"/>
      <c r="E104" s="171" t="s">
        <v>334</v>
      </c>
      <c r="F104" s="192">
        <v>1200758.19</v>
      </c>
      <c r="G104" s="176">
        <v>0</v>
      </c>
      <c r="H104" s="176">
        <v>0</v>
      </c>
      <c r="I104" s="176">
        <f t="shared" ref="I104:I105" si="41">F104+G104-H104</f>
        <v>1200758.19</v>
      </c>
      <c r="J104" s="177" t="s">
        <v>334</v>
      </c>
      <c r="K104" s="176">
        <v>1159744.2</v>
      </c>
      <c r="L104" s="176"/>
      <c r="M104" s="176"/>
      <c r="N104" s="176">
        <f>K104+L104-M104</f>
        <v>1159744.2</v>
      </c>
      <c r="O104" s="176">
        <v>1150744.2</v>
      </c>
      <c r="P104" s="176"/>
      <c r="Q104" s="176"/>
      <c r="R104" s="176">
        <f>O104+P104-Q104</f>
        <v>1150744.2</v>
      </c>
      <c r="S104" s="171" t="s">
        <v>426</v>
      </c>
    </row>
    <row r="105" spans="1:19" s="171" customFormat="1" ht="23.25" x14ac:dyDescent="0.25">
      <c r="A105" s="174"/>
      <c r="B105" s="178"/>
      <c r="E105" s="171" t="s">
        <v>335</v>
      </c>
      <c r="F105" s="175">
        <v>1600016.92</v>
      </c>
      <c r="G105" s="176">
        <v>0</v>
      </c>
      <c r="H105" s="176">
        <v>0</v>
      </c>
      <c r="I105" s="176">
        <f t="shared" si="41"/>
        <v>1600016.92</v>
      </c>
      <c r="J105" s="177"/>
      <c r="K105" s="176"/>
      <c r="L105" s="176"/>
      <c r="M105" s="176"/>
      <c r="N105" s="176"/>
      <c r="O105" s="176"/>
      <c r="P105" s="176"/>
      <c r="Q105" s="176"/>
      <c r="R105" s="176"/>
      <c r="S105" s="171" t="s">
        <v>426</v>
      </c>
    </row>
    <row r="106" spans="1:19" s="171" customFormat="1" ht="23.25" x14ac:dyDescent="0.25">
      <c r="A106" s="174"/>
      <c r="B106" s="178"/>
      <c r="F106" s="192" t="s">
        <v>2</v>
      </c>
      <c r="G106" s="176"/>
      <c r="H106" s="176"/>
      <c r="I106" s="176" t="s">
        <v>2</v>
      </c>
      <c r="J106" s="177"/>
      <c r="K106" s="176"/>
      <c r="L106" s="176"/>
      <c r="M106" s="176"/>
      <c r="N106" s="176"/>
      <c r="O106" s="176"/>
      <c r="P106" s="176"/>
      <c r="Q106" s="176"/>
      <c r="R106" s="176"/>
      <c r="S106" s="171" t="s">
        <v>426</v>
      </c>
    </row>
    <row r="107" spans="1:19" s="171" customFormat="1" ht="23.25" x14ac:dyDescent="0.25">
      <c r="A107" s="174"/>
      <c r="B107" s="178" t="s">
        <v>100</v>
      </c>
      <c r="D107" s="171" t="s">
        <v>101</v>
      </c>
      <c r="E107" s="171" t="s">
        <v>333</v>
      </c>
      <c r="F107" s="192">
        <v>694439.18</v>
      </c>
      <c r="G107" s="176">
        <v>0</v>
      </c>
      <c r="H107" s="176">
        <v>0</v>
      </c>
      <c r="I107" s="176">
        <f>F107+G107-H107</f>
        <v>694439.18</v>
      </c>
      <c r="J107" s="177"/>
      <c r="K107" s="176"/>
      <c r="L107" s="176"/>
      <c r="M107" s="176"/>
      <c r="N107" s="176"/>
      <c r="O107" s="176"/>
      <c r="P107" s="176"/>
      <c r="Q107" s="176"/>
      <c r="R107" s="176"/>
      <c r="S107" s="171" t="s">
        <v>426</v>
      </c>
    </row>
    <row r="108" spans="1:19" s="171" customFormat="1" ht="23.25" x14ac:dyDescent="0.25">
      <c r="A108" s="174"/>
      <c r="B108" s="193"/>
      <c r="E108" s="171" t="s">
        <v>334</v>
      </c>
      <c r="F108" s="192">
        <v>1445098.38</v>
      </c>
      <c r="G108" s="176">
        <v>193331.19</v>
      </c>
      <c r="H108" s="176">
        <v>0</v>
      </c>
      <c r="I108" s="176">
        <f t="shared" ref="I108:I109" si="42">F108+G108-H108</f>
        <v>1638429.5699999998</v>
      </c>
      <c r="J108" s="177" t="s">
        <v>334</v>
      </c>
      <c r="K108" s="176">
        <v>995156</v>
      </c>
      <c r="L108" s="176"/>
      <c r="M108" s="176"/>
      <c r="N108" s="176">
        <f>K108+L108-M108</f>
        <v>995156</v>
      </c>
      <c r="O108" s="176">
        <v>490000</v>
      </c>
      <c r="P108" s="176"/>
      <c r="Q108" s="176"/>
      <c r="R108" s="176">
        <f>O108+P108-Q108</f>
        <v>490000</v>
      </c>
      <c r="S108" s="171" t="s">
        <v>426</v>
      </c>
    </row>
    <row r="109" spans="1:19" s="171" customFormat="1" ht="23.25" x14ac:dyDescent="0.25">
      <c r="A109" s="174"/>
      <c r="B109" s="193"/>
      <c r="E109" s="171" t="s">
        <v>335</v>
      </c>
      <c r="F109" s="192">
        <v>2139537.56</v>
      </c>
      <c r="G109" s="176">
        <v>193331.19</v>
      </c>
      <c r="H109" s="176">
        <v>0</v>
      </c>
      <c r="I109" s="176">
        <f t="shared" si="42"/>
        <v>2332868.75</v>
      </c>
      <c r="J109" s="177"/>
      <c r="K109" s="176"/>
      <c r="L109" s="176"/>
      <c r="M109" s="176"/>
      <c r="N109" s="176"/>
      <c r="O109" s="176"/>
      <c r="P109" s="176"/>
      <c r="Q109" s="176"/>
      <c r="R109" s="176"/>
      <c r="S109" s="171" t="s">
        <v>426</v>
      </c>
    </row>
    <row r="110" spans="1:19" s="171" customFormat="1" ht="23.25" x14ac:dyDescent="0.25">
      <c r="A110" s="174"/>
      <c r="B110" s="193"/>
      <c r="F110" s="192"/>
      <c r="G110" s="176"/>
      <c r="H110" s="176"/>
      <c r="I110" s="176"/>
      <c r="J110" s="177"/>
      <c r="K110" s="176"/>
      <c r="L110" s="176"/>
      <c r="M110" s="176"/>
      <c r="N110" s="176"/>
      <c r="O110" s="176"/>
      <c r="P110" s="176"/>
      <c r="Q110" s="176"/>
      <c r="R110" s="176"/>
      <c r="S110" s="171" t="s">
        <v>426</v>
      </c>
    </row>
    <row r="111" spans="1:19" s="171" customFormat="1" ht="46.5" x14ac:dyDescent="0.25">
      <c r="A111" s="321"/>
      <c r="B111" s="322" t="s">
        <v>102</v>
      </c>
      <c r="C111" s="323" t="s">
        <v>125</v>
      </c>
      <c r="D111" s="323" t="s">
        <v>126</v>
      </c>
      <c r="E111" s="323" t="s">
        <v>333</v>
      </c>
      <c r="F111" s="324">
        <f>F107+F103</f>
        <v>1093697.9100000001</v>
      </c>
      <c r="G111" s="190">
        <f>G107+G103</f>
        <v>0</v>
      </c>
      <c r="H111" s="190">
        <f>H107+H103</f>
        <v>0</v>
      </c>
      <c r="I111" s="325">
        <f>I103+I107</f>
        <v>1093697.9100000001</v>
      </c>
      <c r="J111" s="325"/>
      <c r="K111" s="191"/>
      <c r="L111" s="191"/>
      <c r="M111" s="191"/>
      <c r="N111" s="191"/>
      <c r="O111" s="191"/>
      <c r="P111" s="191"/>
      <c r="Q111" s="191"/>
      <c r="R111" s="191"/>
      <c r="S111" s="171" t="s">
        <v>426</v>
      </c>
    </row>
    <row r="112" spans="1:19" s="171" customFormat="1" ht="23.25" x14ac:dyDescent="0.25">
      <c r="A112" s="321"/>
      <c r="B112" s="322"/>
      <c r="C112" s="323"/>
      <c r="D112" s="323"/>
      <c r="E112" s="323" t="s">
        <v>334</v>
      </c>
      <c r="F112" s="324">
        <f t="shared" ref="F112:F113" si="43">F108+F104</f>
        <v>2645856.5699999998</v>
      </c>
      <c r="G112" s="190">
        <f t="shared" ref="G112:H112" si="44">G108+G104</f>
        <v>193331.19</v>
      </c>
      <c r="H112" s="190">
        <f t="shared" si="44"/>
        <v>0</v>
      </c>
      <c r="I112" s="325">
        <f t="shared" ref="I112:I113" si="45">I104+I108</f>
        <v>2839187.76</v>
      </c>
      <c r="J112" s="325" t="s">
        <v>334</v>
      </c>
      <c r="K112" s="325">
        <f>K108+K104</f>
        <v>2154900.2000000002</v>
      </c>
      <c r="L112" s="325">
        <f t="shared" ref="L112" si="46">L108+L104</f>
        <v>0</v>
      </c>
      <c r="M112" s="325">
        <f>M108+M104</f>
        <v>0</v>
      </c>
      <c r="N112" s="325">
        <f t="shared" ref="N112:R112" si="47">N108+N104</f>
        <v>2154900.2000000002</v>
      </c>
      <c r="O112" s="325">
        <f t="shared" si="47"/>
        <v>1640744.2</v>
      </c>
      <c r="P112" s="325">
        <f t="shared" si="47"/>
        <v>0</v>
      </c>
      <c r="Q112" s="325">
        <f t="shared" si="47"/>
        <v>0</v>
      </c>
      <c r="R112" s="325">
        <f t="shared" si="47"/>
        <v>1640744.2</v>
      </c>
      <c r="S112" s="171" t="s">
        <v>426</v>
      </c>
    </row>
    <row r="113" spans="1:19" s="171" customFormat="1" ht="23.25" x14ac:dyDescent="0.25">
      <c r="A113" s="321"/>
      <c r="B113" s="322"/>
      <c r="C113" s="323"/>
      <c r="D113" s="323"/>
      <c r="E113" s="323" t="s">
        <v>335</v>
      </c>
      <c r="F113" s="324">
        <f t="shared" si="43"/>
        <v>3739554.48</v>
      </c>
      <c r="G113" s="190">
        <f>G109+G105</f>
        <v>193331.19</v>
      </c>
      <c r="H113" s="190">
        <f>H109+H105</f>
        <v>0</v>
      </c>
      <c r="I113" s="325">
        <f t="shared" si="45"/>
        <v>3932885.67</v>
      </c>
      <c r="J113" s="325"/>
      <c r="K113" s="191"/>
      <c r="L113" s="191"/>
      <c r="M113" s="191"/>
      <c r="N113" s="191"/>
      <c r="O113" s="191"/>
      <c r="P113" s="191"/>
      <c r="Q113" s="191"/>
      <c r="R113" s="191"/>
      <c r="S113" s="171" t="s">
        <v>426</v>
      </c>
    </row>
    <row r="114" spans="1:19" s="171" customFormat="1" ht="23.25" x14ac:dyDescent="0.25">
      <c r="A114" s="174"/>
      <c r="B114" s="193"/>
      <c r="D114" s="171" t="s">
        <v>2</v>
      </c>
      <c r="F114" s="192"/>
      <c r="G114" s="176"/>
      <c r="H114" s="176"/>
      <c r="I114" s="176"/>
      <c r="J114" s="177"/>
      <c r="K114" s="176"/>
      <c r="L114" s="176"/>
      <c r="M114" s="176"/>
      <c r="N114" s="176"/>
      <c r="O114" s="176"/>
      <c r="P114" s="176"/>
      <c r="Q114" s="176"/>
      <c r="R114" s="176"/>
      <c r="S114" s="171" t="s">
        <v>426</v>
      </c>
    </row>
    <row r="115" spans="1:19" s="171" customFormat="1" ht="46.5" x14ac:dyDescent="0.25">
      <c r="A115" s="316" t="s">
        <v>127</v>
      </c>
      <c r="B115" s="332" t="s">
        <v>96</v>
      </c>
      <c r="C115" s="318" t="s">
        <v>128</v>
      </c>
      <c r="D115" s="318" t="s">
        <v>129</v>
      </c>
      <c r="E115" s="318"/>
      <c r="F115" s="333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171" t="s">
        <v>427</v>
      </c>
    </row>
    <row r="116" spans="1:19" s="171" customFormat="1" ht="23.25" x14ac:dyDescent="0.25">
      <c r="A116" s="174"/>
      <c r="B116" s="178" t="s">
        <v>98</v>
      </c>
      <c r="D116" s="171" t="s">
        <v>99</v>
      </c>
      <c r="E116" s="171" t="s">
        <v>333</v>
      </c>
      <c r="F116" s="192">
        <v>0</v>
      </c>
      <c r="G116" s="176">
        <v>0</v>
      </c>
      <c r="H116" s="176">
        <v>0</v>
      </c>
      <c r="I116" s="176">
        <f>F116+G116-H116</f>
        <v>0</v>
      </c>
      <c r="J116" s="177"/>
      <c r="K116" s="176"/>
      <c r="L116" s="176"/>
      <c r="M116" s="176"/>
      <c r="N116" s="176"/>
      <c r="O116" s="176"/>
      <c r="P116" s="176"/>
      <c r="Q116" s="176"/>
      <c r="R116" s="176" t="s">
        <v>2</v>
      </c>
      <c r="S116" s="171" t="s">
        <v>427</v>
      </c>
    </row>
    <row r="117" spans="1:19" s="171" customFormat="1" ht="23.25" x14ac:dyDescent="0.25">
      <c r="A117" s="174"/>
      <c r="B117" s="178"/>
      <c r="E117" s="171" t="s">
        <v>334</v>
      </c>
      <c r="F117" s="192">
        <v>0</v>
      </c>
      <c r="G117" s="176">
        <v>0</v>
      </c>
      <c r="H117" s="176">
        <v>0</v>
      </c>
      <c r="I117" s="176">
        <f t="shared" ref="I117:I118" si="48">F117+G117-H117</f>
        <v>0</v>
      </c>
      <c r="J117" s="177" t="s">
        <v>334</v>
      </c>
      <c r="K117" s="176">
        <v>0</v>
      </c>
      <c r="L117" s="176"/>
      <c r="M117" s="176"/>
      <c r="N117" s="176">
        <f>K117+L117-M117</f>
        <v>0</v>
      </c>
      <c r="O117" s="176">
        <v>0</v>
      </c>
      <c r="P117" s="176"/>
      <c r="Q117" s="176"/>
      <c r="R117" s="176">
        <f>O117+P117-Q117</f>
        <v>0</v>
      </c>
      <c r="S117" s="171" t="s">
        <v>427</v>
      </c>
    </row>
    <row r="118" spans="1:19" s="171" customFormat="1" ht="23.25" x14ac:dyDescent="0.25">
      <c r="A118" s="174"/>
      <c r="B118" s="178"/>
      <c r="E118" s="171" t="s">
        <v>335</v>
      </c>
      <c r="F118" s="192">
        <f>SUM(F116:F117)</f>
        <v>0</v>
      </c>
      <c r="G118" s="176">
        <v>0</v>
      </c>
      <c r="H118" s="176">
        <v>0</v>
      </c>
      <c r="I118" s="176">
        <f t="shared" si="48"/>
        <v>0</v>
      </c>
      <c r="J118" s="177"/>
      <c r="K118" s="176"/>
      <c r="L118" s="176"/>
      <c r="M118" s="176"/>
      <c r="N118" s="176"/>
      <c r="O118" s="176"/>
      <c r="P118" s="176"/>
      <c r="Q118" s="176"/>
      <c r="R118" s="176"/>
      <c r="S118" s="171" t="s">
        <v>427</v>
      </c>
    </row>
    <row r="119" spans="1:19" s="171" customFormat="1" ht="23.25" x14ac:dyDescent="0.25">
      <c r="A119" s="174"/>
      <c r="B119" s="178"/>
      <c r="F119" s="192"/>
      <c r="G119" s="176"/>
      <c r="H119" s="176"/>
      <c r="I119" s="176"/>
      <c r="J119" s="177"/>
      <c r="K119" s="176"/>
      <c r="L119" s="176"/>
      <c r="M119" s="176"/>
      <c r="N119" s="176"/>
      <c r="O119" s="176"/>
      <c r="P119" s="176"/>
      <c r="Q119" s="176"/>
      <c r="R119" s="176"/>
      <c r="S119" s="171" t="s">
        <v>427</v>
      </c>
    </row>
    <row r="120" spans="1:19" s="171" customFormat="1" ht="23.25" x14ac:dyDescent="0.25">
      <c r="A120" s="174"/>
      <c r="B120" s="178" t="s">
        <v>100</v>
      </c>
      <c r="D120" s="171" t="s">
        <v>101</v>
      </c>
      <c r="E120" s="171" t="s">
        <v>333</v>
      </c>
      <c r="F120" s="192">
        <v>0</v>
      </c>
      <c r="G120" s="176">
        <v>0</v>
      </c>
      <c r="H120" s="176">
        <v>0</v>
      </c>
      <c r="I120" s="176">
        <f>F120+G120-H120</f>
        <v>0</v>
      </c>
      <c r="J120" s="177"/>
      <c r="K120" s="176"/>
      <c r="L120" s="176"/>
      <c r="M120" s="176"/>
      <c r="N120" s="176"/>
      <c r="O120" s="176"/>
      <c r="P120" s="176"/>
      <c r="Q120" s="176"/>
      <c r="R120" s="176"/>
      <c r="S120" s="171" t="s">
        <v>427</v>
      </c>
    </row>
    <row r="121" spans="1:19" s="171" customFormat="1" ht="23.25" x14ac:dyDescent="0.25">
      <c r="A121" s="174"/>
      <c r="B121" s="178"/>
      <c r="E121" s="171" t="s">
        <v>334</v>
      </c>
      <c r="F121" s="192">
        <v>0</v>
      </c>
      <c r="G121" s="176">
        <v>0</v>
      </c>
      <c r="H121" s="176">
        <v>0</v>
      </c>
      <c r="I121" s="176">
        <f t="shared" ref="I121:I122" si="49">F121+G121-H121</f>
        <v>0</v>
      </c>
      <c r="J121" s="177" t="s">
        <v>334</v>
      </c>
      <c r="K121" s="176">
        <v>0</v>
      </c>
      <c r="L121" s="176"/>
      <c r="M121" s="176"/>
      <c r="N121" s="176">
        <f>K121+L121-M121</f>
        <v>0</v>
      </c>
      <c r="O121" s="176">
        <v>0</v>
      </c>
      <c r="P121" s="176"/>
      <c r="Q121" s="176"/>
      <c r="R121" s="176">
        <f>O121+P121-Q121</f>
        <v>0</v>
      </c>
      <c r="S121" s="171" t="s">
        <v>427</v>
      </c>
    </row>
    <row r="122" spans="1:19" s="171" customFormat="1" ht="23.25" x14ac:dyDescent="0.25">
      <c r="A122" s="174"/>
      <c r="B122" s="178"/>
      <c r="E122" s="171" t="s">
        <v>335</v>
      </c>
      <c r="F122" s="192">
        <f>SUM(F120:F121)</f>
        <v>0</v>
      </c>
      <c r="G122" s="176">
        <v>0</v>
      </c>
      <c r="H122" s="176">
        <v>0</v>
      </c>
      <c r="I122" s="176">
        <f t="shared" si="49"/>
        <v>0</v>
      </c>
      <c r="J122" s="177"/>
      <c r="K122" s="176"/>
      <c r="L122" s="176"/>
      <c r="M122" s="176"/>
      <c r="N122" s="176"/>
      <c r="O122" s="176"/>
      <c r="P122" s="176"/>
      <c r="Q122" s="176"/>
      <c r="R122" s="176"/>
      <c r="S122" s="171" t="s">
        <v>427</v>
      </c>
    </row>
    <row r="123" spans="1:19" s="171" customFormat="1" ht="23.25" x14ac:dyDescent="0.25">
      <c r="A123" s="174"/>
      <c r="B123" s="178"/>
      <c r="F123" s="192"/>
      <c r="G123" s="176"/>
      <c r="H123" s="176"/>
      <c r="I123" s="176"/>
      <c r="J123" s="177"/>
      <c r="K123" s="176"/>
      <c r="L123" s="176"/>
      <c r="M123" s="176"/>
      <c r="N123" s="176"/>
      <c r="O123" s="176"/>
      <c r="P123" s="176"/>
      <c r="Q123" s="176"/>
      <c r="R123" s="176"/>
      <c r="S123" s="171" t="s">
        <v>427</v>
      </c>
    </row>
    <row r="124" spans="1:19" s="171" customFormat="1" ht="46.5" x14ac:dyDescent="0.25">
      <c r="A124" s="321"/>
      <c r="B124" s="322" t="s">
        <v>102</v>
      </c>
      <c r="C124" s="323" t="s">
        <v>128</v>
      </c>
      <c r="D124" s="323" t="s">
        <v>129</v>
      </c>
      <c r="E124" s="323" t="s">
        <v>333</v>
      </c>
      <c r="F124" s="324">
        <f>F120+F116</f>
        <v>0</v>
      </c>
      <c r="G124" s="190">
        <f>G120+G116</f>
        <v>0</v>
      </c>
      <c r="H124" s="190">
        <f>H120+H116</f>
        <v>0</v>
      </c>
      <c r="I124" s="325">
        <f>I116+I120</f>
        <v>0</v>
      </c>
      <c r="J124" s="325"/>
      <c r="K124" s="191"/>
      <c r="L124" s="191"/>
      <c r="M124" s="191"/>
      <c r="N124" s="191"/>
      <c r="O124" s="191"/>
      <c r="P124" s="191"/>
      <c r="Q124" s="191"/>
      <c r="R124" s="191"/>
      <c r="S124" s="171" t="s">
        <v>427</v>
      </c>
    </row>
    <row r="125" spans="1:19" s="171" customFormat="1" ht="23.25" x14ac:dyDescent="0.25">
      <c r="A125" s="321"/>
      <c r="B125" s="322"/>
      <c r="C125" s="323"/>
      <c r="D125" s="323"/>
      <c r="E125" s="323" t="s">
        <v>334</v>
      </c>
      <c r="F125" s="324">
        <f t="shared" ref="F125:H125" si="50">F121+F117</f>
        <v>0</v>
      </c>
      <c r="G125" s="190">
        <f t="shared" si="50"/>
        <v>0</v>
      </c>
      <c r="H125" s="190">
        <f t="shared" si="50"/>
        <v>0</v>
      </c>
      <c r="I125" s="325">
        <f t="shared" ref="I125:I126" si="51">I117+I121</f>
        <v>0</v>
      </c>
      <c r="J125" s="325" t="s">
        <v>334</v>
      </c>
      <c r="K125" s="325">
        <f>K121+K117</f>
        <v>0</v>
      </c>
      <c r="L125" s="325">
        <f t="shared" ref="L125" si="52">L121+L117</f>
        <v>0</v>
      </c>
      <c r="M125" s="325">
        <f>M121+M117</f>
        <v>0</v>
      </c>
      <c r="N125" s="325">
        <f t="shared" ref="N125:R125" si="53">N121+N117</f>
        <v>0</v>
      </c>
      <c r="O125" s="325">
        <f t="shared" si="53"/>
        <v>0</v>
      </c>
      <c r="P125" s="325">
        <f t="shared" si="53"/>
        <v>0</v>
      </c>
      <c r="Q125" s="325">
        <f t="shared" si="53"/>
        <v>0</v>
      </c>
      <c r="R125" s="325">
        <f t="shared" si="53"/>
        <v>0</v>
      </c>
      <c r="S125" s="171" t="s">
        <v>427</v>
      </c>
    </row>
    <row r="126" spans="1:19" s="171" customFormat="1" ht="23.25" x14ac:dyDescent="0.25">
      <c r="A126" s="321"/>
      <c r="B126" s="322"/>
      <c r="C126" s="323"/>
      <c r="D126" s="323"/>
      <c r="E126" s="323" t="s">
        <v>335</v>
      </c>
      <c r="F126" s="324">
        <f>F122+F118</f>
        <v>0</v>
      </c>
      <c r="G126" s="190">
        <f>G122+G118</f>
        <v>0</v>
      </c>
      <c r="H126" s="190">
        <f>H122+H118</f>
        <v>0</v>
      </c>
      <c r="I126" s="325">
        <f t="shared" si="51"/>
        <v>0</v>
      </c>
      <c r="J126" s="325"/>
      <c r="K126" s="191"/>
      <c r="L126" s="191"/>
      <c r="M126" s="191"/>
      <c r="N126" s="191"/>
      <c r="O126" s="191"/>
      <c r="P126" s="191"/>
      <c r="Q126" s="191"/>
      <c r="R126" s="191"/>
      <c r="S126" s="171" t="s">
        <v>427</v>
      </c>
    </row>
    <row r="127" spans="1:19" s="171" customFormat="1" ht="23.25" x14ac:dyDescent="0.25">
      <c r="A127" s="174"/>
      <c r="B127" s="193"/>
      <c r="F127" s="192"/>
      <c r="G127" s="176"/>
      <c r="H127" s="176"/>
      <c r="I127" s="176"/>
      <c r="J127" s="177"/>
      <c r="K127" s="176"/>
      <c r="L127" s="176"/>
      <c r="M127" s="176"/>
      <c r="N127" s="176"/>
      <c r="O127" s="176"/>
      <c r="P127" s="176"/>
      <c r="Q127" s="176"/>
      <c r="R127" s="176"/>
      <c r="S127" s="171" t="s">
        <v>427</v>
      </c>
    </row>
    <row r="128" spans="1:19" s="171" customFormat="1" ht="23.25" x14ac:dyDescent="0.25">
      <c r="A128" s="316" t="s">
        <v>130</v>
      </c>
      <c r="B128" s="332" t="s">
        <v>96</v>
      </c>
      <c r="C128" s="318" t="s">
        <v>131</v>
      </c>
      <c r="D128" s="318" t="s">
        <v>132</v>
      </c>
      <c r="E128" s="318"/>
      <c r="F128" s="333" t="s">
        <v>2</v>
      </c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171" t="s">
        <v>428</v>
      </c>
    </row>
    <row r="129" spans="1:19" s="171" customFormat="1" ht="23.25" x14ac:dyDescent="0.25">
      <c r="A129" s="174"/>
      <c r="B129" s="178" t="s">
        <v>98</v>
      </c>
      <c r="D129" s="171" t="s">
        <v>99</v>
      </c>
      <c r="E129" s="171" t="s">
        <v>333</v>
      </c>
      <c r="F129" s="192">
        <v>42127.26</v>
      </c>
      <c r="G129" s="176">
        <v>0</v>
      </c>
      <c r="H129" s="176">
        <v>0</v>
      </c>
      <c r="I129" s="176">
        <f>F129+G129-H129</f>
        <v>42127.26</v>
      </c>
      <c r="J129" s="177"/>
      <c r="K129" s="176"/>
      <c r="L129" s="176"/>
      <c r="M129" s="176"/>
      <c r="N129" s="176"/>
      <c r="O129" s="176"/>
      <c r="P129" s="176"/>
      <c r="Q129" s="176"/>
      <c r="R129" s="176" t="s">
        <v>2</v>
      </c>
      <c r="S129" s="171" t="s">
        <v>428</v>
      </c>
    </row>
    <row r="130" spans="1:19" s="171" customFormat="1" ht="23.25" x14ac:dyDescent="0.25">
      <c r="A130" s="174"/>
      <c r="B130" s="178"/>
      <c r="E130" s="171" t="s">
        <v>334</v>
      </c>
      <c r="F130" s="192">
        <v>202915.25</v>
      </c>
      <c r="G130" s="176">
        <v>5673.37</v>
      </c>
      <c r="H130" s="176">
        <v>0</v>
      </c>
      <c r="I130" s="176">
        <f t="shared" ref="I130:I131" si="54">F130+G130-H130</f>
        <v>208588.62</v>
      </c>
      <c r="J130" s="177" t="s">
        <v>334</v>
      </c>
      <c r="K130" s="176">
        <v>156002.07</v>
      </c>
      <c r="L130" s="176"/>
      <c r="M130" s="176"/>
      <c r="N130" s="176">
        <f>K130+L130-M130</f>
        <v>156002.07</v>
      </c>
      <c r="O130" s="176">
        <v>156002.07</v>
      </c>
      <c r="P130" s="176"/>
      <c r="Q130" s="176"/>
      <c r="R130" s="176">
        <f>O130+P130-Q130</f>
        <v>156002.07</v>
      </c>
      <c r="S130" s="171" t="s">
        <v>428</v>
      </c>
    </row>
    <row r="131" spans="1:19" s="171" customFormat="1" ht="23.25" x14ac:dyDescent="0.25">
      <c r="A131" s="174"/>
      <c r="B131" s="178"/>
      <c r="E131" s="171" t="s">
        <v>335</v>
      </c>
      <c r="F131" s="192">
        <v>245042.51</v>
      </c>
      <c r="G131" s="176">
        <v>5673.37</v>
      </c>
      <c r="H131" s="176">
        <v>0</v>
      </c>
      <c r="I131" s="176">
        <f t="shared" si="54"/>
        <v>250715.88</v>
      </c>
      <c r="J131" s="177"/>
      <c r="K131" s="176"/>
      <c r="L131" s="176"/>
      <c r="M131" s="176"/>
      <c r="N131" s="176"/>
      <c r="O131" s="176"/>
      <c r="P131" s="176"/>
      <c r="Q131" s="176"/>
      <c r="R131" s="176"/>
      <c r="S131" s="171" t="s">
        <v>428</v>
      </c>
    </row>
    <row r="132" spans="1:19" s="171" customFormat="1" ht="23.25" x14ac:dyDescent="0.25">
      <c r="A132" s="174"/>
      <c r="B132" s="178"/>
      <c r="F132" s="192"/>
      <c r="G132" s="176"/>
      <c r="H132" s="176"/>
      <c r="I132" s="176"/>
      <c r="J132" s="177"/>
      <c r="K132" s="176"/>
      <c r="L132" s="176"/>
      <c r="M132" s="176"/>
      <c r="N132" s="176"/>
      <c r="O132" s="176"/>
      <c r="P132" s="176"/>
      <c r="Q132" s="176"/>
      <c r="R132" s="176"/>
      <c r="S132" s="171" t="s">
        <v>428</v>
      </c>
    </row>
    <row r="133" spans="1:19" s="171" customFormat="1" ht="23.25" x14ac:dyDescent="0.25">
      <c r="A133" s="174"/>
      <c r="B133" s="178" t="s">
        <v>100</v>
      </c>
      <c r="D133" s="171" t="s">
        <v>101</v>
      </c>
      <c r="E133" s="171" t="s">
        <v>333</v>
      </c>
      <c r="F133" s="192">
        <v>0</v>
      </c>
      <c r="G133" s="176">
        <v>0</v>
      </c>
      <c r="H133" s="176">
        <v>0</v>
      </c>
      <c r="I133" s="176">
        <f>F133+G133-H133</f>
        <v>0</v>
      </c>
      <c r="J133" s="177"/>
      <c r="K133" s="176"/>
      <c r="L133" s="176"/>
      <c r="M133" s="176"/>
      <c r="N133" s="176"/>
      <c r="O133" s="176"/>
      <c r="P133" s="176"/>
      <c r="Q133" s="176"/>
      <c r="R133" s="176"/>
      <c r="S133" s="171" t="s">
        <v>428</v>
      </c>
    </row>
    <row r="134" spans="1:19" s="171" customFormat="1" ht="23.25" x14ac:dyDescent="0.25">
      <c r="A134" s="174"/>
      <c r="B134" s="178"/>
      <c r="E134" s="171" t="s">
        <v>334</v>
      </c>
      <c r="F134" s="192">
        <v>0</v>
      </c>
      <c r="G134" s="176">
        <v>0</v>
      </c>
      <c r="H134" s="176">
        <v>0</v>
      </c>
      <c r="I134" s="176">
        <f t="shared" ref="I134:I135" si="55">F134+G134-H134</f>
        <v>0</v>
      </c>
      <c r="J134" s="177" t="s">
        <v>334</v>
      </c>
      <c r="K134" s="176">
        <v>0</v>
      </c>
      <c r="L134" s="176"/>
      <c r="M134" s="176"/>
      <c r="N134" s="176">
        <f>K134+L134-M134</f>
        <v>0</v>
      </c>
      <c r="O134" s="176">
        <v>0</v>
      </c>
      <c r="P134" s="176"/>
      <c r="Q134" s="176"/>
      <c r="R134" s="176">
        <f>O134+P134-Q134</f>
        <v>0</v>
      </c>
      <c r="S134" s="171" t="s">
        <v>428</v>
      </c>
    </row>
    <row r="135" spans="1:19" s="171" customFormat="1" ht="23.25" x14ac:dyDescent="0.25">
      <c r="A135" s="174"/>
      <c r="B135" s="178"/>
      <c r="E135" s="171" t="s">
        <v>335</v>
      </c>
      <c r="F135" s="192">
        <f>SUM(F133:F134)</f>
        <v>0</v>
      </c>
      <c r="G135" s="176">
        <v>0</v>
      </c>
      <c r="H135" s="176">
        <v>0</v>
      </c>
      <c r="I135" s="176">
        <f t="shared" si="55"/>
        <v>0</v>
      </c>
      <c r="J135" s="177"/>
      <c r="K135" s="176"/>
      <c r="L135" s="176"/>
      <c r="M135" s="176"/>
      <c r="N135" s="176"/>
      <c r="O135" s="176"/>
      <c r="P135" s="176"/>
      <c r="Q135" s="176"/>
      <c r="R135" s="176"/>
      <c r="S135" s="171" t="s">
        <v>428</v>
      </c>
    </row>
    <row r="136" spans="1:19" s="171" customFormat="1" ht="23.25" x14ac:dyDescent="0.25">
      <c r="A136" s="174"/>
      <c r="B136" s="178"/>
      <c r="F136" s="192"/>
      <c r="G136" s="192"/>
      <c r="H136" s="192"/>
      <c r="I136" s="176"/>
      <c r="J136" s="177"/>
      <c r="K136" s="176"/>
      <c r="L136" s="176"/>
      <c r="M136" s="176"/>
      <c r="N136" s="176"/>
      <c r="O136" s="176"/>
      <c r="P136" s="176"/>
      <c r="Q136" s="176"/>
      <c r="R136" s="176"/>
      <c r="S136" s="171" t="s">
        <v>428</v>
      </c>
    </row>
    <row r="137" spans="1:19" s="171" customFormat="1" ht="46.5" x14ac:dyDescent="0.25">
      <c r="A137" s="321"/>
      <c r="B137" s="322" t="s">
        <v>102</v>
      </c>
      <c r="C137" s="323" t="s">
        <v>131</v>
      </c>
      <c r="D137" s="323" t="s">
        <v>132</v>
      </c>
      <c r="E137" s="323" t="s">
        <v>333</v>
      </c>
      <c r="F137" s="324">
        <f>F133+F129</f>
        <v>42127.26</v>
      </c>
      <c r="G137" s="190">
        <f>G133+G129</f>
        <v>0</v>
      </c>
      <c r="H137" s="190">
        <f>H133+H129</f>
        <v>0</v>
      </c>
      <c r="I137" s="325">
        <f>I129+I133</f>
        <v>42127.26</v>
      </c>
      <c r="J137" s="325"/>
      <c r="K137" s="191"/>
      <c r="L137" s="191"/>
      <c r="M137" s="191"/>
      <c r="N137" s="191"/>
      <c r="O137" s="191"/>
      <c r="P137" s="191"/>
      <c r="Q137" s="191"/>
      <c r="R137" s="191"/>
      <c r="S137" s="171" t="s">
        <v>428</v>
      </c>
    </row>
    <row r="138" spans="1:19" s="171" customFormat="1" ht="23.25" x14ac:dyDescent="0.25">
      <c r="A138" s="321"/>
      <c r="B138" s="322"/>
      <c r="C138" s="323"/>
      <c r="D138" s="323"/>
      <c r="E138" s="323" t="s">
        <v>334</v>
      </c>
      <c r="F138" s="324">
        <f t="shared" ref="F138:H138" si="56">F134+F130</f>
        <v>202915.25</v>
      </c>
      <c r="G138" s="190">
        <f t="shared" si="56"/>
        <v>5673.37</v>
      </c>
      <c r="H138" s="190">
        <f t="shared" si="56"/>
        <v>0</v>
      </c>
      <c r="I138" s="325">
        <f t="shared" ref="I138:I139" si="57">I130+I134</f>
        <v>208588.62</v>
      </c>
      <c r="J138" s="325" t="s">
        <v>334</v>
      </c>
      <c r="K138" s="325">
        <f>K134+K130</f>
        <v>156002.07</v>
      </c>
      <c r="L138" s="325">
        <f t="shared" ref="L138" si="58">L134+L130</f>
        <v>0</v>
      </c>
      <c r="M138" s="325">
        <f>M134+M130</f>
        <v>0</v>
      </c>
      <c r="N138" s="325">
        <f t="shared" ref="N138:R138" si="59">N134+N130</f>
        <v>156002.07</v>
      </c>
      <c r="O138" s="325">
        <f t="shared" si="59"/>
        <v>156002.07</v>
      </c>
      <c r="P138" s="325">
        <f t="shared" si="59"/>
        <v>0</v>
      </c>
      <c r="Q138" s="325">
        <f t="shared" si="59"/>
        <v>0</v>
      </c>
      <c r="R138" s="325">
        <f t="shared" si="59"/>
        <v>156002.07</v>
      </c>
      <c r="S138" s="171" t="s">
        <v>428</v>
      </c>
    </row>
    <row r="139" spans="1:19" s="171" customFormat="1" ht="23.25" x14ac:dyDescent="0.25">
      <c r="A139" s="321"/>
      <c r="B139" s="322"/>
      <c r="C139" s="323"/>
      <c r="D139" s="323"/>
      <c r="E139" s="323" t="s">
        <v>335</v>
      </c>
      <c r="F139" s="324">
        <f>F135+F131</f>
        <v>245042.51</v>
      </c>
      <c r="G139" s="190">
        <f>G135+G131</f>
        <v>5673.37</v>
      </c>
      <c r="H139" s="190">
        <f>H135+H131</f>
        <v>0</v>
      </c>
      <c r="I139" s="325">
        <f t="shared" si="57"/>
        <v>250715.88</v>
      </c>
      <c r="J139" s="325"/>
      <c r="K139" s="191"/>
      <c r="L139" s="191"/>
      <c r="M139" s="191"/>
      <c r="N139" s="191"/>
      <c r="O139" s="191"/>
      <c r="P139" s="191"/>
      <c r="Q139" s="191"/>
      <c r="R139" s="191"/>
      <c r="S139" s="171" t="s">
        <v>428</v>
      </c>
    </row>
    <row r="140" spans="1:19" s="171" customFormat="1" ht="23.25" x14ac:dyDescent="0.25">
      <c r="A140" s="174"/>
      <c r="B140" s="193"/>
      <c r="F140" s="192"/>
      <c r="G140" s="176"/>
      <c r="H140" s="176"/>
      <c r="I140" s="176"/>
      <c r="J140" s="177"/>
      <c r="K140" s="176"/>
      <c r="L140" s="176"/>
      <c r="M140" s="176"/>
      <c r="N140" s="176"/>
      <c r="O140" s="176"/>
      <c r="P140" s="176"/>
      <c r="Q140" s="176"/>
      <c r="R140" s="176"/>
      <c r="S140" s="171" t="s">
        <v>428</v>
      </c>
    </row>
    <row r="141" spans="1:19" s="171" customFormat="1" ht="23.25" x14ac:dyDescent="0.25">
      <c r="A141" s="316" t="s">
        <v>133</v>
      </c>
      <c r="B141" s="332" t="s">
        <v>96</v>
      </c>
      <c r="C141" s="318" t="s">
        <v>134</v>
      </c>
      <c r="D141" s="318" t="s">
        <v>135</v>
      </c>
      <c r="E141" s="318"/>
      <c r="F141" s="333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171" t="s">
        <v>429</v>
      </c>
    </row>
    <row r="142" spans="1:19" s="171" customFormat="1" ht="23.25" x14ac:dyDescent="0.25">
      <c r="A142" s="174"/>
      <c r="B142" s="178" t="s">
        <v>98</v>
      </c>
      <c r="D142" s="171" t="s">
        <v>99</v>
      </c>
      <c r="E142" s="171" t="s">
        <v>333</v>
      </c>
      <c r="F142" s="192">
        <v>3080</v>
      </c>
      <c r="G142" s="176">
        <v>0</v>
      </c>
      <c r="H142" s="176">
        <v>0</v>
      </c>
      <c r="I142" s="176">
        <v>3080</v>
      </c>
      <c r="J142" s="177"/>
      <c r="K142" s="176"/>
      <c r="L142" s="176"/>
      <c r="M142" s="176"/>
      <c r="N142" s="176"/>
      <c r="O142" s="176"/>
      <c r="P142" s="176"/>
      <c r="Q142" s="176"/>
      <c r="R142" s="176" t="s">
        <v>2</v>
      </c>
      <c r="S142" s="171" t="s">
        <v>429</v>
      </c>
    </row>
    <row r="143" spans="1:19" s="171" customFormat="1" ht="23.25" x14ac:dyDescent="0.25">
      <c r="A143" s="174"/>
      <c r="B143" s="178"/>
      <c r="E143" s="171" t="s">
        <v>334</v>
      </c>
      <c r="F143" s="192">
        <v>31717.54</v>
      </c>
      <c r="G143" s="176">
        <v>0</v>
      </c>
      <c r="H143" s="176">
        <v>0</v>
      </c>
      <c r="I143" s="176">
        <f t="shared" ref="I143:I144" si="60">F143+G143-H143</f>
        <v>31717.54</v>
      </c>
      <c r="J143" s="177" t="s">
        <v>334</v>
      </c>
      <c r="K143" s="176">
        <v>18540</v>
      </c>
      <c r="L143" s="176"/>
      <c r="M143" s="176"/>
      <c r="N143" s="176">
        <f>K143+L143-M143</f>
        <v>18540</v>
      </c>
      <c r="O143" s="176">
        <v>16510</v>
      </c>
      <c r="P143" s="176"/>
      <c r="Q143" s="176"/>
      <c r="R143" s="176">
        <f>O143+P143-Q143</f>
        <v>16510</v>
      </c>
      <c r="S143" s="171" t="s">
        <v>429</v>
      </c>
    </row>
    <row r="144" spans="1:19" s="171" customFormat="1" ht="23.25" x14ac:dyDescent="0.25">
      <c r="A144" s="174"/>
      <c r="B144" s="178"/>
      <c r="E144" s="171" t="s">
        <v>335</v>
      </c>
      <c r="F144" s="192">
        <v>34797.54</v>
      </c>
      <c r="G144" s="176">
        <v>0</v>
      </c>
      <c r="H144" s="176">
        <v>0</v>
      </c>
      <c r="I144" s="176">
        <f t="shared" si="60"/>
        <v>34797.54</v>
      </c>
      <c r="J144" s="177"/>
      <c r="K144" s="176"/>
      <c r="L144" s="176"/>
      <c r="M144" s="176"/>
      <c r="N144" s="176"/>
      <c r="O144" s="176"/>
      <c r="P144" s="176"/>
      <c r="Q144" s="176"/>
      <c r="R144" s="176"/>
      <c r="S144" s="171" t="s">
        <v>429</v>
      </c>
    </row>
    <row r="145" spans="1:19" s="171" customFormat="1" ht="23.25" x14ac:dyDescent="0.25">
      <c r="A145" s="174"/>
      <c r="B145" s="178"/>
      <c r="F145" s="192"/>
      <c r="G145" s="176"/>
      <c r="H145" s="176"/>
      <c r="I145" s="176"/>
      <c r="J145" s="177"/>
      <c r="K145" s="176"/>
      <c r="L145" s="176"/>
      <c r="M145" s="176"/>
      <c r="N145" s="176"/>
      <c r="O145" s="176"/>
      <c r="P145" s="176"/>
      <c r="Q145" s="176"/>
      <c r="R145" s="176"/>
      <c r="S145" s="171" t="s">
        <v>429</v>
      </c>
    </row>
    <row r="146" spans="1:19" s="171" customFormat="1" ht="23.25" x14ac:dyDescent="0.25">
      <c r="A146" s="174"/>
      <c r="B146" s="178" t="s">
        <v>100</v>
      </c>
      <c r="D146" s="171" t="s">
        <v>101</v>
      </c>
      <c r="E146" s="171" t="s">
        <v>333</v>
      </c>
      <c r="F146" s="192">
        <v>12450.82</v>
      </c>
      <c r="G146" s="176">
        <v>0</v>
      </c>
      <c r="H146" s="176">
        <v>0</v>
      </c>
      <c r="I146" s="176">
        <v>12450.82</v>
      </c>
      <c r="J146" s="177"/>
      <c r="K146" s="176"/>
      <c r="L146" s="176"/>
      <c r="M146" s="176"/>
      <c r="N146" s="176"/>
      <c r="O146" s="176"/>
      <c r="P146" s="176"/>
      <c r="Q146" s="176"/>
      <c r="R146" s="176"/>
      <c r="S146" s="171" t="s">
        <v>429</v>
      </c>
    </row>
    <row r="147" spans="1:19" s="171" customFormat="1" ht="23.25" x14ac:dyDescent="0.25">
      <c r="A147" s="174"/>
      <c r="B147" s="178"/>
      <c r="E147" s="171" t="s">
        <v>334</v>
      </c>
      <c r="F147" s="192">
        <v>0</v>
      </c>
      <c r="G147" s="176">
        <v>0</v>
      </c>
      <c r="H147" s="176">
        <v>0</v>
      </c>
      <c r="I147" s="176">
        <f t="shared" ref="I147:I148" si="61">F147+G147-H147</f>
        <v>0</v>
      </c>
      <c r="J147" s="177" t="s">
        <v>334</v>
      </c>
      <c r="K147" s="176">
        <v>0</v>
      </c>
      <c r="L147" s="176"/>
      <c r="M147" s="176"/>
      <c r="N147" s="176">
        <f>K147+L147-M147</f>
        <v>0</v>
      </c>
      <c r="O147" s="176">
        <v>0</v>
      </c>
      <c r="P147" s="176"/>
      <c r="Q147" s="176"/>
      <c r="R147" s="176">
        <f>O147+P147-Q147</f>
        <v>0</v>
      </c>
      <c r="S147" s="171" t="s">
        <v>429</v>
      </c>
    </row>
    <row r="148" spans="1:19" s="171" customFormat="1" ht="23.25" x14ac:dyDescent="0.25">
      <c r="A148" s="174"/>
      <c r="B148" s="178"/>
      <c r="E148" s="171" t="s">
        <v>335</v>
      </c>
      <c r="F148" s="192">
        <v>12450.82</v>
      </c>
      <c r="G148" s="176">
        <v>0</v>
      </c>
      <c r="H148" s="176">
        <v>0</v>
      </c>
      <c r="I148" s="176">
        <f t="shared" si="61"/>
        <v>12450.82</v>
      </c>
      <c r="J148" s="177"/>
      <c r="K148" s="176"/>
      <c r="L148" s="176"/>
      <c r="M148" s="176"/>
      <c r="N148" s="176"/>
      <c r="O148" s="176"/>
      <c r="P148" s="176"/>
      <c r="Q148" s="176"/>
      <c r="R148" s="176"/>
      <c r="S148" s="171" t="s">
        <v>429</v>
      </c>
    </row>
    <row r="149" spans="1:19" s="171" customFormat="1" ht="23.25" x14ac:dyDescent="0.25">
      <c r="A149" s="174"/>
      <c r="B149" s="178"/>
      <c r="F149" s="192"/>
      <c r="G149" s="176"/>
      <c r="H149" s="176"/>
      <c r="I149" s="176"/>
      <c r="J149" s="177"/>
      <c r="K149" s="176"/>
      <c r="L149" s="176"/>
      <c r="M149" s="176"/>
      <c r="N149" s="176"/>
      <c r="O149" s="176"/>
      <c r="P149" s="176"/>
      <c r="Q149" s="176"/>
      <c r="R149" s="176"/>
      <c r="S149" s="171" t="s">
        <v>429</v>
      </c>
    </row>
    <row r="150" spans="1:19" s="171" customFormat="1" ht="46.5" x14ac:dyDescent="0.25">
      <c r="A150" s="321"/>
      <c r="B150" s="322" t="s">
        <v>102</v>
      </c>
      <c r="C150" s="323" t="s">
        <v>134</v>
      </c>
      <c r="D150" s="323" t="s">
        <v>135</v>
      </c>
      <c r="E150" s="323" t="s">
        <v>333</v>
      </c>
      <c r="F150" s="324">
        <f>F146+F142</f>
        <v>15530.82</v>
      </c>
      <c r="G150" s="190">
        <f>G146+G142</f>
        <v>0</v>
      </c>
      <c r="H150" s="190">
        <f>H146+H142</f>
        <v>0</v>
      </c>
      <c r="I150" s="325">
        <f>I142+I146</f>
        <v>15530.82</v>
      </c>
      <c r="J150" s="325"/>
      <c r="K150" s="191"/>
      <c r="L150" s="191"/>
      <c r="M150" s="191"/>
      <c r="N150" s="191"/>
      <c r="O150" s="191"/>
      <c r="P150" s="191"/>
      <c r="Q150" s="191"/>
      <c r="R150" s="191"/>
      <c r="S150" s="171" t="s">
        <v>429</v>
      </c>
    </row>
    <row r="151" spans="1:19" s="171" customFormat="1" ht="23.25" x14ac:dyDescent="0.25">
      <c r="A151" s="321"/>
      <c r="B151" s="322"/>
      <c r="C151" s="323"/>
      <c r="D151" s="323"/>
      <c r="E151" s="323" t="s">
        <v>334</v>
      </c>
      <c r="F151" s="324">
        <f t="shared" ref="F151:H151" si="62">F147+F143</f>
        <v>31717.54</v>
      </c>
      <c r="G151" s="190">
        <f t="shared" si="62"/>
        <v>0</v>
      </c>
      <c r="H151" s="190">
        <f t="shared" si="62"/>
        <v>0</v>
      </c>
      <c r="I151" s="325">
        <f>I143+I147</f>
        <v>31717.54</v>
      </c>
      <c r="J151" s="325" t="s">
        <v>334</v>
      </c>
      <c r="K151" s="325">
        <f>K147+K143</f>
        <v>18540</v>
      </c>
      <c r="L151" s="325">
        <f t="shared" ref="L151" si="63">L147+L143</f>
        <v>0</v>
      </c>
      <c r="M151" s="325">
        <f>M147+M143</f>
        <v>0</v>
      </c>
      <c r="N151" s="325">
        <f t="shared" ref="N151:R151" si="64">N147+N143</f>
        <v>18540</v>
      </c>
      <c r="O151" s="325">
        <f t="shared" si="64"/>
        <v>16510</v>
      </c>
      <c r="P151" s="325">
        <f t="shared" si="64"/>
        <v>0</v>
      </c>
      <c r="Q151" s="325">
        <f t="shared" si="64"/>
        <v>0</v>
      </c>
      <c r="R151" s="325">
        <f t="shared" si="64"/>
        <v>16510</v>
      </c>
      <c r="S151" s="171" t="s">
        <v>429</v>
      </c>
    </row>
    <row r="152" spans="1:19" s="171" customFormat="1" ht="23.25" x14ac:dyDescent="0.25">
      <c r="A152" s="321"/>
      <c r="B152" s="322"/>
      <c r="C152" s="323"/>
      <c r="D152" s="323"/>
      <c r="E152" s="323" t="s">
        <v>335</v>
      </c>
      <c r="F152" s="324">
        <f>F148+F144</f>
        <v>47248.36</v>
      </c>
      <c r="G152" s="190">
        <f>G148+G144</f>
        <v>0</v>
      </c>
      <c r="H152" s="190">
        <f>H148+H144</f>
        <v>0</v>
      </c>
      <c r="I152" s="325">
        <f t="shared" ref="I152" si="65">I144+I148</f>
        <v>47248.36</v>
      </c>
      <c r="J152" s="325"/>
      <c r="K152" s="191"/>
      <c r="L152" s="191"/>
      <c r="M152" s="191"/>
      <c r="N152" s="191"/>
      <c r="O152" s="191"/>
      <c r="P152" s="191"/>
      <c r="Q152" s="191"/>
      <c r="R152" s="191"/>
      <c r="S152" s="171" t="s">
        <v>429</v>
      </c>
    </row>
    <row r="153" spans="1:19" s="171" customFormat="1" ht="23.25" x14ac:dyDescent="0.25">
      <c r="A153" s="174"/>
      <c r="B153" s="193"/>
      <c r="F153" s="192"/>
      <c r="G153" s="176"/>
      <c r="H153" s="176"/>
      <c r="I153" s="176"/>
      <c r="J153" s="177"/>
      <c r="K153" s="176"/>
      <c r="L153" s="176"/>
      <c r="M153" s="176"/>
      <c r="N153" s="176"/>
      <c r="O153" s="176"/>
      <c r="P153" s="176"/>
      <c r="Q153" s="176"/>
      <c r="R153" s="176"/>
      <c r="S153" s="171" t="s">
        <v>429</v>
      </c>
    </row>
    <row r="154" spans="1:19" s="171" customFormat="1" ht="69.75" x14ac:dyDescent="0.25">
      <c r="A154" s="316" t="s">
        <v>136</v>
      </c>
      <c r="B154" s="332" t="s">
        <v>96</v>
      </c>
      <c r="C154" s="318">
        <v>12</v>
      </c>
      <c r="D154" s="318" t="s">
        <v>359</v>
      </c>
      <c r="E154" s="318"/>
      <c r="F154" s="333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171" t="s">
        <v>430</v>
      </c>
    </row>
    <row r="155" spans="1:19" s="171" customFormat="1" ht="23.25" x14ac:dyDescent="0.25">
      <c r="A155" s="174"/>
      <c r="B155" s="178" t="s">
        <v>98</v>
      </c>
      <c r="D155" s="171" t="s">
        <v>99</v>
      </c>
      <c r="E155" s="171" t="s">
        <v>333</v>
      </c>
      <c r="F155" s="192">
        <v>0</v>
      </c>
      <c r="G155" s="176">
        <v>0</v>
      </c>
      <c r="H155" s="176">
        <v>0</v>
      </c>
      <c r="I155" s="176">
        <f>F155+G155-H155</f>
        <v>0</v>
      </c>
      <c r="J155" s="177"/>
      <c r="K155" s="176"/>
      <c r="L155" s="176"/>
      <c r="M155" s="176"/>
      <c r="N155" s="176"/>
      <c r="O155" s="176"/>
      <c r="P155" s="176"/>
      <c r="Q155" s="176"/>
      <c r="R155" s="176"/>
      <c r="S155" s="171" t="s">
        <v>430</v>
      </c>
    </row>
    <row r="156" spans="1:19" s="171" customFormat="1" ht="23.25" x14ac:dyDescent="0.25">
      <c r="A156" s="174"/>
      <c r="B156" s="178"/>
      <c r="E156" s="171" t="s">
        <v>334</v>
      </c>
      <c r="F156" s="192">
        <v>0</v>
      </c>
      <c r="G156" s="176">
        <v>0</v>
      </c>
      <c r="H156" s="176">
        <v>0</v>
      </c>
      <c r="I156" s="176">
        <f t="shared" ref="I156:I157" si="66">F156+G156-H156</f>
        <v>0</v>
      </c>
      <c r="J156" s="177" t="s">
        <v>334</v>
      </c>
      <c r="K156" s="176">
        <v>0</v>
      </c>
      <c r="L156" s="176"/>
      <c r="M156" s="176"/>
      <c r="N156" s="176">
        <f>K156+L156-M156</f>
        <v>0</v>
      </c>
      <c r="O156" s="176">
        <v>0</v>
      </c>
      <c r="P156" s="176"/>
      <c r="Q156" s="176"/>
      <c r="R156" s="176">
        <f>O156+P156-Q156</f>
        <v>0</v>
      </c>
      <c r="S156" s="171" t="s">
        <v>430</v>
      </c>
    </row>
    <row r="157" spans="1:19" s="171" customFormat="1" ht="23.25" x14ac:dyDescent="0.25">
      <c r="A157" s="174"/>
      <c r="B157" s="178"/>
      <c r="E157" s="171" t="s">
        <v>335</v>
      </c>
      <c r="F157" s="192">
        <f>SUM(F155:F156)</f>
        <v>0</v>
      </c>
      <c r="G157" s="176">
        <v>0</v>
      </c>
      <c r="H157" s="176">
        <v>0</v>
      </c>
      <c r="I157" s="176">
        <f t="shared" si="66"/>
        <v>0</v>
      </c>
      <c r="J157" s="177"/>
      <c r="K157" s="176"/>
      <c r="L157" s="176"/>
      <c r="M157" s="176"/>
      <c r="N157" s="176"/>
      <c r="O157" s="176"/>
      <c r="P157" s="176"/>
      <c r="Q157" s="176"/>
      <c r="R157" s="176"/>
      <c r="S157" s="171" t="s">
        <v>430</v>
      </c>
    </row>
    <row r="158" spans="1:19" s="171" customFormat="1" ht="23.25" x14ac:dyDescent="0.25">
      <c r="A158" s="174"/>
      <c r="B158" s="178"/>
      <c r="F158" s="192"/>
      <c r="G158" s="176"/>
      <c r="H158" s="176"/>
      <c r="I158" s="176"/>
      <c r="J158" s="177"/>
      <c r="K158" s="176"/>
      <c r="L158" s="176"/>
      <c r="M158" s="176"/>
      <c r="N158" s="176"/>
      <c r="O158" s="176"/>
      <c r="P158" s="176"/>
      <c r="Q158" s="176"/>
      <c r="R158" s="176"/>
      <c r="S158" s="171" t="s">
        <v>430</v>
      </c>
    </row>
    <row r="159" spans="1:19" s="171" customFormat="1" ht="23.25" x14ac:dyDescent="0.25">
      <c r="A159" s="174"/>
      <c r="B159" s="178" t="s">
        <v>100</v>
      </c>
      <c r="D159" s="171" t="s">
        <v>101</v>
      </c>
      <c r="E159" s="171" t="s">
        <v>333</v>
      </c>
      <c r="F159" s="192">
        <v>0</v>
      </c>
      <c r="G159" s="176">
        <v>0</v>
      </c>
      <c r="H159" s="176">
        <v>0</v>
      </c>
      <c r="I159" s="176">
        <f>F159+G159-H159</f>
        <v>0</v>
      </c>
      <c r="J159" s="177"/>
      <c r="K159" s="176"/>
      <c r="L159" s="176"/>
      <c r="M159" s="176"/>
      <c r="N159" s="176"/>
      <c r="O159" s="176"/>
      <c r="P159" s="176"/>
      <c r="Q159" s="176"/>
      <c r="R159" s="176"/>
      <c r="S159" s="171" t="s">
        <v>430</v>
      </c>
    </row>
    <row r="160" spans="1:19" s="171" customFormat="1" ht="23.25" x14ac:dyDescent="0.25">
      <c r="A160" s="174"/>
      <c r="B160" s="178"/>
      <c r="E160" s="171" t="s">
        <v>334</v>
      </c>
      <c r="F160" s="192">
        <v>0</v>
      </c>
      <c r="G160" s="176">
        <v>0</v>
      </c>
      <c r="H160" s="176">
        <v>0</v>
      </c>
      <c r="I160" s="176">
        <f t="shared" ref="I160:I161" si="67">F160+G160-H160</f>
        <v>0</v>
      </c>
      <c r="J160" s="177" t="s">
        <v>334</v>
      </c>
      <c r="K160" s="176">
        <v>0</v>
      </c>
      <c r="L160" s="176"/>
      <c r="M160" s="176"/>
      <c r="N160" s="176">
        <f>K160+L160-M160</f>
        <v>0</v>
      </c>
      <c r="O160" s="176">
        <v>0</v>
      </c>
      <c r="P160" s="176"/>
      <c r="Q160" s="176"/>
      <c r="R160" s="176">
        <f>O160+P160-Q160</f>
        <v>0</v>
      </c>
      <c r="S160" s="171" t="s">
        <v>430</v>
      </c>
    </row>
    <row r="161" spans="1:19" s="171" customFormat="1" ht="23.25" x14ac:dyDescent="0.25">
      <c r="A161" s="174"/>
      <c r="B161" s="178"/>
      <c r="E161" s="171" t="s">
        <v>335</v>
      </c>
      <c r="F161" s="192">
        <f>SUM(F159:F160)</f>
        <v>0</v>
      </c>
      <c r="G161" s="176">
        <v>0</v>
      </c>
      <c r="H161" s="176">
        <v>0</v>
      </c>
      <c r="I161" s="176">
        <f t="shared" si="67"/>
        <v>0</v>
      </c>
      <c r="J161" s="177"/>
      <c r="K161" s="176"/>
      <c r="L161" s="176"/>
      <c r="M161" s="176"/>
      <c r="N161" s="176"/>
      <c r="O161" s="176"/>
      <c r="P161" s="176"/>
      <c r="Q161" s="176"/>
      <c r="R161" s="176"/>
      <c r="S161" s="171" t="s">
        <v>430</v>
      </c>
    </row>
    <row r="162" spans="1:19" s="171" customFormat="1" ht="23.25" x14ac:dyDescent="0.25">
      <c r="A162" s="174"/>
      <c r="B162" s="178"/>
      <c r="F162" s="192"/>
      <c r="G162" s="176"/>
      <c r="H162" s="176"/>
      <c r="I162" s="176"/>
      <c r="J162" s="177"/>
      <c r="K162" s="176"/>
      <c r="L162" s="176"/>
      <c r="M162" s="176"/>
      <c r="N162" s="176"/>
      <c r="O162" s="176"/>
      <c r="P162" s="176"/>
      <c r="Q162" s="176"/>
      <c r="R162" s="176"/>
      <c r="S162" s="171" t="s">
        <v>430</v>
      </c>
    </row>
    <row r="163" spans="1:19" s="171" customFormat="1" ht="69.75" x14ac:dyDescent="0.25">
      <c r="A163" s="321"/>
      <c r="B163" s="322" t="s">
        <v>102</v>
      </c>
      <c r="C163" s="323">
        <v>12</v>
      </c>
      <c r="D163" s="323" t="s">
        <v>359</v>
      </c>
      <c r="E163" s="323" t="s">
        <v>333</v>
      </c>
      <c r="F163" s="324">
        <f>F159+F155</f>
        <v>0</v>
      </c>
      <c r="G163" s="190">
        <f>G159+G155</f>
        <v>0</v>
      </c>
      <c r="H163" s="190">
        <f>H159+H155</f>
        <v>0</v>
      </c>
      <c r="I163" s="325">
        <f>I155+I159</f>
        <v>0</v>
      </c>
      <c r="J163" s="191"/>
      <c r="K163" s="191"/>
      <c r="L163" s="191"/>
      <c r="M163" s="191"/>
      <c r="N163" s="191"/>
      <c r="O163" s="191"/>
      <c r="P163" s="191"/>
      <c r="Q163" s="191"/>
      <c r="R163" s="191"/>
      <c r="S163" s="171" t="s">
        <v>430</v>
      </c>
    </row>
    <row r="164" spans="1:19" s="171" customFormat="1" ht="23.25" x14ac:dyDescent="0.25">
      <c r="A164" s="321"/>
      <c r="B164" s="322"/>
      <c r="C164" s="323"/>
      <c r="D164" s="323"/>
      <c r="E164" s="323" t="s">
        <v>334</v>
      </c>
      <c r="F164" s="324">
        <f t="shared" ref="F164:H164" si="68">F160+F156</f>
        <v>0</v>
      </c>
      <c r="G164" s="190">
        <f t="shared" si="68"/>
        <v>0</v>
      </c>
      <c r="H164" s="190">
        <f t="shared" si="68"/>
        <v>0</v>
      </c>
      <c r="I164" s="325">
        <f>I156+I160</f>
        <v>0</v>
      </c>
      <c r="J164" s="325" t="s">
        <v>334</v>
      </c>
      <c r="K164" s="325">
        <v>0</v>
      </c>
      <c r="L164" s="325"/>
      <c r="M164" s="325"/>
      <c r="N164" s="325">
        <f>K164+L164-M164</f>
        <v>0</v>
      </c>
      <c r="O164" s="325">
        <v>0</v>
      </c>
      <c r="P164" s="325"/>
      <c r="Q164" s="325"/>
      <c r="R164" s="325">
        <f>O164+P164-Q164</f>
        <v>0</v>
      </c>
      <c r="S164" s="171" t="s">
        <v>430</v>
      </c>
    </row>
    <row r="165" spans="1:19" s="171" customFormat="1" ht="23.25" x14ac:dyDescent="0.25">
      <c r="A165" s="321"/>
      <c r="B165" s="322"/>
      <c r="C165" s="323"/>
      <c r="D165" s="323"/>
      <c r="E165" s="323" t="s">
        <v>335</v>
      </c>
      <c r="F165" s="324">
        <f>F161+F157</f>
        <v>0</v>
      </c>
      <c r="G165" s="190">
        <f>G161+G157</f>
        <v>0</v>
      </c>
      <c r="H165" s="190">
        <f>H161+H157</f>
        <v>0</v>
      </c>
      <c r="I165" s="325">
        <f t="shared" ref="I165" si="69">I157+I161</f>
        <v>0</v>
      </c>
      <c r="J165" s="191"/>
      <c r="K165" s="191"/>
      <c r="L165" s="191"/>
      <c r="M165" s="191"/>
      <c r="N165" s="191"/>
      <c r="O165" s="191"/>
      <c r="P165" s="191"/>
      <c r="Q165" s="191"/>
      <c r="R165" s="191"/>
      <c r="S165" s="171" t="s">
        <v>430</v>
      </c>
    </row>
    <row r="166" spans="1:19" s="171" customFormat="1" ht="23.25" x14ac:dyDescent="0.25">
      <c r="A166" s="174"/>
      <c r="B166" s="193"/>
      <c r="F166" s="192"/>
      <c r="G166" s="176"/>
      <c r="H166" s="176"/>
      <c r="I166" s="176"/>
      <c r="J166" s="177"/>
      <c r="K166" s="176"/>
      <c r="L166" s="176"/>
      <c r="M166" s="176"/>
      <c r="N166" s="176"/>
      <c r="O166" s="176"/>
      <c r="P166" s="176"/>
      <c r="Q166" s="176"/>
      <c r="R166" s="176"/>
      <c r="S166" s="171" t="s">
        <v>430</v>
      </c>
    </row>
    <row r="167" spans="1:19" s="171" customFormat="1" ht="61.5" customHeight="1" x14ac:dyDescent="0.25">
      <c r="A167" s="334" t="s">
        <v>137</v>
      </c>
      <c r="B167" s="335"/>
      <c r="C167" s="336"/>
      <c r="D167" s="336" t="s">
        <v>94</v>
      </c>
      <c r="E167" s="336" t="s">
        <v>333</v>
      </c>
      <c r="F167" s="337">
        <f>F163+F150+F137+F124+F111+F98+F85+F72+F59+F46+F29+F16</f>
        <v>2186465.8400000003</v>
      </c>
      <c r="G167" s="337">
        <f t="shared" ref="G167:I167" si="70">G163+G150+G137+G124+G111+G98+G85+G72+G59+G46+G29+G16</f>
        <v>0</v>
      </c>
      <c r="H167" s="337">
        <f t="shared" si="70"/>
        <v>0</v>
      </c>
      <c r="I167" s="337">
        <f t="shared" si="70"/>
        <v>2186465.8400000003</v>
      </c>
      <c r="J167" s="338"/>
      <c r="K167" s="338" t="s">
        <v>2</v>
      </c>
      <c r="L167" s="338" t="s">
        <v>2</v>
      </c>
      <c r="M167" s="338" t="s">
        <v>2</v>
      </c>
      <c r="N167" s="338" t="s">
        <v>2</v>
      </c>
      <c r="O167" s="338" t="s">
        <v>2</v>
      </c>
      <c r="P167" s="338" t="s">
        <v>2</v>
      </c>
      <c r="Q167" s="338" t="s">
        <v>2</v>
      </c>
      <c r="R167" s="338" t="s">
        <v>2</v>
      </c>
      <c r="S167" s="171" t="s">
        <v>431</v>
      </c>
    </row>
    <row r="168" spans="1:19" s="171" customFormat="1" ht="23.25" x14ac:dyDescent="0.25">
      <c r="A168" s="339"/>
      <c r="B168" s="340"/>
      <c r="C168" s="341"/>
      <c r="D168" s="341"/>
      <c r="E168" s="341" t="s">
        <v>334</v>
      </c>
      <c r="F168" s="342">
        <f t="shared" ref="F168:I169" si="71">F164+F151+F138+F125+F112+F99+F86+F73+F60+F47+F30+F17</f>
        <v>23710326.289999999</v>
      </c>
      <c r="G168" s="342">
        <f t="shared" si="71"/>
        <v>247629.31</v>
      </c>
      <c r="H168" s="342">
        <f t="shared" si="71"/>
        <v>0</v>
      </c>
      <c r="I168" s="342">
        <f t="shared" si="71"/>
        <v>23957955.599999998</v>
      </c>
      <c r="J168" s="343" t="s">
        <v>334</v>
      </c>
      <c r="K168" s="343">
        <f>K164+K151+K138+K125+K112+K99+K86+K73+K60+K47+K30+K17</f>
        <v>22179442.390000001</v>
      </c>
      <c r="L168" s="343">
        <f t="shared" ref="L168:R168" si="72">L164+L151+L138+L125+L112+L99+L86+L73+L60+L47+L30+L17</f>
        <v>0</v>
      </c>
      <c r="M168" s="343">
        <f t="shared" si="72"/>
        <v>0</v>
      </c>
      <c r="N168" s="343">
        <f t="shared" si="72"/>
        <v>22179442.390000001</v>
      </c>
      <c r="O168" s="343">
        <f t="shared" si="72"/>
        <v>21685658.740000002</v>
      </c>
      <c r="P168" s="343">
        <f t="shared" si="72"/>
        <v>0</v>
      </c>
      <c r="Q168" s="343">
        <f t="shared" si="72"/>
        <v>0</v>
      </c>
      <c r="R168" s="343">
        <f t="shared" si="72"/>
        <v>21685658.740000002</v>
      </c>
      <c r="S168" s="171" t="s">
        <v>431</v>
      </c>
    </row>
    <row r="169" spans="1:19" s="171" customFormat="1" ht="23.25" x14ac:dyDescent="0.25">
      <c r="A169" s="339"/>
      <c r="B169" s="340"/>
      <c r="C169" s="341"/>
      <c r="D169" s="341"/>
      <c r="E169" s="341" t="s">
        <v>335</v>
      </c>
      <c r="F169" s="342">
        <f t="shared" si="71"/>
        <v>25896792.130000003</v>
      </c>
      <c r="G169" s="342">
        <f t="shared" si="71"/>
        <v>247629.31</v>
      </c>
      <c r="H169" s="342">
        <f t="shared" si="71"/>
        <v>0</v>
      </c>
      <c r="I169" s="342">
        <f t="shared" si="71"/>
        <v>26144421.439999998</v>
      </c>
      <c r="J169" s="343"/>
      <c r="K169" s="343" t="s">
        <v>2</v>
      </c>
      <c r="L169" s="343" t="s">
        <v>2</v>
      </c>
      <c r="M169" s="343" t="s">
        <v>2</v>
      </c>
      <c r="N169" s="343" t="s">
        <v>2</v>
      </c>
      <c r="O169" s="343" t="s">
        <v>2</v>
      </c>
      <c r="P169" s="343" t="s">
        <v>2</v>
      </c>
      <c r="Q169" s="343" t="s">
        <v>2</v>
      </c>
      <c r="R169" s="343" t="s">
        <v>2</v>
      </c>
      <c r="S169" s="171" t="s">
        <v>431</v>
      </c>
    </row>
    <row r="170" spans="1:19" s="171" customFormat="1" ht="24" thickBot="1" x14ac:dyDescent="0.3">
      <c r="A170" s="179"/>
      <c r="B170" s="180"/>
      <c r="C170" s="173"/>
      <c r="D170" s="173" t="s">
        <v>2</v>
      </c>
      <c r="E170" s="173"/>
      <c r="F170" s="181" t="s">
        <v>2</v>
      </c>
      <c r="G170" s="182"/>
      <c r="H170" s="182"/>
      <c r="I170" s="182"/>
      <c r="J170" s="183"/>
      <c r="K170" s="182"/>
      <c r="L170" s="182"/>
      <c r="M170" s="182"/>
      <c r="N170" s="182"/>
      <c r="O170" s="182"/>
      <c r="P170" s="182"/>
      <c r="Q170" s="182" t="s">
        <v>2</v>
      </c>
      <c r="R170" s="182"/>
      <c r="S170" s="171" t="s">
        <v>431</v>
      </c>
    </row>
    <row r="171" spans="1:19" s="110" customFormat="1" ht="16.5" hidden="1" thickBot="1" x14ac:dyDescent="0.3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381</v>
      </c>
    </row>
    <row r="172" spans="1:19" s="105" customFormat="1" ht="15.75" hidden="1" thickBot="1" x14ac:dyDescent="0.3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381</v>
      </c>
    </row>
    <row r="173" spans="1:19" s="105" customFormat="1" ht="15.75" hidden="1" thickBot="1" x14ac:dyDescent="0.3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381</v>
      </c>
    </row>
    <row r="174" spans="1:19" s="105" customFormat="1" ht="15.75" hidden="1" thickBot="1" x14ac:dyDescent="0.3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381</v>
      </c>
    </row>
    <row r="175" spans="1:19" s="105" customFormat="1" ht="15.75" hidden="1" thickBot="1" x14ac:dyDescent="0.3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381</v>
      </c>
    </row>
    <row r="176" spans="1:19" s="105" customFormat="1" ht="15.75" hidden="1" thickBot="1" x14ac:dyDescent="0.3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3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381</v>
      </c>
    </row>
    <row r="177" spans="1:19" s="105" customFormat="1" ht="15.75" hidden="1" thickBot="1" x14ac:dyDescent="0.3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3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381</v>
      </c>
    </row>
    <row r="178" spans="1:19" s="105" customFormat="1" ht="15.75" hidden="1" thickBot="1" x14ac:dyDescent="0.3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381</v>
      </c>
    </row>
    <row r="179" spans="1:19" s="105" customFormat="1" ht="15.75" hidden="1" thickBot="1" x14ac:dyDescent="0.3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381</v>
      </c>
    </row>
    <row r="180" spans="1:19" s="105" customFormat="1" ht="15.75" hidden="1" thickBot="1" x14ac:dyDescent="0.3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4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381</v>
      </c>
    </row>
    <row r="181" spans="1:19" s="105" customFormat="1" ht="15.75" hidden="1" thickBot="1" x14ac:dyDescent="0.3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4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381</v>
      </c>
    </row>
    <row r="182" spans="1:19" s="105" customFormat="1" ht="15.75" hidden="1" thickBot="1" x14ac:dyDescent="0.3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381</v>
      </c>
    </row>
    <row r="183" spans="1:19" s="105" customFormat="1" ht="15.75" hidden="1" thickBot="1" x14ac:dyDescent="0.3">
      <c r="A183" s="108"/>
      <c r="B183" s="109"/>
      <c r="C183" s="110"/>
      <c r="D183" s="110"/>
      <c r="E183" s="111" t="s">
        <v>334</v>
      </c>
      <c r="F183" s="112">
        <f t="shared" ref="F183:H183" si="75">F179+F175</f>
        <v>0</v>
      </c>
      <c r="G183" s="101">
        <f t="shared" si="75"/>
        <v>0</v>
      </c>
      <c r="H183" s="101">
        <f t="shared" si="75"/>
        <v>0</v>
      </c>
      <c r="I183" s="113">
        <f t="shared" ref="I183:I184" si="76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381</v>
      </c>
    </row>
    <row r="184" spans="1:19" s="105" customFormat="1" ht="15.75" hidden="1" thickBot="1" x14ac:dyDescent="0.3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6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381</v>
      </c>
    </row>
    <row r="185" spans="1:19" s="105" customFormat="1" ht="15.75" hidden="1" thickBot="1" x14ac:dyDescent="0.3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381</v>
      </c>
    </row>
    <row r="186" spans="1:19" s="105" customFormat="1" ht="15.75" hidden="1" thickBot="1" x14ac:dyDescent="0.3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381</v>
      </c>
    </row>
    <row r="187" spans="1:19" s="105" customFormat="1" ht="15.75" hidden="1" thickBot="1" x14ac:dyDescent="0.3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381</v>
      </c>
    </row>
    <row r="188" spans="1:19" s="105" customFormat="1" ht="15.75" hidden="1" thickBot="1" x14ac:dyDescent="0.3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381</v>
      </c>
    </row>
    <row r="189" spans="1:19" s="105" customFormat="1" ht="15.75" hidden="1" thickBot="1" x14ac:dyDescent="0.3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7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381</v>
      </c>
    </row>
    <row r="190" spans="1:19" s="105" customFormat="1" ht="15.75" hidden="1" thickBot="1" x14ac:dyDescent="0.3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7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381</v>
      </c>
    </row>
    <row r="191" spans="1:19" s="105" customFormat="1" ht="15.75" hidden="1" thickBot="1" x14ac:dyDescent="0.3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381</v>
      </c>
    </row>
    <row r="192" spans="1:19" s="105" customFormat="1" ht="15.75" hidden="1" thickBot="1" x14ac:dyDescent="0.3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381</v>
      </c>
    </row>
    <row r="193" spans="1:19" s="105" customFormat="1" ht="15.75" hidden="1" thickBot="1" x14ac:dyDescent="0.3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8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381</v>
      </c>
    </row>
    <row r="194" spans="1:19" s="105" customFormat="1" ht="15.75" hidden="1" thickBot="1" x14ac:dyDescent="0.3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8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381</v>
      </c>
    </row>
    <row r="195" spans="1:19" s="105" customFormat="1" ht="15.75" hidden="1" thickBot="1" x14ac:dyDescent="0.3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381</v>
      </c>
    </row>
    <row r="196" spans="1:19" s="105" customFormat="1" ht="15.75" hidden="1" thickBot="1" x14ac:dyDescent="0.3">
      <c r="A196" s="108"/>
      <c r="B196" s="109"/>
      <c r="C196" s="110"/>
      <c r="D196" s="110"/>
      <c r="E196" s="111" t="s">
        <v>334</v>
      </c>
      <c r="F196" s="112">
        <f t="shared" ref="F196:H196" si="79">F192+F188</f>
        <v>0</v>
      </c>
      <c r="G196" s="101">
        <f t="shared" si="79"/>
        <v>0</v>
      </c>
      <c r="H196" s="101">
        <f t="shared" si="79"/>
        <v>0</v>
      </c>
      <c r="I196" s="113">
        <f t="shared" ref="I196:I197" si="80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381</v>
      </c>
    </row>
    <row r="197" spans="1:19" s="105" customFormat="1" ht="15.75" hidden="1" thickBot="1" x14ac:dyDescent="0.3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80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381</v>
      </c>
    </row>
    <row r="198" spans="1:19" s="105" customFormat="1" ht="15.75" hidden="1" thickBot="1" x14ac:dyDescent="0.3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381</v>
      </c>
    </row>
    <row r="199" spans="1:19" s="105" customFormat="1" ht="15.75" hidden="1" thickBot="1" x14ac:dyDescent="0.3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381</v>
      </c>
    </row>
    <row r="200" spans="1:19" s="105" customFormat="1" ht="15.75" hidden="1" thickBot="1" x14ac:dyDescent="0.3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381</v>
      </c>
    </row>
    <row r="201" spans="1:19" s="105" customFormat="1" ht="15.75" hidden="1" thickBot="1" x14ac:dyDescent="0.3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381</v>
      </c>
    </row>
    <row r="202" spans="1:19" s="105" customFormat="1" ht="15.75" hidden="1" thickBot="1" x14ac:dyDescent="0.3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81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381</v>
      </c>
    </row>
    <row r="203" spans="1:19" s="105" customFormat="1" ht="15.75" hidden="1" thickBot="1" x14ac:dyDescent="0.3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81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381</v>
      </c>
    </row>
    <row r="204" spans="1:19" s="105" customFormat="1" ht="15.75" hidden="1" thickBot="1" x14ac:dyDescent="0.3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381</v>
      </c>
    </row>
    <row r="205" spans="1:19" s="105" customFormat="1" ht="15.75" hidden="1" thickBot="1" x14ac:dyDescent="0.3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381</v>
      </c>
    </row>
    <row r="206" spans="1:19" s="105" customFormat="1" ht="15.75" hidden="1" thickBot="1" x14ac:dyDescent="0.3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2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381</v>
      </c>
    </row>
    <row r="207" spans="1:19" s="105" customFormat="1" ht="15.75" hidden="1" thickBot="1" x14ac:dyDescent="0.3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2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381</v>
      </c>
    </row>
    <row r="208" spans="1:19" s="105" customFormat="1" ht="15.75" hidden="1" thickBot="1" x14ac:dyDescent="0.3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381</v>
      </c>
    </row>
    <row r="209" spans="1:19" s="105" customFormat="1" ht="15.75" hidden="1" thickBot="1" x14ac:dyDescent="0.3">
      <c r="A209" s="108"/>
      <c r="B209" s="109"/>
      <c r="C209" s="110"/>
      <c r="D209" s="110"/>
      <c r="E209" s="111" t="s">
        <v>334</v>
      </c>
      <c r="F209" s="112">
        <f t="shared" ref="F209:H209" si="83">F205+F201</f>
        <v>0</v>
      </c>
      <c r="G209" s="101">
        <f t="shared" si="83"/>
        <v>0</v>
      </c>
      <c r="H209" s="101">
        <f t="shared" si="83"/>
        <v>0</v>
      </c>
      <c r="I209" s="113">
        <f t="shared" ref="I209:I210" si="84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381</v>
      </c>
    </row>
    <row r="210" spans="1:19" s="105" customFormat="1" ht="15.75" hidden="1" thickBot="1" x14ac:dyDescent="0.3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4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381</v>
      </c>
    </row>
    <row r="211" spans="1:19" s="105" customFormat="1" ht="15.75" hidden="1" thickBot="1" x14ac:dyDescent="0.3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381</v>
      </c>
    </row>
    <row r="212" spans="1:19" s="105" customFormat="1" ht="15.75" hidden="1" thickBot="1" x14ac:dyDescent="0.3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381</v>
      </c>
    </row>
    <row r="213" spans="1:19" s="105" customFormat="1" ht="15.75" hidden="1" thickBot="1" x14ac:dyDescent="0.3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5">L209+L196+L183</f>
        <v>0</v>
      </c>
      <c r="M213" s="113">
        <f t="shared" si="85"/>
        <v>0</v>
      </c>
      <c r="N213" s="113">
        <f t="shared" si="85"/>
        <v>0</v>
      </c>
      <c r="O213" s="113">
        <f t="shared" si="85"/>
        <v>0</v>
      </c>
      <c r="P213" s="113">
        <f t="shared" si="85"/>
        <v>0</v>
      </c>
      <c r="Q213" s="113">
        <f t="shared" si="85"/>
        <v>0</v>
      </c>
      <c r="R213" s="113">
        <f t="shared" si="85"/>
        <v>0</v>
      </c>
      <c r="S213" s="105" t="s">
        <v>381</v>
      </c>
    </row>
    <row r="214" spans="1:19" s="105" customFormat="1" ht="15.75" hidden="1" thickBot="1" x14ac:dyDescent="0.3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381</v>
      </c>
    </row>
    <row r="215" spans="1:19" s="105" customFormat="1" ht="15.75" hidden="1" thickBot="1" x14ac:dyDescent="0.3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381</v>
      </c>
    </row>
    <row r="216" spans="1:19" s="110" customFormat="1" ht="16.5" hidden="1" thickBot="1" x14ac:dyDescent="0.3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381</v>
      </c>
    </row>
    <row r="217" spans="1:19" s="105" customFormat="1" ht="15.75" hidden="1" thickBot="1" x14ac:dyDescent="0.3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381</v>
      </c>
    </row>
    <row r="218" spans="1:19" s="105" customFormat="1" ht="15.75" hidden="1" thickBot="1" x14ac:dyDescent="0.3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381</v>
      </c>
    </row>
    <row r="219" spans="1:19" s="105" customFormat="1" ht="15.75" hidden="1" thickBot="1" x14ac:dyDescent="0.3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381</v>
      </c>
    </row>
    <row r="220" spans="1:19" s="105" customFormat="1" ht="15.75" hidden="1" thickBot="1" x14ac:dyDescent="0.3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381</v>
      </c>
    </row>
    <row r="221" spans="1:19" s="105" customFormat="1" ht="15.75" hidden="1" thickBot="1" x14ac:dyDescent="0.3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6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381</v>
      </c>
    </row>
    <row r="222" spans="1:19" s="105" customFormat="1" ht="15.75" hidden="1" thickBot="1" x14ac:dyDescent="0.3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6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381</v>
      </c>
    </row>
    <row r="223" spans="1:19" s="105" customFormat="1" ht="15.75" hidden="1" thickBot="1" x14ac:dyDescent="0.3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381</v>
      </c>
    </row>
    <row r="224" spans="1:19" s="105" customFormat="1" ht="15.75" hidden="1" thickBot="1" x14ac:dyDescent="0.3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381</v>
      </c>
    </row>
    <row r="225" spans="1:19" s="105" customFormat="1" ht="15.75" hidden="1" thickBot="1" x14ac:dyDescent="0.3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7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381</v>
      </c>
    </row>
    <row r="226" spans="1:19" s="105" customFormat="1" ht="15.75" hidden="1" thickBot="1" x14ac:dyDescent="0.3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7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381</v>
      </c>
    </row>
    <row r="227" spans="1:19" s="105" customFormat="1" ht="15.75" hidden="1" thickBot="1" x14ac:dyDescent="0.3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381</v>
      </c>
    </row>
    <row r="228" spans="1:19" s="105" customFormat="1" ht="15.75" hidden="1" thickBot="1" x14ac:dyDescent="0.3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381</v>
      </c>
    </row>
    <row r="229" spans="1:19" s="105" customFormat="1" ht="15.75" hidden="1" thickBot="1" x14ac:dyDescent="0.3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8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381</v>
      </c>
    </row>
    <row r="230" spans="1:19" s="105" customFormat="1" ht="15.75" hidden="1" thickBot="1" x14ac:dyDescent="0.3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8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381</v>
      </c>
    </row>
    <row r="231" spans="1:19" s="105" customFormat="1" ht="15.75" hidden="1" thickBot="1" x14ac:dyDescent="0.3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381</v>
      </c>
    </row>
    <row r="232" spans="1:19" s="105" customFormat="1" ht="15.75" hidden="1" thickBot="1" x14ac:dyDescent="0.3">
      <c r="A232" s="108"/>
      <c r="B232" s="109"/>
      <c r="C232" s="110"/>
      <c r="D232" s="110"/>
      <c r="E232" s="111" t="s">
        <v>334</v>
      </c>
      <c r="F232" s="112">
        <f t="shared" ref="F232:I233" si="89">F228+F224+F220</f>
        <v>0</v>
      </c>
      <c r="G232" s="112">
        <f t="shared" si="89"/>
        <v>0</v>
      </c>
      <c r="H232" s="112">
        <f t="shared" si="89"/>
        <v>0</v>
      </c>
      <c r="I232" s="112">
        <f t="shared" si="89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381</v>
      </c>
    </row>
    <row r="233" spans="1:19" s="105" customFormat="1" ht="15.75" hidden="1" thickBot="1" x14ac:dyDescent="0.3">
      <c r="A233" s="108"/>
      <c r="B233" s="109"/>
      <c r="C233" s="110"/>
      <c r="D233" s="110"/>
      <c r="E233" s="111" t="s">
        <v>335</v>
      </c>
      <c r="F233" s="112">
        <f t="shared" ref="F233:G233" si="90">F229+F225+F221</f>
        <v>0</v>
      </c>
      <c r="G233" s="112">
        <f t="shared" si="90"/>
        <v>0</v>
      </c>
      <c r="H233" s="112">
        <f t="shared" si="89"/>
        <v>0</v>
      </c>
      <c r="I233" s="112">
        <f t="shared" si="89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381</v>
      </c>
    </row>
    <row r="234" spans="1:19" s="105" customFormat="1" ht="15.75" hidden="1" thickBot="1" x14ac:dyDescent="0.3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381</v>
      </c>
    </row>
    <row r="235" spans="1:19" s="105" customFormat="1" ht="15.75" hidden="1" thickBot="1" x14ac:dyDescent="0.3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381</v>
      </c>
    </row>
    <row r="236" spans="1:19" s="105" customFormat="1" ht="15.75" hidden="1" thickBot="1" x14ac:dyDescent="0.3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381</v>
      </c>
    </row>
    <row r="237" spans="1:19" s="105" customFormat="1" ht="15.75" hidden="1" thickBot="1" x14ac:dyDescent="0.3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381</v>
      </c>
    </row>
    <row r="238" spans="1:19" s="105" customFormat="1" ht="15.75" hidden="1" thickBot="1" x14ac:dyDescent="0.3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91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381</v>
      </c>
    </row>
    <row r="239" spans="1:19" s="105" customFormat="1" ht="15.75" hidden="1" thickBot="1" x14ac:dyDescent="0.3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91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381</v>
      </c>
    </row>
    <row r="240" spans="1:19" s="105" customFormat="1" ht="15.75" hidden="1" thickBot="1" x14ac:dyDescent="0.3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381</v>
      </c>
    </row>
    <row r="241" spans="1:19" s="105" customFormat="1" ht="15.75" hidden="1" thickBot="1" x14ac:dyDescent="0.3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381</v>
      </c>
    </row>
    <row r="242" spans="1:19" s="105" customFormat="1" ht="15.75" hidden="1" thickBot="1" x14ac:dyDescent="0.3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2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381</v>
      </c>
    </row>
    <row r="243" spans="1:19" s="105" customFormat="1" ht="15.75" hidden="1" thickBot="1" x14ac:dyDescent="0.3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2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381</v>
      </c>
    </row>
    <row r="244" spans="1:19" s="105" customFormat="1" ht="15.75" hidden="1" thickBot="1" x14ac:dyDescent="0.3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381</v>
      </c>
    </row>
    <row r="245" spans="1:19" s="105" customFormat="1" ht="15.75" hidden="1" thickBot="1" x14ac:dyDescent="0.3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381</v>
      </c>
    </row>
    <row r="246" spans="1:19" s="105" customFormat="1" ht="15.75" hidden="1" thickBot="1" x14ac:dyDescent="0.3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3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381</v>
      </c>
    </row>
    <row r="247" spans="1:19" s="105" customFormat="1" ht="15.75" hidden="1" thickBot="1" x14ac:dyDescent="0.3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3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381</v>
      </c>
    </row>
    <row r="248" spans="1:19" s="105" customFormat="1" ht="15.75" hidden="1" thickBot="1" x14ac:dyDescent="0.3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381</v>
      </c>
    </row>
    <row r="249" spans="1:19" s="105" customFormat="1" ht="15.75" hidden="1" thickBot="1" x14ac:dyDescent="0.3">
      <c r="A249" s="108"/>
      <c r="B249" s="109"/>
      <c r="C249" s="110"/>
      <c r="D249" s="110"/>
      <c r="E249" s="111" t="s">
        <v>334</v>
      </c>
      <c r="F249" s="112">
        <f t="shared" ref="F249:I250" si="94">F245+F241+F237</f>
        <v>0</v>
      </c>
      <c r="G249" s="112">
        <f t="shared" si="94"/>
        <v>0</v>
      </c>
      <c r="H249" s="112">
        <f t="shared" si="94"/>
        <v>0</v>
      </c>
      <c r="I249" s="112">
        <f t="shared" si="94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381</v>
      </c>
    </row>
    <row r="250" spans="1:19" s="105" customFormat="1" ht="15.75" hidden="1" thickBot="1" x14ac:dyDescent="0.3">
      <c r="A250" s="108"/>
      <c r="B250" s="109"/>
      <c r="C250" s="110"/>
      <c r="D250" s="110"/>
      <c r="E250" s="111" t="s">
        <v>335</v>
      </c>
      <c r="F250" s="112">
        <f t="shared" ref="F250:G250" si="95">F246+F242+F238</f>
        <v>0</v>
      </c>
      <c r="G250" s="112">
        <f t="shared" si="95"/>
        <v>0</v>
      </c>
      <c r="H250" s="112">
        <f t="shared" si="94"/>
        <v>0</v>
      </c>
      <c r="I250" s="112">
        <f t="shared" si="94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381</v>
      </c>
    </row>
    <row r="251" spans="1:19" s="105" customFormat="1" ht="15.75" hidden="1" thickBot="1" x14ac:dyDescent="0.3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381</v>
      </c>
    </row>
    <row r="252" spans="1:19" s="105" customFormat="1" ht="30.75" hidden="1" thickBot="1" x14ac:dyDescent="0.3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381</v>
      </c>
    </row>
    <row r="253" spans="1:19" s="105" customFormat="1" ht="15.75" hidden="1" thickBot="1" x14ac:dyDescent="0.3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381</v>
      </c>
    </row>
    <row r="254" spans="1:19" s="105" customFormat="1" ht="15.75" hidden="1" thickBot="1" x14ac:dyDescent="0.3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381</v>
      </c>
    </row>
    <row r="255" spans="1:19" s="105" customFormat="1" ht="15.75" hidden="1" thickBot="1" x14ac:dyDescent="0.3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6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381</v>
      </c>
    </row>
    <row r="256" spans="1:19" s="105" customFormat="1" ht="15.75" hidden="1" thickBot="1" x14ac:dyDescent="0.3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6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381</v>
      </c>
    </row>
    <row r="257" spans="1:19" s="105" customFormat="1" ht="15.75" hidden="1" thickBot="1" x14ac:dyDescent="0.3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381</v>
      </c>
    </row>
    <row r="258" spans="1:19" s="105" customFormat="1" ht="15.75" hidden="1" thickBot="1" x14ac:dyDescent="0.3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381</v>
      </c>
    </row>
    <row r="259" spans="1:19" s="105" customFormat="1" ht="15.75" hidden="1" thickBot="1" x14ac:dyDescent="0.3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7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381</v>
      </c>
    </row>
    <row r="260" spans="1:19" s="105" customFormat="1" ht="15.75" hidden="1" thickBot="1" x14ac:dyDescent="0.3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7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381</v>
      </c>
    </row>
    <row r="261" spans="1:19" s="105" customFormat="1" ht="15.75" hidden="1" thickBot="1" x14ac:dyDescent="0.3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381</v>
      </c>
    </row>
    <row r="262" spans="1:19" s="105" customFormat="1" ht="15.75" hidden="1" thickBot="1" x14ac:dyDescent="0.3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381</v>
      </c>
    </row>
    <row r="263" spans="1:19" s="105" customFormat="1" ht="15.75" hidden="1" thickBot="1" x14ac:dyDescent="0.3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8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381</v>
      </c>
    </row>
    <row r="264" spans="1:19" s="105" customFormat="1" ht="15.75" hidden="1" thickBot="1" x14ac:dyDescent="0.3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8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381</v>
      </c>
    </row>
    <row r="265" spans="1:19" s="105" customFormat="1" ht="30.75" hidden="1" thickBot="1" x14ac:dyDescent="0.3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381</v>
      </c>
    </row>
    <row r="266" spans="1:19" s="105" customFormat="1" ht="15.75" hidden="1" thickBot="1" x14ac:dyDescent="0.3">
      <c r="A266" s="108"/>
      <c r="B266" s="109"/>
      <c r="C266" s="110"/>
      <c r="D266" s="110"/>
      <c r="E266" s="111" t="s">
        <v>334</v>
      </c>
      <c r="F266" s="112">
        <f t="shared" ref="F266:I267" si="99">F262+F258+F254</f>
        <v>0</v>
      </c>
      <c r="G266" s="112">
        <f t="shared" si="99"/>
        <v>0</v>
      </c>
      <c r="H266" s="112">
        <f t="shared" si="99"/>
        <v>0</v>
      </c>
      <c r="I266" s="112">
        <f t="shared" si="99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381</v>
      </c>
    </row>
    <row r="267" spans="1:19" s="105" customFormat="1" ht="15.75" hidden="1" thickBot="1" x14ac:dyDescent="0.3">
      <c r="A267" s="108"/>
      <c r="B267" s="109"/>
      <c r="C267" s="110"/>
      <c r="D267" s="110"/>
      <c r="E267" s="111" t="s">
        <v>335</v>
      </c>
      <c r="F267" s="112">
        <f t="shared" ref="F267:G267" si="100">F263+F259+F255</f>
        <v>0</v>
      </c>
      <c r="G267" s="112">
        <f t="shared" si="100"/>
        <v>0</v>
      </c>
      <c r="H267" s="112">
        <f t="shared" si="99"/>
        <v>0</v>
      </c>
      <c r="I267" s="112">
        <f t="shared" si="99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381</v>
      </c>
    </row>
    <row r="268" spans="1:19" s="105" customFormat="1" ht="15.75" hidden="1" thickBot="1" x14ac:dyDescent="0.3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381</v>
      </c>
    </row>
    <row r="269" spans="1:19" s="105" customFormat="1" ht="15.75" hidden="1" thickBot="1" x14ac:dyDescent="0.3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381</v>
      </c>
    </row>
    <row r="270" spans="1:19" s="105" customFormat="1" ht="15.75" hidden="1" thickBot="1" x14ac:dyDescent="0.3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101">L266+L249+L232</f>
        <v>0</v>
      </c>
      <c r="M270" s="113">
        <f t="shared" si="101"/>
        <v>0</v>
      </c>
      <c r="N270" s="113">
        <f t="shared" si="101"/>
        <v>0</v>
      </c>
      <c r="O270" s="113">
        <f t="shared" si="101"/>
        <v>0</v>
      </c>
      <c r="P270" s="113">
        <f t="shared" si="101"/>
        <v>0</v>
      </c>
      <c r="Q270" s="113">
        <f t="shared" si="101"/>
        <v>0</v>
      </c>
      <c r="R270" s="113">
        <f t="shared" si="101"/>
        <v>0</v>
      </c>
      <c r="S270" s="105" t="s">
        <v>381</v>
      </c>
    </row>
    <row r="271" spans="1:19" s="105" customFormat="1" ht="15.75" hidden="1" thickBot="1" x14ac:dyDescent="0.3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381</v>
      </c>
    </row>
    <row r="272" spans="1:19" s="105" customFormat="1" ht="15.75" hidden="1" thickBot="1" x14ac:dyDescent="0.3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381</v>
      </c>
    </row>
    <row r="273" spans="1:19" s="173" customFormat="1" ht="36.75" customHeight="1" x14ac:dyDescent="0.25">
      <c r="A273" s="312" t="s">
        <v>92</v>
      </c>
      <c r="B273" s="344"/>
      <c r="C273" s="313" t="s">
        <v>113</v>
      </c>
      <c r="D273" s="313" t="s">
        <v>155</v>
      </c>
      <c r="E273" s="313"/>
      <c r="F273" s="34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173" t="s">
        <v>466</v>
      </c>
    </row>
    <row r="274" spans="1:19" s="171" customFormat="1" ht="23.25" x14ac:dyDescent="0.25">
      <c r="A274" s="174"/>
      <c r="B274" s="193"/>
      <c r="F274" s="192"/>
      <c r="G274" s="176"/>
      <c r="H274" s="176"/>
      <c r="I274" s="176"/>
      <c r="J274" s="177"/>
      <c r="K274" s="176"/>
      <c r="L274" s="176"/>
      <c r="M274" s="176"/>
      <c r="N274" s="176"/>
      <c r="O274" s="176"/>
      <c r="P274" s="176"/>
      <c r="Q274" s="176"/>
      <c r="R274" s="176"/>
      <c r="S274" s="173" t="s">
        <v>466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432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432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2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432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2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432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432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432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3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432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3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432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432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432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4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432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4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432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432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432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5">F285+F281+F277</f>
        <v>0</v>
      </c>
      <c r="G289" s="112">
        <f t="shared" si="105"/>
        <v>0</v>
      </c>
      <c r="H289" s="112">
        <f t="shared" si="105"/>
        <v>0</v>
      </c>
      <c r="I289" s="112">
        <f t="shared" si="105"/>
        <v>0</v>
      </c>
      <c r="J289" s="114" t="s">
        <v>334</v>
      </c>
      <c r="K289" s="113">
        <f>K285+K281+K277</f>
        <v>0</v>
      </c>
      <c r="L289" s="113">
        <f t="shared" ref="L289:R289" si="106">L285+L281+L277</f>
        <v>0</v>
      </c>
      <c r="M289" s="113">
        <f t="shared" si="106"/>
        <v>0</v>
      </c>
      <c r="N289" s="113">
        <f t="shared" si="106"/>
        <v>0</v>
      </c>
      <c r="O289" s="113">
        <f t="shared" si="106"/>
        <v>0</v>
      </c>
      <c r="P289" s="113">
        <f t="shared" si="106"/>
        <v>0</v>
      </c>
      <c r="Q289" s="113">
        <f t="shared" si="106"/>
        <v>0</v>
      </c>
      <c r="R289" s="113">
        <f t="shared" si="106"/>
        <v>0</v>
      </c>
      <c r="S289" s="105" t="s">
        <v>432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7">F286+F282+F278</f>
        <v>0</v>
      </c>
      <c r="G290" s="112">
        <f t="shared" si="107"/>
        <v>0</v>
      </c>
      <c r="H290" s="112">
        <f t="shared" si="105"/>
        <v>0</v>
      </c>
      <c r="I290" s="112">
        <f t="shared" si="105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432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432</v>
      </c>
    </row>
    <row r="292" spans="1:19" s="171" customFormat="1" ht="23.25" x14ac:dyDescent="0.25">
      <c r="A292" s="316" t="s">
        <v>158</v>
      </c>
      <c r="B292" s="332" t="s">
        <v>96</v>
      </c>
      <c r="C292" s="318" t="s">
        <v>104</v>
      </c>
      <c r="D292" s="318" t="s">
        <v>159</v>
      </c>
      <c r="E292" s="318"/>
      <c r="F292" s="333"/>
      <c r="G292" s="320"/>
      <c r="H292" s="320"/>
      <c r="I292" s="320"/>
      <c r="J292" s="320"/>
      <c r="K292" s="320"/>
      <c r="L292" s="320"/>
      <c r="M292" s="320"/>
      <c r="N292" s="320"/>
      <c r="O292" s="320"/>
      <c r="P292" s="320"/>
      <c r="Q292" s="320"/>
      <c r="R292" s="320"/>
      <c r="S292" s="171" t="s">
        <v>433</v>
      </c>
    </row>
    <row r="293" spans="1:19" s="171" customFormat="1" ht="23.25" x14ac:dyDescent="0.25">
      <c r="A293" s="174"/>
      <c r="B293" s="178" t="s">
        <v>98</v>
      </c>
      <c r="D293" s="171" t="s">
        <v>99</v>
      </c>
      <c r="E293" s="171" t="s">
        <v>333</v>
      </c>
      <c r="F293" s="192">
        <v>0</v>
      </c>
      <c r="G293" s="176">
        <v>0</v>
      </c>
      <c r="H293" s="176">
        <v>0</v>
      </c>
      <c r="I293" s="176">
        <f>F293+G293-H293</f>
        <v>0</v>
      </c>
      <c r="J293" s="177"/>
      <c r="K293" s="176"/>
      <c r="L293" s="176"/>
      <c r="M293" s="176"/>
      <c r="N293" s="176"/>
      <c r="O293" s="176"/>
      <c r="P293" s="176"/>
      <c r="Q293" s="176"/>
      <c r="R293" s="176"/>
      <c r="S293" s="171" t="s">
        <v>433</v>
      </c>
    </row>
    <row r="294" spans="1:19" s="171" customFormat="1" ht="23.25" x14ac:dyDescent="0.25">
      <c r="A294" s="174"/>
      <c r="B294" s="178"/>
      <c r="E294" s="171" t="s">
        <v>334</v>
      </c>
      <c r="F294" s="192">
        <v>0</v>
      </c>
      <c r="G294" s="176">
        <v>0</v>
      </c>
      <c r="H294" s="176">
        <v>0</v>
      </c>
      <c r="I294" s="176">
        <f t="shared" ref="I294:I295" si="108">F294+G294-H294</f>
        <v>0</v>
      </c>
      <c r="J294" s="177" t="s">
        <v>334</v>
      </c>
      <c r="K294" s="176">
        <v>0</v>
      </c>
      <c r="L294" s="176"/>
      <c r="M294" s="176"/>
      <c r="N294" s="176">
        <f>K294+L294-M294</f>
        <v>0</v>
      </c>
      <c r="O294" s="176">
        <v>0</v>
      </c>
      <c r="P294" s="176"/>
      <c r="Q294" s="176"/>
      <c r="R294" s="176">
        <f>O294+P294-Q294</f>
        <v>0</v>
      </c>
      <c r="S294" s="171" t="s">
        <v>433</v>
      </c>
    </row>
    <row r="295" spans="1:19" s="171" customFormat="1" ht="23.25" x14ac:dyDescent="0.25">
      <c r="A295" s="174"/>
      <c r="B295" s="178"/>
      <c r="E295" s="171" t="s">
        <v>335</v>
      </c>
      <c r="F295" s="192">
        <f>SUM(F293:F294)</f>
        <v>0</v>
      </c>
      <c r="G295" s="176">
        <v>0</v>
      </c>
      <c r="H295" s="176">
        <v>0</v>
      </c>
      <c r="I295" s="176">
        <f t="shared" si="108"/>
        <v>0</v>
      </c>
      <c r="J295" s="177"/>
      <c r="K295" s="176"/>
      <c r="L295" s="176"/>
      <c r="M295" s="176"/>
      <c r="N295" s="176"/>
      <c r="O295" s="176"/>
      <c r="P295" s="176"/>
      <c r="Q295" s="176"/>
      <c r="R295" s="176"/>
      <c r="S295" s="171" t="s">
        <v>433</v>
      </c>
    </row>
    <row r="296" spans="1:19" s="171" customFormat="1" ht="23.25" x14ac:dyDescent="0.25">
      <c r="A296" s="174"/>
      <c r="B296" s="178"/>
      <c r="F296" s="192"/>
      <c r="G296" s="176"/>
      <c r="H296" s="176"/>
      <c r="I296" s="176"/>
      <c r="J296" s="177"/>
      <c r="K296" s="176"/>
      <c r="L296" s="176"/>
      <c r="M296" s="176"/>
      <c r="N296" s="176"/>
      <c r="O296" s="176"/>
      <c r="P296" s="176"/>
      <c r="Q296" s="176"/>
      <c r="R296" s="176"/>
      <c r="S296" s="171" t="s">
        <v>433</v>
      </c>
    </row>
    <row r="297" spans="1:19" s="171" customFormat="1" ht="23.25" x14ac:dyDescent="0.25">
      <c r="A297" s="174"/>
      <c r="B297" s="178" t="s">
        <v>100</v>
      </c>
      <c r="D297" s="171" t="s">
        <v>101</v>
      </c>
      <c r="E297" s="171" t="s">
        <v>333</v>
      </c>
      <c r="F297" s="192">
        <v>0</v>
      </c>
      <c r="G297" s="176">
        <v>0</v>
      </c>
      <c r="H297" s="176">
        <v>0</v>
      </c>
      <c r="I297" s="176">
        <f>F297+G297-H297</f>
        <v>0</v>
      </c>
      <c r="J297" s="177"/>
      <c r="K297" s="176"/>
      <c r="L297" s="176"/>
      <c r="M297" s="176"/>
      <c r="N297" s="176"/>
      <c r="O297" s="176"/>
      <c r="P297" s="176"/>
      <c r="Q297" s="176"/>
      <c r="R297" s="176"/>
      <c r="S297" s="171" t="s">
        <v>433</v>
      </c>
    </row>
    <row r="298" spans="1:19" s="171" customFormat="1" ht="23.25" x14ac:dyDescent="0.25">
      <c r="A298" s="174"/>
      <c r="B298" s="178"/>
      <c r="E298" s="171" t="s">
        <v>334</v>
      </c>
      <c r="F298" s="192">
        <v>0</v>
      </c>
      <c r="G298" s="176">
        <v>0</v>
      </c>
      <c r="H298" s="176">
        <v>0</v>
      </c>
      <c r="I298" s="176">
        <f t="shared" ref="I298:I299" si="109">F298+G298-H298</f>
        <v>0</v>
      </c>
      <c r="J298" s="177" t="s">
        <v>334</v>
      </c>
      <c r="K298" s="176">
        <v>0</v>
      </c>
      <c r="L298" s="176"/>
      <c r="M298" s="176"/>
      <c r="N298" s="176">
        <f>K298+L298-M298</f>
        <v>0</v>
      </c>
      <c r="O298" s="176">
        <v>0</v>
      </c>
      <c r="P298" s="176"/>
      <c r="Q298" s="176"/>
      <c r="R298" s="176">
        <f>O298+P298-Q298</f>
        <v>0</v>
      </c>
      <c r="S298" s="171" t="s">
        <v>433</v>
      </c>
    </row>
    <row r="299" spans="1:19" s="171" customFormat="1" ht="23.25" x14ac:dyDescent="0.25">
      <c r="A299" s="174"/>
      <c r="B299" s="178"/>
      <c r="E299" s="171" t="s">
        <v>335</v>
      </c>
      <c r="F299" s="192">
        <f>SUM(F297:F298)</f>
        <v>0</v>
      </c>
      <c r="G299" s="176">
        <v>0</v>
      </c>
      <c r="H299" s="176">
        <v>0</v>
      </c>
      <c r="I299" s="176">
        <f t="shared" si="109"/>
        <v>0</v>
      </c>
      <c r="J299" s="177"/>
      <c r="K299" s="176"/>
      <c r="L299" s="176"/>
      <c r="M299" s="176"/>
      <c r="N299" s="176"/>
      <c r="O299" s="176"/>
      <c r="P299" s="176"/>
      <c r="Q299" s="176"/>
      <c r="R299" s="176"/>
      <c r="S299" s="171" t="s">
        <v>433</v>
      </c>
    </row>
    <row r="300" spans="1:19" s="171" customFormat="1" ht="23.25" x14ac:dyDescent="0.25">
      <c r="A300" s="174"/>
      <c r="B300" s="178"/>
      <c r="F300" s="192"/>
      <c r="G300" s="176"/>
      <c r="H300" s="176"/>
      <c r="I300" s="176"/>
      <c r="J300" s="177"/>
      <c r="K300" s="176"/>
      <c r="L300" s="176"/>
      <c r="M300" s="176"/>
      <c r="N300" s="176"/>
      <c r="O300" s="176"/>
      <c r="P300" s="176"/>
      <c r="Q300" s="176"/>
      <c r="R300" s="176"/>
      <c r="S300" s="171" t="s">
        <v>433</v>
      </c>
    </row>
    <row r="301" spans="1:19" s="171" customFormat="1" ht="46.5" x14ac:dyDescent="0.25">
      <c r="A301" s="174"/>
      <c r="B301" s="178" t="s">
        <v>109</v>
      </c>
      <c r="D301" s="171" t="s">
        <v>110</v>
      </c>
      <c r="E301" s="171" t="s">
        <v>333</v>
      </c>
      <c r="F301" s="192">
        <v>0</v>
      </c>
      <c r="G301" s="176">
        <v>0</v>
      </c>
      <c r="H301" s="176">
        <v>0</v>
      </c>
      <c r="I301" s="176">
        <f>F301+G301-H301</f>
        <v>0</v>
      </c>
      <c r="J301" s="177"/>
      <c r="K301" s="176"/>
      <c r="L301" s="176"/>
      <c r="M301" s="176"/>
      <c r="N301" s="176"/>
      <c r="O301" s="176"/>
      <c r="P301" s="176"/>
      <c r="Q301" s="176"/>
      <c r="R301" s="176"/>
      <c r="S301" s="171" t="s">
        <v>433</v>
      </c>
    </row>
    <row r="302" spans="1:19" s="171" customFormat="1" ht="23.25" x14ac:dyDescent="0.25">
      <c r="A302" s="174"/>
      <c r="B302" s="178"/>
      <c r="E302" s="171" t="s">
        <v>334</v>
      </c>
      <c r="F302" s="192">
        <v>0</v>
      </c>
      <c r="G302" s="176">
        <v>0</v>
      </c>
      <c r="H302" s="176">
        <v>0</v>
      </c>
      <c r="I302" s="176">
        <f t="shared" ref="I302:I303" si="110">F302+G302-H302</f>
        <v>0</v>
      </c>
      <c r="J302" s="177" t="s">
        <v>334</v>
      </c>
      <c r="K302" s="176">
        <v>0</v>
      </c>
      <c r="L302" s="176"/>
      <c r="M302" s="176"/>
      <c r="N302" s="176">
        <f>K302+L302-M302</f>
        <v>0</v>
      </c>
      <c r="O302" s="176">
        <v>0</v>
      </c>
      <c r="P302" s="176"/>
      <c r="Q302" s="176"/>
      <c r="R302" s="176">
        <f>O302+P302-Q302</f>
        <v>0</v>
      </c>
      <c r="S302" s="171" t="s">
        <v>433</v>
      </c>
    </row>
    <row r="303" spans="1:19" s="171" customFormat="1" ht="23.25" x14ac:dyDescent="0.25">
      <c r="A303" s="174"/>
      <c r="B303" s="178"/>
      <c r="E303" s="171" t="s">
        <v>335</v>
      </c>
      <c r="F303" s="192">
        <f>SUM(F301:F302)</f>
        <v>0</v>
      </c>
      <c r="G303" s="176">
        <v>0</v>
      </c>
      <c r="H303" s="176">
        <v>0</v>
      </c>
      <c r="I303" s="176">
        <f t="shared" si="110"/>
        <v>0</v>
      </c>
      <c r="J303" s="177"/>
      <c r="K303" s="176"/>
      <c r="L303" s="176"/>
      <c r="M303" s="176"/>
      <c r="N303" s="176"/>
      <c r="O303" s="176"/>
      <c r="P303" s="176"/>
      <c r="Q303" s="176"/>
      <c r="R303" s="176"/>
      <c r="S303" s="171" t="s">
        <v>433</v>
      </c>
    </row>
    <row r="304" spans="1:19" s="171" customFormat="1" ht="23.25" x14ac:dyDescent="0.25">
      <c r="A304" s="174"/>
      <c r="B304" s="193"/>
      <c r="F304" s="192"/>
      <c r="G304" s="176"/>
      <c r="H304" s="176"/>
      <c r="I304" s="176"/>
      <c r="J304" s="177"/>
      <c r="K304" s="176"/>
      <c r="L304" s="176"/>
      <c r="M304" s="176"/>
      <c r="N304" s="176"/>
      <c r="O304" s="176"/>
      <c r="P304" s="176"/>
      <c r="Q304" s="176"/>
      <c r="R304" s="176"/>
      <c r="S304" s="171" t="s">
        <v>433</v>
      </c>
    </row>
    <row r="305" spans="1:19" s="171" customFormat="1" ht="46.5" x14ac:dyDescent="0.25">
      <c r="A305" s="321"/>
      <c r="B305" s="322" t="s">
        <v>102</v>
      </c>
      <c r="C305" s="323" t="s">
        <v>104</v>
      </c>
      <c r="D305" s="323" t="s">
        <v>159</v>
      </c>
      <c r="E305" s="323" t="s">
        <v>333</v>
      </c>
      <c r="F305" s="324">
        <f>F301+F297+F293</f>
        <v>0</v>
      </c>
      <c r="G305" s="324">
        <f>G301+G297+G293</f>
        <v>0</v>
      </c>
      <c r="H305" s="324">
        <f>H301+H297+H293</f>
        <v>0</v>
      </c>
      <c r="I305" s="324">
        <f>I301+I297+I293</f>
        <v>0</v>
      </c>
      <c r="J305" s="191"/>
      <c r="K305" s="191"/>
      <c r="L305" s="191"/>
      <c r="M305" s="191"/>
      <c r="N305" s="191"/>
      <c r="O305" s="191"/>
      <c r="P305" s="191"/>
      <c r="Q305" s="191"/>
      <c r="R305" s="191"/>
      <c r="S305" s="171" t="s">
        <v>433</v>
      </c>
    </row>
    <row r="306" spans="1:19" s="171" customFormat="1" ht="23.25" x14ac:dyDescent="0.25">
      <c r="A306" s="321"/>
      <c r="B306" s="322"/>
      <c r="C306" s="323"/>
      <c r="D306" s="323"/>
      <c r="E306" s="323" t="s">
        <v>334</v>
      </c>
      <c r="F306" s="324">
        <f t="shared" ref="F306:I307" si="111">F302+F298+F294</f>
        <v>0</v>
      </c>
      <c r="G306" s="324">
        <f t="shared" si="111"/>
        <v>0</v>
      </c>
      <c r="H306" s="324">
        <f t="shared" si="111"/>
        <v>0</v>
      </c>
      <c r="I306" s="324">
        <f t="shared" si="111"/>
        <v>0</v>
      </c>
      <c r="J306" s="325" t="s">
        <v>334</v>
      </c>
      <c r="K306" s="325">
        <f>K302+K298+K294</f>
        <v>0</v>
      </c>
      <c r="L306" s="325">
        <f t="shared" ref="L306:R306" si="112">L302+L298+L294</f>
        <v>0</v>
      </c>
      <c r="M306" s="325">
        <f t="shared" si="112"/>
        <v>0</v>
      </c>
      <c r="N306" s="325">
        <f t="shared" si="112"/>
        <v>0</v>
      </c>
      <c r="O306" s="325">
        <f t="shared" si="112"/>
        <v>0</v>
      </c>
      <c r="P306" s="325">
        <f t="shared" si="112"/>
        <v>0</v>
      </c>
      <c r="Q306" s="325">
        <f t="shared" si="112"/>
        <v>0</v>
      </c>
      <c r="R306" s="325">
        <f t="shared" si="112"/>
        <v>0</v>
      </c>
      <c r="S306" s="171" t="s">
        <v>433</v>
      </c>
    </row>
    <row r="307" spans="1:19" s="171" customFormat="1" ht="23.25" x14ac:dyDescent="0.25">
      <c r="A307" s="321"/>
      <c r="B307" s="322"/>
      <c r="C307" s="323"/>
      <c r="D307" s="323"/>
      <c r="E307" s="323" t="s">
        <v>335</v>
      </c>
      <c r="F307" s="324">
        <f t="shared" ref="F307:G307" si="113">F303+F299+F295</f>
        <v>0</v>
      </c>
      <c r="G307" s="324">
        <f t="shared" si="113"/>
        <v>0</v>
      </c>
      <c r="H307" s="324">
        <f t="shared" si="111"/>
        <v>0</v>
      </c>
      <c r="I307" s="324">
        <f t="shared" si="111"/>
        <v>0</v>
      </c>
      <c r="J307" s="191"/>
      <c r="K307" s="191"/>
      <c r="L307" s="191"/>
      <c r="M307" s="191"/>
      <c r="N307" s="191"/>
      <c r="O307" s="191"/>
      <c r="P307" s="191"/>
      <c r="Q307" s="191"/>
      <c r="R307" s="191"/>
      <c r="S307" s="171" t="s">
        <v>433</v>
      </c>
    </row>
    <row r="308" spans="1:19" s="171" customFormat="1" ht="23.25" x14ac:dyDescent="0.25">
      <c r="A308" s="174"/>
      <c r="B308" s="193"/>
      <c r="F308" s="192"/>
      <c r="G308" s="176"/>
      <c r="H308" s="176"/>
      <c r="I308" s="176"/>
      <c r="J308" s="177"/>
      <c r="K308" s="176"/>
      <c r="L308" s="176"/>
      <c r="M308" s="176"/>
      <c r="N308" s="176"/>
      <c r="O308" s="176"/>
      <c r="P308" s="176"/>
      <c r="Q308" s="176"/>
      <c r="R308" s="176"/>
      <c r="S308" s="171" t="s">
        <v>433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360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434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434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4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434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4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434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434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434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5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434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5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434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434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434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6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434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6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434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434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360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434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7">F319+F315+F311</f>
        <v>0</v>
      </c>
      <c r="G323" s="112">
        <f t="shared" si="117"/>
        <v>0</v>
      </c>
      <c r="H323" s="112">
        <f t="shared" si="117"/>
        <v>0</v>
      </c>
      <c r="I323" s="112">
        <f t="shared" si="117"/>
        <v>0</v>
      </c>
      <c r="J323" s="114" t="s">
        <v>334</v>
      </c>
      <c r="K323" s="113">
        <f>K319+K311</f>
        <v>0</v>
      </c>
      <c r="L323" s="113">
        <f t="shared" ref="L323:R323" si="118">L319+L311</f>
        <v>0</v>
      </c>
      <c r="M323" s="113">
        <f t="shared" si="118"/>
        <v>0</v>
      </c>
      <c r="N323" s="113">
        <f t="shared" si="118"/>
        <v>0</v>
      </c>
      <c r="O323" s="113">
        <f t="shared" si="118"/>
        <v>0</v>
      </c>
      <c r="P323" s="113">
        <f t="shared" si="118"/>
        <v>0</v>
      </c>
      <c r="Q323" s="113">
        <f t="shared" si="118"/>
        <v>0</v>
      </c>
      <c r="R323" s="113">
        <f t="shared" si="118"/>
        <v>0</v>
      </c>
      <c r="S323" s="105" t="s">
        <v>434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9">F320+F316+F312</f>
        <v>0</v>
      </c>
      <c r="G324" s="112">
        <f t="shared" si="119"/>
        <v>0</v>
      </c>
      <c r="H324" s="112">
        <f t="shared" si="117"/>
        <v>0</v>
      </c>
      <c r="I324" s="112">
        <f t="shared" si="117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434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434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435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435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20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435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20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435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435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435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21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435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21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435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435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435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2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435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2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435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435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435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3">F336+F332+F328</f>
        <v>0</v>
      </c>
      <c r="G340" s="112">
        <f t="shared" si="123"/>
        <v>0</v>
      </c>
      <c r="H340" s="112">
        <f t="shared" si="123"/>
        <v>0</v>
      </c>
      <c r="I340" s="112">
        <f t="shared" si="123"/>
        <v>0</v>
      </c>
      <c r="J340" s="114" t="s">
        <v>334</v>
      </c>
      <c r="K340" s="113">
        <f>K336+K332+K328</f>
        <v>0</v>
      </c>
      <c r="L340" s="113">
        <f t="shared" ref="L340:R340" si="124">L336+L332+L328</f>
        <v>0</v>
      </c>
      <c r="M340" s="113">
        <f t="shared" si="124"/>
        <v>0</v>
      </c>
      <c r="N340" s="113">
        <f t="shared" si="124"/>
        <v>0</v>
      </c>
      <c r="O340" s="113">
        <f t="shared" si="124"/>
        <v>0</v>
      </c>
      <c r="P340" s="113">
        <f t="shared" si="124"/>
        <v>0</v>
      </c>
      <c r="Q340" s="113">
        <f t="shared" si="124"/>
        <v>0</v>
      </c>
      <c r="R340" s="113">
        <f t="shared" si="124"/>
        <v>0</v>
      </c>
      <c r="S340" s="105" t="s">
        <v>435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5">F337+F333+F329</f>
        <v>0</v>
      </c>
      <c r="G341" s="112">
        <f t="shared" si="125"/>
        <v>0</v>
      </c>
      <c r="H341" s="112">
        <f t="shared" si="123"/>
        <v>0</v>
      </c>
      <c r="I341" s="112">
        <f t="shared" si="123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435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435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436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436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6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436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6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436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436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436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7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436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7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436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436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436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8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436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8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436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436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436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9">F353+F349+F345</f>
        <v>0</v>
      </c>
      <c r="G357" s="112">
        <f t="shared" si="129"/>
        <v>0</v>
      </c>
      <c r="H357" s="112">
        <f t="shared" si="129"/>
        <v>0</v>
      </c>
      <c r="I357" s="112">
        <f t="shared" si="129"/>
        <v>0</v>
      </c>
      <c r="J357" s="114" t="s">
        <v>334</v>
      </c>
      <c r="K357" s="113">
        <f>K353+K349+K345</f>
        <v>0</v>
      </c>
      <c r="L357" s="113">
        <f t="shared" ref="L357:R357" si="130">L353+L349+L345</f>
        <v>0</v>
      </c>
      <c r="M357" s="113">
        <f t="shared" si="130"/>
        <v>0</v>
      </c>
      <c r="N357" s="113">
        <f t="shared" si="130"/>
        <v>0</v>
      </c>
      <c r="O357" s="113">
        <f t="shared" si="130"/>
        <v>0</v>
      </c>
      <c r="P357" s="113">
        <f t="shared" si="130"/>
        <v>0</v>
      </c>
      <c r="Q357" s="113">
        <f t="shared" si="130"/>
        <v>0</v>
      </c>
      <c r="R357" s="113">
        <f t="shared" si="130"/>
        <v>0</v>
      </c>
      <c r="S357" s="105" t="s">
        <v>436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31">F354+F350+F346</f>
        <v>0</v>
      </c>
      <c r="G358" s="112">
        <f t="shared" si="131"/>
        <v>0</v>
      </c>
      <c r="H358" s="112">
        <f t="shared" si="129"/>
        <v>0</v>
      </c>
      <c r="I358" s="112">
        <f t="shared" si="129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436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436</v>
      </c>
    </row>
    <row r="360" spans="1:19" s="171" customFormat="1" ht="23.25" x14ac:dyDescent="0.25">
      <c r="A360" s="316" t="s">
        <v>166</v>
      </c>
      <c r="B360" s="318" t="s">
        <v>96</v>
      </c>
      <c r="C360" s="318" t="s">
        <v>167</v>
      </c>
      <c r="D360" s="318" t="s">
        <v>168</v>
      </c>
      <c r="E360" s="318"/>
      <c r="F360" s="333"/>
      <c r="G360" s="320"/>
      <c r="H360" s="320"/>
      <c r="I360" s="320"/>
      <c r="J360" s="320"/>
      <c r="K360" s="320"/>
      <c r="L360" s="320"/>
      <c r="M360" s="320"/>
      <c r="N360" s="320"/>
      <c r="O360" s="320"/>
      <c r="P360" s="320"/>
      <c r="Q360" s="320"/>
      <c r="R360" s="320"/>
      <c r="S360" s="171" t="s">
        <v>437</v>
      </c>
    </row>
    <row r="361" spans="1:19" s="171" customFormat="1" ht="23.25" x14ac:dyDescent="0.25">
      <c r="A361" s="174"/>
      <c r="B361" s="178" t="s">
        <v>98</v>
      </c>
      <c r="D361" s="171" t="s">
        <v>99</v>
      </c>
      <c r="E361" s="171" t="s">
        <v>333</v>
      </c>
      <c r="F361" s="192">
        <v>0</v>
      </c>
      <c r="G361" s="176">
        <v>0</v>
      </c>
      <c r="H361" s="176">
        <v>0</v>
      </c>
      <c r="I361" s="176">
        <f>F361+G361-H361</f>
        <v>0</v>
      </c>
      <c r="J361" s="177"/>
      <c r="K361" s="176"/>
      <c r="L361" s="176"/>
      <c r="M361" s="176"/>
      <c r="N361" s="176"/>
      <c r="O361" s="176"/>
      <c r="P361" s="176"/>
      <c r="Q361" s="176"/>
      <c r="R361" s="176"/>
      <c r="S361" s="171" t="s">
        <v>437</v>
      </c>
    </row>
    <row r="362" spans="1:19" s="171" customFormat="1" ht="23.25" x14ac:dyDescent="0.25">
      <c r="A362" s="174"/>
      <c r="B362" s="178"/>
      <c r="E362" s="171" t="s">
        <v>334</v>
      </c>
      <c r="F362" s="192">
        <v>0</v>
      </c>
      <c r="G362" s="176">
        <v>0</v>
      </c>
      <c r="H362" s="176">
        <v>0</v>
      </c>
      <c r="I362" s="176">
        <f t="shared" ref="I362:I363" si="132">F362+G362-H362</f>
        <v>0</v>
      </c>
      <c r="J362" s="177" t="s">
        <v>334</v>
      </c>
      <c r="K362" s="176">
        <v>0</v>
      </c>
      <c r="L362" s="176"/>
      <c r="M362" s="176"/>
      <c r="N362" s="176">
        <f>K362+L362-M362</f>
        <v>0</v>
      </c>
      <c r="O362" s="176">
        <v>0</v>
      </c>
      <c r="P362" s="176"/>
      <c r="Q362" s="176"/>
      <c r="R362" s="176">
        <f>O362+P362-Q362</f>
        <v>0</v>
      </c>
      <c r="S362" s="171" t="s">
        <v>437</v>
      </c>
    </row>
    <row r="363" spans="1:19" s="171" customFormat="1" ht="23.25" x14ac:dyDescent="0.25">
      <c r="A363" s="174"/>
      <c r="B363" s="178"/>
      <c r="E363" s="171" t="s">
        <v>335</v>
      </c>
      <c r="F363" s="192">
        <f>SUM(F361:F362)</f>
        <v>0</v>
      </c>
      <c r="G363" s="176">
        <v>0</v>
      </c>
      <c r="H363" s="176">
        <v>0</v>
      </c>
      <c r="I363" s="176">
        <f t="shared" si="132"/>
        <v>0</v>
      </c>
      <c r="J363" s="177"/>
      <c r="K363" s="176"/>
      <c r="L363" s="176"/>
      <c r="M363" s="176"/>
      <c r="N363" s="176"/>
      <c r="O363" s="176"/>
      <c r="P363" s="176"/>
      <c r="Q363" s="176"/>
      <c r="R363" s="176"/>
      <c r="S363" s="171" t="s">
        <v>437</v>
      </c>
    </row>
    <row r="364" spans="1:19" s="171" customFormat="1" ht="23.25" x14ac:dyDescent="0.25">
      <c r="A364" s="174"/>
      <c r="B364" s="178"/>
      <c r="F364" s="192"/>
      <c r="G364" s="176"/>
      <c r="H364" s="176"/>
      <c r="I364" s="176"/>
      <c r="J364" s="177"/>
      <c r="K364" s="176"/>
      <c r="L364" s="176"/>
      <c r="M364" s="176"/>
      <c r="N364" s="176"/>
      <c r="O364" s="176"/>
      <c r="P364" s="176"/>
      <c r="Q364" s="176"/>
      <c r="R364" s="176"/>
      <c r="S364" s="171" t="s">
        <v>437</v>
      </c>
    </row>
    <row r="365" spans="1:19" s="171" customFormat="1" ht="23.25" x14ac:dyDescent="0.25">
      <c r="A365" s="174"/>
      <c r="B365" s="178" t="s">
        <v>100</v>
      </c>
      <c r="D365" s="171" t="s">
        <v>101</v>
      </c>
      <c r="E365" s="171" t="s">
        <v>333</v>
      </c>
      <c r="F365" s="192">
        <v>0</v>
      </c>
      <c r="G365" s="176">
        <v>0</v>
      </c>
      <c r="H365" s="176">
        <v>0</v>
      </c>
      <c r="I365" s="176">
        <f>F365+G365-H365</f>
        <v>0</v>
      </c>
      <c r="J365" s="177"/>
      <c r="K365" s="176"/>
      <c r="L365" s="176"/>
      <c r="M365" s="176"/>
      <c r="N365" s="176"/>
      <c r="O365" s="176"/>
      <c r="P365" s="176"/>
      <c r="Q365" s="176"/>
      <c r="R365" s="176"/>
      <c r="S365" s="171" t="s">
        <v>437</v>
      </c>
    </row>
    <row r="366" spans="1:19" s="171" customFormat="1" ht="23.25" x14ac:dyDescent="0.25">
      <c r="A366" s="174"/>
      <c r="B366" s="178"/>
      <c r="E366" s="171" t="s">
        <v>334</v>
      </c>
      <c r="F366" s="192">
        <v>0</v>
      </c>
      <c r="G366" s="176">
        <v>0</v>
      </c>
      <c r="H366" s="176">
        <v>0</v>
      </c>
      <c r="I366" s="176">
        <f t="shared" ref="I366:I367" si="133">F366+G366-H366</f>
        <v>0</v>
      </c>
      <c r="J366" s="177" t="s">
        <v>334</v>
      </c>
      <c r="K366" s="176">
        <v>0</v>
      </c>
      <c r="L366" s="176"/>
      <c r="M366" s="176"/>
      <c r="N366" s="176">
        <f>K366+L366-M366</f>
        <v>0</v>
      </c>
      <c r="O366" s="176">
        <v>0</v>
      </c>
      <c r="P366" s="176"/>
      <c r="Q366" s="176"/>
      <c r="R366" s="176">
        <f>O366+P366-Q366</f>
        <v>0</v>
      </c>
      <c r="S366" s="171" t="s">
        <v>437</v>
      </c>
    </row>
    <row r="367" spans="1:19" s="171" customFormat="1" ht="23.25" x14ac:dyDescent="0.25">
      <c r="A367" s="174"/>
      <c r="B367" s="178"/>
      <c r="E367" s="171" t="s">
        <v>335</v>
      </c>
      <c r="F367" s="192">
        <f>SUM(F365:F366)</f>
        <v>0</v>
      </c>
      <c r="G367" s="176">
        <v>0</v>
      </c>
      <c r="H367" s="176">
        <v>0</v>
      </c>
      <c r="I367" s="176">
        <f t="shared" si="133"/>
        <v>0</v>
      </c>
      <c r="J367" s="177"/>
      <c r="K367" s="176"/>
      <c r="L367" s="176"/>
      <c r="M367" s="176"/>
      <c r="N367" s="176"/>
      <c r="O367" s="176"/>
      <c r="P367" s="176"/>
      <c r="Q367" s="176"/>
      <c r="R367" s="176"/>
      <c r="S367" s="171" t="s">
        <v>437</v>
      </c>
    </row>
    <row r="368" spans="1:19" s="171" customFormat="1" ht="23.25" x14ac:dyDescent="0.25">
      <c r="A368" s="174"/>
      <c r="B368" s="178"/>
      <c r="F368" s="192"/>
      <c r="G368" s="176"/>
      <c r="H368" s="176"/>
      <c r="I368" s="176"/>
      <c r="J368" s="177"/>
      <c r="K368" s="176"/>
      <c r="L368" s="176"/>
      <c r="M368" s="176"/>
      <c r="N368" s="176"/>
      <c r="O368" s="176"/>
      <c r="P368" s="176"/>
      <c r="Q368" s="176"/>
      <c r="R368" s="176"/>
      <c r="S368" s="171" t="s">
        <v>437</v>
      </c>
    </row>
    <row r="369" spans="1:19" s="171" customFormat="1" ht="46.5" x14ac:dyDescent="0.25">
      <c r="A369" s="174"/>
      <c r="B369" s="178" t="s">
        <v>109</v>
      </c>
      <c r="D369" s="171" t="s">
        <v>110</v>
      </c>
      <c r="E369" s="171" t="s">
        <v>333</v>
      </c>
      <c r="F369" s="192">
        <v>0</v>
      </c>
      <c r="G369" s="176">
        <v>0</v>
      </c>
      <c r="H369" s="176">
        <v>0</v>
      </c>
      <c r="I369" s="176">
        <f>F369+G369-H369</f>
        <v>0</v>
      </c>
      <c r="J369" s="177"/>
      <c r="K369" s="176"/>
      <c r="L369" s="176"/>
      <c r="M369" s="176"/>
      <c r="N369" s="176"/>
      <c r="O369" s="176"/>
      <c r="P369" s="176"/>
      <c r="Q369" s="176"/>
      <c r="R369" s="176"/>
      <c r="S369" s="171" t="s">
        <v>437</v>
      </c>
    </row>
    <row r="370" spans="1:19" s="171" customFormat="1" ht="23.25" x14ac:dyDescent="0.25">
      <c r="A370" s="174"/>
      <c r="B370" s="178"/>
      <c r="E370" s="171" t="s">
        <v>334</v>
      </c>
      <c r="F370" s="192">
        <v>0</v>
      </c>
      <c r="G370" s="176">
        <v>0</v>
      </c>
      <c r="H370" s="176">
        <v>0</v>
      </c>
      <c r="I370" s="176">
        <f t="shared" ref="I370:I371" si="134">F370+G370-H370</f>
        <v>0</v>
      </c>
      <c r="J370" s="177" t="s">
        <v>334</v>
      </c>
      <c r="K370" s="176">
        <v>0</v>
      </c>
      <c r="L370" s="176"/>
      <c r="M370" s="176"/>
      <c r="N370" s="176">
        <f>K370+L370-M370</f>
        <v>0</v>
      </c>
      <c r="O370" s="176">
        <v>0</v>
      </c>
      <c r="P370" s="176"/>
      <c r="Q370" s="176"/>
      <c r="R370" s="176">
        <f>O370+P370-Q370</f>
        <v>0</v>
      </c>
      <c r="S370" s="171" t="s">
        <v>437</v>
      </c>
    </row>
    <row r="371" spans="1:19" s="171" customFormat="1" ht="23.25" x14ac:dyDescent="0.25">
      <c r="A371" s="174"/>
      <c r="B371" s="178"/>
      <c r="E371" s="171" t="s">
        <v>335</v>
      </c>
      <c r="F371" s="192">
        <f>SUM(F369:F370)</f>
        <v>0</v>
      </c>
      <c r="G371" s="176">
        <v>0</v>
      </c>
      <c r="H371" s="176">
        <v>0</v>
      </c>
      <c r="I371" s="176">
        <f t="shared" si="134"/>
        <v>0</v>
      </c>
      <c r="J371" s="177"/>
      <c r="K371" s="176"/>
      <c r="L371" s="176"/>
      <c r="M371" s="176"/>
      <c r="N371" s="176"/>
      <c r="O371" s="176"/>
      <c r="P371" s="176"/>
      <c r="Q371" s="176"/>
      <c r="R371" s="176"/>
      <c r="S371" s="171" t="s">
        <v>437</v>
      </c>
    </row>
    <row r="372" spans="1:19" s="171" customFormat="1" ht="23.25" x14ac:dyDescent="0.25">
      <c r="A372" s="174"/>
      <c r="B372" s="178"/>
      <c r="F372" s="192"/>
      <c r="G372" s="176"/>
      <c r="H372" s="176"/>
      <c r="I372" s="176"/>
      <c r="J372" s="177"/>
      <c r="K372" s="176"/>
      <c r="L372" s="176"/>
      <c r="M372" s="176"/>
      <c r="N372" s="176"/>
      <c r="O372" s="176"/>
      <c r="P372" s="176"/>
      <c r="Q372" s="176"/>
      <c r="R372" s="176"/>
      <c r="S372" s="171" t="s">
        <v>437</v>
      </c>
    </row>
    <row r="373" spans="1:19" s="171" customFormat="1" ht="46.5" x14ac:dyDescent="0.25">
      <c r="A373" s="321"/>
      <c r="B373" s="322" t="s">
        <v>102</v>
      </c>
      <c r="C373" s="323" t="s">
        <v>167</v>
      </c>
      <c r="D373" s="323" t="s">
        <v>168</v>
      </c>
      <c r="E373" s="323" t="s">
        <v>333</v>
      </c>
      <c r="F373" s="324">
        <f>F369+F365+F361</f>
        <v>0</v>
      </c>
      <c r="G373" s="324">
        <f>G369+G365+G361</f>
        <v>0</v>
      </c>
      <c r="H373" s="324">
        <f>H369+H365+H361</f>
        <v>0</v>
      </c>
      <c r="I373" s="324">
        <f>I369+I365+I361</f>
        <v>0</v>
      </c>
      <c r="J373" s="325"/>
      <c r="K373" s="325"/>
      <c r="L373" s="325"/>
      <c r="M373" s="325"/>
      <c r="N373" s="325"/>
      <c r="O373" s="325"/>
      <c r="P373" s="325"/>
      <c r="Q373" s="325"/>
      <c r="R373" s="325"/>
      <c r="S373" s="171" t="s">
        <v>437</v>
      </c>
    </row>
    <row r="374" spans="1:19" s="171" customFormat="1" ht="23.25" x14ac:dyDescent="0.25">
      <c r="A374" s="321"/>
      <c r="B374" s="322"/>
      <c r="C374" s="323"/>
      <c r="D374" s="323"/>
      <c r="E374" s="323" t="s">
        <v>334</v>
      </c>
      <c r="F374" s="324">
        <f t="shared" ref="F374:I375" si="135">F370+F366+F362</f>
        <v>0</v>
      </c>
      <c r="G374" s="324">
        <f t="shared" si="135"/>
        <v>0</v>
      </c>
      <c r="H374" s="324">
        <f t="shared" si="135"/>
        <v>0</v>
      </c>
      <c r="I374" s="324">
        <f t="shared" si="135"/>
        <v>0</v>
      </c>
      <c r="J374" s="325" t="s">
        <v>334</v>
      </c>
      <c r="K374" s="325">
        <f>K370+K366+K362</f>
        <v>0</v>
      </c>
      <c r="L374" s="325">
        <f t="shared" ref="L374:R374" si="136">L370+L366+L362</f>
        <v>0</v>
      </c>
      <c r="M374" s="325">
        <f t="shared" si="136"/>
        <v>0</v>
      </c>
      <c r="N374" s="325">
        <f t="shared" si="136"/>
        <v>0</v>
      </c>
      <c r="O374" s="325">
        <f t="shared" si="136"/>
        <v>0</v>
      </c>
      <c r="P374" s="325">
        <f t="shared" si="136"/>
        <v>0</v>
      </c>
      <c r="Q374" s="325">
        <f t="shared" si="136"/>
        <v>0</v>
      </c>
      <c r="R374" s="325">
        <f t="shared" si="136"/>
        <v>0</v>
      </c>
      <c r="S374" s="171" t="s">
        <v>437</v>
      </c>
    </row>
    <row r="375" spans="1:19" s="171" customFormat="1" ht="23.25" x14ac:dyDescent="0.25">
      <c r="A375" s="321"/>
      <c r="B375" s="322"/>
      <c r="C375" s="323"/>
      <c r="D375" s="323"/>
      <c r="E375" s="323" t="s">
        <v>335</v>
      </c>
      <c r="F375" s="324">
        <f t="shared" ref="F375:G375" si="137">F371+F367+F363</f>
        <v>0</v>
      </c>
      <c r="G375" s="324">
        <f t="shared" si="137"/>
        <v>0</v>
      </c>
      <c r="H375" s="324">
        <f t="shared" si="135"/>
        <v>0</v>
      </c>
      <c r="I375" s="324">
        <f t="shared" si="135"/>
        <v>0</v>
      </c>
      <c r="J375" s="325"/>
      <c r="K375" s="325"/>
      <c r="L375" s="325"/>
      <c r="M375" s="325"/>
      <c r="N375" s="325"/>
      <c r="O375" s="325"/>
      <c r="P375" s="325"/>
      <c r="Q375" s="325"/>
      <c r="R375" s="325"/>
      <c r="S375" s="171" t="s">
        <v>437</v>
      </c>
    </row>
    <row r="376" spans="1:19" s="171" customFormat="1" ht="23.25" x14ac:dyDescent="0.25">
      <c r="A376" s="174"/>
      <c r="B376" s="193"/>
      <c r="F376" s="192"/>
      <c r="G376" s="176"/>
      <c r="H376" s="176"/>
      <c r="I376" s="176"/>
      <c r="J376" s="177"/>
      <c r="K376" s="176"/>
      <c r="L376" s="176"/>
      <c r="M376" s="176"/>
      <c r="N376" s="176"/>
      <c r="O376" s="176"/>
      <c r="P376" s="176"/>
      <c r="Q376" s="176"/>
      <c r="R376" s="176"/>
      <c r="S376" s="171" t="s">
        <v>437</v>
      </c>
    </row>
    <row r="377" spans="1:19" s="171" customFormat="1" ht="23.25" x14ac:dyDescent="0.25">
      <c r="A377" s="316" t="s">
        <v>169</v>
      </c>
      <c r="B377" s="318" t="s">
        <v>96</v>
      </c>
      <c r="C377" s="318" t="s">
        <v>170</v>
      </c>
      <c r="D377" s="318" t="s">
        <v>171</v>
      </c>
      <c r="E377" s="318"/>
      <c r="F377" s="333"/>
      <c r="G377" s="320"/>
      <c r="H377" s="320"/>
      <c r="I377" s="320"/>
      <c r="J377" s="320"/>
      <c r="K377" s="320"/>
      <c r="L377" s="320"/>
      <c r="M377" s="320"/>
      <c r="N377" s="320"/>
      <c r="O377" s="320"/>
      <c r="P377" s="320"/>
      <c r="Q377" s="320"/>
      <c r="R377" s="320"/>
      <c r="S377" s="171" t="s">
        <v>438</v>
      </c>
    </row>
    <row r="378" spans="1:19" s="171" customFormat="1" ht="23.25" x14ac:dyDescent="0.25">
      <c r="A378" s="174"/>
      <c r="B378" s="178" t="s">
        <v>98</v>
      </c>
      <c r="D378" s="171" t="s">
        <v>99</v>
      </c>
      <c r="E378" s="171" t="s">
        <v>333</v>
      </c>
      <c r="F378" s="192">
        <v>0</v>
      </c>
      <c r="G378" s="176">
        <v>0</v>
      </c>
      <c r="H378" s="176">
        <v>0</v>
      </c>
      <c r="I378" s="176">
        <f>F378+G378-H378</f>
        <v>0</v>
      </c>
      <c r="J378" s="177"/>
      <c r="K378" s="176"/>
      <c r="L378" s="176"/>
      <c r="M378" s="176"/>
      <c r="N378" s="176"/>
      <c r="O378" s="176"/>
      <c r="P378" s="176"/>
      <c r="Q378" s="176"/>
      <c r="R378" s="176"/>
      <c r="S378" s="171" t="s">
        <v>438</v>
      </c>
    </row>
    <row r="379" spans="1:19" s="171" customFormat="1" ht="23.25" x14ac:dyDescent="0.25">
      <c r="A379" s="174"/>
      <c r="B379" s="178"/>
      <c r="E379" s="171" t="s">
        <v>334</v>
      </c>
      <c r="F379" s="192">
        <v>100000</v>
      </c>
      <c r="G379" s="176">
        <v>0</v>
      </c>
      <c r="H379" s="176">
        <v>0</v>
      </c>
      <c r="I379" s="176">
        <f>F379+G379-H379</f>
        <v>100000</v>
      </c>
      <c r="J379" s="177" t="s">
        <v>334</v>
      </c>
      <c r="K379" s="176">
        <v>100000</v>
      </c>
      <c r="L379" s="176"/>
      <c r="M379" s="176"/>
      <c r="N379" s="176">
        <f>K379+L379-M379</f>
        <v>100000</v>
      </c>
      <c r="O379" s="176">
        <v>100000</v>
      </c>
      <c r="P379" s="176"/>
      <c r="Q379" s="176"/>
      <c r="R379" s="176">
        <f>O379+P379-Q379</f>
        <v>100000</v>
      </c>
      <c r="S379" s="171" t="s">
        <v>438</v>
      </c>
    </row>
    <row r="380" spans="1:19" s="171" customFormat="1" ht="23.25" x14ac:dyDescent="0.25">
      <c r="A380" s="174"/>
      <c r="B380" s="178"/>
      <c r="E380" s="171" t="s">
        <v>335</v>
      </c>
      <c r="F380" s="192">
        <f>SUM(F378:F379)</f>
        <v>100000</v>
      </c>
      <c r="G380" s="176">
        <v>0</v>
      </c>
      <c r="H380" s="176">
        <v>0</v>
      </c>
      <c r="I380" s="176">
        <f t="shared" ref="I380" si="138">F380+G380-H380</f>
        <v>100000</v>
      </c>
      <c r="J380" s="177"/>
      <c r="K380" s="176"/>
      <c r="L380" s="176"/>
      <c r="M380" s="176"/>
      <c r="N380" s="176"/>
      <c r="O380" s="176"/>
      <c r="P380" s="176"/>
      <c r="Q380" s="176"/>
      <c r="R380" s="176"/>
      <c r="S380" s="171" t="s">
        <v>438</v>
      </c>
    </row>
    <row r="381" spans="1:19" s="171" customFormat="1" ht="23.25" x14ac:dyDescent="0.25">
      <c r="A381" s="174"/>
      <c r="B381" s="178"/>
      <c r="F381" s="192"/>
      <c r="G381" s="176"/>
      <c r="H381" s="176"/>
      <c r="I381" s="176"/>
      <c r="J381" s="177"/>
      <c r="K381" s="176"/>
      <c r="L381" s="176"/>
      <c r="M381" s="176"/>
      <c r="N381" s="176"/>
      <c r="O381" s="176"/>
      <c r="P381" s="176"/>
      <c r="Q381" s="176"/>
      <c r="R381" s="176"/>
      <c r="S381" s="171" t="s">
        <v>438</v>
      </c>
    </row>
    <row r="382" spans="1:19" s="171" customFormat="1" ht="23.25" x14ac:dyDescent="0.25">
      <c r="A382" s="174"/>
      <c r="B382" s="178" t="s">
        <v>100</v>
      </c>
      <c r="D382" s="171" t="s">
        <v>101</v>
      </c>
      <c r="E382" s="171" t="s">
        <v>333</v>
      </c>
      <c r="F382" s="192">
        <v>0</v>
      </c>
      <c r="G382" s="176">
        <v>0</v>
      </c>
      <c r="H382" s="176">
        <v>0</v>
      </c>
      <c r="I382" s="176">
        <f>F382+G382-H382</f>
        <v>0</v>
      </c>
      <c r="J382" s="177"/>
      <c r="K382" s="176"/>
      <c r="L382" s="176"/>
      <c r="M382" s="176"/>
      <c r="N382" s="176"/>
      <c r="O382" s="176"/>
      <c r="P382" s="176"/>
      <c r="Q382" s="176"/>
      <c r="R382" s="176"/>
      <c r="S382" s="171" t="s">
        <v>438</v>
      </c>
    </row>
    <row r="383" spans="1:19" s="171" customFormat="1" ht="23.25" x14ac:dyDescent="0.25">
      <c r="A383" s="174"/>
      <c r="B383" s="178"/>
      <c r="E383" s="171" t="s">
        <v>334</v>
      </c>
      <c r="F383" s="192">
        <v>0</v>
      </c>
      <c r="G383" s="176">
        <v>0</v>
      </c>
      <c r="H383" s="176">
        <v>0</v>
      </c>
      <c r="I383" s="176">
        <f>F383+G383-H383</f>
        <v>0</v>
      </c>
      <c r="J383" s="177" t="s">
        <v>334</v>
      </c>
      <c r="K383" s="176">
        <v>0</v>
      </c>
      <c r="L383" s="176"/>
      <c r="M383" s="176"/>
      <c r="N383" s="176">
        <f>K383+L383-M383</f>
        <v>0</v>
      </c>
      <c r="O383" s="176">
        <v>0</v>
      </c>
      <c r="P383" s="176"/>
      <c r="Q383" s="176"/>
      <c r="R383" s="176">
        <f>O383+P383-Q383</f>
        <v>0</v>
      </c>
      <c r="S383" s="171" t="s">
        <v>438</v>
      </c>
    </row>
    <row r="384" spans="1:19" s="171" customFormat="1" ht="23.25" x14ac:dyDescent="0.25">
      <c r="A384" s="174"/>
      <c r="B384" s="178"/>
      <c r="E384" s="171" t="s">
        <v>335</v>
      </c>
      <c r="F384" s="192">
        <f>SUM(F382:F383)</f>
        <v>0</v>
      </c>
      <c r="G384" s="176">
        <v>0</v>
      </c>
      <c r="H384" s="176">
        <v>0</v>
      </c>
      <c r="I384" s="176">
        <f t="shared" ref="I384" si="139">F384+G384-H384</f>
        <v>0</v>
      </c>
      <c r="J384" s="177"/>
      <c r="K384" s="176"/>
      <c r="L384" s="176"/>
      <c r="M384" s="176"/>
      <c r="N384" s="176"/>
      <c r="O384" s="176"/>
      <c r="P384" s="176"/>
      <c r="Q384" s="176"/>
      <c r="R384" s="176"/>
      <c r="S384" s="171" t="s">
        <v>438</v>
      </c>
    </row>
    <row r="385" spans="1:19" s="171" customFormat="1" ht="23.25" x14ac:dyDescent="0.25">
      <c r="A385" s="174"/>
      <c r="B385" s="178"/>
      <c r="F385" s="192"/>
      <c r="G385" s="176"/>
      <c r="H385" s="176"/>
      <c r="I385" s="176"/>
      <c r="J385" s="177"/>
      <c r="K385" s="176"/>
      <c r="L385" s="176"/>
      <c r="M385" s="176"/>
      <c r="N385" s="176"/>
      <c r="O385" s="176"/>
      <c r="P385" s="176"/>
      <c r="Q385" s="176"/>
      <c r="R385" s="176"/>
      <c r="S385" s="171" t="s">
        <v>438</v>
      </c>
    </row>
    <row r="386" spans="1:19" s="171" customFormat="1" ht="46.5" x14ac:dyDescent="0.25">
      <c r="A386" s="174"/>
      <c r="B386" s="178" t="s">
        <v>109</v>
      </c>
      <c r="D386" s="171" t="s">
        <v>110</v>
      </c>
      <c r="E386" s="171" t="s">
        <v>333</v>
      </c>
      <c r="F386" s="192">
        <v>0</v>
      </c>
      <c r="G386" s="176">
        <v>0</v>
      </c>
      <c r="H386" s="176">
        <v>0</v>
      </c>
      <c r="I386" s="176">
        <f>F386+G386-H386</f>
        <v>0</v>
      </c>
      <c r="J386" s="177"/>
      <c r="K386" s="176"/>
      <c r="L386" s="176"/>
      <c r="M386" s="176"/>
      <c r="N386" s="176"/>
      <c r="O386" s="176"/>
      <c r="P386" s="176"/>
      <c r="Q386" s="176"/>
      <c r="R386" s="176"/>
      <c r="S386" s="171" t="s">
        <v>438</v>
      </c>
    </row>
    <row r="387" spans="1:19" s="171" customFormat="1" ht="23.25" x14ac:dyDescent="0.25">
      <c r="A387" s="174"/>
      <c r="B387" s="178"/>
      <c r="E387" s="171" t="s">
        <v>334</v>
      </c>
      <c r="F387" s="192">
        <v>0</v>
      </c>
      <c r="G387" s="176">
        <v>0</v>
      </c>
      <c r="H387" s="176">
        <v>0</v>
      </c>
      <c r="I387" s="176">
        <f>F387+G387-H387</f>
        <v>0</v>
      </c>
      <c r="J387" s="177" t="s">
        <v>334</v>
      </c>
      <c r="K387" s="176">
        <v>0</v>
      </c>
      <c r="L387" s="176"/>
      <c r="M387" s="176"/>
      <c r="N387" s="176">
        <f>K387+L387-M387</f>
        <v>0</v>
      </c>
      <c r="O387" s="176">
        <v>0</v>
      </c>
      <c r="P387" s="176"/>
      <c r="Q387" s="176"/>
      <c r="R387" s="176">
        <f>O387+P387-Q387</f>
        <v>0</v>
      </c>
      <c r="S387" s="171" t="s">
        <v>438</v>
      </c>
    </row>
    <row r="388" spans="1:19" s="171" customFormat="1" ht="23.25" x14ac:dyDescent="0.25">
      <c r="A388" s="174"/>
      <c r="B388" s="178"/>
      <c r="E388" s="171" t="s">
        <v>335</v>
      </c>
      <c r="F388" s="192">
        <f>SUM(F386:F387)</f>
        <v>0</v>
      </c>
      <c r="G388" s="176">
        <v>0</v>
      </c>
      <c r="H388" s="176">
        <v>0</v>
      </c>
      <c r="I388" s="176">
        <f t="shared" ref="I388" si="140">F388+G388-H388</f>
        <v>0</v>
      </c>
      <c r="J388" s="177"/>
      <c r="K388" s="176"/>
      <c r="L388" s="176"/>
      <c r="M388" s="176"/>
      <c r="N388" s="176"/>
      <c r="O388" s="176"/>
      <c r="P388" s="176"/>
      <c r="Q388" s="176"/>
      <c r="R388" s="176"/>
      <c r="S388" s="171" t="s">
        <v>438</v>
      </c>
    </row>
    <row r="389" spans="1:19" s="171" customFormat="1" ht="23.25" x14ac:dyDescent="0.25">
      <c r="A389" s="174"/>
      <c r="B389" s="178"/>
      <c r="F389" s="192"/>
      <c r="G389" s="192"/>
      <c r="H389" s="192"/>
      <c r="I389" s="176"/>
      <c r="J389" s="177"/>
      <c r="K389" s="176"/>
      <c r="L389" s="176"/>
      <c r="M389" s="176"/>
      <c r="N389" s="176"/>
      <c r="O389" s="176"/>
      <c r="P389" s="176"/>
      <c r="Q389" s="176"/>
      <c r="R389" s="176"/>
      <c r="S389" s="171" t="s">
        <v>438</v>
      </c>
    </row>
    <row r="390" spans="1:19" s="171" customFormat="1" ht="46.5" x14ac:dyDescent="0.25">
      <c r="A390" s="321"/>
      <c r="B390" s="322" t="s">
        <v>102</v>
      </c>
      <c r="C390" s="323" t="s">
        <v>170</v>
      </c>
      <c r="D390" s="323" t="s">
        <v>171</v>
      </c>
      <c r="E390" s="323" t="s">
        <v>333</v>
      </c>
      <c r="F390" s="324">
        <f>F386+F382+F378</f>
        <v>0</v>
      </c>
      <c r="G390" s="324">
        <f>G386+G382+G378</f>
        <v>0</v>
      </c>
      <c r="H390" s="324">
        <f>H386+H382+H378</f>
        <v>0</v>
      </c>
      <c r="I390" s="324">
        <f>I386+I382+I378</f>
        <v>0</v>
      </c>
      <c r="J390" s="325"/>
      <c r="K390" s="325"/>
      <c r="L390" s="325"/>
      <c r="M390" s="325"/>
      <c r="N390" s="325"/>
      <c r="O390" s="325"/>
      <c r="P390" s="325"/>
      <c r="Q390" s="325"/>
      <c r="R390" s="325"/>
      <c r="S390" s="171" t="s">
        <v>438</v>
      </c>
    </row>
    <row r="391" spans="1:19" s="171" customFormat="1" ht="23.25" x14ac:dyDescent="0.25">
      <c r="A391" s="321"/>
      <c r="B391" s="322"/>
      <c r="C391" s="323"/>
      <c r="D391" s="323"/>
      <c r="E391" s="323" t="s">
        <v>334</v>
      </c>
      <c r="F391" s="324">
        <f t="shared" ref="F391:I392" si="141">F387+F383+F379</f>
        <v>100000</v>
      </c>
      <c r="G391" s="324">
        <f t="shared" si="141"/>
        <v>0</v>
      </c>
      <c r="H391" s="324">
        <f t="shared" si="141"/>
        <v>0</v>
      </c>
      <c r="I391" s="324">
        <f t="shared" si="141"/>
        <v>100000</v>
      </c>
      <c r="J391" s="325" t="s">
        <v>334</v>
      </c>
      <c r="K391" s="325">
        <f>K387+K383+K379</f>
        <v>100000</v>
      </c>
      <c r="L391" s="325">
        <f t="shared" ref="L391:R391" si="142">L387+L383+L379</f>
        <v>0</v>
      </c>
      <c r="M391" s="325">
        <f t="shared" si="142"/>
        <v>0</v>
      </c>
      <c r="N391" s="325">
        <f t="shared" si="142"/>
        <v>100000</v>
      </c>
      <c r="O391" s="325">
        <f t="shared" si="142"/>
        <v>100000</v>
      </c>
      <c r="P391" s="325">
        <f t="shared" si="142"/>
        <v>0</v>
      </c>
      <c r="Q391" s="325">
        <f t="shared" si="142"/>
        <v>0</v>
      </c>
      <c r="R391" s="325">
        <f t="shared" si="142"/>
        <v>100000</v>
      </c>
      <c r="S391" s="171" t="s">
        <v>438</v>
      </c>
    </row>
    <row r="392" spans="1:19" s="171" customFormat="1" ht="23.25" x14ac:dyDescent="0.25">
      <c r="A392" s="321"/>
      <c r="B392" s="322"/>
      <c r="C392" s="323"/>
      <c r="D392" s="323"/>
      <c r="E392" s="323" t="s">
        <v>335</v>
      </c>
      <c r="F392" s="324">
        <f t="shared" ref="F392:G392" si="143">F388+F384+F380</f>
        <v>100000</v>
      </c>
      <c r="G392" s="324">
        <f t="shared" si="143"/>
        <v>0</v>
      </c>
      <c r="H392" s="324">
        <f t="shared" si="141"/>
        <v>0</v>
      </c>
      <c r="I392" s="324">
        <f t="shared" si="141"/>
        <v>100000</v>
      </c>
      <c r="J392" s="325"/>
      <c r="K392" s="325"/>
      <c r="L392" s="325"/>
      <c r="M392" s="325"/>
      <c r="N392" s="325"/>
      <c r="O392" s="325"/>
      <c r="P392" s="325"/>
      <c r="Q392" s="325"/>
      <c r="R392" s="325"/>
      <c r="S392" s="171" t="s">
        <v>438</v>
      </c>
    </row>
    <row r="393" spans="1:19" s="171" customFormat="1" ht="23.25" x14ac:dyDescent="0.25">
      <c r="A393" s="174"/>
      <c r="B393" s="193"/>
      <c r="F393" s="192"/>
      <c r="G393" s="176"/>
      <c r="H393" s="176"/>
      <c r="I393" s="176"/>
      <c r="J393" s="177"/>
      <c r="K393" s="176"/>
      <c r="L393" s="176"/>
      <c r="M393" s="176"/>
      <c r="N393" s="176"/>
      <c r="O393" s="176"/>
      <c r="P393" s="176"/>
      <c r="Q393" s="176"/>
      <c r="R393" s="176"/>
      <c r="S393" s="171" t="s">
        <v>438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439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439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439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4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439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439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439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439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5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439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439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439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439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6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439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439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439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7">F404+F400+F396</f>
        <v>0</v>
      </c>
      <c r="G408" s="112">
        <f t="shared" si="147"/>
        <v>0</v>
      </c>
      <c r="H408" s="112">
        <f t="shared" si="147"/>
        <v>0</v>
      </c>
      <c r="I408" s="112">
        <f t="shared" si="147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439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8">F405+F401+F397</f>
        <v>0</v>
      </c>
      <c r="G409" s="112">
        <f t="shared" si="148"/>
        <v>0</v>
      </c>
      <c r="H409" s="112">
        <f t="shared" si="148"/>
        <v>0</v>
      </c>
      <c r="I409" s="112">
        <f t="shared" si="148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439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439</v>
      </c>
    </row>
    <row r="411" spans="1:19" s="171" customFormat="1" ht="23.25" x14ac:dyDescent="0.25">
      <c r="A411" s="334" t="s">
        <v>174</v>
      </c>
      <c r="B411" s="335"/>
      <c r="C411" s="336"/>
      <c r="D411" s="336" t="s">
        <v>155</v>
      </c>
      <c r="E411" s="336" t="s">
        <v>333</v>
      </c>
      <c r="F411" s="337">
        <f t="shared" ref="F411:I413" si="149">F407+F390+F373+F356+F339+F322+F305+F288</f>
        <v>0</v>
      </c>
      <c r="G411" s="337">
        <f t="shared" si="149"/>
        <v>0</v>
      </c>
      <c r="H411" s="337">
        <f t="shared" si="149"/>
        <v>0</v>
      </c>
      <c r="I411" s="337">
        <f t="shared" si="149"/>
        <v>0</v>
      </c>
      <c r="J411" s="338"/>
      <c r="K411" s="338" t="s">
        <v>2</v>
      </c>
      <c r="L411" s="338" t="s">
        <v>2</v>
      </c>
      <c r="M411" s="338" t="s">
        <v>2</v>
      </c>
      <c r="N411" s="338" t="s">
        <v>2</v>
      </c>
      <c r="O411" s="338" t="s">
        <v>2</v>
      </c>
      <c r="P411" s="338" t="s">
        <v>2</v>
      </c>
      <c r="Q411" s="338" t="s">
        <v>2</v>
      </c>
      <c r="R411" s="338" t="s">
        <v>2</v>
      </c>
      <c r="S411" s="171" t="s">
        <v>440</v>
      </c>
    </row>
    <row r="412" spans="1:19" s="171" customFormat="1" ht="23.25" x14ac:dyDescent="0.25">
      <c r="A412" s="339"/>
      <c r="B412" s="340"/>
      <c r="C412" s="341"/>
      <c r="D412" s="341"/>
      <c r="E412" s="341" t="s">
        <v>334</v>
      </c>
      <c r="F412" s="342">
        <f t="shared" si="149"/>
        <v>100000</v>
      </c>
      <c r="G412" s="342">
        <f t="shared" si="149"/>
        <v>0</v>
      </c>
      <c r="H412" s="342">
        <f t="shared" si="149"/>
        <v>0</v>
      </c>
      <c r="I412" s="342">
        <f t="shared" si="149"/>
        <v>100000</v>
      </c>
      <c r="J412" s="343" t="s">
        <v>334</v>
      </c>
      <c r="K412" s="343">
        <f t="shared" ref="K412:R412" si="150">K408+K391+K374+K357+K340+K323+K306+K289</f>
        <v>100000</v>
      </c>
      <c r="L412" s="343">
        <f t="shared" si="150"/>
        <v>0</v>
      </c>
      <c r="M412" s="343">
        <f t="shared" si="150"/>
        <v>0</v>
      </c>
      <c r="N412" s="343">
        <f t="shared" si="150"/>
        <v>100000</v>
      </c>
      <c r="O412" s="343">
        <f t="shared" si="150"/>
        <v>100000</v>
      </c>
      <c r="P412" s="343">
        <f t="shared" si="150"/>
        <v>0</v>
      </c>
      <c r="Q412" s="343">
        <f t="shared" si="150"/>
        <v>0</v>
      </c>
      <c r="R412" s="343">
        <f t="shared" si="150"/>
        <v>100000</v>
      </c>
      <c r="S412" s="171" t="s">
        <v>440</v>
      </c>
    </row>
    <row r="413" spans="1:19" s="171" customFormat="1" ht="23.25" x14ac:dyDescent="0.25">
      <c r="A413" s="339"/>
      <c r="B413" s="340"/>
      <c r="C413" s="341"/>
      <c r="D413" s="341"/>
      <c r="E413" s="341" t="s">
        <v>335</v>
      </c>
      <c r="F413" s="342">
        <f t="shared" si="149"/>
        <v>100000</v>
      </c>
      <c r="G413" s="342">
        <f t="shared" si="149"/>
        <v>0</v>
      </c>
      <c r="H413" s="342">
        <f t="shared" si="149"/>
        <v>0</v>
      </c>
      <c r="I413" s="342">
        <f t="shared" si="149"/>
        <v>100000</v>
      </c>
      <c r="J413" s="343"/>
      <c r="K413" s="343"/>
      <c r="L413" s="343"/>
      <c r="M413" s="343"/>
      <c r="N413" s="343"/>
      <c r="O413" s="343"/>
      <c r="P413" s="343"/>
      <c r="Q413" s="343"/>
      <c r="R413" s="343"/>
      <c r="S413" s="171" t="s">
        <v>440</v>
      </c>
    </row>
    <row r="414" spans="1:19" s="171" customFormat="1" ht="24" thickBot="1" x14ac:dyDescent="0.3">
      <c r="A414" s="179"/>
      <c r="B414" s="180"/>
      <c r="C414" s="173"/>
      <c r="D414" s="173"/>
      <c r="E414" s="173"/>
      <c r="F414" s="181"/>
      <c r="G414" s="182"/>
      <c r="H414" s="182"/>
      <c r="I414" s="182"/>
      <c r="J414" s="183"/>
      <c r="K414" s="182"/>
      <c r="L414" s="182"/>
      <c r="M414" s="182"/>
      <c r="N414" s="182"/>
      <c r="O414" s="182"/>
      <c r="P414" s="182"/>
      <c r="Q414" s="182"/>
      <c r="R414" s="182"/>
      <c r="S414" s="171" t="s">
        <v>440</v>
      </c>
    </row>
    <row r="415" spans="1:19" s="173" customFormat="1" ht="46.5" x14ac:dyDescent="0.25">
      <c r="A415" s="312" t="s">
        <v>92</v>
      </c>
      <c r="B415" s="344"/>
      <c r="C415" s="313" t="s">
        <v>116</v>
      </c>
      <c r="D415" s="313" t="s">
        <v>175</v>
      </c>
      <c r="E415" s="313"/>
      <c r="F415" s="345"/>
      <c r="G415" s="315"/>
      <c r="H415" s="315"/>
      <c r="I415" s="315"/>
      <c r="J415" s="315"/>
      <c r="K415" s="315"/>
      <c r="L415" s="315"/>
      <c r="M415" s="315"/>
      <c r="N415" s="315"/>
      <c r="O415" s="315"/>
      <c r="P415" s="315"/>
      <c r="Q415" s="315"/>
      <c r="R415" s="315"/>
      <c r="S415" s="173" t="s">
        <v>476</v>
      </c>
    </row>
    <row r="416" spans="1:19" s="171" customFormat="1" ht="23.25" x14ac:dyDescent="0.25">
      <c r="A416" s="174"/>
      <c r="B416" s="193"/>
      <c r="F416" s="192"/>
      <c r="G416" s="176"/>
      <c r="H416" s="176"/>
      <c r="I416" s="176"/>
      <c r="J416" s="177"/>
      <c r="K416" s="176"/>
      <c r="L416" s="176"/>
      <c r="M416" s="176"/>
      <c r="N416" s="176"/>
      <c r="O416" s="176"/>
      <c r="P416" s="176"/>
      <c r="Q416" s="176"/>
      <c r="R416" s="176"/>
      <c r="S416" s="173" t="s">
        <v>476</v>
      </c>
    </row>
    <row r="417" spans="1:19" s="171" customFormat="1" ht="46.5" x14ac:dyDescent="0.25">
      <c r="A417" s="316" t="s">
        <v>176</v>
      </c>
      <c r="B417" s="318" t="s">
        <v>96</v>
      </c>
      <c r="C417" s="318" t="s">
        <v>93</v>
      </c>
      <c r="D417" s="318" t="s">
        <v>177</v>
      </c>
      <c r="E417" s="318"/>
      <c r="F417" s="333"/>
      <c r="G417" s="320"/>
      <c r="H417" s="320"/>
      <c r="I417" s="320"/>
      <c r="J417" s="320"/>
      <c r="K417" s="320"/>
      <c r="L417" s="320"/>
      <c r="M417" s="320"/>
      <c r="N417" s="320"/>
      <c r="O417" s="320"/>
      <c r="P417" s="320"/>
      <c r="Q417" s="320"/>
      <c r="R417" s="320"/>
      <c r="S417" s="171" t="s">
        <v>441</v>
      </c>
    </row>
    <row r="418" spans="1:19" s="171" customFormat="1" ht="23.25" x14ac:dyDescent="0.25">
      <c r="A418" s="174"/>
      <c r="B418" s="178" t="s">
        <v>98</v>
      </c>
      <c r="D418" s="171" t="s">
        <v>99</v>
      </c>
      <c r="E418" s="171" t="s">
        <v>333</v>
      </c>
      <c r="F418" s="192">
        <v>0</v>
      </c>
      <c r="G418" s="176">
        <v>0</v>
      </c>
      <c r="H418" s="176">
        <v>0</v>
      </c>
      <c r="I418" s="176">
        <f>F418+G418-H418</f>
        <v>0</v>
      </c>
      <c r="J418" s="177"/>
      <c r="K418" s="176"/>
      <c r="L418" s="176"/>
      <c r="M418" s="176"/>
      <c r="N418" s="176"/>
      <c r="O418" s="176"/>
      <c r="P418" s="176"/>
      <c r="Q418" s="176"/>
      <c r="R418" s="176"/>
      <c r="S418" s="171" t="s">
        <v>441</v>
      </c>
    </row>
    <row r="419" spans="1:19" s="171" customFormat="1" ht="23.25" x14ac:dyDescent="0.25">
      <c r="A419" s="174"/>
      <c r="B419" s="178"/>
      <c r="E419" s="171" t="s">
        <v>334</v>
      </c>
      <c r="F419" s="192">
        <v>200000</v>
      </c>
      <c r="G419" s="176">
        <v>0</v>
      </c>
      <c r="H419" s="176">
        <v>0</v>
      </c>
      <c r="I419" s="176">
        <f>F419+G419-H419</f>
        <v>200000</v>
      </c>
      <c r="J419" s="177" t="s">
        <v>334</v>
      </c>
      <c r="K419" s="176">
        <v>0</v>
      </c>
      <c r="L419" s="176"/>
      <c r="M419" s="176"/>
      <c r="N419" s="176">
        <f>K419+L419-M419</f>
        <v>0</v>
      </c>
      <c r="O419" s="176">
        <v>0</v>
      </c>
      <c r="P419" s="176"/>
      <c r="Q419" s="176"/>
      <c r="R419" s="176">
        <f>O419+P419-Q419</f>
        <v>0</v>
      </c>
      <c r="S419" s="171" t="s">
        <v>441</v>
      </c>
    </row>
    <row r="420" spans="1:19" s="171" customFormat="1" ht="23.25" x14ac:dyDescent="0.25">
      <c r="A420" s="174"/>
      <c r="B420" s="178"/>
      <c r="E420" s="171" t="s">
        <v>335</v>
      </c>
      <c r="F420" s="192">
        <f>SUM(F418:F419)</f>
        <v>200000</v>
      </c>
      <c r="G420" s="176">
        <v>0</v>
      </c>
      <c r="H420" s="176">
        <v>0</v>
      </c>
      <c r="I420" s="176">
        <f t="shared" ref="I420" si="151">F420+G420-H420</f>
        <v>200000</v>
      </c>
      <c r="J420" s="177"/>
      <c r="K420" s="176"/>
      <c r="L420" s="176"/>
      <c r="M420" s="176"/>
      <c r="N420" s="176"/>
      <c r="O420" s="176"/>
      <c r="P420" s="176"/>
      <c r="Q420" s="176"/>
      <c r="R420" s="176"/>
      <c r="S420" s="171" t="s">
        <v>441</v>
      </c>
    </row>
    <row r="421" spans="1:19" s="171" customFormat="1" ht="23.25" x14ac:dyDescent="0.25">
      <c r="A421" s="174"/>
      <c r="B421" s="178"/>
      <c r="F421" s="192"/>
      <c r="G421" s="176"/>
      <c r="H421" s="176"/>
      <c r="I421" s="176"/>
      <c r="J421" s="177"/>
      <c r="K421" s="176"/>
      <c r="L421" s="176"/>
      <c r="M421" s="176"/>
      <c r="N421" s="176"/>
      <c r="O421" s="176"/>
      <c r="P421" s="176"/>
      <c r="Q421" s="176"/>
      <c r="R421" s="176"/>
      <c r="S421" s="171" t="s">
        <v>441</v>
      </c>
    </row>
    <row r="422" spans="1:19" s="171" customFormat="1" ht="23.25" x14ac:dyDescent="0.25">
      <c r="A422" s="174"/>
      <c r="B422" s="178" t="s">
        <v>100</v>
      </c>
      <c r="D422" s="171" t="s">
        <v>101</v>
      </c>
      <c r="E422" s="171" t="s">
        <v>333</v>
      </c>
      <c r="F422" s="192">
        <v>0</v>
      </c>
      <c r="G422" s="176">
        <v>0</v>
      </c>
      <c r="H422" s="176">
        <v>0</v>
      </c>
      <c r="I422" s="176">
        <f>F422+G422-H422</f>
        <v>0</v>
      </c>
      <c r="J422" s="177"/>
      <c r="K422" s="176"/>
      <c r="L422" s="176"/>
      <c r="M422" s="176"/>
      <c r="N422" s="176"/>
      <c r="O422" s="176"/>
      <c r="P422" s="176"/>
      <c r="Q422" s="176"/>
      <c r="R422" s="176"/>
      <c r="S422" s="171" t="s">
        <v>441</v>
      </c>
    </row>
    <row r="423" spans="1:19" s="171" customFormat="1" ht="23.25" x14ac:dyDescent="0.25">
      <c r="A423" s="174"/>
      <c r="B423" s="178"/>
      <c r="E423" s="171" t="s">
        <v>334</v>
      </c>
      <c r="F423" s="192">
        <v>0</v>
      </c>
      <c r="G423" s="176">
        <v>0</v>
      </c>
      <c r="H423" s="176">
        <v>0</v>
      </c>
      <c r="I423" s="176">
        <f>F423+G423-H423</f>
        <v>0</v>
      </c>
      <c r="J423" s="177" t="s">
        <v>334</v>
      </c>
      <c r="K423" s="176">
        <v>0</v>
      </c>
      <c r="L423" s="176"/>
      <c r="M423" s="176"/>
      <c r="N423" s="176">
        <f>K423+L423-M423</f>
        <v>0</v>
      </c>
      <c r="O423" s="176">
        <v>0</v>
      </c>
      <c r="P423" s="176"/>
      <c r="Q423" s="176"/>
      <c r="R423" s="176">
        <f>O423+P423-Q423</f>
        <v>0</v>
      </c>
      <c r="S423" s="171" t="s">
        <v>441</v>
      </c>
    </row>
    <row r="424" spans="1:19" s="171" customFormat="1" ht="23.25" x14ac:dyDescent="0.25">
      <c r="A424" s="174"/>
      <c r="B424" s="178"/>
      <c r="E424" s="171" t="s">
        <v>335</v>
      </c>
      <c r="F424" s="192">
        <f>SUM(F422:F423)</f>
        <v>0</v>
      </c>
      <c r="G424" s="176">
        <v>0</v>
      </c>
      <c r="H424" s="176">
        <v>0</v>
      </c>
      <c r="I424" s="176">
        <f t="shared" ref="I424" si="152">F424+G424-H424</f>
        <v>0</v>
      </c>
      <c r="J424" s="177"/>
      <c r="K424" s="176"/>
      <c r="L424" s="176"/>
      <c r="M424" s="176"/>
      <c r="N424" s="176"/>
      <c r="O424" s="176"/>
      <c r="P424" s="176"/>
      <c r="Q424" s="176"/>
      <c r="R424" s="176"/>
      <c r="S424" s="171" t="s">
        <v>441</v>
      </c>
    </row>
    <row r="425" spans="1:19" s="171" customFormat="1" ht="23.25" x14ac:dyDescent="0.25">
      <c r="A425" s="174"/>
      <c r="B425" s="178"/>
      <c r="F425" s="192"/>
      <c r="G425" s="176"/>
      <c r="H425" s="176"/>
      <c r="I425" s="176"/>
      <c r="J425" s="177"/>
      <c r="K425" s="176"/>
      <c r="L425" s="176"/>
      <c r="M425" s="176"/>
      <c r="N425" s="176"/>
      <c r="O425" s="176"/>
      <c r="P425" s="176"/>
      <c r="Q425" s="176"/>
      <c r="R425" s="176"/>
      <c r="S425" s="171" t="s">
        <v>441</v>
      </c>
    </row>
    <row r="426" spans="1:19" s="171" customFormat="1" ht="46.5" x14ac:dyDescent="0.25">
      <c r="A426" s="174"/>
      <c r="B426" s="178" t="s">
        <v>109</v>
      </c>
      <c r="D426" s="171" t="s">
        <v>110</v>
      </c>
      <c r="E426" s="171" t="s">
        <v>333</v>
      </c>
      <c r="F426" s="192">
        <v>0</v>
      </c>
      <c r="G426" s="176">
        <v>0</v>
      </c>
      <c r="H426" s="176">
        <v>0</v>
      </c>
      <c r="I426" s="176">
        <f>F426+G426-H426</f>
        <v>0</v>
      </c>
      <c r="J426" s="177"/>
      <c r="K426" s="176"/>
      <c r="L426" s="176"/>
      <c r="M426" s="176"/>
      <c r="N426" s="176"/>
      <c r="O426" s="176"/>
      <c r="P426" s="176"/>
      <c r="Q426" s="176"/>
      <c r="R426" s="176"/>
      <c r="S426" s="171" t="s">
        <v>441</v>
      </c>
    </row>
    <row r="427" spans="1:19" s="171" customFormat="1" ht="23.25" x14ac:dyDescent="0.25">
      <c r="A427" s="174"/>
      <c r="B427" s="178"/>
      <c r="E427" s="171" t="s">
        <v>334</v>
      </c>
      <c r="F427" s="192">
        <v>0</v>
      </c>
      <c r="G427" s="176">
        <v>0</v>
      </c>
      <c r="H427" s="176">
        <v>0</v>
      </c>
      <c r="I427" s="176">
        <f>F427+G427-H427</f>
        <v>0</v>
      </c>
      <c r="J427" s="177" t="s">
        <v>334</v>
      </c>
      <c r="K427" s="176">
        <v>0</v>
      </c>
      <c r="L427" s="176"/>
      <c r="M427" s="176"/>
      <c r="N427" s="176">
        <f>K427+L427-M427</f>
        <v>0</v>
      </c>
      <c r="O427" s="176">
        <v>0</v>
      </c>
      <c r="P427" s="176"/>
      <c r="Q427" s="176"/>
      <c r="R427" s="176">
        <f>O427+P427-Q427</f>
        <v>0</v>
      </c>
      <c r="S427" s="171" t="s">
        <v>441</v>
      </c>
    </row>
    <row r="428" spans="1:19" s="171" customFormat="1" ht="23.25" x14ac:dyDescent="0.25">
      <c r="A428" s="174"/>
      <c r="B428" s="178"/>
      <c r="E428" s="171" t="s">
        <v>335</v>
      </c>
      <c r="F428" s="192">
        <f>SUM(F426:F427)</f>
        <v>0</v>
      </c>
      <c r="G428" s="176">
        <v>0</v>
      </c>
      <c r="H428" s="176">
        <v>0</v>
      </c>
      <c r="I428" s="176">
        <f t="shared" ref="I428" si="153">F428+G428-H428</f>
        <v>0</v>
      </c>
      <c r="J428" s="177"/>
      <c r="K428" s="176"/>
      <c r="L428" s="176"/>
      <c r="M428" s="176"/>
      <c r="N428" s="176"/>
      <c r="O428" s="176"/>
      <c r="P428" s="176"/>
      <c r="Q428" s="176"/>
      <c r="R428" s="176"/>
      <c r="S428" s="171" t="s">
        <v>441</v>
      </c>
    </row>
    <row r="429" spans="1:19" s="171" customFormat="1" ht="23.25" x14ac:dyDescent="0.25">
      <c r="A429" s="174"/>
      <c r="B429" s="178"/>
      <c r="F429" s="192"/>
      <c r="G429" s="176"/>
      <c r="H429" s="176"/>
      <c r="I429" s="176"/>
      <c r="J429" s="177"/>
      <c r="K429" s="176"/>
      <c r="L429" s="176"/>
      <c r="M429" s="176"/>
      <c r="N429" s="176"/>
      <c r="O429" s="176"/>
      <c r="P429" s="176"/>
      <c r="Q429" s="176"/>
      <c r="R429" s="176"/>
      <c r="S429" s="171" t="s">
        <v>441</v>
      </c>
    </row>
    <row r="430" spans="1:19" s="171" customFormat="1" ht="46.5" x14ac:dyDescent="0.25">
      <c r="A430" s="321"/>
      <c r="B430" s="322" t="s">
        <v>102</v>
      </c>
      <c r="C430" s="323" t="s">
        <v>93</v>
      </c>
      <c r="D430" s="323" t="s">
        <v>177</v>
      </c>
      <c r="E430" s="323" t="s">
        <v>333</v>
      </c>
      <c r="F430" s="324">
        <f>F426+F422+F418</f>
        <v>0</v>
      </c>
      <c r="G430" s="324">
        <f>G426+G422+G418</f>
        <v>0</v>
      </c>
      <c r="H430" s="324">
        <f>H426+H422+H418</f>
        <v>0</v>
      </c>
      <c r="I430" s="324">
        <f>I426+I422+I418</f>
        <v>0</v>
      </c>
      <c r="J430" s="325"/>
      <c r="K430" s="325"/>
      <c r="L430" s="325"/>
      <c r="M430" s="325"/>
      <c r="N430" s="325"/>
      <c r="O430" s="325"/>
      <c r="P430" s="325"/>
      <c r="Q430" s="325"/>
      <c r="R430" s="325"/>
      <c r="S430" s="171" t="s">
        <v>441</v>
      </c>
    </row>
    <row r="431" spans="1:19" s="171" customFormat="1" ht="23.25" x14ac:dyDescent="0.25">
      <c r="A431" s="321"/>
      <c r="B431" s="322"/>
      <c r="C431" s="323"/>
      <c r="D431" s="323"/>
      <c r="E431" s="323" t="s">
        <v>334</v>
      </c>
      <c r="F431" s="324">
        <f t="shared" ref="F431:I431" si="154">F427+F423+F419</f>
        <v>200000</v>
      </c>
      <c r="G431" s="324">
        <f t="shared" si="154"/>
        <v>0</v>
      </c>
      <c r="H431" s="324">
        <f t="shared" si="154"/>
        <v>0</v>
      </c>
      <c r="I431" s="324">
        <f t="shared" si="154"/>
        <v>200000</v>
      </c>
      <c r="J431" s="325" t="s">
        <v>334</v>
      </c>
      <c r="K431" s="325">
        <f>K427+K423+K419</f>
        <v>0</v>
      </c>
      <c r="L431" s="325">
        <f t="shared" ref="L431:R431" si="155">L427+L423+L419</f>
        <v>0</v>
      </c>
      <c r="M431" s="325">
        <f t="shared" si="155"/>
        <v>0</v>
      </c>
      <c r="N431" s="325">
        <f t="shared" si="155"/>
        <v>0</v>
      </c>
      <c r="O431" s="325">
        <f t="shared" si="155"/>
        <v>0</v>
      </c>
      <c r="P431" s="325">
        <f t="shared" si="155"/>
        <v>0</v>
      </c>
      <c r="Q431" s="325">
        <f t="shared" si="155"/>
        <v>0</v>
      </c>
      <c r="R431" s="325">
        <f t="shared" si="155"/>
        <v>0</v>
      </c>
      <c r="S431" s="171" t="s">
        <v>441</v>
      </c>
    </row>
    <row r="432" spans="1:19" s="171" customFormat="1" ht="23.25" x14ac:dyDescent="0.25">
      <c r="A432" s="321"/>
      <c r="B432" s="322"/>
      <c r="C432" s="323"/>
      <c r="D432" s="323"/>
      <c r="E432" s="323" t="s">
        <v>335</v>
      </c>
      <c r="F432" s="324">
        <f t="shared" ref="F432:I432" si="156">F428+F424+F420</f>
        <v>200000</v>
      </c>
      <c r="G432" s="324">
        <f t="shared" si="156"/>
        <v>0</v>
      </c>
      <c r="H432" s="324">
        <f t="shared" si="156"/>
        <v>0</v>
      </c>
      <c r="I432" s="324">
        <f t="shared" si="156"/>
        <v>200000</v>
      </c>
      <c r="J432" s="325"/>
      <c r="K432" s="325"/>
      <c r="L432" s="325"/>
      <c r="M432" s="325"/>
      <c r="N432" s="325"/>
      <c r="O432" s="325"/>
      <c r="P432" s="325"/>
      <c r="Q432" s="325"/>
      <c r="R432" s="325"/>
      <c r="S432" s="171" t="s">
        <v>441</v>
      </c>
    </row>
    <row r="433" spans="1:19" s="171" customFormat="1" ht="23.25" x14ac:dyDescent="0.25">
      <c r="A433" s="174"/>
      <c r="B433" s="193"/>
      <c r="F433" s="192"/>
      <c r="G433" s="176"/>
      <c r="H433" s="176"/>
      <c r="I433" s="176"/>
      <c r="J433" s="177"/>
      <c r="K433" s="176"/>
      <c r="L433" s="176"/>
      <c r="M433" s="176"/>
      <c r="N433" s="176"/>
      <c r="O433" s="176"/>
      <c r="P433" s="176"/>
      <c r="Q433" s="176"/>
      <c r="R433" s="176"/>
      <c r="S433" s="171" t="s">
        <v>441</v>
      </c>
    </row>
    <row r="434" spans="1:19" s="171" customFormat="1" ht="46.5" x14ac:dyDescent="0.25">
      <c r="A434" s="316" t="s">
        <v>178</v>
      </c>
      <c r="B434" s="318" t="s">
        <v>96</v>
      </c>
      <c r="C434" s="318" t="s">
        <v>104</v>
      </c>
      <c r="D434" s="318" t="s">
        <v>179</v>
      </c>
      <c r="E434" s="318"/>
      <c r="F434" s="333" t="s">
        <v>2</v>
      </c>
      <c r="G434" s="320"/>
      <c r="H434" s="320"/>
      <c r="I434" s="320"/>
      <c r="J434" s="320"/>
      <c r="K434" s="320"/>
      <c r="L434" s="320"/>
      <c r="M434" s="320"/>
      <c r="N434" s="320"/>
      <c r="O434" s="320"/>
      <c r="P434" s="320"/>
      <c r="Q434" s="320"/>
      <c r="R434" s="320"/>
      <c r="S434" s="171" t="s">
        <v>442</v>
      </c>
    </row>
    <row r="435" spans="1:19" s="171" customFormat="1" ht="23.25" x14ac:dyDescent="0.25">
      <c r="A435" s="174"/>
      <c r="B435" s="178" t="s">
        <v>98</v>
      </c>
      <c r="D435" s="171" t="s">
        <v>99</v>
      </c>
      <c r="E435" s="171" t="s">
        <v>333</v>
      </c>
      <c r="F435" s="192">
        <v>92648.59</v>
      </c>
      <c r="G435" s="176">
        <v>0</v>
      </c>
      <c r="H435" s="176">
        <v>0</v>
      </c>
      <c r="I435" s="176">
        <f>F435+G435-H435</f>
        <v>92648.59</v>
      </c>
      <c r="J435" s="177"/>
      <c r="K435" s="176"/>
      <c r="L435" s="176"/>
      <c r="M435" s="176"/>
      <c r="N435" s="176"/>
      <c r="O435" s="176"/>
      <c r="P435" s="176"/>
      <c r="Q435" s="176"/>
      <c r="R435" s="176"/>
      <c r="S435" s="171" t="s">
        <v>442</v>
      </c>
    </row>
    <row r="436" spans="1:19" s="171" customFormat="1" ht="23.25" x14ac:dyDescent="0.25">
      <c r="A436" s="174"/>
      <c r="B436" s="178"/>
      <c r="E436" s="171" t="s">
        <v>334</v>
      </c>
      <c r="F436" s="192">
        <v>1784895.43</v>
      </c>
      <c r="G436" s="176">
        <v>0</v>
      </c>
      <c r="H436" s="176">
        <v>0</v>
      </c>
      <c r="I436" s="176">
        <f>F436+G436-H436</f>
        <v>1784895.43</v>
      </c>
      <c r="J436" s="177" t="s">
        <v>334</v>
      </c>
      <c r="K436" s="176">
        <v>1361151.34</v>
      </c>
      <c r="L436" s="176"/>
      <c r="M436" s="176"/>
      <c r="N436" s="176">
        <f>K436+L436-M436</f>
        <v>1361151.34</v>
      </c>
      <c r="O436" s="176">
        <v>1326151.3400000001</v>
      </c>
      <c r="P436" s="176"/>
      <c r="Q436" s="176"/>
      <c r="R436" s="176">
        <f>O436+P436-Q436</f>
        <v>1326151.3400000001</v>
      </c>
      <c r="S436" s="171" t="s">
        <v>442</v>
      </c>
    </row>
    <row r="437" spans="1:19" s="171" customFormat="1" ht="46.5" customHeight="1" x14ac:dyDescent="0.25">
      <c r="A437" s="174"/>
      <c r="B437" s="178"/>
      <c r="E437" s="171" t="s">
        <v>335</v>
      </c>
      <c r="F437" s="192">
        <v>1877544.02</v>
      </c>
      <c r="G437" s="176">
        <v>0</v>
      </c>
      <c r="H437" s="176">
        <v>0</v>
      </c>
      <c r="I437" s="176">
        <f t="shared" ref="I437" si="157">F437+G437-H437</f>
        <v>1877544.02</v>
      </c>
      <c r="J437" s="177"/>
      <c r="K437" s="176"/>
      <c r="L437" s="176"/>
      <c r="M437" s="176"/>
      <c r="N437" s="176"/>
      <c r="O437" s="176"/>
      <c r="P437" s="176"/>
      <c r="Q437" s="176"/>
      <c r="R437" s="176"/>
      <c r="S437" s="171" t="s">
        <v>442</v>
      </c>
    </row>
    <row r="438" spans="1:19" s="171" customFormat="1" ht="23.25" x14ac:dyDescent="0.25">
      <c r="A438" s="174"/>
      <c r="B438" s="178"/>
      <c r="F438" s="192"/>
      <c r="G438" s="176"/>
      <c r="H438" s="176"/>
      <c r="I438" s="176"/>
      <c r="J438" s="177"/>
      <c r="K438" s="176"/>
      <c r="L438" s="176"/>
      <c r="M438" s="176"/>
      <c r="N438" s="176"/>
      <c r="O438" s="176"/>
      <c r="P438" s="176"/>
      <c r="Q438" s="176"/>
      <c r="R438" s="176"/>
      <c r="S438" s="171" t="s">
        <v>442</v>
      </c>
    </row>
    <row r="439" spans="1:19" s="171" customFormat="1" ht="23.25" x14ac:dyDescent="0.25">
      <c r="A439" s="174"/>
      <c r="B439" s="178" t="s">
        <v>100</v>
      </c>
      <c r="D439" s="171" t="s">
        <v>101</v>
      </c>
      <c r="E439" s="171" t="s">
        <v>333</v>
      </c>
      <c r="F439" s="192">
        <v>0</v>
      </c>
      <c r="G439" s="176">
        <v>0</v>
      </c>
      <c r="H439" s="176">
        <v>0</v>
      </c>
      <c r="I439" s="176">
        <v>0</v>
      </c>
      <c r="J439" s="177"/>
      <c r="K439" s="176"/>
      <c r="L439" s="176"/>
      <c r="M439" s="176"/>
      <c r="N439" s="176"/>
      <c r="O439" s="176"/>
      <c r="P439" s="176"/>
      <c r="Q439" s="176"/>
      <c r="R439" s="176"/>
      <c r="S439" s="171" t="s">
        <v>442</v>
      </c>
    </row>
    <row r="440" spans="1:19" s="171" customFormat="1" ht="23.25" x14ac:dyDescent="0.25">
      <c r="A440" s="174"/>
      <c r="B440" s="178"/>
      <c r="E440" s="171" t="s">
        <v>334</v>
      </c>
      <c r="F440" s="192">
        <v>75000</v>
      </c>
      <c r="G440" s="176">
        <v>0</v>
      </c>
      <c r="H440" s="176">
        <v>0</v>
      </c>
      <c r="I440" s="176">
        <f>F440+G440-H440</f>
        <v>75000</v>
      </c>
      <c r="J440" s="177" t="s">
        <v>334</v>
      </c>
      <c r="K440" s="176">
        <v>0</v>
      </c>
      <c r="L440" s="176"/>
      <c r="M440" s="176"/>
      <c r="N440" s="176">
        <f>K440+L440-M440</f>
        <v>0</v>
      </c>
      <c r="O440" s="176">
        <v>0</v>
      </c>
      <c r="P440" s="176"/>
      <c r="Q440" s="176"/>
      <c r="R440" s="176">
        <f>O440+P440-Q440</f>
        <v>0</v>
      </c>
      <c r="S440" s="171" t="s">
        <v>442</v>
      </c>
    </row>
    <row r="441" spans="1:19" s="171" customFormat="1" ht="23.25" x14ac:dyDescent="0.25">
      <c r="A441" s="174"/>
      <c r="B441" s="178"/>
      <c r="E441" s="171" t="s">
        <v>335</v>
      </c>
      <c r="F441" s="192">
        <v>75000</v>
      </c>
      <c r="G441" s="176">
        <v>0</v>
      </c>
      <c r="H441" s="176">
        <v>0</v>
      </c>
      <c r="I441" s="176">
        <f t="shared" ref="I441" si="158">F441+G441-H441</f>
        <v>75000</v>
      </c>
      <c r="J441" s="177"/>
      <c r="K441" s="176"/>
      <c r="L441" s="176"/>
      <c r="M441" s="176"/>
      <c r="N441" s="176"/>
      <c r="O441" s="176"/>
      <c r="P441" s="176"/>
      <c r="Q441" s="176"/>
      <c r="R441" s="176"/>
      <c r="S441" s="171" t="s">
        <v>442</v>
      </c>
    </row>
    <row r="442" spans="1:19" s="171" customFormat="1" ht="23.25" x14ac:dyDescent="0.25">
      <c r="A442" s="174"/>
      <c r="B442" s="178"/>
      <c r="F442" s="192"/>
      <c r="G442" s="176"/>
      <c r="H442" s="176"/>
      <c r="I442" s="176"/>
      <c r="J442" s="177"/>
      <c r="K442" s="176"/>
      <c r="L442" s="176"/>
      <c r="M442" s="176"/>
      <c r="N442" s="176"/>
      <c r="O442" s="176"/>
      <c r="P442" s="176"/>
      <c r="Q442" s="176"/>
      <c r="R442" s="176"/>
      <c r="S442" s="171" t="s">
        <v>442</v>
      </c>
    </row>
    <row r="443" spans="1:19" s="171" customFormat="1" ht="46.5" x14ac:dyDescent="0.25">
      <c r="A443" s="174"/>
      <c r="B443" s="178" t="s">
        <v>109</v>
      </c>
      <c r="D443" s="171" t="s">
        <v>110</v>
      </c>
      <c r="E443" s="171" t="s">
        <v>333</v>
      </c>
      <c r="F443" s="192">
        <v>0</v>
      </c>
      <c r="G443" s="176">
        <v>0</v>
      </c>
      <c r="H443" s="176">
        <v>0</v>
      </c>
      <c r="I443" s="176">
        <f>F443+G443-H443</f>
        <v>0</v>
      </c>
      <c r="J443" s="177"/>
      <c r="K443" s="176"/>
      <c r="L443" s="176"/>
      <c r="M443" s="176"/>
      <c r="N443" s="176"/>
      <c r="O443" s="176"/>
      <c r="P443" s="176"/>
      <c r="Q443" s="176"/>
      <c r="R443" s="176"/>
      <c r="S443" s="171" t="s">
        <v>442</v>
      </c>
    </row>
    <row r="444" spans="1:19" s="171" customFormat="1" ht="23.25" x14ac:dyDescent="0.25">
      <c r="A444" s="174"/>
      <c r="B444" s="178"/>
      <c r="E444" s="171" t="s">
        <v>334</v>
      </c>
      <c r="F444" s="192">
        <v>0</v>
      </c>
      <c r="G444" s="176">
        <v>0</v>
      </c>
      <c r="H444" s="176">
        <v>0</v>
      </c>
      <c r="I444" s="176">
        <f>F444+G444-H444</f>
        <v>0</v>
      </c>
      <c r="J444" s="177" t="s">
        <v>334</v>
      </c>
      <c r="K444" s="176">
        <v>0</v>
      </c>
      <c r="L444" s="176"/>
      <c r="M444" s="176"/>
      <c r="N444" s="176">
        <f>K444+L444-M444</f>
        <v>0</v>
      </c>
      <c r="O444" s="176">
        <v>0</v>
      </c>
      <c r="P444" s="176"/>
      <c r="Q444" s="176"/>
      <c r="R444" s="176">
        <f>O444+P444-Q444</f>
        <v>0</v>
      </c>
      <c r="S444" s="171" t="s">
        <v>442</v>
      </c>
    </row>
    <row r="445" spans="1:19" s="171" customFormat="1" ht="23.25" x14ac:dyDescent="0.25">
      <c r="A445" s="174"/>
      <c r="B445" s="178"/>
      <c r="E445" s="171" t="s">
        <v>335</v>
      </c>
      <c r="F445" s="192">
        <f>SUM(F443:F444)</f>
        <v>0</v>
      </c>
      <c r="G445" s="176">
        <v>0</v>
      </c>
      <c r="H445" s="176">
        <v>0</v>
      </c>
      <c r="I445" s="176">
        <f t="shared" ref="I445" si="159">F445+G445-H445</f>
        <v>0</v>
      </c>
      <c r="J445" s="177"/>
      <c r="K445" s="176"/>
      <c r="L445" s="176"/>
      <c r="M445" s="176"/>
      <c r="N445" s="176"/>
      <c r="O445" s="176"/>
      <c r="P445" s="176"/>
      <c r="Q445" s="176"/>
      <c r="R445" s="176"/>
      <c r="S445" s="171" t="s">
        <v>442</v>
      </c>
    </row>
    <row r="446" spans="1:19" s="171" customFormat="1" ht="23.25" x14ac:dyDescent="0.25">
      <c r="A446" s="174"/>
      <c r="B446" s="178"/>
      <c r="F446" s="192"/>
      <c r="G446" s="176"/>
      <c r="H446" s="176"/>
      <c r="I446" s="176"/>
      <c r="J446" s="177"/>
      <c r="K446" s="176"/>
      <c r="L446" s="176"/>
      <c r="M446" s="176"/>
      <c r="N446" s="176"/>
      <c r="O446" s="176"/>
      <c r="P446" s="176"/>
      <c r="Q446" s="176"/>
      <c r="R446" s="176"/>
      <c r="S446" s="171" t="s">
        <v>442</v>
      </c>
    </row>
    <row r="447" spans="1:19" s="171" customFormat="1" ht="46.5" x14ac:dyDescent="0.25">
      <c r="A447" s="321"/>
      <c r="B447" s="322" t="s">
        <v>102</v>
      </c>
      <c r="C447" s="323" t="s">
        <v>104</v>
      </c>
      <c r="D447" s="323" t="s">
        <v>179</v>
      </c>
      <c r="E447" s="323" t="s">
        <v>333</v>
      </c>
      <c r="F447" s="324">
        <f>F443+F439+F435</f>
        <v>92648.59</v>
      </c>
      <c r="G447" s="324">
        <f>G443+G439+G435</f>
        <v>0</v>
      </c>
      <c r="H447" s="324">
        <f>H443+H439+H435</f>
        <v>0</v>
      </c>
      <c r="I447" s="324">
        <f>I443+I439+I435</f>
        <v>92648.59</v>
      </c>
      <c r="J447" s="325"/>
      <c r="K447" s="325"/>
      <c r="L447" s="325"/>
      <c r="M447" s="325"/>
      <c r="N447" s="325"/>
      <c r="O447" s="325"/>
      <c r="P447" s="325"/>
      <c r="Q447" s="325"/>
      <c r="R447" s="325"/>
      <c r="S447" s="171" t="s">
        <v>442</v>
      </c>
    </row>
    <row r="448" spans="1:19" s="171" customFormat="1" ht="23.25" x14ac:dyDescent="0.25">
      <c r="A448" s="321"/>
      <c r="B448" s="322"/>
      <c r="C448" s="323"/>
      <c r="D448" s="323"/>
      <c r="E448" s="323" t="s">
        <v>334</v>
      </c>
      <c r="F448" s="324">
        <f t="shared" ref="F448:I448" si="160">F444+F440+F436</f>
        <v>1859895.43</v>
      </c>
      <c r="G448" s="324">
        <f t="shared" si="160"/>
        <v>0</v>
      </c>
      <c r="H448" s="324">
        <f t="shared" si="160"/>
        <v>0</v>
      </c>
      <c r="I448" s="324">
        <f t="shared" si="160"/>
        <v>1859895.43</v>
      </c>
      <c r="J448" s="325" t="s">
        <v>334</v>
      </c>
      <c r="K448" s="325">
        <f>K444+K440+K436</f>
        <v>1361151.34</v>
      </c>
      <c r="L448" s="325">
        <f t="shared" ref="L448:R448" si="161">L444+L440+L436</f>
        <v>0</v>
      </c>
      <c r="M448" s="325">
        <f t="shared" si="161"/>
        <v>0</v>
      </c>
      <c r="N448" s="325">
        <f t="shared" si="161"/>
        <v>1361151.34</v>
      </c>
      <c r="O448" s="325">
        <f t="shared" si="161"/>
        <v>1326151.3400000001</v>
      </c>
      <c r="P448" s="325">
        <f t="shared" si="161"/>
        <v>0</v>
      </c>
      <c r="Q448" s="325">
        <f t="shared" si="161"/>
        <v>0</v>
      </c>
      <c r="R448" s="325">
        <f t="shared" si="161"/>
        <v>1326151.3400000001</v>
      </c>
      <c r="S448" s="171" t="s">
        <v>442</v>
      </c>
    </row>
    <row r="449" spans="1:19" s="171" customFormat="1" ht="23.25" x14ac:dyDescent="0.25">
      <c r="A449" s="321"/>
      <c r="B449" s="322"/>
      <c r="C449" s="323"/>
      <c r="D449" s="323"/>
      <c r="E449" s="323" t="s">
        <v>335</v>
      </c>
      <c r="F449" s="324">
        <f t="shared" ref="F449:I449" si="162">F445+F441+F437</f>
        <v>1952544.02</v>
      </c>
      <c r="G449" s="324">
        <f t="shared" si="162"/>
        <v>0</v>
      </c>
      <c r="H449" s="324">
        <f t="shared" si="162"/>
        <v>0</v>
      </c>
      <c r="I449" s="324">
        <f t="shared" si="162"/>
        <v>1952544.02</v>
      </c>
      <c r="J449" s="325"/>
      <c r="K449" s="325"/>
      <c r="L449" s="325"/>
      <c r="M449" s="325"/>
      <c r="N449" s="325"/>
      <c r="O449" s="325"/>
      <c r="P449" s="325"/>
      <c r="Q449" s="325"/>
      <c r="R449" s="325"/>
      <c r="S449" s="171" t="s">
        <v>442</v>
      </c>
    </row>
    <row r="450" spans="1:19" s="171" customFormat="1" ht="23.25" x14ac:dyDescent="0.25">
      <c r="A450" s="174"/>
      <c r="B450" s="193"/>
      <c r="F450" s="192"/>
      <c r="G450" s="176"/>
      <c r="H450" s="176"/>
      <c r="I450" s="176"/>
      <c r="J450" s="177"/>
      <c r="K450" s="176"/>
      <c r="L450" s="176"/>
      <c r="M450" s="176"/>
      <c r="N450" s="176"/>
      <c r="O450" s="176"/>
      <c r="P450" s="176"/>
      <c r="Q450" s="176"/>
      <c r="R450" s="176"/>
      <c r="S450" s="171" t="s">
        <v>442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361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443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443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443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3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443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443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443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443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4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443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443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443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443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5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443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443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361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443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6">F461+F457+F453</f>
        <v>0</v>
      </c>
      <c r="G465" s="112">
        <f t="shared" si="166"/>
        <v>0</v>
      </c>
      <c r="H465" s="112">
        <f t="shared" si="166"/>
        <v>0</v>
      </c>
      <c r="I465" s="112">
        <f t="shared" si="166"/>
        <v>0</v>
      </c>
      <c r="J465" s="114" t="s">
        <v>334</v>
      </c>
      <c r="K465" s="113">
        <f>K461+K457+K453</f>
        <v>0</v>
      </c>
      <c r="L465" s="113">
        <f t="shared" ref="L465:R465" si="167">L461+L457+L453</f>
        <v>0</v>
      </c>
      <c r="M465" s="113">
        <f t="shared" si="167"/>
        <v>0</v>
      </c>
      <c r="N465" s="113">
        <f t="shared" si="167"/>
        <v>0</v>
      </c>
      <c r="O465" s="113">
        <f t="shared" si="167"/>
        <v>0</v>
      </c>
      <c r="P465" s="113">
        <f t="shared" si="167"/>
        <v>0</v>
      </c>
      <c r="Q465" s="113">
        <f t="shared" si="167"/>
        <v>0</v>
      </c>
      <c r="R465" s="113">
        <f t="shared" si="167"/>
        <v>0</v>
      </c>
      <c r="S465" s="105" t="s">
        <v>443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8">F462+F458+F454</f>
        <v>0</v>
      </c>
      <c r="G466" s="112">
        <f t="shared" si="168"/>
        <v>0</v>
      </c>
      <c r="H466" s="112">
        <f t="shared" si="168"/>
        <v>0</v>
      </c>
      <c r="I466" s="112">
        <f t="shared" si="168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443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443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443</v>
      </c>
    </row>
    <row r="469" spans="1:19" s="171" customFormat="1" ht="46.5" x14ac:dyDescent="0.25">
      <c r="A469" s="334" t="s">
        <v>181</v>
      </c>
      <c r="B469" s="335"/>
      <c r="C469" s="336"/>
      <c r="D469" s="336" t="s">
        <v>175</v>
      </c>
      <c r="E469" s="336" t="s">
        <v>333</v>
      </c>
      <c r="F469" s="337">
        <f>F464+F447+F430</f>
        <v>92648.59</v>
      </c>
      <c r="G469" s="337">
        <f t="shared" ref="G469:I469" si="169">G464+G447+G430</f>
        <v>0</v>
      </c>
      <c r="H469" s="337">
        <f t="shared" si="169"/>
        <v>0</v>
      </c>
      <c r="I469" s="337">
        <f t="shared" si="169"/>
        <v>92648.59</v>
      </c>
      <c r="J469" s="338"/>
      <c r="K469" s="338">
        <v>0</v>
      </c>
      <c r="L469" s="338">
        <v>0</v>
      </c>
      <c r="M469" s="338">
        <v>0</v>
      </c>
      <c r="N469" s="338">
        <v>0</v>
      </c>
      <c r="O469" s="338">
        <v>0</v>
      </c>
      <c r="P469" s="338">
        <v>0</v>
      </c>
      <c r="Q469" s="338">
        <v>0</v>
      </c>
      <c r="R469" s="338">
        <v>0</v>
      </c>
      <c r="S469" s="171" t="s">
        <v>444</v>
      </c>
    </row>
    <row r="470" spans="1:19" s="171" customFormat="1" ht="23.25" x14ac:dyDescent="0.25">
      <c r="A470" s="339"/>
      <c r="B470" s="340"/>
      <c r="C470" s="341"/>
      <c r="D470" s="341"/>
      <c r="E470" s="341" t="s">
        <v>334</v>
      </c>
      <c r="F470" s="342">
        <f t="shared" ref="F470:I471" si="170">F465+F448+F431</f>
        <v>2059895.43</v>
      </c>
      <c r="G470" s="342">
        <f t="shared" si="170"/>
        <v>0</v>
      </c>
      <c r="H470" s="342">
        <f t="shared" si="170"/>
        <v>0</v>
      </c>
      <c r="I470" s="342">
        <f t="shared" si="170"/>
        <v>2059895.43</v>
      </c>
      <c r="J470" s="343" t="s">
        <v>334</v>
      </c>
      <c r="K470" s="343">
        <f>K465+K448+K431</f>
        <v>1361151.34</v>
      </c>
      <c r="L470" s="343">
        <f t="shared" ref="L470:R470" si="171">L465+L448+L431</f>
        <v>0</v>
      </c>
      <c r="M470" s="343">
        <f t="shared" si="171"/>
        <v>0</v>
      </c>
      <c r="N470" s="343">
        <f t="shared" si="171"/>
        <v>1361151.34</v>
      </c>
      <c r="O470" s="343">
        <f t="shared" si="171"/>
        <v>1326151.3400000001</v>
      </c>
      <c r="P470" s="343">
        <f t="shared" si="171"/>
        <v>0</v>
      </c>
      <c r="Q470" s="343">
        <f t="shared" si="171"/>
        <v>0</v>
      </c>
      <c r="R470" s="343">
        <f t="shared" si="171"/>
        <v>1326151.3400000001</v>
      </c>
      <c r="S470" s="171" t="s">
        <v>444</v>
      </c>
    </row>
    <row r="471" spans="1:19" s="171" customFormat="1" ht="23.25" x14ac:dyDescent="0.25">
      <c r="A471" s="339"/>
      <c r="B471" s="340"/>
      <c r="C471" s="341"/>
      <c r="D471" s="341"/>
      <c r="E471" s="341" t="s">
        <v>335</v>
      </c>
      <c r="F471" s="342">
        <f t="shared" si="170"/>
        <v>2152544.02</v>
      </c>
      <c r="G471" s="342">
        <f t="shared" si="170"/>
        <v>0</v>
      </c>
      <c r="H471" s="342">
        <f t="shared" si="170"/>
        <v>0</v>
      </c>
      <c r="I471" s="342">
        <f t="shared" si="170"/>
        <v>2152544.02</v>
      </c>
      <c r="J471" s="343"/>
      <c r="K471" s="343">
        <v>0</v>
      </c>
      <c r="L471" s="343">
        <v>0</v>
      </c>
      <c r="M471" s="343">
        <v>0</v>
      </c>
      <c r="N471" s="343">
        <v>0</v>
      </c>
      <c r="O471" s="343">
        <v>0</v>
      </c>
      <c r="P471" s="343">
        <v>0</v>
      </c>
      <c r="Q471" s="343">
        <v>0</v>
      </c>
      <c r="R471" s="343">
        <v>0</v>
      </c>
      <c r="S471" s="171" t="s">
        <v>444</v>
      </c>
    </row>
    <row r="472" spans="1:19" s="171" customFormat="1" ht="24" thickBot="1" x14ac:dyDescent="0.3">
      <c r="A472" s="179"/>
      <c r="B472" s="180"/>
      <c r="C472" s="173"/>
      <c r="D472" s="173"/>
      <c r="E472" s="173"/>
      <c r="F472" s="181"/>
      <c r="G472" s="182"/>
      <c r="H472" s="182"/>
      <c r="I472" s="182"/>
      <c r="J472" s="183"/>
      <c r="K472" s="182"/>
      <c r="L472" s="182"/>
      <c r="M472" s="182"/>
      <c r="N472" s="182"/>
      <c r="O472" s="182"/>
      <c r="P472" s="182"/>
      <c r="Q472" s="182"/>
      <c r="R472" s="182"/>
      <c r="S472" s="171" t="s">
        <v>444</v>
      </c>
    </row>
    <row r="473" spans="1:19" s="173" customFormat="1" ht="56.25" customHeight="1" x14ac:dyDescent="0.25">
      <c r="A473" s="312" t="s">
        <v>92</v>
      </c>
      <c r="B473" s="344"/>
      <c r="C473" s="313" t="s">
        <v>119</v>
      </c>
      <c r="D473" s="313" t="s">
        <v>182</v>
      </c>
      <c r="E473" s="313"/>
      <c r="F473" s="345"/>
      <c r="G473" s="315"/>
      <c r="H473" s="315"/>
      <c r="I473" s="315"/>
      <c r="J473" s="315"/>
      <c r="K473" s="315"/>
      <c r="L473" s="315"/>
      <c r="M473" s="315"/>
      <c r="N473" s="315"/>
      <c r="O473" s="315"/>
      <c r="P473" s="315"/>
      <c r="Q473" s="315"/>
      <c r="R473" s="315"/>
      <c r="S473" s="173" t="s">
        <v>475</v>
      </c>
    </row>
    <row r="474" spans="1:19" s="171" customFormat="1" ht="23.25" x14ac:dyDescent="0.25">
      <c r="A474" s="174"/>
      <c r="B474" s="193"/>
      <c r="F474" s="192"/>
      <c r="G474" s="176"/>
      <c r="H474" s="176"/>
      <c r="I474" s="176"/>
      <c r="J474" s="177"/>
      <c r="K474" s="176"/>
      <c r="L474" s="176"/>
      <c r="M474" s="176"/>
      <c r="N474" s="176"/>
      <c r="O474" s="176"/>
      <c r="P474" s="176"/>
      <c r="Q474" s="176"/>
      <c r="R474" s="176"/>
      <c r="S474" s="173" t="s">
        <v>475</v>
      </c>
    </row>
    <row r="475" spans="1:19" s="171" customFormat="1" ht="23.25" x14ac:dyDescent="0.25">
      <c r="A475" s="316" t="s">
        <v>183</v>
      </c>
      <c r="B475" s="318" t="s">
        <v>96</v>
      </c>
      <c r="C475" s="318" t="s">
        <v>184</v>
      </c>
      <c r="D475" s="318" t="s">
        <v>185</v>
      </c>
      <c r="E475" s="318"/>
      <c r="F475" s="333"/>
      <c r="G475" s="320"/>
      <c r="H475" s="320"/>
      <c r="I475" s="320"/>
      <c r="J475" s="320"/>
      <c r="K475" s="320"/>
      <c r="L475" s="320"/>
      <c r="M475" s="320"/>
      <c r="N475" s="320"/>
      <c r="O475" s="320"/>
      <c r="P475" s="320"/>
      <c r="Q475" s="320"/>
      <c r="R475" s="320"/>
      <c r="S475" s="171" t="s">
        <v>445</v>
      </c>
    </row>
    <row r="476" spans="1:19" s="171" customFormat="1" ht="23.25" x14ac:dyDescent="0.25">
      <c r="A476" s="174"/>
      <c r="B476" s="178" t="s">
        <v>98</v>
      </c>
      <c r="D476" s="171" t="s">
        <v>99</v>
      </c>
      <c r="E476" s="171" t="s">
        <v>333</v>
      </c>
      <c r="F476" s="192">
        <v>0</v>
      </c>
      <c r="G476" s="176">
        <v>0</v>
      </c>
      <c r="H476" s="176">
        <v>0</v>
      </c>
      <c r="I476" s="176">
        <f>F476+G476-H476</f>
        <v>0</v>
      </c>
      <c r="J476" s="177"/>
      <c r="K476" s="176"/>
      <c r="L476" s="176"/>
      <c r="M476" s="176"/>
      <c r="N476" s="176"/>
      <c r="O476" s="176"/>
      <c r="P476" s="176"/>
      <c r="Q476" s="176"/>
      <c r="R476" s="176"/>
      <c r="S476" s="171" t="s">
        <v>445</v>
      </c>
    </row>
    <row r="477" spans="1:19" s="171" customFormat="1" ht="23.25" x14ac:dyDescent="0.25">
      <c r="A477" s="174"/>
      <c r="B477" s="178"/>
      <c r="E477" s="171" t="s">
        <v>334</v>
      </c>
      <c r="F477" s="192">
        <v>25000</v>
      </c>
      <c r="G477" s="176">
        <v>0</v>
      </c>
      <c r="H477" s="176">
        <v>0</v>
      </c>
      <c r="I477" s="176">
        <f>F477+G477-H477</f>
        <v>25000</v>
      </c>
      <c r="J477" s="177" t="s">
        <v>334</v>
      </c>
      <c r="K477" s="176">
        <v>0</v>
      </c>
      <c r="L477" s="176"/>
      <c r="M477" s="176"/>
      <c r="N477" s="176">
        <f>K477+L477-M477</f>
        <v>0</v>
      </c>
      <c r="O477" s="176">
        <v>0</v>
      </c>
      <c r="P477" s="176"/>
      <c r="Q477" s="176"/>
      <c r="R477" s="176">
        <f>O477+P477-Q477</f>
        <v>0</v>
      </c>
      <c r="S477" s="171" t="s">
        <v>445</v>
      </c>
    </row>
    <row r="478" spans="1:19" s="171" customFormat="1" ht="23.25" x14ac:dyDescent="0.25">
      <c r="A478" s="174"/>
      <c r="B478" s="178"/>
      <c r="E478" s="171" t="s">
        <v>335</v>
      </c>
      <c r="F478" s="192">
        <f>SUM(F476:F477)</f>
        <v>25000</v>
      </c>
      <c r="G478" s="176">
        <v>0</v>
      </c>
      <c r="H478" s="176">
        <v>0</v>
      </c>
      <c r="I478" s="176">
        <f t="shared" ref="I478" si="172">F478+G478-H478</f>
        <v>25000</v>
      </c>
      <c r="J478" s="177"/>
      <c r="K478" s="176"/>
      <c r="L478" s="176"/>
      <c r="M478" s="176"/>
      <c r="N478" s="176"/>
      <c r="O478" s="176"/>
      <c r="P478" s="176"/>
      <c r="Q478" s="176"/>
      <c r="R478" s="176"/>
      <c r="S478" s="171" t="s">
        <v>445</v>
      </c>
    </row>
    <row r="479" spans="1:19" s="171" customFormat="1" ht="23.25" x14ac:dyDescent="0.25">
      <c r="A479" s="174"/>
      <c r="B479" s="178"/>
      <c r="F479" s="192"/>
      <c r="G479" s="176"/>
      <c r="H479" s="176"/>
      <c r="I479" s="176"/>
      <c r="J479" s="177"/>
      <c r="K479" s="176"/>
      <c r="L479" s="176"/>
      <c r="M479" s="176"/>
      <c r="N479" s="176"/>
      <c r="O479" s="176"/>
      <c r="P479" s="176"/>
      <c r="Q479" s="176"/>
      <c r="R479" s="176"/>
      <c r="S479" s="171" t="s">
        <v>445</v>
      </c>
    </row>
    <row r="480" spans="1:19" s="171" customFormat="1" ht="23.25" x14ac:dyDescent="0.25">
      <c r="A480" s="174"/>
      <c r="B480" s="178" t="s">
        <v>100</v>
      </c>
      <c r="D480" s="171" t="s">
        <v>101</v>
      </c>
      <c r="E480" s="171" t="s">
        <v>333</v>
      </c>
      <c r="F480" s="192">
        <v>0</v>
      </c>
      <c r="G480" s="176">
        <v>0</v>
      </c>
      <c r="H480" s="176">
        <v>0</v>
      </c>
      <c r="I480" s="176">
        <f>F480+G480-H480</f>
        <v>0</v>
      </c>
      <c r="J480" s="177"/>
      <c r="K480" s="176"/>
      <c r="L480" s="176"/>
      <c r="M480" s="176"/>
      <c r="N480" s="176"/>
      <c r="O480" s="176"/>
      <c r="P480" s="176"/>
      <c r="Q480" s="176"/>
      <c r="R480" s="176"/>
      <c r="S480" s="171" t="s">
        <v>445</v>
      </c>
    </row>
    <row r="481" spans="1:19" s="171" customFormat="1" ht="23.25" x14ac:dyDescent="0.25">
      <c r="A481" s="174"/>
      <c r="B481" s="178"/>
      <c r="E481" s="171" t="s">
        <v>334</v>
      </c>
      <c r="F481" s="192">
        <v>0</v>
      </c>
      <c r="G481" s="176">
        <v>0</v>
      </c>
      <c r="H481" s="176">
        <v>0</v>
      </c>
      <c r="I481" s="176">
        <f>F481+G481-H481</f>
        <v>0</v>
      </c>
      <c r="J481" s="177" t="s">
        <v>334</v>
      </c>
      <c r="K481" s="176">
        <v>0</v>
      </c>
      <c r="L481" s="176"/>
      <c r="M481" s="176"/>
      <c r="N481" s="176">
        <f>K481+L481-M481</f>
        <v>0</v>
      </c>
      <c r="O481" s="176">
        <v>0</v>
      </c>
      <c r="P481" s="176"/>
      <c r="Q481" s="176"/>
      <c r="R481" s="176">
        <f>O481+P481-Q481</f>
        <v>0</v>
      </c>
      <c r="S481" s="171" t="s">
        <v>445</v>
      </c>
    </row>
    <row r="482" spans="1:19" s="171" customFormat="1" ht="23.25" x14ac:dyDescent="0.25">
      <c r="A482" s="174"/>
      <c r="B482" s="178"/>
      <c r="E482" s="171" t="s">
        <v>335</v>
      </c>
      <c r="F482" s="192">
        <f>SUM(F480:F481)</f>
        <v>0</v>
      </c>
      <c r="G482" s="176">
        <v>0</v>
      </c>
      <c r="H482" s="176">
        <v>0</v>
      </c>
      <c r="I482" s="176">
        <f t="shared" ref="I482" si="173">F482+G482-H482</f>
        <v>0</v>
      </c>
      <c r="J482" s="177"/>
      <c r="K482" s="176"/>
      <c r="L482" s="176"/>
      <c r="M482" s="176"/>
      <c r="N482" s="176"/>
      <c r="O482" s="176"/>
      <c r="P482" s="176"/>
      <c r="Q482" s="176"/>
      <c r="R482" s="176"/>
      <c r="S482" s="171" t="s">
        <v>445</v>
      </c>
    </row>
    <row r="483" spans="1:19" s="171" customFormat="1" ht="23.25" x14ac:dyDescent="0.25">
      <c r="A483" s="174"/>
      <c r="B483" s="178"/>
      <c r="F483" s="192"/>
      <c r="G483" s="176"/>
      <c r="H483" s="176"/>
      <c r="I483" s="176"/>
      <c r="J483" s="177"/>
      <c r="K483" s="176"/>
      <c r="L483" s="176"/>
      <c r="M483" s="176"/>
      <c r="N483" s="176"/>
      <c r="O483" s="176"/>
      <c r="P483" s="176"/>
      <c r="Q483" s="176"/>
      <c r="R483" s="176"/>
      <c r="S483" s="171" t="s">
        <v>445</v>
      </c>
    </row>
    <row r="484" spans="1:19" s="171" customFormat="1" ht="46.5" x14ac:dyDescent="0.25">
      <c r="A484" s="174"/>
      <c r="B484" s="178" t="s">
        <v>109</v>
      </c>
      <c r="D484" s="171" t="s">
        <v>110</v>
      </c>
      <c r="E484" s="171" t="s">
        <v>333</v>
      </c>
      <c r="F484" s="192">
        <v>0</v>
      </c>
      <c r="G484" s="176">
        <v>0</v>
      </c>
      <c r="H484" s="176">
        <v>0</v>
      </c>
      <c r="I484" s="176">
        <f>F484+G484-H484</f>
        <v>0</v>
      </c>
      <c r="J484" s="177"/>
      <c r="K484" s="176"/>
      <c r="L484" s="176"/>
      <c r="M484" s="176"/>
      <c r="N484" s="176"/>
      <c r="O484" s="176"/>
      <c r="P484" s="176"/>
      <c r="Q484" s="176"/>
      <c r="R484" s="176"/>
      <c r="S484" s="171" t="s">
        <v>445</v>
      </c>
    </row>
    <row r="485" spans="1:19" s="171" customFormat="1" ht="23.25" x14ac:dyDescent="0.25">
      <c r="A485" s="174"/>
      <c r="B485" s="178"/>
      <c r="E485" s="171" t="s">
        <v>334</v>
      </c>
      <c r="F485" s="192">
        <v>0</v>
      </c>
      <c r="G485" s="176">
        <v>0</v>
      </c>
      <c r="H485" s="176">
        <v>0</v>
      </c>
      <c r="I485" s="176">
        <f>F485+G485-H485</f>
        <v>0</v>
      </c>
      <c r="J485" s="177" t="s">
        <v>334</v>
      </c>
      <c r="K485" s="176">
        <v>0</v>
      </c>
      <c r="L485" s="176"/>
      <c r="M485" s="176"/>
      <c r="N485" s="176">
        <f>K485+L485-M485</f>
        <v>0</v>
      </c>
      <c r="O485" s="176">
        <v>0</v>
      </c>
      <c r="P485" s="176"/>
      <c r="Q485" s="176"/>
      <c r="R485" s="176">
        <f>O485+P485-Q485</f>
        <v>0</v>
      </c>
      <c r="S485" s="171" t="s">
        <v>445</v>
      </c>
    </row>
    <row r="486" spans="1:19" s="171" customFormat="1" ht="23.25" x14ac:dyDescent="0.25">
      <c r="A486" s="174"/>
      <c r="B486" s="178"/>
      <c r="E486" s="171" t="s">
        <v>335</v>
      </c>
      <c r="F486" s="192">
        <f>SUM(F484:F485)</f>
        <v>0</v>
      </c>
      <c r="G486" s="176">
        <v>0</v>
      </c>
      <c r="H486" s="176">
        <v>0</v>
      </c>
      <c r="I486" s="176">
        <f t="shared" ref="I486" si="174">F486+G486-H486</f>
        <v>0</v>
      </c>
      <c r="J486" s="177"/>
      <c r="K486" s="176"/>
      <c r="L486" s="176"/>
      <c r="M486" s="176"/>
      <c r="N486" s="176"/>
      <c r="O486" s="176"/>
      <c r="P486" s="176"/>
      <c r="Q486" s="176"/>
      <c r="R486" s="176"/>
      <c r="S486" s="171" t="s">
        <v>445</v>
      </c>
    </row>
    <row r="487" spans="1:19" s="171" customFormat="1" ht="23.25" x14ac:dyDescent="0.25">
      <c r="A487" s="174"/>
      <c r="B487" s="178"/>
      <c r="F487" s="192"/>
      <c r="G487" s="176"/>
      <c r="H487" s="176"/>
      <c r="I487" s="176"/>
      <c r="J487" s="177"/>
      <c r="K487" s="176"/>
      <c r="L487" s="176"/>
      <c r="M487" s="176"/>
      <c r="N487" s="176"/>
      <c r="O487" s="176"/>
      <c r="P487" s="176"/>
      <c r="Q487" s="176"/>
      <c r="R487" s="176"/>
      <c r="S487" s="171" t="s">
        <v>445</v>
      </c>
    </row>
    <row r="488" spans="1:19" s="171" customFormat="1" ht="46.5" x14ac:dyDescent="0.25">
      <c r="A488" s="321"/>
      <c r="B488" s="322" t="s">
        <v>102</v>
      </c>
      <c r="C488" s="323" t="s">
        <v>184</v>
      </c>
      <c r="D488" s="323" t="s">
        <v>185</v>
      </c>
      <c r="E488" s="323" t="s">
        <v>333</v>
      </c>
      <c r="F488" s="324">
        <f>F484+F480+F476</f>
        <v>0</v>
      </c>
      <c r="G488" s="324">
        <f>G484+G480+G476</f>
        <v>0</v>
      </c>
      <c r="H488" s="324">
        <f>H484+H480+H476</f>
        <v>0</v>
      </c>
      <c r="I488" s="324">
        <f>I484+I480+I476</f>
        <v>0</v>
      </c>
      <c r="J488" s="325"/>
      <c r="K488" s="325"/>
      <c r="L488" s="325"/>
      <c r="M488" s="325"/>
      <c r="N488" s="325"/>
      <c r="O488" s="325"/>
      <c r="P488" s="325"/>
      <c r="Q488" s="325"/>
      <c r="R488" s="325"/>
      <c r="S488" s="171" t="s">
        <v>445</v>
      </c>
    </row>
    <row r="489" spans="1:19" s="171" customFormat="1" ht="23.25" x14ac:dyDescent="0.25">
      <c r="A489" s="321"/>
      <c r="B489" s="322"/>
      <c r="C489" s="323"/>
      <c r="D489" s="323"/>
      <c r="E489" s="323" t="s">
        <v>334</v>
      </c>
      <c r="F489" s="324">
        <f t="shared" ref="F489:I489" si="175">F485+F481+F477</f>
        <v>25000</v>
      </c>
      <c r="G489" s="324">
        <f t="shared" si="175"/>
        <v>0</v>
      </c>
      <c r="H489" s="324">
        <f t="shared" si="175"/>
        <v>0</v>
      </c>
      <c r="I489" s="324">
        <f t="shared" si="175"/>
        <v>25000</v>
      </c>
      <c r="J489" s="325" t="s">
        <v>334</v>
      </c>
      <c r="K489" s="325">
        <f>K485+K481+K477</f>
        <v>0</v>
      </c>
      <c r="L489" s="325">
        <f t="shared" ref="L489:R489" si="176">L485+L481+L477</f>
        <v>0</v>
      </c>
      <c r="M489" s="325">
        <f t="shared" si="176"/>
        <v>0</v>
      </c>
      <c r="N489" s="325">
        <f t="shared" si="176"/>
        <v>0</v>
      </c>
      <c r="O489" s="325">
        <f t="shared" si="176"/>
        <v>0</v>
      </c>
      <c r="P489" s="325">
        <f t="shared" si="176"/>
        <v>0</v>
      </c>
      <c r="Q489" s="325">
        <f t="shared" si="176"/>
        <v>0</v>
      </c>
      <c r="R489" s="325">
        <f t="shared" si="176"/>
        <v>0</v>
      </c>
      <c r="S489" s="171" t="s">
        <v>445</v>
      </c>
    </row>
    <row r="490" spans="1:19" s="171" customFormat="1" ht="23.25" x14ac:dyDescent="0.25">
      <c r="A490" s="321"/>
      <c r="B490" s="322"/>
      <c r="C490" s="323"/>
      <c r="D490" s="323"/>
      <c r="E490" s="323" t="s">
        <v>335</v>
      </c>
      <c r="F490" s="324">
        <f>F486+F482+F478</f>
        <v>25000</v>
      </c>
      <c r="G490" s="324">
        <f t="shared" ref="G490:I490" si="177">G486+G482+G478</f>
        <v>0</v>
      </c>
      <c r="H490" s="324">
        <f t="shared" si="177"/>
        <v>0</v>
      </c>
      <c r="I490" s="324">
        <f t="shared" si="177"/>
        <v>25000</v>
      </c>
      <c r="J490" s="325"/>
      <c r="K490" s="325"/>
      <c r="L490" s="325"/>
      <c r="M490" s="325"/>
      <c r="N490" s="325"/>
      <c r="O490" s="325"/>
      <c r="P490" s="325"/>
      <c r="Q490" s="325"/>
      <c r="R490" s="325"/>
      <c r="S490" s="171" t="s">
        <v>445</v>
      </c>
    </row>
    <row r="491" spans="1:19" s="171" customFormat="1" ht="23.25" x14ac:dyDescent="0.25">
      <c r="A491" s="174"/>
      <c r="B491" s="193"/>
      <c r="F491" s="192"/>
      <c r="G491" s="176"/>
      <c r="H491" s="176"/>
      <c r="I491" s="176"/>
      <c r="J491" s="177"/>
      <c r="K491" s="176"/>
      <c r="L491" s="176"/>
      <c r="M491" s="176"/>
      <c r="N491" s="176"/>
      <c r="O491" s="176"/>
      <c r="P491" s="176"/>
      <c r="Q491" s="176"/>
      <c r="R491" s="176"/>
      <c r="S491" s="171" t="s">
        <v>445</v>
      </c>
    </row>
    <row r="492" spans="1:19" s="171" customFormat="1" ht="23.25" x14ac:dyDescent="0.25">
      <c r="A492" s="316" t="s">
        <v>186</v>
      </c>
      <c r="B492" s="318" t="s">
        <v>96</v>
      </c>
      <c r="C492" s="318" t="s">
        <v>150</v>
      </c>
      <c r="D492" s="318" t="s">
        <v>187</v>
      </c>
      <c r="E492" s="318"/>
      <c r="F492" s="333"/>
      <c r="G492" s="320"/>
      <c r="H492" s="320"/>
      <c r="I492" s="320"/>
      <c r="J492" s="320"/>
      <c r="K492" s="320"/>
      <c r="L492" s="320"/>
      <c r="M492" s="320"/>
      <c r="N492" s="320"/>
      <c r="O492" s="320"/>
      <c r="P492" s="320"/>
      <c r="Q492" s="320"/>
      <c r="R492" s="320"/>
      <c r="S492" s="171" t="s">
        <v>446</v>
      </c>
    </row>
    <row r="493" spans="1:19" s="171" customFormat="1" ht="23.25" x14ac:dyDescent="0.25">
      <c r="A493" s="174"/>
      <c r="B493" s="178" t="s">
        <v>98</v>
      </c>
      <c r="D493" s="171" t="s">
        <v>99</v>
      </c>
      <c r="E493" s="171" t="s">
        <v>333</v>
      </c>
      <c r="F493" s="192">
        <v>47620</v>
      </c>
      <c r="G493" s="176">
        <v>0</v>
      </c>
      <c r="H493" s="176">
        <v>0</v>
      </c>
      <c r="I493" s="176">
        <f>F493+G493-H493</f>
        <v>47620</v>
      </c>
      <c r="J493" s="177"/>
      <c r="K493" s="176"/>
      <c r="L493" s="176"/>
      <c r="M493" s="176"/>
      <c r="N493" s="176"/>
      <c r="O493" s="176"/>
      <c r="P493" s="176"/>
      <c r="Q493" s="176"/>
      <c r="R493" s="176"/>
      <c r="S493" s="171" t="s">
        <v>446</v>
      </c>
    </row>
    <row r="494" spans="1:19" s="171" customFormat="1" ht="23.25" x14ac:dyDescent="0.25">
      <c r="A494" s="174"/>
      <c r="B494" s="178"/>
      <c r="E494" s="171" t="s">
        <v>334</v>
      </c>
      <c r="F494" s="192">
        <v>0</v>
      </c>
      <c r="G494" s="176">
        <v>0</v>
      </c>
      <c r="H494" s="176">
        <v>0</v>
      </c>
      <c r="I494" s="176">
        <f>F494+G494-H494</f>
        <v>0</v>
      </c>
      <c r="J494" s="177" t="s">
        <v>334</v>
      </c>
      <c r="K494" s="176">
        <v>0</v>
      </c>
      <c r="L494" s="176"/>
      <c r="M494" s="176"/>
      <c r="N494" s="176">
        <f>K494+L494-M494</f>
        <v>0</v>
      </c>
      <c r="O494" s="176">
        <v>0</v>
      </c>
      <c r="P494" s="176"/>
      <c r="Q494" s="176"/>
      <c r="R494" s="176">
        <f>O494+P494-Q494</f>
        <v>0</v>
      </c>
      <c r="S494" s="171" t="s">
        <v>446</v>
      </c>
    </row>
    <row r="495" spans="1:19" s="171" customFormat="1" ht="23.25" x14ac:dyDescent="0.25">
      <c r="A495" s="174"/>
      <c r="B495" s="178"/>
      <c r="E495" s="171" t="s">
        <v>335</v>
      </c>
      <c r="F495" s="192">
        <v>47620</v>
      </c>
      <c r="G495" s="176">
        <v>0</v>
      </c>
      <c r="H495" s="176">
        <v>0</v>
      </c>
      <c r="I495" s="176">
        <f t="shared" ref="I495" si="178">F495+G495-H495</f>
        <v>47620</v>
      </c>
      <c r="J495" s="177"/>
      <c r="K495" s="176"/>
      <c r="L495" s="176"/>
      <c r="M495" s="176"/>
      <c r="N495" s="176"/>
      <c r="O495" s="176"/>
      <c r="P495" s="176"/>
      <c r="Q495" s="176"/>
      <c r="R495" s="176"/>
      <c r="S495" s="171" t="s">
        <v>446</v>
      </c>
    </row>
    <row r="496" spans="1:19" s="171" customFormat="1" ht="23.25" x14ac:dyDescent="0.25">
      <c r="A496" s="174"/>
      <c r="B496" s="178"/>
      <c r="F496" s="192"/>
      <c r="G496" s="176"/>
      <c r="H496" s="176"/>
      <c r="I496" s="176"/>
      <c r="J496" s="177"/>
      <c r="K496" s="176"/>
      <c r="L496" s="176"/>
      <c r="M496" s="176"/>
      <c r="N496" s="176"/>
      <c r="O496" s="176"/>
      <c r="P496" s="176"/>
      <c r="Q496" s="176"/>
      <c r="R496" s="176"/>
      <c r="S496" s="171" t="s">
        <v>446</v>
      </c>
    </row>
    <row r="497" spans="1:19" s="171" customFormat="1" ht="23.25" x14ac:dyDescent="0.25">
      <c r="A497" s="174"/>
      <c r="B497" s="178" t="s">
        <v>100</v>
      </c>
      <c r="D497" s="171" t="s">
        <v>101</v>
      </c>
      <c r="E497" s="171" t="s">
        <v>333</v>
      </c>
      <c r="F497" s="192">
        <v>0</v>
      </c>
      <c r="G497" s="176">
        <v>0</v>
      </c>
      <c r="H497" s="176">
        <v>0</v>
      </c>
      <c r="I497" s="176">
        <f>F497+G497-H497</f>
        <v>0</v>
      </c>
      <c r="J497" s="177"/>
      <c r="K497" s="176"/>
      <c r="L497" s="176"/>
      <c r="M497" s="176"/>
      <c r="N497" s="176"/>
      <c r="O497" s="176"/>
      <c r="P497" s="176"/>
      <c r="Q497" s="176"/>
      <c r="R497" s="176"/>
      <c r="S497" s="171" t="s">
        <v>446</v>
      </c>
    </row>
    <row r="498" spans="1:19" s="171" customFormat="1" ht="23.25" x14ac:dyDescent="0.25">
      <c r="A498" s="174"/>
      <c r="B498" s="178"/>
      <c r="E498" s="171" t="s">
        <v>334</v>
      </c>
      <c r="F498" s="192">
        <v>0</v>
      </c>
      <c r="G498" s="176">
        <v>0</v>
      </c>
      <c r="H498" s="176">
        <v>0</v>
      </c>
      <c r="I498" s="176">
        <f>F498+G498-H498</f>
        <v>0</v>
      </c>
      <c r="J498" s="177" t="s">
        <v>334</v>
      </c>
      <c r="K498" s="176">
        <v>0</v>
      </c>
      <c r="L498" s="176"/>
      <c r="M498" s="176"/>
      <c r="N498" s="176">
        <f>K498+L498-M498</f>
        <v>0</v>
      </c>
      <c r="O498" s="176">
        <v>0</v>
      </c>
      <c r="P498" s="176"/>
      <c r="Q498" s="176"/>
      <c r="R498" s="176">
        <f>O498+P498-Q498</f>
        <v>0</v>
      </c>
      <c r="S498" s="171" t="s">
        <v>446</v>
      </c>
    </row>
    <row r="499" spans="1:19" s="171" customFormat="1" ht="23.25" x14ac:dyDescent="0.25">
      <c r="A499" s="174"/>
      <c r="B499" s="178"/>
      <c r="E499" s="171" t="s">
        <v>335</v>
      </c>
      <c r="F499" s="192">
        <f>SUM(F497:F498)</f>
        <v>0</v>
      </c>
      <c r="G499" s="176">
        <v>0</v>
      </c>
      <c r="H499" s="176">
        <v>0</v>
      </c>
      <c r="I499" s="176">
        <f t="shared" ref="I499" si="179">F499+G499-H499</f>
        <v>0</v>
      </c>
      <c r="J499" s="177"/>
      <c r="K499" s="176"/>
      <c r="L499" s="176"/>
      <c r="M499" s="176"/>
      <c r="N499" s="176"/>
      <c r="O499" s="176"/>
      <c r="P499" s="176"/>
      <c r="Q499" s="176"/>
      <c r="R499" s="176"/>
      <c r="S499" s="171" t="s">
        <v>446</v>
      </c>
    </row>
    <row r="500" spans="1:19" s="171" customFormat="1" ht="23.25" x14ac:dyDescent="0.25">
      <c r="A500" s="174"/>
      <c r="B500" s="178"/>
      <c r="F500" s="192"/>
      <c r="G500" s="176"/>
      <c r="H500" s="176"/>
      <c r="I500" s="176"/>
      <c r="J500" s="177"/>
      <c r="K500" s="176"/>
      <c r="L500" s="176"/>
      <c r="M500" s="176"/>
      <c r="N500" s="176"/>
      <c r="O500" s="176"/>
      <c r="P500" s="176"/>
      <c r="Q500" s="176"/>
      <c r="R500" s="176"/>
      <c r="S500" s="171" t="s">
        <v>446</v>
      </c>
    </row>
    <row r="501" spans="1:19" s="171" customFormat="1" ht="46.5" x14ac:dyDescent="0.25">
      <c r="A501" s="174"/>
      <c r="B501" s="178" t="s">
        <v>109</v>
      </c>
      <c r="D501" s="171" t="s">
        <v>110</v>
      </c>
      <c r="E501" s="171" t="s">
        <v>333</v>
      </c>
      <c r="F501" s="192">
        <v>0</v>
      </c>
      <c r="G501" s="176">
        <v>0</v>
      </c>
      <c r="H501" s="176">
        <v>0</v>
      </c>
      <c r="I501" s="176">
        <f>F501+G501-H501</f>
        <v>0</v>
      </c>
      <c r="J501" s="177"/>
      <c r="K501" s="176"/>
      <c r="L501" s="176"/>
      <c r="M501" s="176"/>
      <c r="N501" s="176"/>
      <c r="O501" s="176"/>
      <c r="P501" s="176"/>
      <c r="Q501" s="176"/>
      <c r="R501" s="176"/>
      <c r="S501" s="171" t="s">
        <v>446</v>
      </c>
    </row>
    <row r="502" spans="1:19" s="171" customFormat="1" ht="23.25" x14ac:dyDescent="0.25">
      <c r="A502" s="174"/>
      <c r="B502" s="178"/>
      <c r="E502" s="171" t="s">
        <v>334</v>
      </c>
      <c r="F502" s="192">
        <v>0</v>
      </c>
      <c r="G502" s="176">
        <v>0</v>
      </c>
      <c r="H502" s="176">
        <v>0</v>
      </c>
      <c r="I502" s="176">
        <f>F502+G502-H502</f>
        <v>0</v>
      </c>
      <c r="J502" s="177" t="s">
        <v>334</v>
      </c>
      <c r="K502" s="176">
        <v>0</v>
      </c>
      <c r="L502" s="176"/>
      <c r="M502" s="176"/>
      <c r="N502" s="176">
        <f>K502+L502-M502</f>
        <v>0</v>
      </c>
      <c r="O502" s="176">
        <v>0</v>
      </c>
      <c r="P502" s="176"/>
      <c r="Q502" s="176"/>
      <c r="R502" s="176">
        <f>O502+P502-Q502</f>
        <v>0</v>
      </c>
      <c r="S502" s="171" t="s">
        <v>446</v>
      </c>
    </row>
    <row r="503" spans="1:19" s="171" customFormat="1" ht="23.25" x14ac:dyDescent="0.25">
      <c r="A503" s="174"/>
      <c r="B503" s="178"/>
      <c r="E503" s="171" t="s">
        <v>335</v>
      </c>
      <c r="F503" s="192">
        <f>SUM(F501:F502)</f>
        <v>0</v>
      </c>
      <c r="G503" s="176">
        <v>0</v>
      </c>
      <c r="H503" s="176">
        <v>0</v>
      </c>
      <c r="I503" s="176">
        <f t="shared" ref="I503" si="180">F503+G503-H503</f>
        <v>0</v>
      </c>
      <c r="J503" s="177"/>
      <c r="K503" s="176"/>
      <c r="L503" s="176"/>
      <c r="M503" s="176"/>
      <c r="N503" s="176"/>
      <c r="O503" s="176"/>
      <c r="P503" s="176"/>
      <c r="Q503" s="176"/>
      <c r="R503" s="176"/>
      <c r="S503" s="171" t="s">
        <v>446</v>
      </c>
    </row>
    <row r="504" spans="1:19" s="171" customFormat="1" ht="23.25" x14ac:dyDescent="0.25">
      <c r="A504" s="174"/>
      <c r="B504" s="178"/>
      <c r="F504" s="192"/>
      <c r="G504" s="176"/>
      <c r="H504" s="176"/>
      <c r="I504" s="176"/>
      <c r="J504" s="177"/>
      <c r="K504" s="176"/>
      <c r="L504" s="176"/>
      <c r="M504" s="176"/>
      <c r="N504" s="176"/>
      <c r="O504" s="176"/>
      <c r="P504" s="176"/>
      <c r="Q504" s="176"/>
      <c r="R504" s="176"/>
      <c r="S504" s="171" t="s">
        <v>446</v>
      </c>
    </row>
    <row r="505" spans="1:19" s="171" customFormat="1" ht="46.5" x14ac:dyDescent="0.25">
      <c r="A505" s="321"/>
      <c r="B505" s="322" t="s">
        <v>102</v>
      </c>
      <c r="C505" s="323" t="s">
        <v>150</v>
      </c>
      <c r="D505" s="323" t="s">
        <v>187</v>
      </c>
      <c r="E505" s="323" t="s">
        <v>333</v>
      </c>
      <c r="F505" s="324">
        <f>F501+F497+F493</f>
        <v>47620</v>
      </c>
      <c r="G505" s="324">
        <f>G501+G497+G493</f>
        <v>0</v>
      </c>
      <c r="H505" s="324">
        <f>H501+H497+H493</f>
        <v>0</v>
      </c>
      <c r="I505" s="324">
        <f>I501+I497+I493</f>
        <v>47620</v>
      </c>
      <c r="J505" s="325"/>
      <c r="K505" s="325"/>
      <c r="L505" s="325"/>
      <c r="M505" s="325"/>
      <c r="N505" s="325"/>
      <c r="O505" s="325"/>
      <c r="P505" s="325"/>
      <c r="Q505" s="325"/>
      <c r="R505" s="325"/>
      <c r="S505" s="171" t="s">
        <v>446</v>
      </c>
    </row>
    <row r="506" spans="1:19" s="171" customFormat="1" ht="23.25" x14ac:dyDescent="0.25">
      <c r="A506" s="321"/>
      <c r="B506" s="322"/>
      <c r="C506" s="323"/>
      <c r="D506" s="323"/>
      <c r="E506" s="323" t="s">
        <v>334</v>
      </c>
      <c r="F506" s="324">
        <f t="shared" ref="F506:I506" si="181">F502+F498+F494</f>
        <v>0</v>
      </c>
      <c r="G506" s="324">
        <f t="shared" si="181"/>
        <v>0</v>
      </c>
      <c r="H506" s="324">
        <f t="shared" si="181"/>
        <v>0</v>
      </c>
      <c r="I506" s="324">
        <f t="shared" si="181"/>
        <v>0</v>
      </c>
      <c r="J506" s="325" t="s">
        <v>334</v>
      </c>
      <c r="K506" s="325">
        <f>K502+K498+K494</f>
        <v>0</v>
      </c>
      <c r="L506" s="325">
        <f t="shared" ref="L506:R506" si="182">L502+L498+L494</f>
        <v>0</v>
      </c>
      <c r="M506" s="325">
        <f t="shared" si="182"/>
        <v>0</v>
      </c>
      <c r="N506" s="325">
        <f t="shared" si="182"/>
        <v>0</v>
      </c>
      <c r="O506" s="325">
        <f t="shared" si="182"/>
        <v>0</v>
      </c>
      <c r="P506" s="325">
        <f t="shared" si="182"/>
        <v>0</v>
      </c>
      <c r="Q506" s="325">
        <f t="shared" si="182"/>
        <v>0</v>
      </c>
      <c r="R506" s="325">
        <f t="shared" si="182"/>
        <v>0</v>
      </c>
      <c r="S506" s="171" t="s">
        <v>446</v>
      </c>
    </row>
    <row r="507" spans="1:19" s="171" customFormat="1" ht="23.25" x14ac:dyDescent="0.25">
      <c r="A507" s="321"/>
      <c r="B507" s="322"/>
      <c r="C507" s="323"/>
      <c r="D507" s="323"/>
      <c r="E507" s="323" t="s">
        <v>335</v>
      </c>
      <c r="F507" s="324">
        <f t="shared" ref="F507:I507" si="183">F503+F499+F495</f>
        <v>47620</v>
      </c>
      <c r="G507" s="324">
        <f t="shared" si="183"/>
        <v>0</v>
      </c>
      <c r="H507" s="324">
        <f t="shared" si="183"/>
        <v>0</v>
      </c>
      <c r="I507" s="324">
        <f t="shared" si="183"/>
        <v>47620</v>
      </c>
      <c r="J507" s="325"/>
      <c r="K507" s="325"/>
      <c r="L507" s="325"/>
      <c r="M507" s="325"/>
      <c r="N507" s="325"/>
      <c r="O507" s="325"/>
      <c r="P507" s="325"/>
      <c r="Q507" s="325"/>
      <c r="R507" s="325"/>
      <c r="S507" s="171" t="s">
        <v>446</v>
      </c>
    </row>
    <row r="508" spans="1:19" s="171" customFormat="1" ht="23.25" x14ac:dyDescent="0.25">
      <c r="A508" s="174"/>
      <c r="B508" s="193"/>
      <c r="F508" s="192"/>
      <c r="G508" s="176"/>
      <c r="H508" s="176"/>
      <c r="I508" s="176"/>
      <c r="J508" s="177"/>
      <c r="K508" s="176"/>
      <c r="L508" s="176"/>
      <c r="M508" s="176"/>
      <c r="N508" s="176"/>
      <c r="O508" s="176"/>
      <c r="P508" s="176"/>
      <c r="Q508" s="176"/>
      <c r="R508" s="176"/>
      <c r="S508" s="171" t="s">
        <v>446</v>
      </c>
    </row>
    <row r="509" spans="1:19" s="171" customFormat="1" ht="69.75" x14ac:dyDescent="0.25">
      <c r="A509" s="316" t="s">
        <v>188</v>
      </c>
      <c r="B509" s="318" t="s">
        <v>96</v>
      </c>
      <c r="C509" s="318" t="s">
        <v>107</v>
      </c>
      <c r="D509" s="318" t="s">
        <v>189</v>
      </c>
      <c r="E509" s="318"/>
      <c r="F509" s="333"/>
      <c r="G509" s="320"/>
      <c r="H509" s="320"/>
      <c r="I509" s="320"/>
      <c r="J509" s="320"/>
      <c r="K509" s="320"/>
      <c r="L509" s="320"/>
      <c r="M509" s="320"/>
      <c r="N509" s="320"/>
      <c r="O509" s="320"/>
      <c r="P509" s="320"/>
      <c r="Q509" s="320"/>
      <c r="R509" s="320"/>
      <c r="S509" s="171" t="s">
        <v>447</v>
      </c>
    </row>
    <row r="510" spans="1:19" s="171" customFormat="1" ht="23.25" x14ac:dyDescent="0.25">
      <c r="A510" s="174"/>
      <c r="B510" s="178" t="s">
        <v>98</v>
      </c>
      <c r="D510" s="171" t="s">
        <v>99</v>
      </c>
      <c r="E510" s="171" t="s">
        <v>333</v>
      </c>
      <c r="F510" s="192">
        <v>0</v>
      </c>
      <c r="G510" s="176">
        <v>0</v>
      </c>
      <c r="H510" s="176">
        <v>0</v>
      </c>
      <c r="I510" s="176">
        <f>F510+G510-H510</f>
        <v>0</v>
      </c>
      <c r="J510" s="177"/>
      <c r="K510" s="176"/>
      <c r="L510" s="176"/>
      <c r="M510" s="176"/>
      <c r="N510" s="176"/>
      <c r="O510" s="176"/>
      <c r="P510" s="176"/>
      <c r="Q510" s="176"/>
      <c r="R510" s="176"/>
      <c r="S510" s="171" t="s">
        <v>447</v>
      </c>
    </row>
    <row r="511" spans="1:19" s="171" customFormat="1" ht="23.25" x14ac:dyDescent="0.25">
      <c r="A511" s="174"/>
      <c r="B511" s="178"/>
      <c r="E511" s="171" t="s">
        <v>334</v>
      </c>
      <c r="F511" s="192">
        <v>0</v>
      </c>
      <c r="G511" s="176">
        <v>0</v>
      </c>
      <c r="H511" s="176">
        <v>0</v>
      </c>
      <c r="I511" s="176">
        <f>F511+G511-H511</f>
        <v>0</v>
      </c>
      <c r="J511" s="177" t="s">
        <v>334</v>
      </c>
      <c r="K511" s="176">
        <v>0</v>
      </c>
      <c r="L511" s="176"/>
      <c r="M511" s="176"/>
      <c r="N511" s="176">
        <f>K511+L511-M511</f>
        <v>0</v>
      </c>
      <c r="O511" s="176">
        <v>0</v>
      </c>
      <c r="P511" s="176"/>
      <c r="Q511" s="176"/>
      <c r="R511" s="176">
        <f>O511+P511-Q511</f>
        <v>0</v>
      </c>
      <c r="S511" s="171" t="s">
        <v>447</v>
      </c>
    </row>
    <row r="512" spans="1:19" s="171" customFormat="1" ht="23.25" x14ac:dyDescent="0.25">
      <c r="A512" s="174"/>
      <c r="B512" s="178"/>
      <c r="E512" s="171" t="s">
        <v>335</v>
      </c>
      <c r="F512" s="192">
        <f>SUM(F510:F511)</f>
        <v>0</v>
      </c>
      <c r="G512" s="176">
        <v>0</v>
      </c>
      <c r="H512" s="176">
        <v>0</v>
      </c>
      <c r="I512" s="176">
        <f t="shared" ref="I512" si="184">F512+G512-H512</f>
        <v>0</v>
      </c>
      <c r="J512" s="177"/>
      <c r="K512" s="176"/>
      <c r="L512" s="176"/>
      <c r="M512" s="176"/>
      <c r="N512" s="176"/>
      <c r="O512" s="176"/>
      <c r="P512" s="176"/>
      <c r="Q512" s="176"/>
      <c r="R512" s="176"/>
      <c r="S512" s="171" t="s">
        <v>447</v>
      </c>
    </row>
    <row r="513" spans="1:19" s="171" customFormat="1" ht="23.25" x14ac:dyDescent="0.25">
      <c r="A513" s="174"/>
      <c r="B513" s="178"/>
      <c r="F513" s="192"/>
      <c r="G513" s="176"/>
      <c r="H513" s="176"/>
      <c r="I513" s="176"/>
      <c r="J513" s="177"/>
      <c r="K513" s="176"/>
      <c r="L513" s="176"/>
      <c r="M513" s="176"/>
      <c r="N513" s="176"/>
      <c r="O513" s="176"/>
      <c r="P513" s="176"/>
      <c r="Q513" s="176"/>
      <c r="R513" s="176"/>
      <c r="S513" s="171" t="s">
        <v>447</v>
      </c>
    </row>
    <row r="514" spans="1:19" s="171" customFormat="1" ht="23.25" x14ac:dyDescent="0.25">
      <c r="A514" s="174"/>
      <c r="B514" s="178" t="s">
        <v>100</v>
      </c>
      <c r="D514" s="171" t="s">
        <v>101</v>
      </c>
      <c r="E514" s="171" t="s">
        <v>333</v>
      </c>
      <c r="F514" s="192">
        <v>0</v>
      </c>
      <c r="G514" s="176">
        <v>0</v>
      </c>
      <c r="H514" s="176">
        <v>0</v>
      </c>
      <c r="I514" s="176">
        <f>F514+G514-H514</f>
        <v>0</v>
      </c>
      <c r="J514" s="177"/>
      <c r="K514" s="176"/>
      <c r="L514" s="176"/>
      <c r="M514" s="176"/>
      <c r="N514" s="176"/>
      <c r="O514" s="176"/>
      <c r="P514" s="176"/>
      <c r="Q514" s="176"/>
      <c r="R514" s="176"/>
      <c r="S514" s="171" t="s">
        <v>447</v>
      </c>
    </row>
    <row r="515" spans="1:19" s="171" customFormat="1" ht="23.25" x14ac:dyDescent="0.25">
      <c r="A515" s="174"/>
      <c r="B515" s="178"/>
      <c r="E515" s="171" t="s">
        <v>334</v>
      </c>
      <c r="F515" s="192">
        <v>0</v>
      </c>
      <c r="G515" s="176">
        <v>0</v>
      </c>
      <c r="H515" s="176">
        <v>0</v>
      </c>
      <c r="I515" s="176">
        <f>F515+G515-H515</f>
        <v>0</v>
      </c>
      <c r="J515" s="177" t="s">
        <v>334</v>
      </c>
      <c r="K515" s="176">
        <v>0</v>
      </c>
      <c r="L515" s="176"/>
      <c r="M515" s="176"/>
      <c r="N515" s="176">
        <f>K515+L515-M515</f>
        <v>0</v>
      </c>
      <c r="O515" s="176">
        <v>0</v>
      </c>
      <c r="P515" s="176"/>
      <c r="Q515" s="176"/>
      <c r="R515" s="176">
        <f>O515+P515-Q515</f>
        <v>0</v>
      </c>
      <c r="S515" s="171" t="s">
        <v>447</v>
      </c>
    </row>
    <row r="516" spans="1:19" s="171" customFormat="1" ht="23.25" x14ac:dyDescent="0.25">
      <c r="A516" s="174"/>
      <c r="B516" s="178"/>
      <c r="E516" s="171" t="s">
        <v>335</v>
      </c>
      <c r="F516" s="192">
        <f>SUM(F514:F515)</f>
        <v>0</v>
      </c>
      <c r="G516" s="176">
        <v>0</v>
      </c>
      <c r="H516" s="176">
        <v>0</v>
      </c>
      <c r="I516" s="176">
        <f t="shared" ref="I516" si="185">F516+G516-H516</f>
        <v>0</v>
      </c>
      <c r="J516" s="177"/>
      <c r="K516" s="176"/>
      <c r="L516" s="176"/>
      <c r="M516" s="176"/>
      <c r="N516" s="176"/>
      <c r="O516" s="176"/>
      <c r="P516" s="176"/>
      <c r="Q516" s="176"/>
      <c r="R516" s="176"/>
      <c r="S516" s="171" t="s">
        <v>447</v>
      </c>
    </row>
    <row r="517" spans="1:19" s="171" customFormat="1" ht="23.25" x14ac:dyDescent="0.25">
      <c r="A517" s="174"/>
      <c r="B517" s="178"/>
      <c r="F517" s="192"/>
      <c r="G517" s="176"/>
      <c r="H517" s="176"/>
      <c r="I517" s="176"/>
      <c r="J517" s="177"/>
      <c r="K517" s="176"/>
      <c r="L517" s="176"/>
      <c r="M517" s="176"/>
      <c r="N517" s="176"/>
      <c r="O517" s="176"/>
      <c r="P517" s="176"/>
      <c r="Q517" s="176"/>
      <c r="R517" s="176"/>
      <c r="S517" s="171" t="s">
        <v>447</v>
      </c>
    </row>
    <row r="518" spans="1:19" s="171" customFormat="1" ht="46.5" x14ac:dyDescent="0.25">
      <c r="A518" s="174"/>
      <c r="B518" s="178" t="s">
        <v>109</v>
      </c>
      <c r="D518" s="171" t="s">
        <v>110</v>
      </c>
      <c r="E518" s="171" t="s">
        <v>333</v>
      </c>
      <c r="F518" s="192">
        <v>0</v>
      </c>
      <c r="G518" s="176">
        <v>0</v>
      </c>
      <c r="H518" s="176">
        <v>0</v>
      </c>
      <c r="I518" s="176">
        <f>F518+G518-H518</f>
        <v>0</v>
      </c>
      <c r="J518" s="177"/>
      <c r="K518" s="176"/>
      <c r="L518" s="176"/>
      <c r="M518" s="176"/>
      <c r="N518" s="176"/>
      <c r="O518" s="176"/>
      <c r="P518" s="176"/>
      <c r="Q518" s="176"/>
      <c r="R518" s="176"/>
      <c r="S518" s="171" t="s">
        <v>447</v>
      </c>
    </row>
    <row r="519" spans="1:19" s="171" customFormat="1" ht="23.25" x14ac:dyDescent="0.25">
      <c r="A519" s="174"/>
      <c r="B519" s="193"/>
      <c r="E519" s="171" t="s">
        <v>334</v>
      </c>
      <c r="F519" s="192">
        <v>0</v>
      </c>
      <c r="G519" s="176">
        <v>0</v>
      </c>
      <c r="H519" s="176">
        <v>0</v>
      </c>
      <c r="I519" s="176">
        <f>F519+G519-H519</f>
        <v>0</v>
      </c>
      <c r="J519" s="177" t="s">
        <v>334</v>
      </c>
      <c r="K519" s="176">
        <v>0</v>
      </c>
      <c r="L519" s="176"/>
      <c r="M519" s="176"/>
      <c r="N519" s="176">
        <f>K519+L519-M519</f>
        <v>0</v>
      </c>
      <c r="O519" s="176">
        <v>0</v>
      </c>
      <c r="P519" s="176"/>
      <c r="Q519" s="176"/>
      <c r="R519" s="176">
        <f>O519+P519-Q519</f>
        <v>0</v>
      </c>
      <c r="S519" s="171" t="s">
        <v>447</v>
      </c>
    </row>
    <row r="520" spans="1:19" s="171" customFormat="1" ht="23.25" x14ac:dyDescent="0.25">
      <c r="A520" s="174"/>
      <c r="B520" s="193"/>
      <c r="E520" s="171" t="s">
        <v>335</v>
      </c>
      <c r="F520" s="192">
        <f>SUM(F518:F519)</f>
        <v>0</v>
      </c>
      <c r="G520" s="176">
        <v>0</v>
      </c>
      <c r="H520" s="176">
        <v>0</v>
      </c>
      <c r="I520" s="176">
        <f t="shared" ref="I520" si="186">F520+G520-H520</f>
        <v>0</v>
      </c>
      <c r="J520" s="177"/>
      <c r="K520" s="176"/>
      <c r="L520" s="176"/>
      <c r="M520" s="176"/>
      <c r="N520" s="176"/>
      <c r="O520" s="176"/>
      <c r="P520" s="176"/>
      <c r="Q520" s="176"/>
      <c r="R520" s="176"/>
      <c r="S520" s="171" t="s">
        <v>447</v>
      </c>
    </row>
    <row r="521" spans="1:19" s="171" customFormat="1" ht="23.25" x14ac:dyDescent="0.25">
      <c r="A521" s="174"/>
      <c r="B521" s="193"/>
      <c r="F521" s="192"/>
      <c r="G521" s="176"/>
      <c r="H521" s="176"/>
      <c r="I521" s="176"/>
      <c r="J521" s="177"/>
      <c r="K521" s="176"/>
      <c r="L521" s="176"/>
      <c r="M521" s="176"/>
      <c r="N521" s="176"/>
      <c r="O521" s="176"/>
      <c r="P521" s="176"/>
      <c r="Q521" s="176"/>
      <c r="R521" s="176"/>
      <c r="S521" s="171" t="s">
        <v>447</v>
      </c>
    </row>
    <row r="522" spans="1:19" s="171" customFormat="1" ht="69.75" x14ac:dyDescent="0.25">
      <c r="A522" s="321"/>
      <c r="B522" s="322" t="s">
        <v>102</v>
      </c>
      <c r="C522" s="323" t="s">
        <v>107</v>
      </c>
      <c r="D522" s="323" t="s">
        <v>189</v>
      </c>
      <c r="E522" s="323" t="s">
        <v>333</v>
      </c>
      <c r="F522" s="324">
        <f>F518+F514+F510</f>
        <v>0</v>
      </c>
      <c r="G522" s="324">
        <f>G518+G514+G510</f>
        <v>0</v>
      </c>
      <c r="H522" s="324">
        <f>H518+H514+H510</f>
        <v>0</v>
      </c>
      <c r="I522" s="324">
        <f>I518+I514+I510</f>
        <v>0</v>
      </c>
      <c r="J522" s="325"/>
      <c r="K522" s="325"/>
      <c r="L522" s="325"/>
      <c r="M522" s="325"/>
      <c r="N522" s="325"/>
      <c r="O522" s="325"/>
      <c r="P522" s="325"/>
      <c r="Q522" s="325"/>
      <c r="R522" s="325"/>
      <c r="S522" s="171" t="s">
        <v>447</v>
      </c>
    </row>
    <row r="523" spans="1:19" s="171" customFormat="1" ht="23.25" x14ac:dyDescent="0.25">
      <c r="A523" s="321"/>
      <c r="B523" s="322"/>
      <c r="C523" s="323"/>
      <c r="D523" s="323"/>
      <c r="E523" s="323" t="s">
        <v>334</v>
      </c>
      <c r="F523" s="324">
        <f t="shared" ref="F523:I523" si="187">F519+F515+F511</f>
        <v>0</v>
      </c>
      <c r="G523" s="324">
        <f t="shared" si="187"/>
        <v>0</v>
      </c>
      <c r="H523" s="324">
        <f t="shared" si="187"/>
        <v>0</v>
      </c>
      <c r="I523" s="324">
        <f t="shared" si="187"/>
        <v>0</v>
      </c>
      <c r="J523" s="325" t="s">
        <v>334</v>
      </c>
      <c r="K523" s="325">
        <f>K519+K515+K511</f>
        <v>0</v>
      </c>
      <c r="L523" s="325">
        <f t="shared" ref="L523:R523" si="188">L519+L515+L511</f>
        <v>0</v>
      </c>
      <c r="M523" s="325">
        <f t="shared" si="188"/>
        <v>0</v>
      </c>
      <c r="N523" s="325">
        <f t="shared" si="188"/>
        <v>0</v>
      </c>
      <c r="O523" s="325">
        <f t="shared" si="188"/>
        <v>0</v>
      </c>
      <c r="P523" s="325">
        <f t="shared" si="188"/>
        <v>0</v>
      </c>
      <c r="Q523" s="325">
        <f t="shared" si="188"/>
        <v>0</v>
      </c>
      <c r="R523" s="325">
        <f t="shared" si="188"/>
        <v>0</v>
      </c>
      <c r="S523" s="171" t="s">
        <v>447</v>
      </c>
    </row>
    <row r="524" spans="1:19" s="171" customFormat="1" ht="23.25" x14ac:dyDescent="0.25">
      <c r="A524" s="321"/>
      <c r="B524" s="322"/>
      <c r="C524" s="323"/>
      <c r="D524" s="323"/>
      <c r="E524" s="323" t="s">
        <v>335</v>
      </c>
      <c r="F524" s="324">
        <f t="shared" ref="F524:I524" si="189">F520+F516+F512</f>
        <v>0</v>
      </c>
      <c r="G524" s="324">
        <f t="shared" si="189"/>
        <v>0</v>
      </c>
      <c r="H524" s="324">
        <f t="shared" si="189"/>
        <v>0</v>
      </c>
      <c r="I524" s="324">
        <f t="shared" si="189"/>
        <v>0</v>
      </c>
      <c r="J524" s="325"/>
      <c r="K524" s="325"/>
      <c r="L524" s="325"/>
      <c r="M524" s="325"/>
      <c r="N524" s="325"/>
      <c r="O524" s="325"/>
      <c r="P524" s="325"/>
      <c r="Q524" s="325"/>
      <c r="R524" s="325"/>
      <c r="S524" s="171" t="s">
        <v>447</v>
      </c>
    </row>
    <row r="525" spans="1:19" s="171" customFormat="1" ht="23.25" x14ac:dyDescent="0.25">
      <c r="A525" s="174"/>
      <c r="B525" s="193"/>
      <c r="F525" s="192"/>
      <c r="G525" s="176"/>
      <c r="H525" s="176"/>
      <c r="I525" s="176"/>
      <c r="J525" s="177"/>
      <c r="K525" s="176"/>
      <c r="L525" s="176"/>
      <c r="M525" s="176"/>
      <c r="N525" s="176"/>
      <c r="O525" s="176"/>
      <c r="P525" s="176"/>
      <c r="Q525" s="176"/>
      <c r="R525" s="176"/>
      <c r="S525" s="171" t="s">
        <v>447</v>
      </c>
    </row>
    <row r="526" spans="1:19" s="171" customFormat="1" ht="23.25" x14ac:dyDescent="0.25">
      <c r="A526" s="334" t="s">
        <v>190</v>
      </c>
      <c r="B526" s="336"/>
      <c r="C526" s="336"/>
      <c r="D526" s="336" t="s">
        <v>182</v>
      </c>
      <c r="E526" s="336" t="s">
        <v>333</v>
      </c>
      <c r="F526" s="337">
        <f>F522+F505+F488</f>
        <v>47620</v>
      </c>
      <c r="G526" s="337">
        <f t="shared" ref="G526:I526" si="190">G522+G505+G488</f>
        <v>0</v>
      </c>
      <c r="H526" s="337">
        <f t="shared" si="190"/>
        <v>0</v>
      </c>
      <c r="I526" s="337">
        <f t="shared" si="190"/>
        <v>47620</v>
      </c>
      <c r="J526" s="338"/>
      <c r="K526" s="338" t="s">
        <v>2</v>
      </c>
      <c r="L526" s="338" t="s">
        <v>2</v>
      </c>
      <c r="M526" s="338" t="s">
        <v>2</v>
      </c>
      <c r="N526" s="338" t="s">
        <v>2</v>
      </c>
      <c r="O526" s="338" t="s">
        <v>2</v>
      </c>
      <c r="P526" s="338" t="s">
        <v>2</v>
      </c>
      <c r="Q526" s="338" t="s">
        <v>2</v>
      </c>
      <c r="R526" s="338" t="s">
        <v>2</v>
      </c>
      <c r="S526" s="171" t="s">
        <v>448</v>
      </c>
    </row>
    <row r="527" spans="1:19" s="171" customFormat="1" ht="23.25" x14ac:dyDescent="0.25">
      <c r="A527" s="339"/>
      <c r="B527" s="340"/>
      <c r="C527" s="341"/>
      <c r="D527" s="341"/>
      <c r="E527" s="341" t="s">
        <v>334</v>
      </c>
      <c r="F527" s="342">
        <f t="shared" ref="F527:I528" si="191">F523+F506+F489</f>
        <v>25000</v>
      </c>
      <c r="G527" s="342">
        <f t="shared" si="191"/>
        <v>0</v>
      </c>
      <c r="H527" s="342">
        <f t="shared" si="191"/>
        <v>0</v>
      </c>
      <c r="I527" s="342">
        <f t="shared" si="191"/>
        <v>25000</v>
      </c>
      <c r="J527" s="343" t="s">
        <v>334</v>
      </c>
      <c r="K527" s="343">
        <f>K523+K506+K489</f>
        <v>0</v>
      </c>
      <c r="L527" s="343">
        <f t="shared" ref="L527:R527" si="192">L523+L506+L489</f>
        <v>0</v>
      </c>
      <c r="M527" s="343">
        <f t="shared" si="192"/>
        <v>0</v>
      </c>
      <c r="N527" s="343">
        <f t="shared" si="192"/>
        <v>0</v>
      </c>
      <c r="O527" s="343">
        <f t="shared" si="192"/>
        <v>0</v>
      </c>
      <c r="P527" s="343">
        <f t="shared" si="192"/>
        <v>0</v>
      </c>
      <c r="Q527" s="343">
        <f t="shared" si="192"/>
        <v>0</v>
      </c>
      <c r="R527" s="343">
        <f t="shared" si="192"/>
        <v>0</v>
      </c>
      <c r="S527" s="171" t="s">
        <v>448</v>
      </c>
    </row>
    <row r="528" spans="1:19" s="171" customFormat="1" ht="23.25" x14ac:dyDescent="0.25">
      <c r="A528" s="339"/>
      <c r="B528" s="340"/>
      <c r="C528" s="341"/>
      <c r="D528" s="341"/>
      <c r="E528" s="341" t="s">
        <v>335</v>
      </c>
      <c r="F528" s="342">
        <f t="shared" si="191"/>
        <v>72620</v>
      </c>
      <c r="G528" s="342">
        <f t="shared" si="191"/>
        <v>0</v>
      </c>
      <c r="H528" s="342">
        <f t="shared" si="191"/>
        <v>0</v>
      </c>
      <c r="I528" s="342">
        <f t="shared" si="191"/>
        <v>72620</v>
      </c>
      <c r="J528" s="343"/>
      <c r="K528" s="343"/>
      <c r="L528" s="343"/>
      <c r="M528" s="343"/>
      <c r="N528" s="343"/>
      <c r="O528" s="343"/>
      <c r="P528" s="343"/>
      <c r="Q528" s="343"/>
      <c r="R528" s="343"/>
      <c r="S528" s="171" t="s">
        <v>448</v>
      </c>
    </row>
    <row r="529" spans="1:19" s="171" customFormat="1" ht="24" thickBot="1" x14ac:dyDescent="0.3">
      <c r="A529" s="179"/>
      <c r="B529" s="180"/>
      <c r="C529" s="173"/>
      <c r="D529" s="173"/>
      <c r="E529" s="173"/>
      <c r="F529" s="181"/>
      <c r="G529" s="182"/>
      <c r="H529" s="182"/>
      <c r="I529" s="182"/>
      <c r="J529" s="183"/>
      <c r="K529" s="182"/>
      <c r="L529" s="182"/>
      <c r="M529" s="182"/>
      <c r="N529" s="182"/>
      <c r="O529" s="182"/>
      <c r="P529" s="182"/>
      <c r="Q529" s="182"/>
      <c r="R529" s="182"/>
      <c r="S529" s="171" t="s">
        <v>448</v>
      </c>
    </row>
    <row r="530" spans="1:19" s="173" customFormat="1" ht="32.25" customHeight="1" x14ac:dyDescent="0.25">
      <c r="A530" s="312" t="s">
        <v>92</v>
      </c>
      <c r="B530" s="344"/>
      <c r="C530" s="313" t="s">
        <v>122</v>
      </c>
      <c r="D530" s="313" t="s">
        <v>191</v>
      </c>
      <c r="E530" s="313"/>
      <c r="F530" s="345"/>
      <c r="G530" s="315"/>
      <c r="H530" s="315"/>
      <c r="I530" s="315"/>
      <c r="J530" s="315"/>
      <c r="K530" s="315"/>
      <c r="L530" s="315"/>
      <c r="M530" s="315"/>
      <c r="N530" s="315"/>
      <c r="O530" s="315"/>
      <c r="P530" s="315"/>
      <c r="Q530" s="315"/>
      <c r="R530" s="315"/>
      <c r="S530" s="173" t="s">
        <v>474</v>
      </c>
    </row>
    <row r="531" spans="1:19" s="171" customFormat="1" ht="23.25" x14ac:dyDescent="0.25">
      <c r="A531" s="174"/>
      <c r="B531" s="193"/>
      <c r="F531" s="192"/>
      <c r="G531" s="176"/>
      <c r="H531" s="176"/>
      <c r="I531" s="176"/>
      <c r="J531" s="177"/>
      <c r="K531" s="176"/>
      <c r="L531" s="176"/>
      <c r="M531" s="176"/>
      <c r="N531" s="176"/>
      <c r="O531" s="176"/>
      <c r="P531" s="176"/>
      <c r="Q531" s="176"/>
      <c r="R531" s="176"/>
      <c r="S531" s="173" t="s">
        <v>474</v>
      </c>
    </row>
    <row r="532" spans="1:19" s="105" customFormat="1" ht="15" hidden="1" x14ac:dyDescent="0.25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449</v>
      </c>
    </row>
    <row r="533" spans="1:19" s="105" customFormat="1" ht="15" hidden="1" x14ac:dyDescent="0.25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449</v>
      </c>
    </row>
    <row r="534" spans="1:19" s="105" customFormat="1" ht="15" hidden="1" x14ac:dyDescent="0.25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449</v>
      </c>
    </row>
    <row r="535" spans="1:19" s="105" customFormat="1" ht="15" hidden="1" x14ac:dyDescent="0.25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3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449</v>
      </c>
    </row>
    <row r="536" spans="1:19" s="105" customFormat="1" ht="15" hidden="1" x14ac:dyDescent="0.25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449</v>
      </c>
    </row>
    <row r="537" spans="1:19" s="105" customFormat="1" ht="15" hidden="1" x14ac:dyDescent="0.25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449</v>
      </c>
    </row>
    <row r="538" spans="1:19" s="105" customFormat="1" ht="15" hidden="1" x14ac:dyDescent="0.25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449</v>
      </c>
    </row>
    <row r="539" spans="1:19" s="105" customFormat="1" ht="15" hidden="1" x14ac:dyDescent="0.25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4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449</v>
      </c>
    </row>
    <row r="540" spans="1:19" s="105" customFormat="1" ht="15" hidden="1" x14ac:dyDescent="0.25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449</v>
      </c>
    </row>
    <row r="541" spans="1:19" s="105" customFormat="1" ht="15" hidden="1" x14ac:dyDescent="0.25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449</v>
      </c>
    </row>
    <row r="542" spans="1:19" s="105" customFormat="1" ht="15" hidden="1" x14ac:dyDescent="0.25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449</v>
      </c>
    </row>
    <row r="543" spans="1:19" s="105" customFormat="1" ht="15" hidden="1" x14ac:dyDescent="0.25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5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449</v>
      </c>
    </row>
    <row r="544" spans="1:19" s="105" customFormat="1" ht="15" hidden="1" x14ac:dyDescent="0.25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449</v>
      </c>
    </row>
    <row r="545" spans="1:19" s="105" customFormat="1" ht="15" hidden="1" x14ac:dyDescent="0.25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449</v>
      </c>
    </row>
    <row r="546" spans="1:19" s="105" customFormat="1" ht="15" hidden="1" x14ac:dyDescent="0.25">
      <c r="A546" s="108"/>
      <c r="B546" s="109"/>
      <c r="C546" s="110"/>
      <c r="D546" s="110"/>
      <c r="E546" s="111" t="s">
        <v>334</v>
      </c>
      <c r="F546" s="112">
        <f t="shared" ref="F546:I546" si="196">F542+F538+F534</f>
        <v>0</v>
      </c>
      <c r="G546" s="112">
        <f t="shared" si="196"/>
        <v>0</v>
      </c>
      <c r="H546" s="112">
        <f t="shared" si="196"/>
        <v>0</v>
      </c>
      <c r="I546" s="112">
        <f t="shared" si="196"/>
        <v>0</v>
      </c>
      <c r="J546" s="114" t="s">
        <v>334</v>
      </c>
      <c r="K546" s="113">
        <f>K542+K538+K534</f>
        <v>0</v>
      </c>
      <c r="L546" s="113">
        <f t="shared" ref="L546:R546" si="197">L542+L538+L534</f>
        <v>0</v>
      </c>
      <c r="M546" s="113">
        <f t="shared" si="197"/>
        <v>0</v>
      </c>
      <c r="N546" s="113">
        <f t="shared" si="197"/>
        <v>0</v>
      </c>
      <c r="O546" s="113">
        <f t="shared" si="197"/>
        <v>0</v>
      </c>
      <c r="P546" s="113">
        <f t="shared" si="197"/>
        <v>0</v>
      </c>
      <c r="Q546" s="113">
        <f t="shared" si="197"/>
        <v>0</v>
      </c>
      <c r="R546" s="113">
        <f t="shared" si="197"/>
        <v>0</v>
      </c>
      <c r="S546" s="105" t="s">
        <v>449</v>
      </c>
    </row>
    <row r="547" spans="1:19" s="105" customFormat="1" ht="15" hidden="1" x14ac:dyDescent="0.25">
      <c r="A547" s="108"/>
      <c r="B547" s="109"/>
      <c r="C547" s="110"/>
      <c r="D547" s="110"/>
      <c r="E547" s="111" t="s">
        <v>335</v>
      </c>
      <c r="F547" s="112">
        <f t="shared" ref="F547:I547" si="198">F543+F539+F535</f>
        <v>0</v>
      </c>
      <c r="G547" s="112">
        <f t="shared" si="198"/>
        <v>0</v>
      </c>
      <c r="H547" s="112">
        <f t="shared" si="198"/>
        <v>0</v>
      </c>
      <c r="I547" s="112">
        <f t="shared" si="198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449</v>
      </c>
    </row>
    <row r="548" spans="1:19" s="105" customFormat="1" ht="15" hidden="1" x14ac:dyDescent="0.25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449</v>
      </c>
    </row>
    <row r="549" spans="1:19" s="171" customFormat="1" ht="46.5" x14ac:dyDescent="0.25">
      <c r="A549" s="316" t="s">
        <v>194</v>
      </c>
      <c r="B549" s="318" t="s">
        <v>96</v>
      </c>
      <c r="C549" s="318" t="s">
        <v>104</v>
      </c>
      <c r="D549" s="318" t="s">
        <v>362</v>
      </c>
      <c r="E549" s="318"/>
      <c r="F549" s="333"/>
      <c r="G549" s="320"/>
      <c r="H549" s="320"/>
      <c r="I549" s="320"/>
      <c r="J549" s="320"/>
      <c r="K549" s="320"/>
      <c r="L549" s="320"/>
      <c r="M549" s="320"/>
      <c r="N549" s="320"/>
      <c r="O549" s="320"/>
      <c r="P549" s="320"/>
      <c r="Q549" s="320"/>
      <c r="R549" s="320"/>
      <c r="S549" s="171" t="s">
        <v>450</v>
      </c>
    </row>
    <row r="550" spans="1:19" s="171" customFormat="1" ht="23.25" x14ac:dyDescent="0.25">
      <c r="A550" s="174"/>
      <c r="B550" s="178" t="s">
        <v>98</v>
      </c>
      <c r="D550" s="171" t="s">
        <v>99</v>
      </c>
      <c r="E550" s="171" t="s">
        <v>333</v>
      </c>
      <c r="F550" s="192">
        <v>0</v>
      </c>
      <c r="G550" s="176">
        <v>0</v>
      </c>
      <c r="H550" s="176">
        <v>0</v>
      </c>
      <c r="I550" s="176">
        <f>F550+G550-H550</f>
        <v>0</v>
      </c>
      <c r="J550" s="177"/>
      <c r="K550" s="176"/>
      <c r="L550" s="176"/>
      <c r="M550" s="176"/>
      <c r="N550" s="176"/>
      <c r="O550" s="176"/>
      <c r="P550" s="176"/>
      <c r="Q550" s="176"/>
      <c r="R550" s="176"/>
      <c r="S550" s="171" t="s">
        <v>450</v>
      </c>
    </row>
    <row r="551" spans="1:19" s="171" customFormat="1" ht="23.25" x14ac:dyDescent="0.25">
      <c r="A551" s="174"/>
      <c r="B551" s="178"/>
      <c r="E551" s="171" t="s">
        <v>334</v>
      </c>
      <c r="F551" s="192">
        <v>0</v>
      </c>
      <c r="G551" s="176">
        <v>0</v>
      </c>
      <c r="H551" s="176">
        <v>0</v>
      </c>
      <c r="I551" s="176">
        <f>F551+G551-H551</f>
        <v>0</v>
      </c>
      <c r="J551" s="177" t="s">
        <v>334</v>
      </c>
      <c r="K551" s="176">
        <v>0</v>
      </c>
      <c r="L551" s="176"/>
      <c r="M551" s="176"/>
      <c r="N551" s="176">
        <f>K551+L551-M551</f>
        <v>0</v>
      </c>
      <c r="O551" s="176">
        <v>0</v>
      </c>
      <c r="P551" s="176"/>
      <c r="Q551" s="176"/>
      <c r="R551" s="176">
        <f>O551+P551-Q551</f>
        <v>0</v>
      </c>
      <c r="S551" s="171" t="s">
        <v>450</v>
      </c>
    </row>
    <row r="552" spans="1:19" s="171" customFormat="1" ht="23.25" x14ac:dyDescent="0.25">
      <c r="A552" s="174"/>
      <c r="B552" s="178"/>
      <c r="E552" s="171" t="s">
        <v>335</v>
      </c>
      <c r="F552" s="192">
        <f>SUM(F550:F551)</f>
        <v>0</v>
      </c>
      <c r="G552" s="176">
        <v>0</v>
      </c>
      <c r="H552" s="176">
        <v>0</v>
      </c>
      <c r="I552" s="176">
        <f t="shared" ref="I552" si="199">F552+G552-H552</f>
        <v>0</v>
      </c>
      <c r="J552" s="177"/>
      <c r="K552" s="176"/>
      <c r="L552" s="176"/>
      <c r="M552" s="176"/>
      <c r="N552" s="176"/>
      <c r="O552" s="176"/>
      <c r="P552" s="176"/>
      <c r="Q552" s="176"/>
      <c r="R552" s="176"/>
      <c r="S552" s="171" t="s">
        <v>450</v>
      </c>
    </row>
    <row r="553" spans="1:19" s="171" customFormat="1" ht="23.25" x14ac:dyDescent="0.25">
      <c r="A553" s="174"/>
      <c r="B553" s="178"/>
      <c r="F553" s="192"/>
      <c r="G553" s="176"/>
      <c r="H553" s="176"/>
      <c r="I553" s="176"/>
      <c r="J553" s="177"/>
      <c r="K553" s="176"/>
      <c r="L553" s="176"/>
      <c r="M553" s="176"/>
      <c r="N553" s="176"/>
      <c r="O553" s="176"/>
      <c r="P553" s="176"/>
      <c r="Q553" s="176"/>
      <c r="R553" s="176"/>
      <c r="S553" s="171" t="s">
        <v>450</v>
      </c>
    </row>
    <row r="554" spans="1:19" s="171" customFormat="1" ht="23.25" x14ac:dyDescent="0.25">
      <c r="A554" s="174"/>
      <c r="B554" s="178" t="s">
        <v>100</v>
      </c>
      <c r="D554" s="171" t="s">
        <v>101</v>
      </c>
      <c r="E554" s="171" t="s">
        <v>333</v>
      </c>
      <c r="F554" s="192">
        <v>0</v>
      </c>
      <c r="G554" s="176">
        <v>0</v>
      </c>
      <c r="H554" s="176">
        <v>0</v>
      </c>
      <c r="I554" s="176">
        <f>F554+G554-H554</f>
        <v>0</v>
      </c>
      <c r="J554" s="177"/>
      <c r="K554" s="176"/>
      <c r="L554" s="176"/>
      <c r="M554" s="176"/>
      <c r="N554" s="176"/>
      <c r="O554" s="176"/>
      <c r="P554" s="176"/>
      <c r="Q554" s="176"/>
      <c r="R554" s="176"/>
      <c r="S554" s="171" t="s">
        <v>450</v>
      </c>
    </row>
    <row r="555" spans="1:19" s="171" customFormat="1" ht="23.25" x14ac:dyDescent="0.25">
      <c r="A555" s="174"/>
      <c r="B555" s="178"/>
      <c r="E555" s="171" t="s">
        <v>334</v>
      </c>
      <c r="F555" s="192">
        <v>0</v>
      </c>
      <c r="G555" s="176">
        <v>0</v>
      </c>
      <c r="H555" s="176">
        <v>0</v>
      </c>
      <c r="I555" s="176">
        <f>F555+G555-H555</f>
        <v>0</v>
      </c>
      <c r="J555" s="177" t="s">
        <v>334</v>
      </c>
      <c r="K555" s="176">
        <v>0</v>
      </c>
      <c r="L555" s="176"/>
      <c r="M555" s="176"/>
      <c r="N555" s="176">
        <f>K555+L555-M555</f>
        <v>0</v>
      </c>
      <c r="O555" s="176">
        <v>0</v>
      </c>
      <c r="P555" s="176"/>
      <c r="Q555" s="176"/>
      <c r="R555" s="176">
        <f>O555+P555-Q555</f>
        <v>0</v>
      </c>
      <c r="S555" s="171" t="s">
        <v>450</v>
      </c>
    </row>
    <row r="556" spans="1:19" s="171" customFormat="1" ht="23.25" x14ac:dyDescent="0.25">
      <c r="A556" s="174"/>
      <c r="B556" s="178"/>
      <c r="E556" s="171" t="s">
        <v>335</v>
      </c>
      <c r="F556" s="192">
        <f>SUM(F554:F555)</f>
        <v>0</v>
      </c>
      <c r="G556" s="176">
        <v>0</v>
      </c>
      <c r="H556" s="176">
        <v>0</v>
      </c>
      <c r="I556" s="176">
        <f t="shared" ref="I556" si="200">F556+G556-H556</f>
        <v>0</v>
      </c>
      <c r="J556" s="177"/>
      <c r="K556" s="176"/>
      <c r="L556" s="176"/>
      <c r="M556" s="176"/>
      <c r="N556" s="176"/>
      <c r="O556" s="176"/>
      <c r="P556" s="176"/>
      <c r="Q556" s="176"/>
      <c r="R556" s="176"/>
      <c r="S556" s="171" t="s">
        <v>450</v>
      </c>
    </row>
    <row r="557" spans="1:19" s="171" customFormat="1" ht="23.25" x14ac:dyDescent="0.25">
      <c r="A557" s="174"/>
      <c r="B557" s="178"/>
      <c r="F557" s="192"/>
      <c r="G557" s="176"/>
      <c r="H557" s="176"/>
      <c r="I557" s="176"/>
      <c r="J557" s="177"/>
      <c r="K557" s="176"/>
      <c r="L557" s="176"/>
      <c r="M557" s="176"/>
      <c r="N557" s="176"/>
      <c r="O557" s="176"/>
      <c r="P557" s="176"/>
      <c r="Q557" s="176"/>
      <c r="R557" s="176"/>
      <c r="S557" s="171" t="s">
        <v>450</v>
      </c>
    </row>
    <row r="558" spans="1:19" s="171" customFormat="1" ht="46.5" x14ac:dyDescent="0.25">
      <c r="A558" s="174"/>
      <c r="B558" s="178" t="s">
        <v>109</v>
      </c>
      <c r="D558" s="171" t="s">
        <v>110</v>
      </c>
      <c r="E558" s="171" t="s">
        <v>333</v>
      </c>
      <c r="F558" s="192">
        <v>0</v>
      </c>
      <c r="G558" s="176">
        <v>0</v>
      </c>
      <c r="H558" s="176">
        <v>0</v>
      </c>
      <c r="I558" s="176">
        <f>F558+G558-H558</f>
        <v>0</v>
      </c>
      <c r="J558" s="177"/>
      <c r="K558" s="176"/>
      <c r="L558" s="176"/>
      <c r="M558" s="176"/>
      <c r="N558" s="176"/>
      <c r="O558" s="176"/>
      <c r="P558" s="176"/>
      <c r="Q558" s="176"/>
      <c r="R558" s="176"/>
      <c r="S558" s="171" t="s">
        <v>450</v>
      </c>
    </row>
    <row r="559" spans="1:19" s="171" customFormat="1" ht="23.25" x14ac:dyDescent="0.25">
      <c r="A559" s="174"/>
      <c r="B559" s="178"/>
      <c r="E559" s="171" t="s">
        <v>334</v>
      </c>
      <c r="F559" s="192">
        <v>0</v>
      </c>
      <c r="G559" s="176">
        <v>0</v>
      </c>
      <c r="H559" s="176">
        <v>0</v>
      </c>
      <c r="I559" s="176">
        <f>F559+G559-H559</f>
        <v>0</v>
      </c>
      <c r="J559" s="177" t="s">
        <v>334</v>
      </c>
      <c r="K559" s="176">
        <v>0</v>
      </c>
      <c r="L559" s="176"/>
      <c r="M559" s="176"/>
      <c r="N559" s="176">
        <f>K559+L559-M559</f>
        <v>0</v>
      </c>
      <c r="O559" s="176">
        <v>0</v>
      </c>
      <c r="P559" s="176"/>
      <c r="Q559" s="176"/>
      <c r="R559" s="176">
        <f>O559+P559-Q559</f>
        <v>0</v>
      </c>
      <c r="S559" s="171" t="s">
        <v>450</v>
      </c>
    </row>
    <row r="560" spans="1:19" s="171" customFormat="1" ht="23.25" x14ac:dyDescent="0.25">
      <c r="A560" s="174"/>
      <c r="B560" s="178"/>
      <c r="E560" s="171" t="s">
        <v>335</v>
      </c>
      <c r="F560" s="192">
        <f>SUM(F558:F559)</f>
        <v>0</v>
      </c>
      <c r="G560" s="176">
        <v>0</v>
      </c>
      <c r="H560" s="176">
        <v>0</v>
      </c>
      <c r="I560" s="176">
        <f t="shared" ref="I560" si="201">F560+G560-H560</f>
        <v>0</v>
      </c>
      <c r="J560" s="177"/>
      <c r="K560" s="176"/>
      <c r="L560" s="176"/>
      <c r="M560" s="176"/>
      <c r="N560" s="176"/>
      <c r="O560" s="176"/>
      <c r="P560" s="176"/>
      <c r="Q560" s="176"/>
      <c r="R560" s="176"/>
      <c r="S560" s="171" t="s">
        <v>450</v>
      </c>
    </row>
    <row r="561" spans="1:19" s="171" customFormat="1" ht="23.25" x14ac:dyDescent="0.25">
      <c r="A561" s="174"/>
      <c r="B561" s="178"/>
      <c r="F561" s="192"/>
      <c r="G561" s="176"/>
      <c r="H561" s="176"/>
      <c r="I561" s="176"/>
      <c r="J561" s="177"/>
      <c r="K561" s="176"/>
      <c r="L561" s="176"/>
      <c r="M561" s="176"/>
      <c r="N561" s="176"/>
      <c r="O561" s="176"/>
      <c r="P561" s="176"/>
      <c r="Q561" s="176"/>
      <c r="R561" s="176"/>
      <c r="S561" s="171" t="s">
        <v>450</v>
      </c>
    </row>
    <row r="562" spans="1:19" s="171" customFormat="1" ht="46.5" x14ac:dyDescent="0.25">
      <c r="A562" s="321"/>
      <c r="B562" s="322" t="s">
        <v>102</v>
      </c>
      <c r="C562" s="323" t="s">
        <v>104</v>
      </c>
      <c r="D562" s="323" t="s">
        <v>195</v>
      </c>
      <c r="E562" s="323" t="s">
        <v>333</v>
      </c>
      <c r="F562" s="324">
        <f>F558+F554+F550</f>
        <v>0</v>
      </c>
      <c r="G562" s="324">
        <f>G558+G554+G550</f>
        <v>0</v>
      </c>
      <c r="H562" s="324">
        <f>H558+H554+H550</f>
        <v>0</v>
      </c>
      <c r="I562" s="324">
        <f>I558+I554+I550</f>
        <v>0</v>
      </c>
      <c r="J562" s="325"/>
      <c r="K562" s="325"/>
      <c r="L562" s="325"/>
      <c r="M562" s="325"/>
      <c r="N562" s="325"/>
      <c r="O562" s="325"/>
      <c r="P562" s="325"/>
      <c r="Q562" s="325"/>
      <c r="R562" s="325"/>
      <c r="S562" s="171" t="s">
        <v>450</v>
      </c>
    </row>
    <row r="563" spans="1:19" s="171" customFormat="1" ht="23.25" x14ac:dyDescent="0.25">
      <c r="A563" s="321"/>
      <c r="B563" s="322"/>
      <c r="C563" s="323"/>
      <c r="D563" s="323"/>
      <c r="E563" s="323" t="s">
        <v>334</v>
      </c>
      <c r="F563" s="324">
        <f t="shared" ref="F563:I563" si="202">F559+F555+F551</f>
        <v>0</v>
      </c>
      <c r="G563" s="324">
        <f t="shared" si="202"/>
        <v>0</v>
      </c>
      <c r="H563" s="324">
        <f t="shared" si="202"/>
        <v>0</v>
      </c>
      <c r="I563" s="324">
        <f t="shared" si="202"/>
        <v>0</v>
      </c>
      <c r="J563" s="325" t="s">
        <v>334</v>
      </c>
      <c r="K563" s="325">
        <f>K559+K555+K551</f>
        <v>0</v>
      </c>
      <c r="L563" s="325">
        <f t="shared" ref="L563:R563" si="203">L559+L555+L551</f>
        <v>0</v>
      </c>
      <c r="M563" s="325">
        <f t="shared" si="203"/>
        <v>0</v>
      </c>
      <c r="N563" s="325">
        <f t="shared" si="203"/>
        <v>0</v>
      </c>
      <c r="O563" s="325">
        <f t="shared" si="203"/>
        <v>0</v>
      </c>
      <c r="P563" s="325">
        <f t="shared" si="203"/>
        <v>0</v>
      </c>
      <c r="Q563" s="325">
        <f t="shared" si="203"/>
        <v>0</v>
      </c>
      <c r="R563" s="325">
        <f t="shared" si="203"/>
        <v>0</v>
      </c>
      <c r="S563" s="171" t="s">
        <v>450</v>
      </c>
    </row>
    <row r="564" spans="1:19" s="171" customFormat="1" ht="23.25" x14ac:dyDescent="0.25">
      <c r="A564" s="321"/>
      <c r="B564" s="322"/>
      <c r="C564" s="323"/>
      <c r="D564" s="323"/>
      <c r="E564" s="323" t="s">
        <v>335</v>
      </c>
      <c r="F564" s="324">
        <f t="shared" ref="F564:I564" si="204">F560+F556+F552</f>
        <v>0</v>
      </c>
      <c r="G564" s="324">
        <f t="shared" si="204"/>
        <v>0</v>
      </c>
      <c r="H564" s="324">
        <f t="shared" si="204"/>
        <v>0</v>
      </c>
      <c r="I564" s="324">
        <f t="shared" si="204"/>
        <v>0</v>
      </c>
      <c r="J564" s="325"/>
      <c r="K564" s="325"/>
      <c r="L564" s="325"/>
      <c r="M564" s="325"/>
      <c r="N564" s="325"/>
      <c r="O564" s="325"/>
      <c r="P564" s="325"/>
      <c r="Q564" s="325"/>
      <c r="R564" s="325"/>
      <c r="S564" s="171" t="s">
        <v>450</v>
      </c>
    </row>
    <row r="565" spans="1:19" s="171" customFormat="1" ht="23.25" x14ac:dyDescent="0.25">
      <c r="A565" s="174"/>
      <c r="B565" s="193"/>
      <c r="F565" s="192"/>
      <c r="G565" s="176"/>
      <c r="H565" s="176"/>
      <c r="I565" s="176"/>
      <c r="J565" s="177"/>
      <c r="K565" s="176"/>
      <c r="L565" s="176"/>
      <c r="M565" s="176"/>
      <c r="N565" s="176"/>
      <c r="O565" s="176"/>
      <c r="P565" s="176"/>
      <c r="Q565" s="176"/>
      <c r="R565" s="176"/>
      <c r="S565" s="171" t="s">
        <v>450</v>
      </c>
    </row>
    <row r="566" spans="1:19" s="171" customFormat="1" ht="23.25" x14ac:dyDescent="0.25">
      <c r="A566" s="334" t="s">
        <v>196</v>
      </c>
      <c r="B566" s="335"/>
      <c r="C566" s="336"/>
      <c r="D566" s="336" t="s">
        <v>191</v>
      </c>
      <c r="E566" s="336" t="s">
        <v>333</v>
      </c>
      <c r="F566" s="337">
        <f>F562+F545</f>
        <v>0</v>
      </c>
      <c r="G566" s="337">
        <f t="shared" ref="G566:I566" si="205">G562+G545</f>
        <v>0</v>
      </c>
      <c r="H566" s="337">
        <f t="shared" si="205"/>
        <v>0</v>
      </c>
      <c r="I566" s="337">
        <f t="shared" si="205"/>
        <v>0</v>
      </c>
      <c r="J566" s="338"/>
      <c r="K566" s="338" t="s">
        <v>2</v>
      </c>
      <c r="L566" s="338" t="s">
        <v>2</v>
      </c>
      <c r="M566" s="338" t="s">
        <v>2</v>
      </c>
      <c r="N566" s="338" t="s">
        <v>2</v>
      </c>
      <c r="O566" s="338" t="s">
        <v>2</v>
      </c>
      <c r="P566" s="338" t="s">
        <v>2</v>
      </c>
      <c r="Q566" s="338" t="s">
        <v>2</v>
      </c>
      <c r="R566" s="338" t="s">
        <v>2</v>
      </c>
      <c r="S566" s="171" t="s">
        <v>451</v>
      </c>
    </row>
    <row r="567" spans="1:19" s="171" customFormat="1" ht="23.25" x14ac:dyDescent="0.25">
      <c r="A567" s="339"/>
      <c r="B567" s="340"/>
      <c r="C567" s="341"/>
      <c r="D567" s="341"/>
      <c r="E567" s="341" t="s">
        <v>334</v>
      </c>
      <c r="F567" s="342">
        <f t="shared" ref="F567:I568" si="206">F563+F546</f>
        <v>0</v>
      </c>
      <c r="G567" s="342">
        <f t="shared" si="206"/>
        <v>0</v>
      </c>
      <c r="H567" s="342">
        <f t="shared" si="206"/>
        <v>0</v>
      </c>
      <c r="I567" s="342">
        <f t="shared" si="206"/>
        <v>0</v>
      </c>
      <c r="J567" s="343" t="s">
        <v>334</v>
      </c>
      <c r="K567" s="343">
        <f>K563+K546</f>
        <v>0</v>
      </c>
      <c r="L567" s="343">
        <f t="shared" ref="L567:R567" si="207">L563+L546</f>
        <v>0</v>
      </c>
      <c r="M567" s="343">
        <f t="shared" si="207"/>
        <v>0</v>
      </c>
      <c r="N567" s="343">
        <f t="shared" si="207"/>
        <v>0</v>
      </c>
      <c r="O567" s="343">
        <f t="shared" si="207"/>
        <v>0</v>
      </c>
      <c r="P567" s="343">
        <f t="shared" si="207"/>
        <v>0</v>
      </c>
      <c r="Q567" s="343">
        <f t="shared" si="207"/>
        <v>0</v>
      </c>
      <c r="R567" s="343">
        <f t="shared" si="207"/>
        <v>0</v>
      </c>
      <c r="S567" s="171" t="s">
        <v>451</v>
      </c>
    </row>
    <row r="568" spans="1:19" s="171" customFormat="1" ht="23.25" x14ac:dyDescent="0.25">
      <c r="A568" s="339"/>
      <c r="B568" s="340"/>
      <c r="C568" s="341"/>
      <c r="D568" s="341"/>
      <c r="E568" s="341" t="s">
        <v>335</v>
      </c>
      <c r="F568" s="342">
        <f t="shared" si="206"/>
        <v>0</v>
      </c>
      <c r="G568" s="342">
        <f t="shared" si="206"/>
        <v>0</v>
      </c>
      <c r="H568" s="342">
        <f t="shared" si="206"/>
        <v>0</v>
      </c>
      <c r="I568" s="342">
        <f t="shared" si="206"/>
        <v>0</v>
      </c>
      <c r="J568" s="343"/>
      <c r="K568" s="343"/>
      <c r="L568" s="343"/>
      <c r="M568" s="343"/>
      <c r="N568" s="343"/>
      <c r="O568" s="343"/>
      <c r="P568" s="343"/>
      <c r="Q568" s="343"/>
      <c r="R568" s="343"/>
      <c r="S568" s="171" t="s">
        <v>451</v>
      </c>
    </row>
    <row r="569" spans="1:19" s="171" customFormat="1" ht="24" thickBot="1" x14ac:dyDescent="0.3">
      <c r="A569" s="179"/>
      <c r="B569" s="180"/>
      <c r="C569" s="173"/>
      <c r="D569" s="173"/>
      <c r="E569" s="173"/>
      <c r="F569" s="181"/>
      <c r="G569" s="182"/>
      <c r="H569" s="182"/>
      <c r="I569" s="182"/>
      <c r="J569" s="183"/>
      <c r="K569" s="182"/>
      <c r="L569" s="182"/>
      <c r="M569" s="182"/>
      <c r="N569" s="182"/>
      <c r="O569" s="182"/>
      <c r="P569" s="182"/>
      <c r="Q569" s="182"/>
      <c r="R569" s="182"/>
      <c r="S569" s="171" t="s">
        <v>451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381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381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381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381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381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8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381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381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381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381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09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381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381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381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381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10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381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381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381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11">F582+F578+F574</f>
        <v>0</v>
      </c>
      <c r="G586" s="112">
        <f t="shared" si="211"/>
        <v>0</v>
      </c>
      <c r="H586" s="112">
        <f t="shared" si="211"/>
        <v>0</v>
      </c>
      <c r="I586" s="112">
        <f t="shared" si="211"/>
        <v>0</v>
      </c>
      <c r="J586" s="114" t="s">
        <v>334</v>
      </c>
      <c r="K586" s="113">
        <f>K582+K578+K574</f>
        <v>0</v>
      </c>
      <c r="L586" s="113">
        <f t="shared" ref="L586:R586" si="212">L582+L578+L574</f>
        <v>0</v>
      </c>
      <c r="M586" s="113">
        <f t="shared" si="212"/>
        <v>0</v>
      </c>
      <c r="N586" s="113">
        <f t="shared" si="212"/>
        <v>0</v>
      </c>
      <c r="O586" s="113">
        <f t="shared" si="212"/>
        <v>0</v>
      </c>
      <c r="P586" s="113">
        <f t="shared" si="212"/>
        <v>0</v>
      </c>
      <c r="Q586" s="113">
        <f t="shared" si="212"/>
        <v>0</v>
      </c>
      <c r="R586" s="113">
        <f t="shared" si="212"/>
        <v>0</v>
      </c>
      <c r="S586" s="105" t="s">
        <v>381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3">F583+F579+F575</f>
        <v>0</v>
      </c>
      <c r="G587" s="112">
        <f t="shared" si="213"/>
        <v>0</v>
      </c>
      <c r="H587" s="112">
        <f t="shared" si="213"/>
        <v>0</v>
      </c>
      <c r="I587" s="112">
        <f t="shared" si="213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381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381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381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381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381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4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381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381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381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381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5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381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381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381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381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6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381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381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381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7">F599+F595+F591</f>
        <v>0</v>
      </c>
      <c r="G603" s="112">
        <f t="shared" si="217"/>
        <v>0</v>
      </c>
      <c r="H603" s="112">
        <f t="shared" si="217"/>
        <v>0</v>
      </c>
      <c r="I603" s="112">
        <f t="shared" si="217"/>
        <v>0</v>
      </c>
      <c r="J603" s="114" t="s">
        <v>334</v>
      </c>
      <c r="K603" s="113">
        <f>K599+K595+K591</f>
        <v>0</v>
      </c>
      <c r="L603" s="113">
        <f t="shared" ref="L603:R603" si="218">L599+L595+L591</f>
        <v>0</v>
      </c>
      <c r="M603" s="113">
        <f t="shared" si="218"/>
        <v>0</v>
      </c>
      <c r="N603" s="113">
        <f t="shared" si="218"/>
        <v>0</v>
      </c>
      <c r="O603" s="113">
        <f t="shared" si="218"/>
        <v>0</v>
      </c>
      <c r="P603" s="113">
        <f t="shared" si="218"/>
        <v>0</v>
      </c>
      <c r="Q603" s="113">
        <f t="shared" si="218"/>
        <v>0</v>
      </c>
      <c r="R603" s="113">
        <f t="shared" si="218"/>
        <v>0</v>
      </c>
      <c r="S603" s="105" t="s">
        <v>381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19">F600+F596+F592</f>
        <v>0</v>
      </c>
      <c r="G604" s="112">
        <f t="shared" si="219"/>
        <v>0</v>
      </c>
      <c r="H604" s="112">
        <f t="shared" si="219"/>
        <v>0</v>
      </c>
      <c r="I604" s="112">
        <f t="shared" si="219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381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381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462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381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381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381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20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381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381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381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381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21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381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381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381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381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2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381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381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363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381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3">F616+F612+F608</f>
        <v>0</v>
      </c>
      <c r="G620" s="112">
        <f t="shared" si="223"/>
        <v>0</v>
      </c>
      <c r="H620" s="112">
        <f t="shared" si="223"/>
        <v>0</v>
      </c>
      <c r="I620" s="112">
        <f t="shared" si="223"/>
        <v>0</v>
      </c>
      <c r="J620" s="114" t="s">
        <v>334</v>
      </c>
      <c r="K620" s="113">
        <f>K616+K612+K608</f>
        <v>0</v>
      </c>
      <c r="L620" s="113">
        <f t="shared" ref="L620:R620" si="224">L616+L612+L608</f>
        <v>0</v>
      </c>
      <c r="M620" s="113">
        <f t="shared" si="224"/>
        <v>0</v>
      </c>
      <c r="N620" s="113">
        <f t="shared" si="224"/>
        <v>0</v>
      </c>
      <c r="O620" s="113">
        <f t="shared" si="224"/>
        <v>0</v>
      </c>
      <c r="P620" s="113">
        <f t="shared" si="224"/>
        <v>0</v>
      </c>
      <c r="Q620" s="113">
        <f t="shared" si="224"/>
        <v>0</v>
      </c>
      <c r="R620" s="113">
        <f t="shared" si="224"/>
        <v>0</v>
      </c>
      <c r="S620" s="105" t="s">
        <v>381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5">F617+F613+F609</f>
        <v>0</v>
      </c>
      <c r="G621" s="112">
        <f t="shared" si="225"/>
        <v>0</v>
      </c>
      <c r="H621" s="112">
        <f t="shared" si="225"/>
        <v>0</v>
      </c>
      <c r="I621" s="112">
        <f t="shared" si="225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381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381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6">G619+G602+G585</f>
        <v>0</v>
      </c>
      <c r="H623" s="163">
        <f t="shared" si="226"/>
        <v>0</v>
      </c>
      <c r="I623" s="163">
        <f t="shared" si="226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381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7">F620+F603+F586</f>
        <v>0</v>
      </c>
      <c r="G624" s="164">
        <f t="shared" si="227"/>
        <v>0</v>
      </c>
      <c r="H624" s="164">
        <f t="shared" si="227"/>
        <v>0</v>
      </c>
      <c r="I624" s="164">
        <f t="shared" si="227"/>
        <v>0</v>
      </c>
      <c r="J624" s="114" t="s">
        <v>334</v>
      </c>
      <c r="K624" s="113">
        <f>K620+K603+K586</f>
        <v>0</v>
      </c>
      <c r="L624" s="113">
        <f t="shared" ref="L624:R624" si="228">L620+L603+L586</f>
        <v>0</v>
      </c>
      <c r="M624" s="113">
        <f t="shared" si="228"/>
        <v>0</v>
      </c>
      <c r="N624" s="113">
        <f t="shared" si="228"/>
        <v>0</v>
      </c>
      <c r="O624" s="113">
        <f t="shared" si="228"/>
        <v>0</v>
      </c>
      <c r="P624" s="113">
        <f t="shared" si="228"/>
        <v>0</v>
      </c>
      <c r="Q624" s="113">
        <f t="shared" si="228"/>
        <v>0</v>
      </c>
      <c r="R624" s="113">
        <f t="shared" si="228"/>
        <v>0</v>
      </c>
      <c r="S624" s="105" t="s">
        <v>381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7"/>
        <v>0</v>
      </c>
      <c r="G625" s="164">
        <f t="shared" si="227"/>
        <v>0</v>
      </c>
      <c r="H625" s="164">
        <f t="shared" si="227"/>
        <v>0</v>
      </c>
      <c r="I625" s="164">
        <f t="shared" si="227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381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381</v>
      </c>
    </row>
    <row r="627" spans="1:19" s="173" customFormat="1" ht="48" customHeight="1" x14ac:dyDescent="0.25">
      <c r="A627" s="312" t="s">
        <v>92</v>
      </c>
      <c r="B627" s="344"/>
      <c r="C627" s="313" t="s">
        <v>128</v>
      </c>
      <c r="D627" s="313" t="s">
        <v>203</v>
      </c>
      <c r="E627" s="313"/>
      <c r="F627" s="345"/>
      <c r="G627" s="315"/>
      <c r="H627" s="315"/>
      <c r="I627" s="315"/>
      <c r="J627" s="315"/>
      <c r="K627" s="315"/>
      <c r="L627" s="315"/>
      <c r="M627" s="315"/>
      <c r="N627" s="315"/>
      <c r="O627" s="315"/>
      <c r="P627" s="315"/>
      <c r="Q627" s="315"/>
      <c r="R627" s="315"/>
      <c r="S627" s="173" t="s">
        <v>473</v>
      </c>
    </row>
    <row r="628" spans="1:19" s="171" customFormat="1" ht="23.25" x14ac:dyDescent="0.25">
      <c r="A628" s="174"/>
      <c r="B628" s="193"/>
      <c r="F628" s="192"/>
      <c r="G628" s="176"/>
      <c r="H628" s="176"/>
      <c r="I628" s="176"/>
      <c r="J628" s="177"/>
      <c r="K628" s="176"/>
      <c r="L628" s="176"/>
      <c r="M628" s="176"/>
      <c r="N628" s="176"/>
      <c r="O628" s="176"/>
      <c r="P628" s="176"/>
      <c r="Q628" s="176"/>
      <c r="R628" s="176"/>
      <c r="S628" s="173" t="s">
        <v>473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452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452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452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29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452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452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452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452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30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452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452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452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452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31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452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452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452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2">F639+F635+F631</f>
        <v>0</v>
      </c>
      <c r="G643" s="112">
        <f t="shared" si="232"/>
        <v>0</v>
      </c>
      <c r="H643" s="112">
        <f t="shared" si="232"/>
        <v>0</v>
      </c>
      <c r="I643" s="112">
        <f t="shared" si="232"/>
        <v>0</v>
      </c>
      <c r="J643" s="114" t="s">
        <v>334</v>
      </c>
      <c r="K643" s="113">
        <f>K639+K635+K631</f>
        <v>0</v>
      </c>
      <c r="L643" s="113">
        <f t="shared" ref="L643:R643" si="233">L639+L635+L631</f>
        <v>0</v>
      </c>
      <c r="M643" s="113">
        <f t="shared" si="233"/>
        <v>0</v>
      </c>
      <c r="N643" s="113">
        <f t="shared" si="233"/>
        <v>0</v>
      </c>
      <c r="O643" s="113">
        <f t="shared" si="233"/>
        <v>0</v>
      </c>
      <c r="P643" s="113">
        <f t="shared" si="233"/>
        <v>0</v>
      </c>
      <c r="Q643" s="113">
        <f t="shared" si="233"/>
        <v>0</v>
      </c>
      <c r="R643" s="113">
        <f t="shared" si="233"/>
        <v>0</v>
      </c>
      <c r="S643" s="105" t="s">
        <v>452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4">F640+F636+F632</f>
        <v>0</v>
      </c>
      <c r="G644" s="112">
        <f t="shared" si="234"/>
        <v>0</v>
      </c>
      <c r="H644" s="112">
        <f t="shared" si="234"/>
        <v>0</v>
      </c>
      <c r="I644" s="112">
        <f t="shared" si="234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452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452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453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453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453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5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453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453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453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453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6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453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453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453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453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7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453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453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453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8">F656+F652+F648</f>
        <v>0</v>
      </c>
      <c r="G660" s="112">
        <f t="shared" si="238"/>
        <v>0</v>
      </c>
      <c r="H660" s="112">
        <f t="shared" si="238"/>
        <v>0</v>
      </c>
      <c r="I660" s="112">
        <f t="shared" si="238"/>
        <v>0</v>
      </c>
      <c r="J660" s="114" t="s">
        <v>334</v>
      </c>
      <c r="K660" s="113">
        <f>K656+K652+K648</f>
        <v>0</v>
      </c>
      <c r="L660" s="113">
        <f t="shared" ref="L660:R660" si="239">L656+L652+L648</f>
        <v>0</v>
      </c>
      <c r="M660" s="113">
        <f t="shared" si="239"/>
        <v>0</v>
      </c>
      <c r="N660" s="113">
        <f t="shared" si="239"/>
        <v>0</v>
      </c>
      <c r="O660" s="113">
        <f t="shared" si="239"/>
        <v>0</v>
      </c>
      <c r="P660" s="113">
        <f t="shared" si="239"/>
        <v>0</v>
      </c>
      <c r="Q660" s="113">
        <f t="shared" si="239"/>
        <v>0</v>
      </c>
      <c r="R660" s="113">
        <f t="shared" si="239"/>
        <v>0</v>
      </c>
      <c r="S660" s="105" t="s">
        <v>453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40">F657+F653+F649</f>
        <v>0</v>
      </c>
      <c r="G661" s="112">
        <f t="shared" si="240"/>
        <v>0</v>
      </c>
      <c r="H661" s="112">
        <f t="shared" si="240"/>
        <v>0</v>
      </c>
      <c r="I661" s="112">
        <f t="shared" si="240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453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453</v>
      </c>
    </row>
    <row r="663" spans="1:19" s="171" customFormat="1" ht="23.25" x14ac:dyDescent="0.25">
      <c r="A663" s="316" t="s">
        <v>209</v>
      </c>
      <c r="B663" s="318" t="s">
        <v>96</v>
      </c>
      <c r="C663" s="318" t="s">
        <v>107</v>
      </c>
      <c r="D663" s="318" t="s">
        <v>210</v>
      </c>
      <c r="E663" s="318"/>
      <c r="F663" s="333"/>
      <c r="G663" s="320"/>
      <c r="H663" s="320"/>
      <c r="I663" s="320" t="s">
        <v>2</v>
      </c>
      <c r="J663" s="320"/>
      <c r="K663" s="320"/>
      <c r="L663" s="320"/>
      <c r="M663" s="320"/>
      <c r="N663" s="320"/>
      <c r="O663" s="320"/>
      <c r="P663" s="320"/>
      <c r="Q663" s="320"/>
      <c r="R663" s="320"/>
      <c r="S663" s="171" t="s">
        <v>454</v>
      </c>
    </row>
    <row r="664" spans="1:19" s="171" customFormat="1" ht="23.25" x14ac:dyDescent="0.25">
      <c r="A664" s="174"/>
      <c r="B664" s="178" t="s">
        <v>98</v>
      </c>
      <c r="D664" s="171" t="s">
        <v>99</v>
      </c>
      <c r="E664" s="171" t="s">
        <v>333</v>
      </c>
      <c r="F664" s="192">
        <v>3765.07</v>
      </c>
      <c r="G664" s="176">
        <v>0</v>
      </c>
      <c r="H664" s="176">
        <v>0</v>
      </c>
      <c r="I664" s="176">
        <f>F664+G664-H664</f>
        <v>3765.07</v>
      </c>
      <c r="J664" s="177"/>
      <c r="K664" s="176"/>
      <c r="L664" s="176"/>
      <c r="M664" s="176"/>
      <c r="N664" s="176"/>
      <c r="O664" s="176"/>
      <c r="P664" s="176"/>
      <c r="Q664" s="176"/>
      <c r="R664" s="176"/>
      <c r="S664" s="171" t="s">
        <v>454</v>
      </c>
    </row>
    <row r="665" spans="1:19" s="171" customFormat="1" ht="23.25" x14ac:dyDescent="0.25">
      <c r="A665" s="174"/>
      <c r="B665" s="178"/>
      <c r="E665" s="171" t="s">
        <v>334</v>
      </c>
      <c r="F665" s="192">
        <v>13400</v>
      </c>
      <c r="G665" s="176">
        <v>0</v>
      </c>
      <c r="H665" s="176">
        <v>0</v>
      </c>
      <c r="I665" s="176">
        <f>F665+G665-H665</f>
        <v>13400</v>
      </c>
      <c r="J665" s="177" t="s">
        <v>334</v>
      </c>
      <c r="K665" s="176">
        <v>13400</v>
      </c>
      <c r="L665" s="176"/>
      <c r="M665" s="176"/>
      <c r="N665" s="176">
        <f>K665+L665-M665</f>
        <v>13400</v>
      </c>
      <c r="O665" s="176">
        <v>13400</v>
      </c>
      <c r="P665" s="176"/>
      <c r="Q665" s="176"/>
      <c r="R665" s="176">
        <f>O665+P665-Q665</f>
        <v>13400</v>
      </c>
      <c r="S665" s="171" t="s">
        <v>454</v>
      </c>
    </row>
    <row r="666" spans="1:19" s="171" customFormat="1" ht="23.25" x14ac:dyDescent="0.25">
      <c r="A666" s="174"/>
      <c r="B666" s="178"/>
      <c r="E666" s="171" t="s">
        <v>335</v>
      </c>
      <c r="F666" s="192">
        <v>17165.07</v>
      </c>
      <c r="G666" s="176">
        <v>0</v>
      </c>
      <c r="H666" s="176">
        <v>0</v>
      </c>
      <c r="I666" s="176">
        <f t="shared" ref="I666" si="241">F666+G666-H666</f>
        <v>17165.07</v>
      </c>
      <c r="J666" s="177"/>
      <c r="K666" s="176"/>
      <c r="L666" s="176"/>
      <c r="M666" s="176"/>
      <c r="N666" s="176"/>
      <c r="O666" s="176"/>
      <c r="P666" s="176"/>
      <c r="Q666" s="176"/>
      <c r="R666" s="176"/>
      <c r="S666" s="171" t="s">
        <v>454</v>
      </c>
    </row>
    <row r="667" spans="1:19" s="171" customFormat="1" ht="23.25" x14ac:dyDescent="0.25">
      <c r="A667" s="174"/>
      <c r="B667" s="178"/>
      <c r="F667" s="192"/>
      <c r="G667" s="176"/>
      <c r="H667" s="176"/>
      <c r="I667" s="176"/>
      <c r="J667" s="177"/>
      <c r="K667" s="176"/>
      <c r="L667" s="176"/>
      <c r="M667" s="176"/>
      <c r="N667" s="176"/>
      <c r="O667" s="176"/>
      <c r="P667" s="176"/>
      <c r="Q667" s="176"/>
      <c r="R667" s="176"/>
      <c r="S667" s="171" t="s">
        <v>454</v>
      </c>
    </row>
    <row r="668" spans="1:19" s="171" customFormat="1" ht="23.25" x14ac:dyDescent="0.25">
      <c r="A668" s="174"/>
      <c r="B668" s="178" t="s">
        <v>100</v>
      </c>
      <c r="D668" s="171" t="s">
        <v>101</v>
      </c>
      <c r="E668" s="171" t="s">
        <v>333</v>
      </c>
      <c r="F668" s="192">
        <v>0</v>
      </c>
      <c r="G668" s="176">
        <v>0</v>
      </c>
      <c r="H668" s="176">
        <v>0</v>
      </c>
      <c r="I668" s="176">
        <f>F668+G668-H668</f>
        <v>0</v>
      </c>
      <c r="J668" s="177"/>
      <c r="K668" s="176"/>
      <c r="L668" s="176"/>
      <c r="M668" s="176"/>
      <c r="N668" s="176"/>
      <c r="O668" s="176"/>
      <c r="P668" s="176"/>
      <c r="Q668" s="176"/>
      <c r="R668" s="176"/>
      <c r="S668" s="171" t="s">
        <v>454</v>
      </c>
    </row>
    <row r="669" spans="1:19" s="171" customFormat="1" ht="23.25" x14ac:dyDescent="0.25">
      <c r="A669" s="174"/>
      <c r="B669" s="178"/>
      <c r="E669" s="171" t="s">
        <v>334</v>
      </c>
      <c r="F669" s="192">
        <v>0</v>
      </c>
      <c r="G669" s="176">
        <v>0</v>
      </c>
      <c r="H669" s="176">
        <v>0</v>
      </c>
      <c r="I669" s="176">
        <f>F669+G669-H669</f>
        <v>0</v>
      </c>
      <c r="J669" s="177" t="s">
        <v>334</v>
      </c>
      <c r="K669" s="176">
        <v>0</v>
      </c>
      <c r="L669" s="176"/>
      <c r="M669" s="176"/>
      <c r="N669" s="176">
        <f>K669+L669-M669</f>
        <v>0</v>
      </c>
      <c r="O669" s="176">
        <v>0</v>
      </c>
      <c r="P669" s="176"/>
      <c r="Q669" s="176"/>
      <c r="R669" s="176">
        <f>O669+P669-Q669</f>
        <v>0</v>
      </c>
      <c r="S669" s="171" t="s">
        <v>454</v>
      </c>
    </row>
    <row r="670" spans="1:19" s="171" customFormat="1" ht="23.25" x14ac:dyDescent="0.25">
      <c r="A670" s="174"/>
      <c r="B670" s="178"/>
      <c r="E670" s="171" t="s">
        <v>335</v>
      </c>
      <c r="F670" s="192">
        <f>SUM(F668:F669)</f>
        <v>0</v>
      </c>
      <c r="G670" s="176">
        <v>0</v>
      </c>
      <c r="H670" s="176">
        <v>0</v>
      </c>
      <c r="I670" s="176">
        <f t="shared" ref="I670" si="242">F670+G670-H670</f>
        <v>0</v>
      </c>
      <c r="J670" s="177"/>
      <c r="K670" s="176"/>
      <c r="L670" s="176"/>
      <c r="M670" s="176"/>
      <c r="N670" s="176"/>
      <c r="O670" s="176"/>
      <c r="P670" s="176"/>
      <c r="Q670" s="176"/>
      <c r="R670" s="176"/>
      <c r="S670" s="171" t="s">
        <v>454</v>
      </c>
    </row>
    <row r="671" spans="1:19" s="171" customFormat="1" ht="23.25" x14ac:dyDescent="0.25">
      <c r="A671" s="174"/>
      <c r="B671" s="178"/>
      <c r="F671" s="192"/>
      <c r="G671" s="176"/>
      <c r="H671" s="176"/>
      <c r="I671" s="176"/>
      <c r="J671" s="177"/>
      <c r="K671" s="176"/>
      <c r="L671" s="176"/>
      <c r="M671" s="176"/>
      <c r="N671" s="176"/>
      <c r="O671" s="176"/>
      <c r="P671" s="176"/>
      <c r="Q671" s="176"/>
      <c r="R671" s="176"/>
      <c r="S671" s="171" t="s">
        <v>454</v>
      </c>
    </row>
    <row r="672" spans="1:19" s="171" customFormat="1" ht="46.5" x14ac:dyDescent="0.25">
      <c r="A672" s="174"/>
      <c r="B672" s="178" t="s">
        <v>109</v>
      </c>
      <c r="D672" s="171" t="s">
        <v>110</v>
      </c>
      <c r="E672" s="171" t="s">
        <v>333</v>
      </c>
      <c r="F672" s="192">
        <v>0</v>
      </c>
      <c r="G672" s="176">
        <v>0</v>
      </c>
      <c r="H672" s="176">
        <v>0</v>
      </c>
      <c r="I672" s="176">
        <f>F672+G672-H672</f>
        <v>0</v>
      </c>
      <c r="J672" s="177"/>
      <c r="K672" s="176"/>
      <c r="L672" s="176"/>
      <c r="M672" s="176"/>
      <c r="N672" s="176"/>
      <c r="O672" s="176"/>
      <c r="P672" s="176"/>
      <c r="Q672" s="176"/>
      <c r="R672" s="176"/>
      <c r="S672" s="171" t="s">
        <v>454</v>
      </c>
    </row>
    <row r="673" spans="1:19" s="171" customFormat="1" ht="23.25" x14ac:dyDescent="0.25">
      <c r="A673" s="174"/>
      <c r="B673" s="178"/>
      <c r="E673" s="171" t="s">
        <v>334</v>
      </c>
      <c r="F673" s="192">
        <v>0</v>
      </c>
      <c r="G673" s="176">
        <v>0</v>
      </c>
      <c r="H673" s="176">
        <v>0</v>
      </c>
      <c r="I673" s="176">
        <f>F673+G673-H673</f>
        <v>0</v>
      </c>
      <c r="J673" s="177" t="s">
        <v>334</v>
      </c>
      <c r="K673" s="176">
        <v>0</v>
      </c>
      <c r="L673" s="176"/>
      <c r="M673" s="176"/>
      <c r="N673" s="176">
        <f>K673+L673-M673</f>
        <v>0</v>
      </c>
      <c r="O673" s="176">
        <v>0</v>
      </c>
      <c r="P673" s="176"/>
      <c r="Q673" s="176"/>
      <c r="R673" s="176">
        <f>O673+P673-Q673</f>
        <v>0</v>
      </c>
      <c r="S673" s="171" t="s">
        <v>454</v>
      </c>
    </row>
    <row r="674" spans="1:19" s="171" customFormat="1" ht="23.25" x14ac:dyDescent="0.25">
      <c r="A674" s="174"/>
      <c r="B674" s="178"/>
      <c r="E674" s="171" t="s">
        <v>335</v>
      </c>
      <c r="F674" s="192">
        <f>SUM(F672:F673)</f>
        <v>0</v>
      </c>
      <c r="G674" s="176">
        <v>0</v>
      </c>
      <c r="H674" s="176">
        <v>0</v>
      </c>
      <c r="I674" s="176">
        <f t="shared" ref="I674" si="243">F674+G674-H674</f>
        <v>0</v>
      </c>
      <c r="J674" s="177"/>
      <c r="K674" s="176"/>
      <c r="L674" s="176"/>
      <c r="M674" s="176"/>
      <c r="N674" s="176"/>
      <c r="O674" s="176"/>
      <c r="P674" s="176"/>
      <c r="Q674" s="176"/>
      <c r="R674" s="176"/>
      <c r="S674" s="171" t="s">
        <v>454</v>
      </c>
    </row>
    <row r="675" spans="1:19" s="171" customFormat="1" ht="23.25" x14ac:dyDescent="0.25">
      <c r="A675" s="174"/>
      <c r="B675" s="178"/>
      <c r="F675" s="192"/>
      <c r="G675" s="176"/>
      <c r="H675" s="176"/>
      <c r="I675" s="176"/>
      <c r="J675" s="177"/>
      <c r="K675" s="176"/>
      <c r="L675" s="176"/>
      <c r="M675" s="176"/>
      <c r="N675" s="176"/>
      <c r="O675" s="176"/>
      <c r="P675" s="176"/>
      <c r="Q675" s="176"/>
      <c r="R675" s="176"/>
      <c r="S675" s="171" t="s">
        <v>454</v>
      </c>
    </row>
    <row r="676" spans="1:19" s="171" customFormat="1" ht="46.5" x14ac:dyDescent="0.25">
      <c r="A676" s="321"/>
      <c r="B676" s="322" t="s">
        <v>102</v>
      </c>
      <c r="C676" s="323" t="s">
        <v>107</v>
      </c>
      <c r="D676" s="323" t="s">
        <v>210</v>
      </c>
      <c r="E676" s="323" t="s">
        <v>333</v>
      </c>
      <c r="F676" s="324">
        <f>F672+F668+F664</f>
        <v>3765.07</v>
      </c>
      <c r="G676" s="324">
        <f>G672+G668+G664</f>
        <v>0</v>
      </c>
      <c r="H676" s="324">
        <f>H672+H668+H664</f>
        <v>0</v>
      </c>
      <c r="I676" s="324">
        <f>I672+I668+I664</f>
        <v>3765.07</v>
      </c>
      <c r="J676" s="325"/>
      <c r="K676" s="325"/>
      <c r="L676" s="325"/>
      <c r="M676" s="325"/>
      <c r="N676" s="325"/>
      <c r="O676" s="325"/>
      <c r="P676" s="325"/>
      <c r="Q676" s="325"/>
      <c r="R676" s="325"/>
      <c r="S676" s="171" t="s">
        <v>454</v>
      </c>
    </row>
    <row r="677" spans="1:19" s="171" customFormat="1" ht="23.25" x14ac:dyDescent="0.25">
      <c r="A677" s="321"/>
      <c r="B677" s="322"/>
      <c r="C677" s="323"/>
      <c r="D677" s="323"/>
      <c r="E677" s="323" t="s">
        <v>334</v>
      </c>
      <c r="F677" s="324">
        <f t="shared" ref="F677:I677" si="244">F673+F669+F665</f>
        <v>13400</v>
      </c>
      <c r="G677" s="324">
        <f t="shared" si="244"/>
        <v>0</v>
      </c>
      <c r="H677" s="324">
        <f t="shared" si="244"/>
        <v>0</v>
      </c>
      <c r="I677" s="324">
        <f t="shared" si="244"/>
        <v>13400</v>
      </c>
      <c r="J677" s="325" t="s">
        <v>334</v>
      </c>
      <c r="K677" s="325">
        <f>K673+K669+K665</f>
        <v>13400</v>
      </c>
      <c r="L677" s="325">
        <f t="shared" ref="L677:R677" si="245">L673+L669+L665</f>
        <v>0</v>
      </c>
      <c r="M677" s="325">
        <f t="shared" si="245"/>
        <v>0</v>
      </c>
      <c r="N677" s="325">
        <f t="shared" si="245"/>
        <v>13400</v>
      </c>
      <c r="O677" s="325">
        <f t="shared" si="245"/>
        <v>13400</v>
      </c>
      <c r="P677" s="325">
        <f t="shared" si="245"/>
        <v>0</v>
      </c>
      <c r="Q677" s="325">
        <f t="shared" si="245"/>
        <v>0</v>
      </c>
      <c r="R677" s="325">
        <f t="shared" si="245"/>
        <v>13400</v>
      </c>
      <c r="S677" s="171" t="s">
        <v>454</v>
      </c>
    </row>
    <row r="678" spans="1:19" s="171" customFormat="1" ht="23.25" x14ac:dyDescent="0.25">
      <c r="A678" s="321"/>
      <c r="B678" s="322"/>
      <c r="C678" s="323"/>
      <c r="D678" s="323"/>
      <c r="E678" s="323" t="s">
        <v>335</v>
      </c>
      <c r="F678" s="324">
        <f t="shared" ref="F678:I678" si="246">F674+F670+F666</f>
        <v>17165.07</v>
      </c>
      <c r="G678" s="324">
        <f t="shared" si="246"/>
        <v>0</v>
      </c>
      <c r="H678" s="324">
        <f t="shared" si="246"/>
        <v>0</v>
      </c>
      <c r="I678" s="324">
        <f t="shared" si="246"/>
        <v>17165.07</v>
      </c>
      <c r="J678" s="325"/>
      <c r="K678" s="325"/>
      <c r="L678" s="325"/>
      <c r="M678" s="325"/>
      <c r="N678" s="325"/>
      <c r="O678" s="325"/>
      <c r="P678" s="325"/>
      <c r="Q678" s="325"/>
      <c r="R678" s="325"/>
      <c r="S678" s="171" t="s">
        <v>454</v>
      </c>
    </row>
    <row r="679" spans="1:19" s="171" customFormat="1" ht="23.25" x14ac:dyDescent="0.25">
      <c r="A679" s="174"/>
      <c r="B679" s="193"/>
      <c r="F679" s="192"/>
      <c r="G679" s="176"/>
      <c r="H679" s="176"/>
      <c r="I679" s="176"/>
      <c r="J679" s="177"/>
      <c r="K679" s="176"/>
      <c r="L679" s="176"/>
      <c r="M679" s="176"/>
      <c r="N679" s="176"/>
      <c r="O679" s="176"/>
      <c r="P679" s="176"/>
      <c r="Q679" s="176"/>
      <c r="R679" s="176"/>
      <c r="S679" s="171" t="s">
        <v>454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455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455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455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7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455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455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455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455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8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455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455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455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455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49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455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455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455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50">F690+F686+F682</f>
        <v>0</v>
      </c>
      <c r="G694" s="112">
        <f t="shared" si="250"/>
        <v>0</v>
      </c>
      <c r="H694" s="112">
        <f t="shared" si="250"/>
        <v>0</v>
      </c>
      <c r="I694" s="112">
        <f t="shared" si="250"/>
        <v>0</v>
      </c>
      <c r="J694" s="114" t="s">
        <v>334</v>
      </c>
      <c r="K694" s="113">
        <f>K690+K686+K682</f>
        <v>0</v>
      </c>
      <c r="L694" s="113">
        <f t="shared" ref="L694:R694" si="251">L690+L686+L682</f>
        <v>0</v>
      </c>
      <c r="M694" s="113">
        <f t="shared" si="251"/>
        <v>0</v>
      </c>
      <c r="N694" s="113">
        <f t="shared" si="251"/>
        <v>0</v>
      </c>
      <c r="O694" s="113">
        <f t="shared" si="251"/>
        <v>0</v>
      </c>
      <c r="P694" s="113">
        <f t="shared" si="251"/>
        <v>0</v>
      </c>
      <c r="Q694" s="113">
        <f t="shared" si="251"/>
        <v>0</v>
      </c>
      <c r="R694" s="113">
        <f t="shared" si="251"/>
        <v>0</v>
      </c>
      <c r="S694" s="105" t="s">
        <v>455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2">F691+F687+F683</f>
        <v>0</v>
      </c>
      <c r="G695" s="112">
        <f t="shared" si="252"/>
        <v>0</v>
      </c>
      <c r="H695" s="112">
        <f t="shared" si="252"/>
        <v>0</v>
      </c>
      <c r="I695" s="112">
        <f t="shared" si="252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455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455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456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456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456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3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456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456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456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456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4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456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456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456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456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5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456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456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456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6">F707+F703+F699</f>
        <v>0</v>
      </c>
      <c r="G711" s="112">
        <f t="shared" si="256"/>
        <v>0</v>
      </c>
      <c r="H711" s="112">
        <f t="shared" si="256"/>
        <v>0</v>
      </c>
      <c r="I711" s="112">
        <f t="shared" si="256"/>
        <v>0</v>
      </c>
      <c r="J711" s="114" t="s">
        <v>334</v>
      </c>
      <c r="K711" s="113">
        <f>K707+K703+K699</f>
        <v>0</v>
      </c>
      <c r="L711" s="113">
        <f t="shared" ref="L711:R711" si="257">L707+L703+L699</f>
        <v>0</v>
      </c>
      <c r="M711" s="113">
        <f t="shared" si="257"/>
        <v>0</v>
      </c>
      <c r="N711" s="113">
        <f t="shared" si="257"/>
        <v>0</v>
      </c>
      <c r="O711" s="113">
        <f t="shared" si="257"/>
        <v>0</v>
      </c>
      <c r="P711" s="113">
        <f t="shared" si="257"/>
        <v>0</v>
      </c>
      <c r="Q711" s="113">
        <f t="shared" si="257"/>
        <v>0</v>
      </c>
      <c r="R711" s="113">
        <f t="shared" si="257"/>
        <v>0</v>
      </c>
      <c r="S711" s="105" t="s">
        <v>456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8">F708+F704+F700</f>
        <v>0</v>
      </c>
      <c r="G712" s="112">
        <f t="shared" si="258"/>
        <v>0</v>
      </c>
      <c r="H712" s="112">
        <f t="shared" si="258"/>
        <v>0</v>
      </c>
      <c r="I712" s="112">
        <f t="shared" si="258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456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456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457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457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457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59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457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457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457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457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60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457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457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457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457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61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457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457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457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2">F724+F720+F716</f>
        <v>0</v>
      </c>
      <c r="G728" s="112">
        <f t="shared" si="262"/>
        <v>0</v>
      </c>
      <c r="H728" s="112">
        <f t="shared" si="262"/>
        <v>0</v>
      </c>
      <c r="I728" s="112">
        <f t="shared" si="262"/>
        <v>0</v>
      </c>
      <c r="J728" s="114" t="s">
        <v>334</v>
      </c>
      <c r="K728" s="113">
        <f>K724+K720+K716</f>
        <v>0</v>
      </c>
      <c r="L728" s="113">
        <f t="shared" ref="L728:R728" si="263">L724+L720+L716</f>
        <v>0</v>
      </c>
      <c r="M728" s="113">
        <f t="shared" si="263"/>
        <v>0</v>
      </c>
      <c r="N728" s="113">
        <f t="shared" si="263"/>
        <v>0</v>
      </c>
      <c r="O728" s="113">
        <f t="shared" si="263"/>
        <v>0</v>
      </c>
      <c r="P728" s="113">
        <f t="shared" si="263"/>
        <v>0</v>
      </c>
      <c r="Q728" s="113">
        <f t="shared" si="263"/>
        <v>0</v>
      </c>
      <c r="R728" s="113">
        <f t="shared" si="263"/>
        <v>0</v>
      </c>
      <c r="S728" s="105" t="s">
        <v>457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4">F725+F721+F717</f>
        <v>0</v>
      </c>
      <c r="G729" s="112">
        <f t="shared" si="264"/>
        <v>0</v>
      </c>
      <c r="H729" s="112">
        <f t="shared" si="264"/>
        <v>0</v>
      </c>
      <c r="I729" s="112">
        <f t="shared" si="264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457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457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458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458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458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5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458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458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458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458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6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458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458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458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458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7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458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458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458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8">F741+F737+F733</f>
        <v>0</v>
      </c>
      <c r="G745" s="112">
        <f t="shared" si="268"/>
        <v>0</v>
      </c>
      <c r="H745" s="112">
        <f t="shared" si="268"/>
        <v>0</v>
      </c>
      <c r="I745" s="112">
        <f t="shared" si="268"/>
        <v>0</v>
      </c>
      <c r="J745" s="114" t="s">
        <v>334</v>
      </c>
      <c r="K745" s="113">
        <f>K741+K737+K733</f>
        <v>0</v>
      </c>
      <c r="L745" s="113">
        <f t="shared" ref="L745:R745" si="269">L741+L737+L733</f>
        <v>0</v>
      </c>
      <c r="M745" s="113">
        <f t="shared" si="269"/>
        <v>0</v>
      </c>
      <c r="N745" s="113">
        <f t="shared" si="269"/>
        <v>0</v>
      </c>
      <c r="O745" s="113">
        <f t="shared" si="269"/>
        <v>0</v>
      </c>
      <c r="P745" s="113">
        <f t="shared" si="269"/>
        <v>0</v>
      </c>
      <c r="Q745" s="113">
        <f t="shared" si="269"/>
        <v>0</v>
      </c>
      <c r="R745" s="113">
        <f t="shared" si="269"/>
        <v>0</v>
      </c>
      <c r="S745" s="105" t="s">
        <v>458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70">F742+F738+F734</f>
        <v>0</v>
      </c>
      <c r="G746" s="112">
        <f t="shared" si="270"/>
        <v>0</v>
      </c>
      <c r="H746" s="112">
        <f t="shared" si="270"/>
        <v>0</v>
      </c>
      <c r="I746" s="112">
        <f t="shared" si="270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458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458</v>
      </c>
    </row>
    <row r="748" spans="1:19" s="171" customFormat="1" ht="46.5" x14ac:dyDescent="0.25">
      <c r="A748" s="316" t="s">
        <v>219</v>
      </c>
      <c r="B748" s="318" t="s">
        <v>96</v>
      </c>
      <c r="C748" s="318" t="s">
        <v>125</v>
      </c>
      <c r="D748" s="318" t="s">
        <v>220</v>
      </c>
      <c r="E748" s="318"/>
      <c r="F748" s="333"/>
      <c r="G748" s="320"/>
      <c r="H748" s="320"/>
      <c r="I748" s="320"/>
      <c r="J748" s="320"/>
      <c r="K748" s="320"/>
      <c r="L748" s="320"/>
      <c r="M748" s="320"/>
      <c r="N748" s="320"/>
      <c r="O748" s="320"/>
      <c r="P748" s="320"/>
      <c r="Q748" s="320"/>
      <c r="R748" s="320"/>
      <c r="S748" s="171" t="s">
        <v>459</v>
      </c>
    </row>
    <row r="749" spans="1:19" s="171" customFormat="1" ht="23.25" x14ac:dyDescent="0.25">
      <c r="A749" s="174"/>
      <c r="B749" s="178" t="s">
        <v>98</v>
      </c>
      <c r="D749" s="171" t="s">
        <v>99</v>
      </c>
      <c r="E749" s="171" t="s">
        <v>333</v>
      </c>
      <c r="F749" s="192">
        <v>0</v>
      </c>
      <c r="G749" s="176">
        <v>0</v>
      </c>
      <c r="H749" s="176">
        <v>0</v>
      </c>
      <c r="I749" s="176">
        <f>F749+G749-H749</f>
        <v>0</v>
      </c>
      <c r="J749" s="177"/>
      <c r="K749" s="176"/>
      <c r="L749" s="176"/>
      <c r="M749" s="176"/>
      <c r="N749" s="176"/>
      <c r="O749" s="176"/>
      <c r="P749" s="176"/>
      <c r="Q749" s="176"/>
      <c r="R749" s="176"/>
      <c r="S749" s="171" t="s">
        <v>459</v>
      </c>
    </row>
    <row r="750" spans="1:19" s="171" customFormat="1" ht="23.25" x14ac:dyDescent="0.25">
      <c r="A750" s="174"/>
      <c r="B750" s="178"/>
      <c r="E750" s="171" t="s">
        <v>334</v>
      </c>
      <c r="F750" s="192">
        <v>0</v>
      </c>
      <c r="G750" s="176">
        <v>0</v>
      </c>
      <c r="H750" s="176">
        <v>0</v>
      </c>
      <c r="I750" s="176">
        <f>F750+G750-H750</f>
        <v>0</v>
      </c>
      <c r="J750" s="177" t="s">
        <v>334</v>
      </c>
      <c r="K750" s="176">
        <v>0</v>
      </c>
      <c r="L750" s="176"/>
      <c r="M750" s="176"/>
      <c r="N750" s="176">
        <f>K750+L750-M750</f>
        <v>0</v>
      </c>
      <c r="O750" s="176">
        <v>0</v>
      </c>
      <c r="P750" s="176"/>
      <c r="Q750" s="176"/>
      <c r="R750" s="176">
        <f>O750+P750-Q750</f>
        <v>0</v>
      </c>
      <c r="S750" s="171" t="s">
        <v>459</v>
      </c>
    </row>
    <row r="751" spans="1:19" s="171" customFormat="1" ht="23.25" x14ac:dyDescent="0.25">
      <c r="A751" s="174"/>
      <c r="B751" s="178"/>
      <c r="E751" s="171" t="s">
        <v>335</v>
      </c>
      <c r="F751" s="192">
        <f>SUM(F749:F750)</f>
        <v>0</v>
      </c>
      <c r="G751" s="176">
        <v>0</v>
      </c>
      <c r="H751" s="176">
        <v>0</v>
      </c>
      <c r="I751" s="176">
        <f t="shared" ref="I751" si="271">F751+G751-H751</f>
        <v>0</v>
      </c>
      <c r="J751" s="177"/>
      <c r="K751" s="176"/>
      <c r="L751" s="176"/>
      <c r="M751" s="176"/>
      <c r="N751" s="176"/>
      <c r="O751" s="176"/>
      <c r="P751" s="176"/>
      <c r="Q751" s="176"/>
      <c r="R751" s="176"/>
      <c r="S751" s="171" t="s">
        <v>459</v>
      </c>
    </row>
    <row r="752" spans="1:19" s="171" customFormat="1" ht="23.25" x14ac:dyDescent="0.25">
      <c r="A752" s="174"/>
      <c r="B752" s="178"/>
      <c r="F752" s="192"/>
      <c r="G752" s="176"/>
      <c r="H752" s="176"/>
      <c r="I752" s="176"/>
      <c r="J752" s="177"/>
      <c r="K752" s="176"/>
      <c r="L752" s="176"/>
      <c r="M752" s="176"/>
      <c r="N752" s="176"/>
      <c r="O752" s="176"/>
      <c r="P752" s="176"/>
      <c r="Q752" s="176"/>
      <c r="R752" s="176"/>
      <c r="S752" s="171" t="s">
        <v>459</v>
      </c>
    </row>
    <row r="753" spans="1:19" s="171" customFormat="1" ht="23.25" x14ac:dyDescent="0.25">
      <c r="A753" s="174"/>
      <c r="B753" s="178" t="s">
        <v>100</v>
      </c>
      <c r="D753" s="171" t="s">
        <v>101</v>
      </c>
      <c r="E753" s="171" t="s">
        <v>333</v>
      </c>
      <c r="F753" s="192">
        <v>0</v>
      </c>
      <c r="G753" s="176">
        <v>0</v>
      </c>
      <c r="H753" s="176">
        <v>0</v>
      </c>
      <c r="I753" s="176">
        <f>F753+G753-H753</f>
        <v>0</v>
      </c>
      <c r="J753" s="177"/>
      <c r="K753" s="176"/>
      <c r="L753" s="176"/>
      <c r="M753" s="176"/>
      <c r="N753" s="176"/>
      <c r="O753" s="176"/>
      <c r="P753" s="176"/>
      <c r="Q753" s="176"/>
      <c r="R753" s="176"/>
      <c r="S753" s="171" t="s">
        <v>459</v>
      </c>
    </row>
    <row r="754" spans="1:19" s="171" customFormat="1" ht="23.25" x14ac:dyDescent="0.25">
      <c r="A754" s="174"/>
      <c r="B754" s="178"/>
      <c r="E754" s="171" t="s">
        <v>334</v>
      </c>
      <c r="F754" s="192">
        <v>550000</v>
      </c>
      <c r="G754" s="176">
        <v>0</v>
      </c>
      <c r="H754" s="176">
        <v>0</v>
      </c>
      <c r="I754" s="176">
        <f>F754+G754-H754</f>
        <v>550000</v>
      </c>
      <c r="J754" s="177" t="s">
        <v>334</v>
      </c>
      <c r="K754" s="176">
        <v>0</v>
      </c>
      <c r="L754" s="176"/>
      <c r="M754" s="176"/>
      <c r="N754" s="176">
        <f>K754+L754-M754</f>
        <v>0</v>
      </c>
      <c r="O754" s="176">
        <v>0</v>
      </c>
      <c r="P754" s="176"/>
      <c r="Q754" s="176"/>
      <c r="R754" s="176">
        <f>O754+P754-Q754</f>
        <v>0</v>
      </c>
      <c r="S754" s="171" t="s">
        <v>459</v>
      </c>
    </row>
    <row r="755" spans="1:19" s="171" customFormat="1" ht="23.25" x14ac:dyDescent="0.25">
      <c r="A755" s="174"/>
      <c r="B755" s="178"/>
      <c r="E755" s="171" t="s">
        <v>335</v>
      </c>
      <c r="F755" s="192">
        <f>SUM(F753:F754)</f>
        <v>550000</v>
      </c>
      <c r="G755" s="176">
        <v>0</v>
      </c>
      <c r="H755" s="176">
        <v>0</v>
      </c>
      <c r="I755" s="176">
        <f t="shared" ref="I755" si="272">F755+G755-H755</f>
        <v>550000</v>
      </c>
      <c r="J755" s="177"/>
      <c r="K755" s="176"/>
      <c r="L755" s="176"/>
      <c r="M755" s="176"/>
      <c r="N755" s="176"/>
      <c r="O755" s="176"/>
      <c r="P755" s="176"/>
      <c r="Q755" s="176"/>
      <c r="R755" s="176"/>
      <c r="S755" s="171" t="s">
        <v>459</v>
      </c>
    </row>
    <row r="756" spans="1:19" s="171" customFormat="1" ht="23.25" x14ac:dyDescent="0.25">
      <c r="A756" s="174"/>
      <c r="B756" s="178"/>
      <c r="F756" s="192"/>
      <c r="G756" s="176"/>
      <c r="H756" s="176"/>
      <c r="I756" s="176"/>
      <c r="J756" s="177"/>
      <c r="K756" s="176"/>
      <c r="L756" s="176"/>
      <c r="M756" s="176"/>
      <c r="N756" s="176"/>
      <c r="O756" s="176"/>
      <c r="P756" s="176"/>
      <c r="Q756" s="176"/>
      <c r="R756" s="176"/>
      <c r="S756" s="171" t="s">
        <v>459</v>
      </c>
    </row>
    <row r="757" spans="1:19" s="171" customFormat="1" ht="46.5" x14ac:dyDescent="0.25">
      <c r="A757" s="174"/>
      <c r="B757" s="178" t="s">
        <v>109</v>
      </c>
      <c r="D757" s="171" t="s">
        <v>110</v>
      </c>
      <c r="E757" s="171" t="s">
        <v>333</v>
      </c>
      <c r="F757" s="192">
        <v>0</v>
      </c>
      <c r="G757" s="176">
        <v>0</v>
      </c>
      <c r="H757" s="176">
        <v>0</v>
      </c>
      <c r="I757" s="176">
        <f>F757+G757-H757</f>
        <v>0</v>
      </c>
      <c r="J757" s="177"/>
      <c r="K757" s="176"/>
      <c r="L757" s="176"/>
      <c r="M757" s="176"/>
      <c r="N757" s="176"/>
      <c r="O757" s="176"/>
      <c r="P757" s="176"/>
      <c r="Q757" s="176"/>
      <c r="R757" s="176"/>
      <c r="S757" s="171" t="s">
        <v>459</v>
      </c>
    </row>
    <row r="758" spans="1:19" s="171" customFormat="1" ht="23.25" x14ac:dyDescent="0.25">
      <c r="A758" s="174"/>
      <c r="B758" s="178"/>
      <c r="E758" s="171" t="s">
        <v>334</v>
      </c>
      <c r="F758" s="192">
        <v>0</v>
      </c>
      <c r="G758" s="176">
        <v>0</v>
      </c>
      <c r="H758" s="176">
        <v>0</v>
      </c>
      <c r="I758" s="176">
        <f>F758+G758-H758</f>
        <v>0</v>
      </c>
      <c r="J758" s="177" t="s">
        <v>334</v>
      </c>
      <c r="K758" s="176">
        <v>0</v>
      </c>
      <c r="L758" s="176"/>
      <c r="M758" s="176"/>
      <c r="N758" s="176">
        <f>K758+L758-M758</f>
        <v>0</v>
      </c>
      <c r="O758" s="176">
        <v>0</v>
      </c>
      <c r="P758" s="176"/>
      <c r="Q758" s="176"/>
      <c r="R758" s="176">
        <f>O758+P758-Q758</f>
        <v>0</v>
      </c>
      <c r="S758" s="171" t="s">
        <v>459</v>
      </c>
    </row>
    <row r="759" spans="1:19" s="171" customFormat="1" ht="23.25" x14ac:dyDescent="0.25">
      <c r="A759" s="174"/>
      <c r="B759" s="178"/>
      <c r="E759" s="171" t="s">
        <v>335</v>
      </c>
      <c r="F759" s="192">
        <f>SUM(F757:F758)</f>
        <v>0</v>
      </c>
      <c r="G759" s="176">
        <v>0</v>
      </c>
      <c r="H759" s="176">
        <v>0</v>
      </c>
      <c r="I759" s="176">
        <f t="shared" ref="I759" si="273">F759+G759-H759</f>
        <v>0</v>
      </c>
      <c r="J759" s="177"/>
      <c r="K759" s="176"/>
      <c r="L759" s="176"/>
      <c r="M759" s="176"/>
      <c r="N759" s="176"/>
      <c r="O759" s="176"/>
      <c r="P759" s="176"/>
      <c r="Q759" s="176"/>
      <c r="R759" s="176"/>
      <c r="S759" s="171" t="s">
        <v>459</v>
      </c>
    </row>
    <row r="760" spans="1:19" s="171" customFormat="1" ht="23.25" x14ac:dyDescent="0.25">
      <c r="A760" s="174"/>
      <c r="B760" s="178"/>
      <c r="F760" s="192"/>
      <c r="G760" s="176"/>
      <c r="H760" s="176"/>
      <c r="I760" s="176"/>
      <c r="J760" s="177"/>
      <c r="K760" s="176"/>
      <c r="L760" s="176"/>
      <c r="M760" s="176"/>
      <c r="N760" s="176"/>
      <c r="O760" s="176"/>
      <c r="P760" s="176"/>
      <c r="Q760" s="176"/>
      <c r="R760" s="176"/>
      <c r="S760" s="171" t="s">
        <v>459</v>
      </c>
    </row>
    <row r="761" spans="1:19" s="171" customFormat="1" ht="46.5" x14ac:dyDescent="0.25">
      <c r="A761" s="321"/>
      <c r="B761" s="322" t="s">
        <v>102</v>
      </c>
      <c r="C761" s="323" t="s">
        <v>125</v>
      </c>
      <c r="D761" s="323" t="s">
        <v>220</v>
      </c>
      <c r="E761" s="323" t="s">
        <v>333</v>
      </c>
      <c r="F761" s="324">
        <f>F757+F753+F749</f>
        <v>0</v>
      </c>
      <c r="G761" s="324">
        <f>G757+G753+G749</f>
        <v>0</v>
      </c>
      <c r="H761" s="324">
        <f>H757+H753+H749</f>
        <v>0</v>
      </c>
      <c r="I761" s="324">
        <f>I757+I753+I749</f>
        <v>0</v>
      </c>
      <c r="J761" s="325"/>
      <c r="K761" s="325"/>
      <c r="L761" s="325"/>
      <c r="M761" s="325"/>
      <c r="N761" s="325"/>
      <c r="O761" s="325"/>
      <c r="P761" s="325"/>
      <c r="Q761" s="325"/>
      <c r="R761" s="325"/>
      <c r="S761" s="171" t="s">
        <v>459</v>
      </c>
    </row>
    <row r="762" spans="1:19" s="171" customFormat="1" ht="23.25" x14ac:dyDescent="0.25">
      <c r="A762" s="321"/>
      <c r="B762" s="322"/>
      <c r="C762" s="323"/>
      <c r="D762" s="323"/>
      <c r="E762" s="323" t="s">
        <v>334</v>
      </c>
      <c r="F762" s="324">
        <f t="shared" ref="F762:I762" si="274">F758+F754+F750</f>
        <v>550000</v>
      </c>
      <c r="G762" s="324">
        <f t="shared" si="274"/>
        <v>0</v>
      </c>
      <c r="H762" s="324">
        <f t="shared" si="274"/>
        <v>0</v>
      </c>
      <c r="I762" s="324">
        <f t="shared" si="274"/>
        <v>550000</v>
      </c>
      <c r="J762" s="325" t="s">
        <v>334</v>
      </c>
      <c r="K762" s="325">
        <f>K758+K750+K754</f>
        <v>0</v>
      </c>
      <c r="L762" s="325">
        <f t="shared" ref="L762:R762" si="275">L758+L750+L754</f>
        <v>0</v>
      </c>
      <c r="M762" s="325">
        <f t="shared" si="275"/>
        <v>0</v>
      </c>
      <c r="N762" s="325">
        <f t="shared" si="275"/>
        <v>0</v>
      </c>
      <c r="O762" s="325">
        <f t="shared" si="275"/>
        <v>0</v>
      </c>
      <c r="P762" s="325">
        <f t="shared" si="275"/>
        <v>0</v>
      </c>
      <c r="Q762" s="325">
        <f t="shared" si="275"/>
        <v>0</v>
      </c>
      <c r="R762" s="325">
        <f t="shared" si="275"/>
        <v>0</v>
      </c>
      <c r="S762" s="171" t="s">
        <v>459</v>
      </c>
    </row>
    <row r="763" spans="1:19" s="171" customFormat="1" ht="23.25" x14ac:dyDescent="0.25">
      <c r="A763" s="321"/>
      <c r="B763" s="322"/>
      <c r="C763" s="323"/>
      <c r="D763" s="323"/>
      <c r="E763" s="323" t="s">
        <v>335</v>
      </c>
      <c r="F763" s="324">
        <f t="shared" ref="F763:I763" si="276">F759+F755+F751</f>
        <v>550000</v>
      </c>
      <c r="G763" s="324">
        <f t="shared" si="276"/>
        <v>0</v>
      </c>
      <c r="H763" s="324">
        <f t="shared" si="276"/>
        <v>0</v>
      </c>
      <c r="I763" s="324">
        <f t="shared" si="276"/>
        <v>550000</v>
      </c>
      <c r="J763" s="325"/>
      <c r="K763" s="325"/>
      <c r="L763" s="325"/>
      <c r="M763" s="325"/>
      <c r="N763" s="325"/>
      <c r="O763" s="325"/>
      <c r="P763" s="325"/>
      <c r="Q763" s="325"/>
      <c r="R763" s="325"/>
      <c r="S763" s="171" t="s">
        <v>459</v>
      </c>
    </row>
    <row r="764" spans="1:19" s="171" customFormat="1" ht="23.25" x14ac:dyDescent="0.25">
      <c r="A764" s="174"/>
      <c r="B764" s="193"/>
      <c r="F764" s="192"/>
      <c r="G764" s="176"/>
      <c r="H764" s="176"/>
      <c r="I764" s="176"/>
      <c r="J764" s="177"/>
      <c r="K764" s="176"/>
      <c r="L764" s="176"/>
      <c r="M764" s="176"/>
      <c r="N764" s="176"/>
      <c r="O764" s="176"/>
      <c r="P764" s="176"/>
      <c r="Q764" s="176"/>
      <c r="R764" s="176"/>
      <c r="S764" s="171" t="s">
        <v>459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364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460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460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460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7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460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460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460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460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8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460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460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460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460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79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460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460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365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460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80">F775+F771+F767</f>
        <v>0</v>
      </c>
      <c r="G779" s="112">
        <f t="shared" si="280"/>
        <v>0</v>
      </c>
      <c r="H779" s="112">
        <f t="shared" si="280"/>
        <v>0</v>
      </c>
      <c r="I779" s="112">
        <f t="shared" si="280"/>
        <v>0</v>
      </c>
      <c r="J779" s="114" t="s">
        <v>334</v>
      </c>
      <c r="K779" s="113">
        <f>K775+K771+K767</f>
        <v>0</v>
      </c>
      <c r="L779" s="113">
        <f t="shared" ref="L779:R779" si="281">L775+L771+L767</f>
        <v>0</v>
      </c>
      <c r="M779" s="113">
        <f t="shared" si="281"/>
        <v>0</v>
      </c>
      <c r="N779" s="113">
        <f t="shared" si="281"/>
        <v>0</v>
      </c>
      <c r="O779" s="113">
        <f t="shared" si="281"/>
        <v>0</v>
      </c>
      <c r="P779" s="113">
        <f t="shared" si="281"/>
        <v>0</v>
      </c>
      <c r="Q779" s="113">
        <f t="shared" si="281"/>
        <v>0</v>
      </c>
      <c r="R779" s="113">
        <f t="shared" si="281"/>
        <v>0</v>
      </c>
      <c r="S779" s="105" t="s">
        <v>460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2">F776+F772+F768</f>
        <v>0</v>
      </c>
      <c r="G780" s="112">
        <f t="shared" si="282"/>
        <v>0</v>
      </c>
      <c r="H780" s="112">
        <f t="shared" si="282"/>
        <v>0</v>
      </c>
      <c r="I780" s="112">
        <f t="shared" si="282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460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460</v>
      </c>
    </row>
    <row r="782" spans="1:19" s="171" customFormat="1" ht="46.5" x14ac:dyDescent="0.25">
      <c r="A782" s="334" t="s">
        <v>222</v>
      </c>
      <c r="B782" s="335"/>
      <c r="C782" s="336"/>
      <c r="D782" s="336" t="s">
        <v>203</v>
      </c>
      <c r="E782" s="336" t="s">
        <v>333</v>
      </c>
      <c r="F782" s="337">
        <f>F778+F761+F744+F727+F710+F693+F676+F659+F642</f>
        <v>3765.07</v>
      </c>
      <c r="G782" s="337">
        <f t="shared" ref="G782:I782" si="283">G778+G761+G744+G727+G710+G693+G676+G659+G642</f>
        <v>0</v>
      </c>
      <c r="H782" s="337">
        <f t="shared" si="283"/>
        <v>0</v>
      </c>
      <c r="I782" s="337">
        <f t="shared" si="283"/>
        <v>3765.07</v>
      </c>
      <c r="J782" s="338"/>
      <c r="K782" s="338" t="s">
        <v>2</v>
      </c>
      <c r="L782" s="338" t="s">
        <v>2</v>
      </c>
      <c r="M782" s="338" t="s">
        <v>2</v>
      </c>
      <c r="N782" s="338" t="s">
        <v>2</v>
      </c>
      <c r="O782" s="338" t="s">
        <v>2</v>
      </c>
      <c r="P782" s="338" t="s">
        <v>2</v>
      </c>
      <c r="Q782" s="338" t="s">
        <v>2</v>
      </c>
      <c r="R782" s="338" t="s">
        <v>2</v>
      </c>
      <c r="S782" s="171" t="s">
        <v>461</v>
      </c>
    </row>
    <row r="783" spans="1:19" s="171" customFormat="1" ht="23.25" x14ac:dyDescent="0.25">
      <c r="A783" s="339"/>
      <c r="B783" s="340"/>
      <c r="C783" s="341"/>
      <c r="D783" s="341"/>
      <c r="E783" s="341" t="s">
        <v>334</v>
      </c>
      <c r="F783" s="342">
        <f t="shared" ref="F783:I784" si="284">F779+F762+F745+F728+F711+F694+F677+F660+F643</f>
        <v>563400</v>
      </c>
      <c r="G783" s="342">
        <f t="shared" si="284"/>
        <v>0</v>
      </c>
      <c r="H783" s="342">
        <f t="shared" si="284"/>
        <v>0</v>
      </c>
      <c r="I783" s="342">
        <f t="shared" si="284"/>
        <v>563400</v>
      </c>
      <c r="J783" s="343" t="s">
        <v>334</v>
      </c>
      <c r="K783" s="343">
        <f>K779+K762+K745+K728+K711+K694+K677+K643</f>
        <v>13400</v>
      </c>
      <c r="L783" s="343">
        <f t="shared" ref="L783:R783" si="285">L779+L762+L745+L728+L711+L694+L677+L643</f>
        <v>0</v>
      </c>
      <c r="M783" s="343">
        <f t="shared" si="285"/>
        <v>0</v>
      </c>
      <c r="N783" s="343">
        <f t="shared" si="285"/>
        <v>13400</v>
      </c>
      <c r="O783" s="343">
        <f t="shared" si="285"/>
        <v>13400</v>
      </c>
      <c r="P783" s="343">
        <f t="shared" si="285"/>
        <v>0</v>
      </c>
      <c r="Q783" s="343">
        <f t="shared" si="285"/>
        <v>0</v>
      </c>
      <c r="R783" s="343">
        <f t="shared" si="285"/>
        <v>13400</v>
      </c>
      <c r="S783" s="171" t="s">
        <v>461</v>
      </c>
    </row>
    <row r="784" spans="1:19" s="171" customFormat="1" ht="23.25" x14ac:dyDescent="0.25">
      <c r="A784" s="339"/>
      <c r="B784" s="340"/>
      <c r="C784" s="341"/>
      <c r="D784" s="341"/>
      <c r="E784" s="341" t="s">
        <v>335</v>
      </c>
      <c r="F784" s="342">
        <f t="shared" si="284"/>
        <v>567165.06999999995</v>
      </c>
      <c r="G784" s="342">
        <f t="shared" si="284"/>
        <v>0</v>
      </c>
      <c r="H784" s="342">
        <f t="shared" si="284"/>
        <v>0</v>
      </c>
      <c r="I784" s="342">
        <f t="shared" si="284"/>
        <v>567165.06999999995</v>
      </c>
      <c r="J784" s="343"/>
      <c r="K784" s="343" t="s">
        <v>2</v>
      </c>
      <c r="L784" s="343" t="s">
        <v>2</v>
      </c>
      <c r="M784" s="343" t="s">
        <v>2</v>
      </c>
      <c r="N784" s="343" t="s">
        <v>2</v>
      </c>
      <c r="O784" s="343" t="s">
        <v>2</v>
      </c>
      <c r="P784" s="343" t="s">
        <v>2</v>
      </c>
      <c r="Q784" s="343" t="s">
        <v>2</v>
      </c>
      <c r="R784" s="343" t="s">
        <v>2</v>
      </c>
      <c r="S784" s="171" t="s">
        <v>461</v>
      </c>
    </row>
    <row r="785" spans="1:19" s="171" customFormat="1" ht="24" thickBot="1" x14ac:dyDescent="0.3">
      <c r="A785" s="179"/>
      <c r="B785" s="180"/>
      <c r="C785" s="173"/>
      <c r="D785" s="173"/>
      <c r="E785" s="173"/>
      <c r="F785" s="181"/>
      <c r="G785" s="182"/>
      <c r="H785" s="182"/>
      <c r="I785" s="182"/>
      <c r="J785" s="183"/>
      <c r="K785" s="182"/>
      <c r="L785" s="182"/>
      <c r="M785" s="182"/>
      <c r="N785" s="182"/>
      <c r="O785" s="182"/>
      <c r="P785" s="182"/>
      <c r="Q785" s="182"/>
      <c r="R785" s="182"/>
      <c r="S785" s="171" t="s">
        <v>461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381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381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381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381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381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6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381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381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381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381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7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381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381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381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381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8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381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381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381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89">F798+F794+F790</f>
        <v>0</v>
      </c>
      <c r="G802" s="112">
        <f t="shared" si="289"/>
        <v>0</v>
      </c>
      <c r="H802" s="112">
        <f t="shared" si="289"/>
        <v>0</v>
      </c>
      <c r="I802" s="112">
        <f t="shared" si="289"/>
        <v>0</v>
      </c>
      <c r="J802" s="114" t="s">
        <v>334</v>
      </c>
      <c r="K802" s="113">
        <f>K798+K794+K790</f>
        <v>0</v>
      </c>
      <c r="L802" s="113">
        <f t="shared" ref="L802:R802" si="290">L798+L794+L790</f>
        <v>0</v>
      </c>
      <c r="M802" s="113">
        <f t="shared" si="290"/>
        <v>0</v>
      </c>
      <c r="N802" s="113">
        <f t="shared" si="290"/>
        <v>0</v>
      </c>
      <c r="O802" s="113">
        <f t="shared" si="290"/>
        <v>0</v>
      </c>
      <c r="P802" s="113">
        <f t="shared" si="290"/>
        <v>0</v>
      </c>
      <c r="Q802" s="113">
        <f t="shared" si="290"/>
        <v>0</v>
      </c>
      <c r="R802" s="113">
        <f t="shared" si="290"/>
        <v>0</v>
      </c>
      <c r="S802" s="105" t="s">
        <v>381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91">F799+F795+F791</f>
        <v>0</v>
      </c>
      <c r="G803" s="112">
        <f t="shared" si="291"/>
        <v>0</v>
      </c>
      <c r="H803" s="112">
        <f t="shared" si="291"/>
        <v>0</v>
      </c>
      <c r="I803" s="112">
        <f t="shared" si="291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381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381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381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381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381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2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381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381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381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381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3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381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381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381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381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4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381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381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381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5">F815+F811+F807</f>
        <v>0</v>
      </c>
      <c r="G819" s="112">
        <f t="shared" si="295"/>
        <v>0</v>
      </c>
      <c r="H819" s="112">
        <f t="shared" si="295"/>
        <v>0</v>
      </c>
      <c r="I819" s="112">
        <f t="shared" si="295"/>
        <v>0</v>
      </c>
      <c r="J819" s="114" t="s">
        <v>334</v>
      </c>
      <c r="K819" s="113">
        <f>K815+K811+K807</f>
        <v>0</v>
      </c>
      <c r="L819" s="113">
        <f t="shared" ref="L819:R819" si="296">L815+L811+L807</f>
        <v>0</v>
      </c>
      <c r="M819" s="113">
        <f t="shared" si="296"/>
        <v>0</v>
      </c>
      <c r="N819" s="113">
        <f t="shared" si="296"/>
        <v>0</v>
      </c>
      <c r="O819" s="113">
        <f t="shared" si="296"/>
        <v>0</v>
      </c>
      <c r="P819" s="113">
        <f t="shared" si="296"/>
        <v>0</v>
      </c>
      <c r="Q819" s="113">
        <f t="shared" si="296"/>
        <v>0</v>
      </c>
      <c r="R819" s="113">
        <f t="shared" si="296"/>
        <v>0</v>
      </c>
      <c r="S819" s="105" t="s">
        <v>381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7">F816+F812+F808</f>
        <v>0</v>
      </c>
      <c r="G820" s="112">
        <f t="shared" si="297"/>
        <v>0</v>
      </c>
      <c r="H820" s="112">
        <f t="shared" si="297"/>
        <v>0</v>
      </c>
      <c r="I820" s="112">
        <f t="shared" si="297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381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381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381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381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381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8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381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381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381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381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299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381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381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381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381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300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381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381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381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301">F832+F828+F824</f>
        <v>0</v>
      </c>
      <c r="G836" s="112">
        <f t="shared" si="301"/>
        <v>0</v>
      </c>
      <c r="H836" s="112">
        <f t="shared" si="301"/>
        <v>0</v>
      </c>
      <c r="I836" s="112">
        <f t="shared" si="301"/>
        <v>0</v>
      </c>
      <c r="J836" s="114" t="s">
        <v>334</v>
      </c>
      <c r="K836" s="113">
        <f>K832+K828+K824</f>
        <v>0</v>
      </c>
      <c r="L836" s="113">
        <f t="shared" ref="L836:R836" si="302">L832+L828+L824</f>
        <v>0</v>
      </c>
      <c r="M836" s="113">
        <f t="shared" si="302"/>
        <v>0</v>
      </c>
      <c r="N836" s="113">
        <f t="shared" si="302"/>
        <v>0</v>
      </c>
      <c r="O836" s="113">
        <f t="shared" si="302"/>
        <v>0</v>
      </c>
      <c r="P836" s="113">
        <f t="shared" si="302"/>
        <v>0</v>
      </c>
      <c r="Q836" s="113">
        <f t="shared" si="302"/>
        <v>0</v>
      </c>
      <c r="R836" s="113">
        <f t="shared" si="302"/>
        <v>0</v>
      </c>
      <c r="S836" s="105" t="s">
        <v>381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3">F833+F829+F825</f>
        <v>0</v>
      </c>
      <c r="G837" s="112">
        <f t="shared" si="303"/>
        <v>0</v>
      </c>
      <c r="H837" s="112">
        <f t="shared" si="303"/>
        <v>0</v>
      </c>
      <c r="I837" s="112">
        <f t="shared" si="303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381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381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381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381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381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4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381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381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381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381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5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381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381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381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381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6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381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381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381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7">F849+F845+F841</f>
        <v>0</v>
      </c>
      <c r="G853" s="112">
        <f t="shared" si="307"/>
        <v>0</v>
      </c>
      <c r="H853" s="112">
        <f t="shared" si="307"/>
        <v>0</v>
      </c>
      <c r="I853" s="112">
        <f t="shared" si="307"/>
        <v>0</v>
      </c>
      <c r="J853" s="114" t="s">
        <v>334</v>
      </c>
      <c r="K853" s="113">
        <f>K849+K845+K841</f>
        <v>0</v>
      </c>
      <c r="L853" s="113">
        <f t="shared" ref="L853:R853" si="308">L849+L845+L841</f>
        <v>0</v>
      </c>
      <c r="M853" s="113">
        <f t="shared" si="308"/>
        <v>0</v>
      </c>
      <c r="N853" s="113">
        <f t="shared" si="308"/>
        <v>0</v>
      </c>
      <c r="O853" s="113">
        <f t="shared" si="308"/>
        <v>0</v>
      </c>
      <c r="P853" s="113">
        <f t="shared" si="308"/>
        <v>0</v>
      </c>
      <c r="Q853" s="113">
        <f t="shared" si="308"/>
        <v>0</v>
      </c>
      <c r="R853" s="113">
        <f t="shared" si="308"/>
        <v>0</v>
      </c>
      <c r="S853" s="105" t="s">
        <v>381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09">F850+F846+F842</f>
        <v>0</v>
      </c>
      <c r="G854" s="112">
        <f t="shared" si="309"/>
        <v>0</v>
      </c>
      <c r="H854" s="112">
        <f t="shared" si="309"/>
        <v>0</v>
      </c>
      <c r="I854" s="112">
        <f t="shared" si="309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381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381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381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381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381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10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381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381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381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381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11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381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381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381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381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2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381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381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381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3">F866+F862+F858</f>
        <v>0</v>
      </c>
      <c r="G870" s="112">
        <f t="shared" si="313"/>
        <v>0</v>
      </c>
      <c r="H870" s="112">
        <f t="shared" si="313"/>
        <v>0</v>
      </c>
      <c r="I870" s="112">
        <f t="shared" si="313"/>
        <v>0</v>
      </c>
      <c r="J870" s="114" t="s">
        <v>334</v>
      </c>
      <c r="K870" s="113">
        <f>K866+K862+K858</f>
        <v>0</v>
      </c>
      <c r="L870" s="113">
        <f t="shared" ref="L870:R870" si="314">L866+L862+L858</f>
        <v>0</v>
      </c>
      <c r="M870" s="113">
        <f t="shared" si="314"/>
        <v>0</v>
      </c>
      <c r="N870" s="113">
        <f t="shared" si="314"/>
        <v>0</v>
      </c>
      <c r="O870" s="113">
        <f t="shared" si="314"/>
        <v>0</v>
      </c>
      <c r="P870" s="113">
        <f t="shared" si="314"/>
        <v>0</v>
      </c>
      <c r="Q870" s="113">
        <f t="shared" si="314"/>
        <v>0</v>
      </c>
      <c r="R870" s="113">
        <f t="shared" si="314"/>
        <v>0</v>
      </c>
      <c r="S870" s="105" t="s">
        <v>381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5">F867+F863+F859</f>
        <v>0</v>
      </c>
      <c r="G871" s="112">
        <f t="shared" si="315"/>
        <v>0</v>
      </c>
      <c r="H871" s="112">
        <f t="shared" si="315"/>
        <v>0</v>
      </c>
      <c r="I871" s="112">
        <f t="shared" si="315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381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381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366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381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381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381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6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381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381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381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381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7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381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381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381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381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8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381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381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367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381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19">F883+F879+F875</f>
        <v>0</v>
      </c>
      <c r="G887" s="112">
        <f t="shared" si="319"/>
        <v>0</v>
      </c>
      <c r="H887" s="112">
        <f t="shared" si="319"/>
        <v>0</v>
      </c>
      <c r="I887" s="112">
        <f t="shared" si="319"/>
        <v>0</v>
      </c>
      <c r="J887" s="114" t="s">
        <v>334</v>
      </c>
      <c r="K887" s="113">
        <f>K883+K879+K875</f>
        <v>0</v>
      </c>
      <c r="L887" s="113">
        <f t="shared" ref="L887:R887" si="320">L883+L879+L875</f>
        <v>0</v>
      </c>
      <c r="M887" s="113">
        <f t="shared" si="320"/>
        <v>0</v>
      </c>
      <c r="N887" s="113">
        <f t="shared" si="320"/>
        <v>0</v>
      </c>
      <c r="O887" s="113">
        <f t="shared" si="320"/>
        <v>0</v>
      </c>
      <c r="P887" s="113">
        <f t="shared" si="320"/>
        <v>0</v>
      </c>
      <c r="Q887" s="113">
        <f t="shared" si="320"/>
        <v>0</v>
      </c>
      <c r="R887" s="113">
        <f t="shared" si="320"/>
        <v>0</v>
      </c>
      <c r="S887" s="105" t="s">
        <v>381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21">F884+F880+F876</f>
        <v>0</v>
      </c>
      <c r="G888" s="112">
        <f t="shared" si="321"/>
        <v>0</v>
      </c>
      <c r="H888" s="112">
        <f t="shared" si="321"/>
        <v>0</v>
      </c>
      <c r="I888" s="112">
        <f t="shared" si="321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381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381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2">G886+G869+G852+G835+G818+G801</f>
        <v>0</v>
      </c>
      <c r="H890" s="163">
        <f t="shared" si="322"/>
        <v>0</v>
      </c>
      <c r="I890" s="163">
        <f t="shared" si="322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381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3">F887+F870+F853+F836+F819+F802</f>
        <v>0</v>
      </c>
      <c r="G891" s="164">
        <f t="shared" si="323"/>
        <v>0</v>
      </c>
      <c r="H891" s="164">
        <f t="shared" si="323"/>
        <v>0</v>
      </c>
      <c r="I891" s="164">
        <f t="shared" si="323"/>
        <v>0</v>
      </c>
      <c r="J891" s="114" t="s">
        <v>334</v>
      </c>
      <c r="K891" s="113">
        <f>K887+K870+K853+K836+K819+K802</f>
        <v>0</v>
      </c>
      <c r="L891" s="113">
        <f t="shared" ref="L891:R891" si="324">L887+L870+L853+L836+L819+L802</f>
        <v>0</v>
      </c>
      <c r="M891" s="113">
        <f t="shared" si="324"/>
        <v>0</v>
      </c>
      <c r="N891" s="113">
        <f t="shared" si="324"/>
        <v>0</v>
      </c>
      <c r="O891" s="113">
        <f t="shared" si="324"/>
        <v>0</v>
      </c>
      <c r="P891" s="113">
        <f t="shared" si="324"/>
        <v>0</v>
      </c>
      <c r="Q891" s="113">
        <f t="shared" si="324"/>
        <v>0</v>
      </c>
      <c r="R891" s="113">
        <f t="shared" si="324"/>
        <v>0</v>
      </c>
      <c r="S891" s="105" t="s">
        <v>381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3"/>
        <v>0</v>
      </c>
      <c r="G892" s="164">
        <f t="shared" si="323"/>
        <v>0</v>
      </c>
      <c r="H892" s="164">
        <f t="shared" si="323"/>
        <v>0</v>
      </c>
      <c r="I892" s="164">
        <f t="shared" si="323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381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381</v>
      </c>
    </row>
    <row r="894" spans="1:19" s="173" customFormat="1" ht="36.75" customHeight="1" x14ac:dyDescent="0.25">
      <c r="A894" s="312" t="s">
        <v>92</v>
      </c>
      <c r="B894" s="344"/>
      <c r="C894" s="313" t="s">
        <v>134</v>
      </c>
      <c r="D894" s="313" t="s">
        <v>234</v>
      </c>
      <c r="E894" s="313"/>
      <c r="F894" s="345"/>
      <c r="G894" s="315"/>
      <c r="H894" s="315"/>
      <c r="I894" s="315"/>
      <c r="J894" s="315"/>
      <c r="K894" s="315"/>
      <c r="L894" s="315"/>
      <c r="M894" s="315"/>
      <c r="N894" s="315"/>
      <c r="O894" s="315"/>
      <c r="P894" s="315"/>
      <c r="Q894" s="315"/>
      <c r="R894" s="315"/>
      <c r="S894" s="173" t="s">
        <v>472</v>
      </c>
    </row>
    <row r="895" spans="1:19" s="171" customFormat="1" ht="23.25" x14ac:dyDescent="0.25">
      <c r="A895" s="174"/>
      <c r="B895" s="193"/>
      <c r="F895" s="192"/>
      <c r="G895" s="176"/>
      <c r="H895" s="176"/>
      <c r="I895" s="176"/>
      <c r="J895" s="177"/>
      <c r="K895" s="176"/>
      <c r="L895" s="176"/>
      <c r="M895" s="176"/>
      <c r="N895" s="176"/>
      <c r="O895" s="176"/>
      <c r="P895" s="176"/>
      <c r="Q895" s="176"/>
      <c r="R895" s="176"/>
      <c r="S895" s="173" t="s">
        <v>472</v>
      </c>
    </row>
    <row r="896" spans="1:19" s="171" customFormat="1" ht="23.25" x14ac:dyDescent="0.25">
      <c r="A896" s="316">
        <v>1101</v>
      </c>
      <c r="B896" s="318" t="s">
        <v>96</v>
      </c>
      <c r="C896" s="318" t="s">
        <v>93</v>
      </c>
      <c r="D896" s="318" t="s">
        <v>235</v>
      </c>
      <c r="E896" s="318"/>
      <c r="F896" s="333"/>
      <c r="G896" s="320"/>
      <c r="H896" s="320"/>
      <c r="I896" s="320"/>
      <c r="J896" s="320"/>
      <c r="K896" s="320"/>
      <c r="L896" s="320"/>
      <c r="M896" s="320"/>
      <c r="N896" s="320"/>
      <c r="O896" s="320"/>
      <c r="P896" s="320"/>
      <c r="Q896" s="320"/>
      <c r="R896" s="320"/>
      <c r="S896" s="171" t="s">
        <v>391</v>
      </c>
    </row>
    <row r="897" spans="1:19" s="171" customFormat="1" ht="23.25" x14ac:dyDescent="0.25">
      <c r="A897" s="174"/>
      <c r="B897" s="178" t="s">
        <v>98</v>
      </c>
      <c r="D897" s="171" t="s">
        <v>99</v>
      </c>
      <c r="E897" s="171" t="s">
        <v>333</v>
      </c>
      <c r="F897" s="192">
        <v>0</v>
      </c>
      <c r="G897" s="176">
        <v>0</v>
      </c>
      <c r="H897" s="176">
        <v>0</v>
      </c>
      <c r="I897" s="176">
        <f>F897+G897-H897</f>
        <v>0</v>
      </c>
      <c r="J897" s="177"/>
      <c r="K897" s="176"/>
      <c r="L897" s="176"/>
      <c r="M897" s="176"/>
      <c r="N897" s="176"/>
      <c r="O897" s="176"/>
      <c r="P897" s="176"/>
      <c r="Q897" s="176"/>
      <c r="R897" s="176"/>
      <c r="S897" s="171" t="s">
        <v>391</v>
      </c>
    </row>
    <row r="898" spans="1:19" s="171" customFormat="1" ht="23.25" x14ac:dyDescent="0.25">
      <c r="A898" s="174"/>
      <c r="B898" s="178"/>
      <c r="E898" s="171" t="s">
        <v>334</v>
      </c>
      <c r="F898" s="192">
        <v>0</v>
      </c>
      <c r="G898" s="176">
        <v>0</v>
      </c>
      <c r="H898" s="176">
        <v>0</v>
      </c>
      <c r="I898" s="176">
        <f>F898+G898-H898</f>
        <v>0</v>
      </c>
      <c r="J898" s="177" t="s">
        <v>334</v>
      </c>
      <c r="K898" s="176">
        <v>0</v>
      </c>
      <c r="L898" s="176"/>
      <c r="M898" s="176"/>
      <c r="N898" s="176">
        <f>K898+L898-M898</f>
        <v>0</v>
      </c>
      <c r="O898" s="176">
        <v>0</v>
      </c>
      <c r="P898" s="176"/>
      <c r="Q898" s="176"/>
      <c r="R898" s="176">
        <f>O898+P898-Q898</f>
        <v>0</v>
      </c>
      <c r="S898" s="171" t="s">
        <v>391</v>
      </c>
    </row>
    <row r="899" spans="1:19" s="171" customFormat="1" ht="23.25" x14ac:dyDescent="0.25">
      <c r="A899" s="174"/>
      <c r="B899" s="178"/>
      <c r="E899" s="171" t="s">
        <v>335</v>
      </c>
      <c r="F899" s="192">
        <f>SUM(F897:F898)</f>
        <v>0</v>
      </c>
      <c r="G899" s="176">
        <v>0</v>
      </c>
      <c r="H899" s="176">
        <v>0</v>
      </c>
      <c r="I899" s="176">
        <f t="shared" ref="I899" si="325">F899+G899-H899</f>
        <v>0</v>
      </c>
      <c r="J899" s="177"/>
      <c r="K899" s="176"/>
      <c r="L899" s="176"/>
      <c r="M899" s="176"/>
      <c r="N899" s="176"/>
      <c r="O899" s="176"/>
      <c r="P899" s="176"/>
      <c r="Q899" s="176"/>
      <c r="R899" s="176"/>
      <c r="S899" s="171" t="s">
        <v>391</v>
      </c>
    </row>
    <row r="900" spans="1:19" s="171" customFormat="1" ht="23.25" x14ac:dyDescent="0.25">
      <c r="A900" s="174"/>
      <c r="B900" s="178"/>
      <c r="F900" s="192"/>
      <c r="G900" s="176"/>
      <c r="H900" s="176"/>
      <c r="I900" s="176"/>
      <c r="J900" s="177"/>
      <c r="K900" s="176"/>
      <c r="L900" s="176"/>
      <c r="M900" s="176"/>
      <c r="N900" s="176"/>
      <c r="O900" s="176"/>
      <c r="P900" s="176"/>
      <c r="Q900" s="176"/>
      <c r="R900" s="176"/>
      <c r="S900" s="171" t="s">
        <v>391</v>
      </c>
    </row>
    <row r="901" spans="1:19" s="171" customFormat="1" ht="23.25" x14ac:dyDescent="0.25">
      <c r="A901" s="174"/>
      <c r="B901" s="178" t="s">
        <v>100</v>
      </c>
      <c r="D901" s="171" t="s">
        <v>101</v>
      </c>
      <c r="E901" s="171" t="s">
        <v>333</v>
      </c>
      <c r="F901" s="192">
        <v>0</v>
      </c>
      <c r="G901" s="176">
        <v>0</v>
      </c>
      <c r="H901" s="176">
        <v>0</v>
      </c>
      <c r="I901" s="176">
        <f>F901+G901-H901</f>
        <v>0</v>
      </c>
      <c r="J901" s="177"/>
      <c r="K901" s="176"/>
      <c r="L901" s="176"/>
      <c r="M901" s="176"/>
      <c r="N901" s="176"/>
      <c r="O901" s="176"/>
      <c r="P901" s="176"/>
      <c r="Q901" s="176"/>
      <c r="R901" s="176"/>
      <c r="S901" s="171" t="s">
        <v>391</v>
      </c>
    </row>
    <row r="902" spans="1:19" s="171" customFormat="1" ht="23.25" x14ac:dyDescent="0.25">
      <c r="A902" s="174"/>
      <c r="B902" s="178"/>
      <c r="E902" s="171" t="s">
        <v>334</v>
      </c>
      <c r="F902" s="192">
        <v>0</v>
      </c>
      <c r="G902" s="176">
        <v>0</v>
      </c>
      <c r="H902" s="176">
        <v>0</v>
      </c>
      <c r="I902" s="176">
        <f>F902+G902-H902</f>
        <v>0</v>
      </c>
      <c r="J902" s="177" t="s">
        <v>334</v>
      </c>
      <c r="K902" s="176">
        <v>0</v>
      </c>
      <c r="L902" s="176"/>
      <c r="M902" s="176"/>
      <c r="N902" s="176">
        <f>K902+L902-M902</f>
        <v>0</v>
      </c>
      <c r="O902" s="176">
        <v>0</v>
      </c>
      <c r="P902" s="176"/>
      <c r="Q902" s="176"/>
      <c r="R902" s="176">
        <f>O902+P902-Q902</f>
        <v>0</v>
      </c>
      <c r="S902" s="171" t="s">
        <v>391</v>
      </c>
    </row>
    <row r="903" spans="1:19" s="171" customFormat="1" ht="23.25" x14ac:dyDescent="0.25">
      <c r="A903" s="174"/>
      <c r="B903" s="178"/>
      <c r="E903" s="171" t="s">
        <v>335</v>
      </c>
      <c r="F903" s="192">
        <f>SUM(F901:F902)</f>
        <v>0</v>
      </c>
      <c r="G903" s="176">
        <v>0</v>
      </c>
      <c r="H903" s="176">
        <v>0</v>
      </c>
      <c r="I903" s="176">
        <f t="shared" ref="I903" si="326">F903+G903-H903</f>
        <v>0</v>
      </c>
      <c r="J903" s="177"/>
      <c r="K903" s="176"/>
      <c r="L903" s="176"/>
      <c r="M903" s="176"/>
      <c r="N903" s="176"/>
      <c r="O903" s="176"/>
      <c r="P903" s="176"/>
      <c r="Q903" s="176"/>
      <c r="R903" s="176"/>
      <c r="S903" s="171" t="s">
        <v>391</v>
      </c>
    </row>
    <row r="904" spans="1:19" s="171" customFormat="1" ht="23.25" x14ac:dyDescent="0.25">
      <c r="A904" s="174"/>
      <c r="B904" s="178"/>
      <c r="F904" s="192"/>
      <c r="G904" s="176"/>
      <c r="H904" s="176"/>
      <c r="I904" s="176"/>
      <c r="J904" s="177"/>
      <c r="K904" s="176"/>
      <c r="L904" s="176"/>
      <c r="M904" s="176"/>
      <c r="N904" s="176"/>
      <c r="O904" s="176"/>
      <c r="P904" s="176"/>
      <c r="Q904" s="176"/>
      <c r="R904" s="176"/>
      <c r="S904" s="171" t="s">
        <v>391</v>
      </c>
    </row>
    <row r="905" spans="1:19" s="171" customFormat="1" ht="46.5" x14ac:dyDescent="0.25">
      <c r="A905" s="174"/>
      <c r="B905" s="178" t="s">
        <v>109</v>
      </c>
      <c r="D905" s="171" t="s">
        <v>110</v>
      </c>
      <c r="E905" s="171" t="s">
        <v>333</v>
      </c>
      <c r="F905" s="192">
        <v>0</v>
      </c>
      <c r="G905" s="176">
        <v>0</v>
      </c>
      <c r="H905" s="176">
        <v>0</v>
      </c>
      <c r="I905" s="176">
        <f>F905+G905-H905</f>
        <v>0</v>
      </c>
      <c r="J905" s="177"/>
      <c r="K905" s="176"/>
      <c r="L905" s="176"/>
      <c r="M905" s="176"/>
      <c r="N905" s="176"/>
      <c r="O905" s="176"/>
      <c r="P905" s="176"/>
      <c r="Q905" s="176"/>
      <c r="R905" s="176"/>
      <c r="S905" s="171" t="s">
        <v>391</v>
      </c>
    </row>
    <row r="906" spans="1:19" s="171" customFormat="1" ht="23.25" x14ac:dyDescent="0.25">
      <c r="A906" s="174"/>
      <c r="B906" s="178"/>
      <c r="E906" s="171" t="s">
        <v>334</v>
      </c>
      <c r="F906" s="192">
        <v>0</v>
      </c>
      <c r="G906" s="176">
        <v>0</v>
      </c>
      <c r="H906" s="176">
        <v>0</v>
      </c>
      <c r="I906" s="176">
        <f>F906+G906-H906</f>
        <v>0</v>
      </c>
      <c r="J906" s="177" t="s">
        <v>334</v>
      </c>
      <c r="K906" s="176">
        <v>0</v>
      </c>
      <c r="L906" s="176"/>
      <c r="M906" s="176"/>
      <c r="N906" s="176">
        <f>K906+L906-M906</f>
        <v>0</v>
      </c>
      <c r="O906" s="176">
        <v>0</v>
      </c>
      <c r="P906" s="176"/>
      <c r="Q906" s="176"/>
      <c r="R906" s="176">
        <f>O906+P906-Q906</f>
        <v>0</v>
      </c>
      <c r="S906" s="171" t="s">
        <v>391</v>
      </c>
    </row>
    <row r="907" spans="1:19" s="171" customFormat="1" ht="23.25" x14ac:dyDescent="0.25">
      <c r="A907" s="174"/>
      <c r="B907" s="178"/>
      <c r="E907" s="171" t="s">
        <v>335</v>
      </c>
      <c r="F907" s="192">
        <f>SUM(F905:F906)</f>
        <v>0</v>
      </c>
      <c r="G907" s="176">
        <v>0</v>
      </c>
      <c r="H907" s="176">
        <v>0</v>
      </c>
      <c r="I907" s="176">
        <f t="shared" ref="I907" si="327">F907+G907-H907</f>
        <v>0</v>
      </c>
      <c r="J907" s="177"/>
      <c r="K907" s="176"/>
      <c r="L907" s="176"/>
      <c r="M907" s="176"/>
      <c r="N907" s="176"/>
      <c r="O907" s="176"/>
      <c r="P907" s="176"/>
      <c r="Q907" s="176"/>
      <c r="R907" s="176"/>
      <c r="S907" s="171" t="s">
        <v>391</v>
      </c>
    </row>
    <row r="908" spans="1:19" s="171" customFormat="1" ht="23.25" x14ac:dyDescent="0.25">
      <c r="A908" s="174"/>
      <c r="B908" s="178"/>
      <c r="F908" s="192"/>
      <c r="G908" s="176"/>
      <c r="H908" s="176"/>
      <c r="I908" s="176"/>
      <c r="J908" s="177"/>
      <c r="K908" s="176"/>
      <c r="L908" s="176"/>
      <c r="M908" s="176"/>
      <c r="N908" s="176"/>
      <c r="O908" s="176"/>
      <c r="P908" s="176"/>
      <c r="Q908" s="176"/>
      <c r="R908" s="176"/>
      <c r="S908" s="171" t="s">
        <v>391</v>
      </c>
    </row>
    <row r="909" spans="1:19" s="171" customFormat="1" ht="46.5" x14ac:dyDescent="0.25">
      <c r="A909" s="321"/>
      <c r="B909" s="322" t="s">
        <v>102</v>
      </c>
      <c r="C909" s="323" t="s">
        <v>93</v>
      </c>
      <c r="D909" s="323" t="s">
        <v>235</v>
      </c>
      <c r="E909" s="323" t="s">
        <v>333</v>
      </c>
      <c r="F909" s="324">
        <f>F905+F901+F897</f>
        <v>0</v>
      </c>
      <c r="G909" s="324">
        <f>G905+G901+G897</f>
        <v>0</v>
      </c>
      <c r="H909" s="324">
        <f>H905+H901+H897</f>
        <v>0</v>
      </c>
      <c r="I909" s="324">
        <f>I905+I901+I897</f>
        <v>0</v>
      </c>
      <c r="J909" s="325"/>
      <c r="K909" s="325"/>
      <c r="L909" s="325"/>
      <c r="M909" s="325"/>
      <c r="N909" s="325"/>
      <c r="O909" s="325"/>
      <c r="P909" s="325"/>
      <c r="Q909" s="325"/>
      <c r="R909" s="325"/>
      <c r="S909" s="171" t="s">
        <v>391</v>
      </c>
    </row>
    <row r="910" spans="1:19" s="171" customFormat="1" ht="23.25" x14ac:dyDescent="0.25">
      <c r="A910" s="321"/>
      <c r="B910" s="322"/>
      <c r="C910" s="323"/>
      <c r="D910" s="323"/>
      <c r="E910" s="323" t="s">
        <v>334</v>
      </c>
      <c r="F910" s="324">
        <f t="shared" ref="F910:I910" si="328">F906+F902+F898</f>
        <v>0</v>
      </c>
      <c r="G910" s="324">
        <f t="shared" si="328"/>
        <v>0</v>
      </c>
      <c r="H910" s="324">
        <f t="shared" si="328"/>
        <v>0</v>
      </c>
      <c r="I910" s="324">
        <f t="shared" si="328"/>
        <v>0</v>
      </c>
      <c r="J910" s="325" t="s">
        <v>334</v>
      </c>
      <c r="K910" s="325">
        <f>K906+K902+K898</f>
        <v>0</v>
      </c>
      <c r="L910" s="325">
        <f t="shared" ref="L910:R910" si="329">L906+L902+L898</f>
        <v>0</v>
      </c>
      <c r="M910" s="325">
        <f t="shared" si="329"/>
        <v>0</v>
      </c>
      <c r="N910" s="325">
        <f t="shared" si="329"/>
        <v>0</v>
      </c>
      <c r="O910" s="325">
        <f t="shared" si="329"/>
        <v>0</v>
      </c>
      <c r="P910" s="325">
        <f t="shared" si="329"/>
        <v>0</v>
      </c>
      <c r="Q910" s="325">
        <f t="shared" si="329"/>
        <v>0</v>
      </c>
      <c r="R910" s="325">
        <f t="shared" si="329"/>
        <v>0</v>
      </c>
      <c r="S910" s="171" t="s">
        <v>391</v>
      </c>
    </row>
    <row r="911" spans="1:19" s="171" customFormat="1" ht="23.25" x14ac:dyDescent="0.25">
      <c r="A911" s="321"/>
      <c r="B911" s="322"/>
      <c r="C911" s="323"/>
      <c r="D911" s="323"/>
      <c r="E911" s="323" t="s">
        <v>335</v>
      </c>
      <c r="F911" s="324">
        <f t="shared" ref="F911:I911" si="330">F907+F903+F899</f>
        <v>0</v>
      </c>
      <c r="G911" s="324">
        <f t="shared" si="330"/>
        <v>0</v>
      </c>
      <c r="H911" s="324">
        <f t="shared" si="330"/>
        <v>0</v>
      </c>
      <c r="I911" s="324">
        <f t="shared" si="330"/>
        <v>0</v>
      </c>
      <c r="J911" s="325"/>
      <c r="K911" s="325"/>
      <c r="L911" s="325"/>
      <c r="M911" s="325"/>
      <c r="N911" s="325"/>
      <c r="O911" s="325"/>
      <c r="P911" s="325"/>
      <c r="Q911" s="325"/>
      <c r="R911" s="325"/>
      <c r="S911" s="171" t="s">
        <v>391</v>
      </c>
    </row>
    <row r="912" spans="1:19" s="171" customFormat="1" ht="23.25" x14ac:dyDescent="0.25">
      <c r="A912" s="179"/>
      <c r="B912" s="180"/>
      <c r="C912" s="173"/>
      <c r="D912" s="173"/>
      <c r="E912" s="173"/>
      <c r="F912" s="181"/>
      <c r="G912" s="182"/>
      <c r="H912" s="182"/>
      <c r="I912" s="182"/>
      <c r="J912" s="183"/>
      <c r="K912" s="182"/>
      <c r="L912" s="182"/>
      <c r="M912" s="182"/>
      <c r="N912" s="182"/>
      <c r="O912" s="182"/>
      <c r="P912" s="182"/>
      <c r="Q912" s="182"/>
      <c r="R912" s="182"/>
      <c r="S912" s="171" t="s">
        <v>391</v>
      </c>
    </row>
    <row r="913" spans="1:19" s="171" customFormat="1" ht="23.25" x14ac:dyDescent="0.25">
      <c r="A913" s="316">
        <v>1102</v>
      </c>
      <c r="B913" s="318" t="s">
        <v>96</v>
      </c>
      <c r="C913" s="318" t="s">
        <v>104</v>
      </c>
      <c r="D913" s="318" t="s">
        <v>236</v>
      </c>
      <c r="E913" s="318"/>
      <c r="F913" s="333"/>
      <c r="G913" s="320"/>
      <c r="H913" s="320"/>
      <c r="I913" s="320"/>
      <c r="J913" s="320"/>
      <c r="K913" s="320"/>
      <c r="L913" s="320"/>
      <c r="M913" s="320"/>
      <c r="N913" s="320"/>
      <c r="O913" s="320"/>
      <c r="P913" s="320"/>
      <c r="Q913" s="320"/>
      <c r="R913" s="320"/>
      <c r="S913" s="171" t="s">
        <v>392</v>
      </c>
    </row>
    <row r="914" spans="1:19" s="171" customFormat="1" ht="23.25" x14ac:dyDescent="0.25">
      <c r="A914" s="174"/>
      <c r="B914" s="178" t="s">
        <v>98</v>
      </c>
      <c r="D914" s="171" t="s">
        <v>99</v>
      </c>
      <c r="E914" s="171" t="s">
        <v>333</v>
      </c>
      <c r="F914" s="192">
        <v>0</v>
      </c>
      <c r="G914" s="176">
        <v>0</v>
      </c>
      <c r="H914" s="176">
        <v>0</v>
      </c>
      <c r="I914" s="176">
        <f>F914+G914-H914</f>
        <v>0</v>
      </c>
      <c r="J914" s="177"/>
      <c r="K914" s="176"/>
      <c r="L914" s="176"/>
      <c r="M914" s="176"/>
      <c r="N914" s="176"/>
      <c r="O914" s="176"/>
      <c r="P914" s="176"/>
      <c r="Q914" s="176"/>
      <c r="R914" s="176"/>
      <c r="S914" s="171" t="s">
        <v>392</v>
      </c>
    </row>
    <row r="915" spans="1:19" s="171" customFormat="1" ht="23.25" x14ac:dyDescent="0.25">
      <c r="A915" s="174"/>
      <c r="B915" s="178"/>
      <c r="E915" s="171" t="s">
        <v>334</v>
      </c>
      <c r="F915" s="192">
        <v>0</v>
      </c>
      <c r="G915" s="176">
        <v>0</v>
      </c>
      <c r="H915" s="176">
        <v>0</v>
      </c>
      <c r="I915" s="176">
        <f>F915+G915-H915</f>
        <v>0</v>
      </c>
      <c r="J915" s="177" t="s">
        <v>334</v>
      </c>
      <c r="K915" s="176">
        <v>0</v>
      </c>
      <c r="L915" s="176"/>
      <c r="M915" s="176"/>
      <c r="N915" s="176">
        <f>K915+L915-M915</f>
        <v>0</v>
      </c>
      <c r="O915" s="176">
        <v>0</v>
      </c>
      <c r="P915" s="176"/>
      <c r="Q915" s="176"/>
      <c r="R915" s="176">
        <f>O915+P915-Q915</f>
        <v>0</v>
      </c>
      <c r="S915" s="171" t="s">
        <v>392</v>
      </c>
    </row>
    <row r="916" spans="1:19" s="171" customFormat="1" ht="23.25" x14ac:dyDescent="0.25">
      <c r="A916" s="174"/>
      <c r="B916" s="178"/>
      <c r="E916" s="171" t="s">
        <v>335</v>
      </c>
      <c r="F916" s="192">
        <f>SUM(F914:F915)</f>
        <v>0</v>
      </c>
      <c r="G916" s="176">
        <v>0</v>
      </c>
      <c r="H916" s="176">
        <v>0</v>
      </c>
      <c r="I916" s="176">
        <f t="shared" ref="I916" si="331">F916+G916-H916</f>
        <v>0</v>
      </c>
      <c r="J916" s="177"/>
      <c r="K916" s="176"/>
      <c r="L916" s="176"/>
      <c r="M916" s="176"/>
      <c r="N916" s="176"/>
      <c r="O916" s="176"/>
      <c r="P916" s="176"/>
      <c r="Q916" s="176"/>
      <c r="R916" s="176"/>
      <c r="S916" s="171" t="s">
        <v>392</v>
      </c>
    </row>
    <row r="917" spans="1:19" s="171" customFormat="1" ht="23.25" x14ac:dyDescent="0.25">
      <c r="A917" s="174"/>
      <c r="B917" s="178"/>
      <c r="F917" s="192"/>
      <c r="G917" s="176"/>
      <c r="H917" s="176"/>
      <c r="I917" s="176"/>
      <c r="J917" s="177"/>
      <c r="K917" s="176"/>
      <c r="L917" s="176"/>
      <c r="M917" s="176"/>
      <c r="N917" s="176"/>
      <c r="O917" s="176"/>
      <c r="P917" s="176"/>
      <c r="Q917" s="176"/>
      <c r="R917" s="176"/>
      <c r="S917" s="171" t="s">
        <v>392</v>
      </c>
    </row>
    <row r="918" spans="1:19" s="171" customFormat="1" ht="23.25" x14ac:dyDescent="0.25">
      <c r="A918" s="174"/>
      <c r="B918" s="178" t="s">
        <v>100</v>
      </c>
      <c r="D918" s="171" t="s">
        <v>101</v>
      </c>
      <c r="E918" s="171" t="s">
        <v>333</v>
      </c>
      <c r="F918" s="192">
        <v>0</v>
      </c>
      <c r="G918" s="176">
        <v>0</v>
      </c>
      <c r="H918" s="176">
        <v>0</v>
      </c>
      <c r="I918" s="176">
        <f>F918+G918-H918</f>
        <v>0</v>
      </c>
      <c r="J918" s="177"/>
      <c r="K918" s="176"/>
      <c r="L918" s="176"/>
      <c r="M918" s="176"/>
      <c r="N918" s="176"/>
      <c r="O918" s="176"/>
      <c r="P918" s="176"/>
      <c r="Q918" s="176"/>
      <c r="R918" s="176"/>
      <c r="S918" s="171" t="s">
        <v>392</v>
      </c>
    </row>
    <row r="919" spans="1:19" s="171" customFormat="1" ht="23.25" x14ac:dyDescent="0.25">
      <c r="A919" s="174"/>
      <c r="B919" s="178"/>
      <c r="E919" s="171" t="s">
        <v>334</v>
      </c>
      <c r="F919" s="192">
        <v>0</v>
      </c>
      <c r="G919" s="176">
        <v>0</v>
      </c>
      <c r="H919" s="176">
        <v>0</v>
      </c>
      <c r="I919" s="176">
        <f>F919+G919-H919</f>
        <v>0</v>
      </c>
      <c r="J919" s="177" t="s">
        <v>334</v>
      </c>
      <c r="K919" s="176">
        <v>0</v>
      </c>
      <c r="L919" s="176"/>
      <c r="M919" s="176"/>
      <c r="N919" s="176">
        <f>K919+L919-M919</f>
        <v>0</v>
      </c>
      <c r="O919" s="176">
        <v>0</v>
      </c>
      <c r="P919" s="176"/>
      <c r="Q919" s="176"/>
      <c r="R919" s="176">
        <f>O919+P919-Q919</f>
        <v>0</v>
      </c>
      <c r="S919" s="171" t="s">
        <v>392</v>
      </c>
    </row>
    <row r="920" spans="1:19" s="171" customFormat="1" ht="23.25" x14ac:dyDescent="0.25">
      <c r="A920" s="174"/>
      <c r="B920" s="178"/>
      <c r="E920" s="171" t="s">
        <v>335</v>
      </c>
      <c r="F920" s="192">
        <f>SUM(F918:F919)</f>
        <v>0</v>
      </c>
      <c r="G920" s="176">
        <v>0</v>
      </c>
      <c r="H920" s="176">
        <v>0</v>
      </c>
      <c r="I920" s="176">
        <f t="shared" ref="I920" si="332">F920+G920-H920</f>
        <v>0</v>
      </c>
      <c r="J920" s="177"/>
      <c r="K920" s="176"/>
      <c r="L920" s="176"/>
      <c r="M920" s="176"/>
      <c r="N920" s="176"/>
      <c r="O920" s="176"/>
      <c r="P920" s="176"/>
      <c r="Q920" s="176"/>
      <c r="R920" s="176"/>
      <c r="S920" s="171" t="s">
        <v>392</v>
      </c>
    </row>
    <row r="921" spans="1:19" s="171" customFormat="1" ht="23.25" x14ac:dyDescent="0.25">
      <c r="A921" s="174"/>
      <c r="B921" s="178"/>
      <c r="F921" s="192"/>
      <c r="G921" s="176"/>
      <c r="H921" s="176"/>
      <c r="I921" s="176"/>
      <c r="J921" s="177"/>
      <c r="K921" s="176"/>
      <c r="L921" s="176"/>
      <c r="M921" s="176"/>
      <c r="N921" s="176"/>
      <c r="O921" s="176"/>
      <c r="P921" s="176"/>
      <c r="Q921" s="176"/>
      <c r="R921" s="176"/>
      <c r="S921" s="171" t="s">
        <v>392</v>
      </c>
    </row>
    <row r="922" spans="1:19" s="171" customFormat="1" ht="46.5" x14ac:dyDescent="0.25">
      <c r="A922" s="174"/>
      <c r="B922" s="178" t="s">
        <v>109</v>
      </c>
      <c r="D922" s="171" t="s">
        <v>110</v>
      </c>
      <c r="E922" s="171" t="s">
        <v>333</v>
      </c>
      <c r="F922" s="192">
        <v>0</v>
      </c>
      <c r="G922" s="176">
        <v>0</v>
      </c>
      <c r="H922" s="176">
        <v>0</v>
      </c>
      <c r="I922" s="176">
        <f>F922+G922-H922</f>
        <v>0</v>
      </c>
      <c r="J922" s="177"/>
      <c r="K922" s="176"/>
      <c r="L922" s="176"/>
      <c r="M922" s="176"/>
      <c r="N922" s="176"/>
      <c r="O922" s="176"/>
      <c r="P922" s="176"/>
      <c r="Q922" s="176"/>
      <c r="R922" s="176"/>
      <c r="S922" s="171" t="s">
        <v>392</v>
      </c>
    </row>
    <row r="923" spans="1:19" s="171" customFormat="1" ht="23.25" x14ac:dyDescent="0.25">
      <c r="A923" s="174"/>
      <c r="B923" s="178"/>
      <c r="E923" s="171" t="s">
        <v>334</v>
      </c>
      <c r="F923" s="192">
        <v>0</v>
      </c>
      <c r="G923" s="176">
        <v>0</v>
      </c>
      <c r="H923" s="176">
        <v>0</v>
      </c>
      <c r="I923" s="176">
        <f>F923+G923-H923</f>
        <v>0</v>
      </c>
      <c r="J923" s="177" t="s">
        <v>334</v>
      </c>
      <c r="K923" s="176">
        <v>0</v>
      </c>
      <c r="L923" s="176"/>
      <c r="M923" s="176"/>
      <c r="N923" s="176">
        <f>K923+L923-M923</f>
        <v>0</v>
      </c>
      <c r="O923" s="176">
        <v>0</v>
      </c>
      <c r="P923" s="176"/>
      <c r="Q923" s="176"/>
      <c r="R923" s="176">
        <f>O923+P923-Q923</f>
        <v>0</v>
      </c>
      <c r="S923" s="171" t="s">
        <v>392</v>
      </c>
    </row>
    <row r="924" spans="1:19" s="171" customFormat="1" ht="23.25" x14ac:dyDescent="0.25">
      <c r="A924" s="174"/>
      <c r="B924" s="178"/>
      <c r="E924" s="171" t="s">
        <v>335</v>
      </c>
      <c r="F924" s="192">
        <f>SUM(F922:F923)</f>
        <v>0</v>
      </c>
      <c r="G924" s="176">
        <v>0</v>
      </c>
      <c r="H924" s="176">
        <v>0</v>
      </c>
      <c r="I924" s="176">
        <f t="shared" ref="I924" si="333">F924+G924-H924</f>
        <v>0</v>
      </c>
      <c r="J924" s="177"/>
      <c r="K924" s="176"/>
      <c r="L924" s="176"/>
      <c r="M924" s="176"/>
      <c r="N924" s="176"/>
      <c r="O924" s="176"/>
      <c r="P924" s="176"/>
      <c r="Q924" s="176"/>
      <c r="R924" s="176"/>
      <c r="S924" s="171" t="s">
        <v>392</v>
      </c>
    </row>
    <row r="925" spans="1:19" s="171" customFormat="1" ht="23.25" x14ac:dyDescent="0.25">
      <c r="A925" s="174"/>
      <c r="B925" s="178"/>
      <c r="F925" s="192"/>
      <c r="G925" s="176"/>
      <c r="H925" s="176"/>
      <c r="I925" s="176"/>
      <c r="J925" s="177"/>
      <c r="K925" s="176"/>
      <c r="L925" s="176"/>
      <c r="M925" s="176"/>
      <c r="N925" s="176"/>
      <c r="O925" s="176"/>
      <c r="P925" s="176"/>
      <c r="Q925" s="176"/>
      <c r="R925" s="176"/>
      <c r="S925" s="171" t="s">
        <v>392</v>
      </c>
    </row>
    <row r="926" spans="1:19" s="171" customFormat="1" ht="46.5" x14ac:dyDescent="0.25">
      <c r="A926" s="321"/>
      <c r="B926" s="322" t="s">
        <v>102</v>
      </c>
      <c r="C926" s="323" t="s">
        <v>104</v>
      </c>
      <c r="D926" s="323" t="s">
        <v>236</v>
      </c>
      <c r="E926" s="323" t="s">
        <v>333</v>
      </c>
      <c r="F926" s="324">
        <f>F922+F918+F914</f>
        <v>0</v>
      </c>
      <c r="G926" s="324">
        <f>G922+G918+G914</f>
        <v>0</v>
      </c>
      <c r="H926" s="324">
        <f>H922+H918+H914</f>
        <v>0</v>
      </c>
      <c r="I926" s="324">
        <f>I922+I918+I914</f>
        <v>0</v>
      </c>
      <c r="J926" s="325"/>
      <c r="K926" s="325"/>
      <c r="L926" s="325"/>
      <c r="M926" s="325"/>
      <c r="N926" s="325"/>
      <c r="O926" s="325"/>
      <c r="P926" s="325"/>
      <c r="Q926" s="325"/>
      <c r="R926" s="325"/>
      <c r="S926" s="171" t="s">
        <v>392</v>
      </c>
    </row>
    <row r="927" spans="1:19" s="171" customFormat="1" ht="23.25" x14ac:dyDescent="0.25">
      <c r="A927" s="321"/>
      <c r="B927" s="322"/>
      <c r="C927" s="323"/>
      <c r="D927" s="323"/>
      <c r="E927" s="323" t="s">
        <v>334</v>
      </c>
      <c r="F927" s="324">
        <f t="shared" ref="F927:I927" si="334">F923+F919+F915</f>
        <v>0</v>
      </c>
      <c r="G927" s="324">
        <f t="shared" si="334"/>
        <v>0</v>
      </c>
      <c r="H927" s="324">
        <f t="shared" si="334"/>
        <v>0</v>
      </c>
      <c r="I927" s="324">
        <f t="shared" si="334"/>
        <v>0</v>
      </c>
      <c r="J927" s="325" t="s">
        <v>334</v>
      </c>
      <c r="K927" s="325">
        <f>K923+K919+K915</f>
        <v>0</v>
      </c>
      <c r="L927" s="325"/>
      <c r="M927" s="325"/>
      <c r="N927" s="325">
        <f>K927+L927-M927</f>
        <v>0</v>
      </c>
      <c r="O927" s="325">
        <v>0</v>
      </c>
      <c r="P927" s="325"/>
      <c r="Q927" s="325"/>
      <c r="R927" s="325">
        <f>O927+P927-Q927</f>
        <v>0</v>
      </c>
      <c r="S927" s="171" t="s">
        <v>392</v>
      </c>
    </row>
    <row r="928" spans="1:19" s="171" customFormat="1" ht="23.25" x14ac:dyDescent="0.25">
      <c r="A928" s="321"/>
      <c r="B928" s="322"/>
      <c r="C928" s="323"/>
      <c r="D928" s="323"/>
      <c r="E928" s="323" t="s">
        <v>335</v>
      </c>
      <c r="F928" s="324">
        <f t="shared" ref="F928:I928" si="335">F924+F920+F916</f>
        <v>0</v>
      </c>
      <c r="G928" s="324">
        <f t="shared" si="335"/>
        <v>0</v>
      </c>
      <c r="H928" s="324">
        <f t="shared" si="335"/>
        <v>0</v>
      </c>
      <c r="I928" s="324">
        <f t="shared" si="335"/>
        <v>0</v>
      </c>
      <c r="J928" s="325"/>
      <c r="K928" s="325"/>
      <c r="L928" s="325"/>
      <c r="M928" s="325"/>
      <c r="N928" s="325"/>
      <c r="O928" s="325"/>
      <c r="P928" s="325"/>
      <c r="Q928" s="325"/>
      <c r="R928" s="325"/>
      <c r="S928" s="171" t="s">
        <v>392</v>
      </c>
    </row>
    <row r="929" spans="1:19" s="171" customFormat="1" ht="23.25" x14ac:dyDescent="0.25">
      <c r="A929" s="174"/>
      <c r="B929" s="193"/>
      <c r="F929" s="192"/>
      <c r="G929" s="176"/>
      <c r="H929" s="176"/>
      <c r="I929" s="176"/>
      <c r="J929" s="177"/>
      <c r="K929" s="176"/>
      <c r="L929" s="176"/>
      <c r="M929" s="176"/>
      <c r="N929" s="176"/>
      <c r="O929" s="176"/>
      <c r="P929" s="176"/>
      <c r="Q929" s="176"/>
      <c r="R929" s="176"/>
      <c r="S929" s="171" t="s">
        <v>392</v>
      </c>
    </row>
    <row r="930" spans="1:19" s="105" customFormat="1" ht="30" hidden="1" x14ac:dyDescent="0.25">
      <c r="A930" s="116">
        <v>1103</v>
      </c>
      <c r="B930" s="118" t="s">
        <v>96</v>
      </c>
      <c r="C930" s="118" t="s">
        <v>107</v>
      </c>
      <c r="D930" s="118" t="s">
        <v>368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393</v>
      </c>
    </row>
    <row r="931" spans="1:19" s="105" customFormat="1" ht="15" hidden="1" x14ac:dyDescent="0.25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393</v>
      </c>
    </row>
    <row r="932" spans="1:19" s="105" customFormat="1" ht="15" hidden="1" x14ac:dyDescent="0.25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393</v>
      </c>
    </row>
    <row r="933" spans="1:19" s="105" customFormat="1" ht="15" hidden="1" x14ac:dyDescent="0.25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6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393</v>
      </c>
    </row>
    <row r="934" spans="1:19" s="105" customFormat="1" ht="15" hidden="1" x14ac:dyDescent="0.25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393</v>
      </c>
    </row>
    <row r="935" spans="1:19" s="105" customFormat="1" ht="15" hidden="1" x14ac:dyDescent="0.25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393</v>
      </c>
    </row>
    <row r="936" spans="1:19" s="105" customFormat="1" ht="15" hidden="1" x14ac:dyDescent="0.25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393</v>
      </c>
    </row>
    <row r="937" spans="1:19" s="105" customFormat="1" ht="15" hidden="1" x14ac:dyDescent="0.25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7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393</v>
      </c>
    </row>
    <row r="938" spans="1:19" s="105" customFormat="1" ht="15" hidden="1" x14ac:dyDescent="0.25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393</v>
      </c>
    </row>
    <row r="939" spans="1:19" s="105" customFormat="1" ht="15" hidden="1" x14ac:dyDescent="0.25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393</v>
      </c>
    </row>
    <row r="940" spans="1:19" s="105" customFormat="1" ht="15" hidden="1" x14ac:dyDescent="0.25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393</v>
      </c>
    </row>
    <row r="941" spans="1:19" s="105" customFormat="1" ht="15" hidden="1" x14ac:dyDescent="0.25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8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393</v>
      </c>
    </row>
    <row r="942" spans="1:19" s="105" customFormat="1" ht="15" hidden="1" x14ac:dyDescent="0.25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393</v>
      </c>
    </row>
    <row r="943" spans="1:19" s="105" customFormat="1" ht="30" hidden="1" x14ac:dyDescent="0.25">
      <c r="A943" s="108"/>
      <c r="B943" s="109" t="s">
        <v>102</v>
      </c>
      <c r="C943" s="110" t="s">
        <v>107</v>
      </c>
      <c r="D943" s="110" t="s">
        <v>369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393</v>
      </c>
    </row>
    <row r="944" spans="1:19" s="105" customFormat="1" ht="15" hidden="1" x14ac:dyDescent="0.25">
      <c r="A944" s="108"/>
      <c r="B944" s="109"/>
      <c r="C944" s="110"/>
      <c r="D944" s="110"/>
      <c r="E944" s="111" t="s">
        <v>334</v>
      </c>
      <c r="F944" s="112">
        <f t="shared" ref="F944:I944" si="339">F940+F936+F932</f>
        <v>0</v>
      </c>
      <c r="G944" s="112">
        <f t="shared" si="339"/>
        <v>0</v>
      </c>
      <c r="H944" s="112">
        <f t="shared" si="339"/>
        <v>0</v>
      </c>
      <c r="I944" s="112">
        <f t="shared" si="339"/>
        <v>0</v>
      </c>
      <c r="J944" s="114" t="s">
        <v>334</v>
      </c>
      <c r="K944" s="113">
        <f>K940+K936+K932</f>
        <v>0</v>
      </c>
      <c r="L944" s="113">
        <f t="shared" ref="L944:R944" si="340">L940+L936+L932</f>
        <v>0</v>
      </c>
      <c r="M944" s="113">
        <f t="shared" si="340"/>
        <v>0</v>
      </c>
      <c r="N944" s="113">
        <f t="shared" si="340"/>
        <v>0</v>
      </c>
      <c r="O944" s="113">
        <f t="shared" si="340"/>
        <v>0</v>
      </c>
      <c r="P944" s="113">
        <f t="shared" si="340"/>
        <v>0</v>
      </c>
      <c r="Q944" s="113">
        <f t="shared" si="340"/>
        <v>0</v>
      </c>
      <c r="R944" s="113">
        <f t="shared" si="340"/>
        <v>0</v>
      </c>
      <c r="S944" s="105" t="s">
        <v>393</v>
      </c>
    </row>
    <row r="945" spans="1:19" s="105" customFormat="1" ht="15" hidden="1" x14ac:dyDescent="0.25">
      <c r="A945" s="108"/>
      <c r="B945" s="109"/>
      <c r="C945" s="110"/>
      <c r="D945" s="110"/>
      <c r="E945" s="111" t="s">
        <v>335</v>
      </c>
      <c r="F945" s="112">
        <f t="shared" ref="F945:I945" si="341">F941+F937+F933</f>
        <v>0</v>
      </c>
      <c r="G945" s="112">
        <f t="shared" si="341"/>
        <v>0</v>
      </c>
      <c r="H945" s="112">
        <f t="shared" si="341"/>
        <v>0</v>
      </c>
      <c r="I945" s="112">
        <f t="shared" si="341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393</v>
      </c>
    </row>
    <row r="946" spans="1:19" s="105" customFormat="1" ht="15" hidden="1" x14ac:dyDescent="0.25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393</v>
      </c>
    </row>
    <row r="947" spans="1:19" s="171" customFormat="1" ht="23.25" x14ac:dyDescent="0.25">
      <c r="A947" s="334" t="s">
        <v>237</v>
      </c>
      <c r="B947" s="335"/>
      <c r="C947" s="336"/>
      <c r="D947" s="336" t="s">
        <v>234</v>
      </c>
      <c r="E947" s="336" t="s">
        <v>333</v>
      </c>
      <c r="F947" s="337">
        <f>F943+F926+F909</f>
        <v>0</v>
      </c>
      <c r="G947" s="337">
        <f t="shared" ref="G947:I947" si="342">G943+G926+G909</f>
        <v>0</v>
      </c>
      <c r="H947" s="337">
        <f t="shared" si="342"/>
        <v>0</v>
      </c>
      <c r="I947" s="337">
        <f t="shared" si="342"/>
        <v>0</v>
      </c>
      <c r="J947" s="338"/>
      <c r="K947" s="338" t="s">
        <v>2</v>
      </c>
      <c r="L947" s="338" t="s">
        <v>2</v>
      </c>
      <c r="M947" s="338" t="s">
        <v>2</v>
      </c>
      <c r="N947" s="338" t="s">
        <v>2</v>
      </c>
      <c r="O947" s="338" t="s">
        <v>2</v>
      </c>
      <c r="P947" s="338" t="s">
        <v>2</v>
      </c>
      <c r="Q947" s="338" t="s">
        <v>2</v>
      </c>
      <c r="R947" s="338" t="s">
        <v>2</v>
      </c>
      <c r="S947" s="171" t="s">
        <v>382</v>
      </c>
    </row>
    <row r="948" spans="1:19" s="171" customFormat="1" ht="23.25" x14ac:dyDescent="0.25">
      <c r="A948" s="339"/>
      <c r="B948" s="340"/>
      <c r="C948" s="341"/>
      <c r="D948" s="341"/>
      <c r="E948" s="341" t="s">
        <v>334</v>
      </c>
      <c r="F948" s="342">
        <f t="shared" ref="F948:I949" si="343">F944+F927+F910</f>
        <v>0</v>
      </c>
      <c r="G948" s="342">
        <f t="shared" si="343"/>
        <v>0</v>
      </c>
      <c r="H948" s="342">
        <f t="shared" si="343"/>
        <v>0</v>
      </c>
      <c r="I948" s="342">
        <f t="shared" si="343"/>
        <v>0</v>
      </c>
      <c r="J948" s="343" t="s">
        <v>334</v>
      </c>
      <c r="K948" s="343">
        <f>K944+K927+K910</f>
        <v>0</v>
      </c>
      <c r="L948" s="343">
        <f t="shared" ref="L948:R948" si="344">L944+L927+L910</f>
        <v>0</v>
      </c>
      <c r="M948" s="343">
        <f t="shared" si="344"/>
        <v>0</v>
      </c>
      <c r="N948" s="343">
        <f t="shared" si="344"/>
        <v>0</v>
      </c>
      <c r="O948" s="343">
        <f t="shared" si="344"/>
        <v>0</v>
      </c>
      <c r="P948" s="343">
        <f t="shared" si="344"/>
        <v>0</v>
      </c>
      <c r="Q948" s="343">
        <f t="shared" si="344"/>
        <v>0</v>
      </c>
      <c r="R948" s="343">
        <f t="shared" si="344"/>
        <v>0</v>
      </c>
      <c r="S948" s="171" t="s">
        <v>382</v>
      </c>
    </row>
    <row r="949" spans="1:19" s="171" customFormat="1" ht="23.25" x14ac:dyDescent="0.25">
      <c r="A949" s="339"/>
      <c r="B949" s="340"/>
      <c r="C949" s="341"/>
      <c r="D949" s="341"/>
      <c r="E949" s="341" t="s">
        <v>335</v>
      </c>
      <c r="F949" s="342">
        <f t="shared" si="343"/>
        <v>0</v>
      </c>
      <c r="G949" s="342">
        <f t="shared" si="343"/>
        <v>0</v>
      </c>
      <c r="H949" s="342">
        <f t="shared" si="343"/>
        <v>0</v>
      </c>
      <c r="I949" s="342">
        <f t="shared" si="343"/>
        <v>0</v>
      </c>
      <c r="J949" s="343"/>
      <c r="K949" s="343" t="s">
        <v>2</v>
      </c>
      <c r="L949" s="343" t="s">
        <v>2</v>
      </c>
      <c r="M949" s="343" t="s">
        <v>2</v>
      </c>
      <c r="N949" s="343" t="s">
        <v>2</v>
      </c>
      <c r="O949" s="343" t="s">
        <v>2</v>
      </c>
      <c r="P949" s="343" t="s">
        <v>2</v>
      </c>
      <c r="Q949" s="343" t="s">
        <v>2</v>
      </c>
      <c r="R949" s="343" t="s">
        <v>2</v>
      </c>
      <c r="S949" s="171" t="s">
        <v>382</v>
      </c>
    </row>
    <row r="950" spans="1:19" s="171" customFormat="1" ht="24" thickBot="1" x14ac:dyDescent="0.3">
      <c r="A950" s="179"/>
      <c r="B950" s="180"/>
      <c r="C950" s="173"/>
      <c r="D950" s="173"/>
      <c r="E950" s="173"/>
      <c r="F950" s="181"/>
      <c r="G950" s="182"/>
      <c r="H950" s="182"/>
      <c r="I950" s="182"/>
      <c r="J950" s="183"/>
      <c r="K950" s="182"/>
      <c r="L950" s="182"/>
      <c r="M950" s="182"/>
      <c r="N950" s="182"/>
      <c r="O950" s="182"/>
      <c r="P950" s="182"/>
      <c r="Q950" s="182"/>
      <c r="R950" s="182"/>
      <c r="S950" s="171" t="s">
        <v>382</v>
      </c>
    </row>
    <row r="951" spans="1:19" s="173" customFormat="1" ht="49.5" customHeight="1" x14ac:dyDescent="0.25">
      <c r="A951" s="312" t="s">
        <v>92</v>
      </c>
      <c r="B951" s="344"/>
      <c r="C951" s="313" t="s">
        <v>238</v>
      </c>
      <c r="D951" s="313" t="s">
        <v>239</v>
      </c>
      <c r="E951" s="313"/>
      <c r="F951" s="345"/>
      <c r="G951" s="315"/>
      <c r="H951" s="315"/>
      <c r="I951" s="315"/>
      <c r="J951" s="315"/>
      <c r="K951" s="315"/>
      <c r="L951" s="315"/>
      <c r="M951" s="315"/>
      <c r="N951" s="315"/>
      <c r="O951" s="315"/>
      <c r="P951" s="315"/>
      <c r="Q951" s="315"/>
      <c r="R951" s="315"/>
      <c r="S951" s="173" t="s">
        <v>467</v>
      </c>
    </row>
    <row r="952" spans="1:19" s="171" customFormat="1" ht="23.25" x14ac:dyDescent="0.25">
      <c r="A952" s="174"/>
      <c r="B952" s="193"/>
      <c r="F952" s="192"/>
      <c r="G952" s="176"/>
      <c r="H952" s="176"/>
      <c r="I952" s="176"/>
      <c r="J952" s="177"/>
      <c r="K952" s="176"/>
      <c r="L952" s="176"/>
      <c r="M952" s="176"/>
      <c r="N952" s="176"/>
      <c r="O952" s="176"/>
      <c r="P952" s="176"/>
      <c r="Q952" s="176"/>
      <c r="R952" s="176"/>
      <c r="S952" s="173" t="s">
        <v>467</v>
      </c>
    </row>
    <row r="953" spans="1:19" s="171" customFormat="1" ht="46.5" x14ac:dyDescent="0.25">
      <c r="A953" s="316">
        <v>1201</v>
      </c>
      <c r="B953" s="318" t="s">
        <v>96</v>
      </c>
      <c r="C953" s="318" t="s">
        <v>93</v>
      </c>
      <c r="D953" s="318" t="s">
        <v>240</v>
      </c>
      <c r="E953" s="318"/>
      <c r="F953" s="333"/>
      <c r="G953" s="320"/>
      <c r="H953" s="320"/>
      <c r="I953" s="320"/>
      <c r="J953" s="320"/>
      <c r="K953" s="320"/>
      <c r="L953" s="320"/>
      <c r="M953" s="320"/>
      <c r="N953" s="320"/>
      <c r="O953" s="320"/>
      <c r="P953" s="320"/>
      <c r="Q953" s="320"/>
      <c r="R953" s="320"/>
      <c r="S953" s="171" t="s">
        <v>394</v>
      </c>
    </row>
    <row r="954" spans="1:19" s="171" customFormat="1" ht="23.25" x14ac:dyDescent="0.25">
      <c r="A954" s="174"/>
      <c r="B954" s="178" t="s">
        <v>98</v>
      </c>
      <c r="D954" s="171" t="s">
        <v>99</v>
      </c>
      <c r="E954" s="171" t="s">
        <v>333</v>
      </c>
      <c r="F954" s="192">
        <v>0</v>
      </c>
      <c r="G954" s="176">
        <v>0</v>
      </c>
      <c r="H954" s="176">
        <v>0</v>
      </c>
      <c r="I954" s="176">
        <f>F954+G954-H954</f>
        <v>0</v>
      </c>
      <c r="J954" s="177"/>
      <c r="K954" s="176"/>
      <c r="L954" s="176"/>
      <c r="M954" s="176"/>
      <c r="N954" s="176"/>
      <c r="O954" s="176"/>
      <c r="P954" s="176"/>
      <c r="Q954" s="176"/>
      <c r="R954" s="176"/>
      <c r="S954" s="171" t="s">
        <v>394</v>
      </c>
    </row>
    <row r="955" spans="1:19" s="171" customFormat="1" ht="23.25" x14ac:dyDescent="0.25">
      <c r="A955" s="174"/>
      <c r="B955" s="178"/>
      <c r="E955" s="171" t="s">
        <v>334</v>
      </c>
      <c r="F955" s="192">
        <v>0</v>
      </c>
      <c r="G955" s="176">
        <v>0</v>
      </c>
      <c r="H955" s="176">
        <v>0</v>
      </c>
      <c r="I955" s="176">
        <f>F955+G955-H955</f>
        <v>0</v>
      </c>
      <c r="J955" s="177" t="s">
        <v>334</v>
      </c>
      <c r="K955" s="176">
        <v>0</v>
      </c>
      <c r="L955" s="176"/>
      <c r="M955" s="176"/>
      <c r="N955" s="176">
        <f>K955+L955-M955</f>
        <v>0</v>
      </c>
      <c r="O955" s="176">
        <v>0</v>
      </c>
      <c r="P955" s="176"/>
      <c r="Q955" s="176"/>
      <c r="R955" s="176">
        <f>O955+P955-Q955</f>
        <v>0</v>
      </c>
      <c r="S955" s="171" t="s">
        <v>394</v>
      </c>
    </row>
    <row r="956" spans="1:19" s="171" customFormat="1" ht="23.25" x14ac:dyDescent="0.25">
      <c r="A956" s="174"/>
      <c r="B956" s="178"/>
      <c r="E956" s="171" t="s">
        <v>335</v>
      </c>
      <c r="F956" s="192">
        <f>SUM(F954:F955)</f>
        <v>0</v>
      </c>
      <c r="G956" s="176">
        <v>0</v>
      </c>
      <c r="H956" s="176">
        <v>0</v>
      </c>
      <c r="I956" s="176">
        <f t="shared" ref="I956" si="345">F956+G956-H956</f>
        <v>0</v>
      </c>
      <c r="J956" s="177"/>
      <c r="K956" s="176"/>
      <c r="L956" s="176"/>
      <c r="M956" s="176"/>
      <c r="N956" s="176"/>
      <c r="O956" s="176"/>
      <c r="P956" s="176"/>
      <c r="Q956" s="176"/>
      <c r="R956" s="176"/>
      <c r="S956" s="171" t="s">
        <v>394</v>
      </c>
    </row>
    <row r="957" spans="1:19" s="171" customFormat="1" ht="23.25" x14ac:dyDescent="0.25">
      <c r="A957" s="174"/>
      <c r="B957" s="178"/>
      <c r="F957" s="192"/>
      <c r="G957" s="176"/>
      <c r="H957" s="176"/>
      <c r="I957" s="176"/>
      <c r="J957" s="177"/>
      <c r="K957" s="176"/>
      <c r="L957" s="176"/>
      <c r="M957" s="176"/>
      <c r="N957" s="176"/>
      <c r="O957" s="176"/>
      <c r="P957" s="176"/>
      <c r="Q957" s="176"/>
      <c r="R957" s="176"/>
      <c r="S957" s="171" t="s">
        <v>394</v>
      </c>
    </row>
    <row r="958" spans="1:19" s="171" customFormat="1" ht="23.25" x14ac:dyDescent="0.25">
      <c r="A958" s="174"/>
      <c r="B958" s="178" t="s">
        <v>100</v>
      </c>
      <c r="D958" s="171" t="s">
        <v>101</v>
      </c>
      <c r="E958" s="171" t="s">
        <v>333</v>
      </c>
      <c r="F958" s="192">
        <v>0</v>
      </c>
      <c r="G958" s="176">
        <v>0</v>
      </c>
      <c r="H958" s="176">
        <v>0</v>
      </c>
      <c r="I958" s="176">
        <f>F958+G958-H958</f>
        <v>0</v>
      </c>
      <c r="J958" s="177"/>
      <c r="K958" s="176"/>
      <c r="L958" s="176"/>
      <c r="M958" s="176"/>
      <c r="N958" s="176"/>
      <c r="O958" s="176"/>
      <c r="P958" s="176"/>
      <c r="Q958" s="176"/>
      <c r="R958" s="176"/>
      <c r="S958" s="171" t="s">
        <v>394</v>
      </c>
    </row>
    <row r="959" spans="1:19" s="171" customFormat="1" ht="23.25" x14ac:dyDescent="0.25">
      <c r="A959" s="174"/>
      <c r="B959" s="178"/>
      <c r="E959" s="171" t="s">
        <v>334</v>
      </c>
      <c r="F959" s="192">
        <v>300000</v>
      </c>
      <c r="G959" s="176">
        <v>0</v>
      </c>
      <c r="H959" s="176">
        <v>0</v>
      </c>
      <c r="I959" s="176">
        <f>F959+G959-H959</f>
        <v>300000</v>
      </c>
      <c r="J959" s="177" t="s">
        <v>334</v>
      </c>
      <c r="K959" s="176">
        <v>0</v>
      </c>
      <c r="L959" s="176"/>
      <c r="M959" s="176"/>
      <c r="N959" s="176">
        <f>K959+L959-M959</f>
        <v>0</v>
      </c>
      <c r="O959" s="176">
        <v>0</v>
      </c>
      <c r="P959" s="176"/>
      <c r="Q959" s="176"/>
      <c r="R959" s="176">
        <f>O959+P959-Q959</f>
        <v>0</v>
      </c>
      <c r="S959" s="171" t="s">
        <v>394</v>
      </c>
    </row>
    <row r="960" spans="1:19" s="171" customFormat="1" ht="23.25" x14ac:dyDescent="0.25">
      <c r="A960" s="174"/>
      <c r="B960" s="178"/>
      <c r="E960" s="171" t="s">
        <v>335</v>
      </c>
      <c r="F960" s="192">
        <f>SUM(F958:F959)</f>
        <v>300000</v>
      </c>
      <c r="G960" s="176">
        <v>0</v>
      </c>
      <c r="H960" s="176">
        <v>0</v>
      </c>
      <c r="I960" s="176">
        <f t="shared" ref="I960" si="346">F960+G960-H960</f>
        <v>300000</v>
      </c>
      <c r="J960" s="177"/>
      <c r="K960" s="176"/>
      <c r="L960" s="176"/>
      <c r="M960" s="176"/>
      <c r="N960" s="176"/>
      <c r="O960" s="176"/>
      <c r="P960" s="176"/>
      <c r="Q960" s="176"/>
      <c r="R960" s="176"/>
      <c r="S960" s="171" t="s">
        <v>394</v>
      </c>
    </row>
    <row r="961" spans="1:19" s="171" customFormat="1" ht="23.25" x14ac:dyDescent="0.25">
      <c r="A961" s="174"/>
      <c r="B961" s="178"/>
      <c r="F961" s="192"/>
      <c r="G961" s="176"/>
      <c r="H961" s="176"/>
      <c r="I961" s="176"/>
      <c r="J961" s="177"/>
      <c r="K961" s="176"/>
      <c r="L961" s="176"/>
      <c r="M961" s="176"/>
      <c r="N961" s="176"/>
      <c r="O961" s="176"/>
      <c r="P961" s="176"/>
      <c r="Q961" s="176"/>
      <c r="R961" s="176"/>
      <c r="S961" s="171" t="s">
        <v>394</v>
      </c>
    </row>
    <row r="962" spans="1:19" s="171" customFormat="1" ht="46.5" x14ac:dyDescent="0.25">
      <c r="A962" s="174"/>
      <c r="B962" s="178" t="s">
        <v>109</v>
      </c>
      <c r="D962" s="171" t="s">
        <v>110</v>
      </c>
      <c r="E962" s="171" t="s">
        <v>333</v>
      </c>
      <c r="F962" s="192">
        <v>0</v>
      </c>
      <c r="G962" s="176">
        <v>0</v>
      </c>
      <c r="H962" s="176">
        <v>0</v>
      </c>
      <c r="I962" s="176">
        <f>F962+G962-H962</f>
        <v>0</v>
      </c>
      <c r="J962" s="177"/>
      <c r="K962" s="176"/>
      <c r="L962" s="176"/>
      <c r="M962" s="176"/>
      <c r="N962" s="176"/>
      <c r="O962" s="176"/>
      <c r="P962" s="176"/>
      <c r="Q962" s="176"/>
      <c r="R962" s="176"/>
      <c r="S962" s="171" t="s">
        <v>394</v>
      </c>
    </row>
    <row r="963" spans="1:19" s="171" customFormat="1" ht="23.25" x14ac:dyDescent="0.25">
      <c r="A963" s="174"/>
      <c r="B963" s="178"/>
      <c r="E963" s="171" t="s">
        <v>334</v>
      </c>
      <c r="F963" s="192">
        <v>0</v>
      </c>
      <c r="G963" s="176">
        <v>0</v>
      </c>
      <c r="H963" s="176">
        <v>0</v>
      </c>
      <c r="I963" s="176">
        <f>F963+G963-H963</f>
        <v>0</v>
      </c>
      <c r="J963" s="177" t="s">
        <v>334</v>
      </c>
      <c r="K963" s="176">
        <v>0</v>
      </c>
      <c r="L963" s="176"/>
      <c r="M963" s="176"/>
      <c r="N963" s="176">
        <f>K963+L963-M963</f>
        <v>0</v>
      </c>
      <c r="O963" s="176">
        <v>0</v>
      </c>
      <c r="P963" s="176"/>
      <c r="Q963" s="176"/>
      <c r="R963" s="176">
        <f>O963+P963-Q963</f>
        <v>0</v>
      </c>
      <c r="S963" s="171" t="s">
        <v>394</v>
      </c>
    </row>
    <row r="964" spans="1:19" s="171" customFormat="1" ht="23.25" x14ac:dyDescent="0.25">
      <c r="A964" s="174"/>
      <c r="B964" s="178"/>
      <c r="E964" s="171" t="s">
        <v>335</v>
      </c>
      <c r="F964" s="192">
        <f>SUM(F962:F963)</f>
        <v>0</v>
      </c>
      <c r="G964" s="176">
        <v>0</v>
      </c>
      <c r="H964" s="176">
        <v>0</v>
      </c>
      <c r="I964" s="176">
        <f t="shared" ref="I964" si="347">F964+G964-H964</f>
        <v>0</v>
      </c>
      <c r="J964" s="177"/>
      <c r="K964" s="176"/>
      <c r="L964" s="176"/>
      <c r="M964" s="176"/>
      <c r="N964" s="176"/>
      <c r="O964" s="176"/>
      <c r="P964" s="176"/>
      <c r="Q964" s="176"/>
      <c r="R964" s="176"/>
      <c r="S964" s="171" t="s">
        <v>394</v>
      </c>
    </row>
    <row r="965" spans="1:19" s="171" customFormat="1" ht="23.25" x14ac:dyDescent="0.25">
      <c r="A965" s="174"/>
      <c r="B965" s="178"/>
      <c r="F965" s="192"/>
      <c r="G965" s="176"/>
      <c r="H965" s="176"/>
      <c r="I965" s="176"/>
      <c r="J965" s="177"/>
      <c r="K965" s="176"/>
      <c r="L965" s="176"/>
      <c r="M965" s="176"/>
      <c r="N965" s="176"/>
      <c r="O965" s="176"/>
      <c r="P965" s="176"/>
      <c r="Q965" s="176"/>
      <c r="R965" s="176"/>
      <c r="S965" s="171" t="s">
        <v>394</v>
      </c>
    </row>
    <row r="966" spans="1:19" s="171" customFormat="1" ht="46.5" x14ac:dyDescent="0.25">
      <c r="A966" s="321"/>
      <c r="B966" s="322" t="s">
        <v>102</v>
      </c>
      <c r="C966" s="323" t="s">
        <v>93</v>
      </c>
      <c r="D966" s="323" t="s">
        <v>240</v>
      </c>
      <c r="E966" s="323" t="s">
        <v>333</v>
      </c>
      <c r="F966" s="324">
        <f>F962+F958+F954</f>
        <v>0</v>
      </c>
      <c r="G966" s="324">
        <f>G962+G958+G954</f>
        <v>0</v>
      </c>
      <c r="H966" s="324">
        <f>H962+H958+H954</f>
        <v>0</v>
      </c>
      <c r="I966" s="324">
        <f>I962+I958+I954</f>
        <v>0</v>
      </c>
      <c r="J966" s="325"/>
      <c r="K966" s="325"/>
      <c r="L966" s="325"/>
      <c r="M966" s="325"/>
      <c r="N966" s="325"/>
      <c r="O966" s="325"/>
      <c r="P966" s="325"/>
      <c r="Q966" s="325"/>
      <c r="R966" s="325"/>
      <c r="S966" s="171" t="s">
        <v>394</v>
      </c>
    </row>
    <row r="967" spans="1:19" s="171" customFormat="1" ht="23.25" x14ac:dyDescent="0.25">
      <c r="A967" s="321"/>
      <c r="B967" s="322"/>
      <c r="C967" s="323"/>
      <c r="D967" s="323"/>
      <c r="E967" s="323" t="s">
        <v>334</v>
      </c>
      <c r="F967" s="324">
        <f t="shared" ref="F967:I967" si="348">F963+F959+F955</f>
        <v>300000</v>
      </c>
      <c r="G967" s="324">
        <f t="shared" si="348"/>
        <v>0</v>
      </c>
      <c r="H967" s="324">
        <f t="shared" si="348"/>
        <v>0</v>
      </c>
      <c r="I967" s="324">
        <f t="shared" si="348"/>
        <v>300000</v>
      </c>
      <c r="J967" s="325" t="s">
        <v>334</v>
      </c>
      <c r="K967" s="325">
        <f>K963+K959+K955</f>
        <v>0</v>
      </c>
      <c r="L967" s="325">
        <f t="shared" ref="L967:R967" si="349">L963+L959+L955</f>
        <v>0</v>
      </c>
      <c r="M967" s="325">
        <f t="shared" si="349"/>
        <v>0</v>
      </c>
      <c r="N967" s="325">
        <f t="shared" si="349"/>
        <v>0</v>
      </c>
      <c r="O967" s="325">
        <f t="shared" si="349"/>
        <v>0</v>
      </c>
      <c r="P967" s="325">
        <f t="shared" si="349"/>
        <v>0</v>
      </c>
      <c r="Q967" s="325">
        <f t="shared" si="349"/>
        <v>0</v>
      </c>
      <c r="R967" s="325">
        <f t="shared" si="349"/>
        <v>0</v>
      </c>
      <c r="S967" s="171" t="s">
        <v>394</v>
      </c>
    </row>
    <row r="968" spans="1:19" s="171" customFormat="1" ht="23.25" x14ac:dyDescent="0.25">
      <c r="A968" s="321"/>
      <c r="B968" s="322"/>
      <c r="C968" s="323"/>
      <c r="D968" s="323"/>
      <c r="E968" s="323" t="s">
        <v>335</v>
      </c>
      <c r="F968" s="324">
        <f t="shared" ref="F968:I968" si="350">F964+F960+F956</f>
        <v>300000</v>
      </c>
      <c r="G968" s="324">
        <f t="shared" si="350"/>
        <v>0</v>
      </c>
      <c r="H968" s="324">
        <f t="shared" si="350"/>
        <v>0</v>
      </c>
      <c r="I968" s="324">
        <f t="shared" si="350"/>
        <v>300000</v>
      </c>
      <c r="J968" s="325"/>
      <c r="K968" s="325"/>
      <c r="L968" s="325"/>
      <c r="M968" s="325"/>
      <c r="N968" s="325"/>
      <c r="O968" s="325"/>
      <c r="P968" s="325"/>
      <c r="Q968" s="325"/>
      <c r="R968" s="325"/>
      <c r="S968" s="171" t="s">
        <v>394</v>
      </c>
    </row>
    <row r="969" spans="1:19" s="105" customFormat="1" ht="15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394</v>
      </c>
    </row>
    <row r="970" spans="1:19" s="171" customFormat="1" ht="23.25" x14ac:dyDescent="0.25">
      <c r="A970" s="316">
        <v>1202</v>
      </c>
      <c r="B970" s="318" t="s">
        <v>96</v>
      </c>
      <c r="C970" s="318" t="s">
        <v>104</v>
      </c>
      <c r="D970" s="318" t="s">
        <v>241</v>
      </c>
      <c r="E970" s="318"/>
      <c r="F970" s="333"/>
      <c r="G970" s="320"/>
      <c r="H970" s="320"/>
      <c r="I970" s="320"/>
      <c r="J970" s="320"/>
      <c r="K970" s="320"/>
      <c r="L970" s="320"/>
      <c r="M970" s="320"/>
      <c r="N970" s="320"/>
      <c r="O970" s="320"/>
      <c r="P970" s="320"/>
      <c r="Q970" s="320"/>
      <c r="R970" s="320"/>
      <c r="S970" s="171" t="s">
        <v>395</v>
      </c>
    </row>
    <row r="971" spans="1:19" s="171" customFormat="1" ht="23.25" x14ac:dyDescent="0.25">
      <c r="A971" s="174"/>
      <c r="B971" s="178" t="s">
        <v>98</v>
      </c>
      <c r="D971" s="171" t="s">
        <v>99</v>
      </c>
      <c r="E971" s="171" t="s">
        <v>333</v>
      </c>
      <c r="F971" s="192">
        <v>0</v>
      </c>
      <c r="G971" s="176">
        <v>0</v>
      </c>
      <c r="H971" s="176">
        <v>0</v>
      </c>
      <c r="I971" s="176">
        <f>F971+G971-H971</f>
        <v>0</v>
      </c>
      <c r="J971" s="177"/>
      <c r="K971" s="176"/>
      <c r="L971" s="176"/>
      <c r="M971" s="176"/>
      <c r="N971" s="176"/>
      <c r="O971" s="176"/>
      <c r="P971" s="176"/>
      <c r="Q971" s="176"/>
      <c r="R971" s="176"/>
      <c r="S971" s="171" t="s">
        <v>395</v>
      </c>
    </row>
    <row r="972" spans="1:19" s="171" customFormat="1" ht="23.25" x14ac:dyDescent="0.25">
      <c r="A972" s="174"/>
      <c r="B972" s="178"/>
      <c r="E972" s="171" t="s">
        <v>334</v>
      </c>
      <c r="F972" s="192">
        <v>0</v>
      </c>
      <c r="G972" s="176">
        <v>0</v>
      </c>
      <c r="H972" s="176">
        <v>0</v>
      </c>
      <c r="I972" s="176">
        <f>F972+G972-H972</f>
        <v>0</v>
      </c>
      <c r="J972" s="177" t="s">
        <v>334</v>
      </c>
      <c r="K972" s="176">
        <v>0</v>
      </c>
      <c r="L972" s="176"/>
      <c r="M972" s="176"/>
      <c r="N972" s="176">
        <f>K972+L972-M972</f>
        <v>0</v>
      </c>
      <c r="O972" s="176">
        <v>0</v>
      </c>
      <c r="P972" s="176"/>
      <c r="Q972" s="176"/>
      <c r="R972" s="176">
        <f>O972+P972-Q972</f>
        <v>0</v>
      </c>
      <c r="S972" s="171" t="s">
        <v>395</v>
      </c>
    </row>
    <row r="973" spans="1:19" s="171" customFormat="1" ht="23.25" x14ac:dyDescent="0.25">
      <c r="A973" s="174"/>
      <c r="B973" s="178"/>
      <c r="E973" s="171" t="s">
        <v>335</v>
      </c>
      <c r="F973" s="192">
        <f>SUM(F971:F972)</f>
        <v>0</v>
      </c>
      <c r="G973" s="176">
        <v>0</v>
      </c>
      <c r="H973" s="176">
        <v>0</v>
      </c>
      <c r="I973" s="176">
        <f t="shared" ref="I973" si="351">F973+G973-H973</f>
        <v>0</v>
      </c>
      <c r="J973" s="177"/>
      <c r="K973" s="176"/>
      <c r="L973" s="176"/>
      <c r="M973" s="176"/>
      <c r="N973" s="176"/>
      <c r="O973" s="176"/>
      <c r="P973" s="176"/>
      <c r="Q973" s="176"/>
      <c r="R973" s="176"/>
      <c r="S973" s="171" t="s">
        <v>395</v>
      </c>
    </row>
    <row r="974" spans="1:19" s="171" customFormat="1" ht="23.25" x14ac:dyDescent="0.25">
      <c r="A974" s="174"/>
      <c r="B974" s="178"/>
      <c r="F974" s="192"/>
      <c r="G974" s="176"/>
      <c r="H974" s="176"/>
      <c r="I974" s="176"/>
      <c r="J974" s="177"/>
      <c r="K974" s="176"/>
      <c r="L974" s="176"/>
      <c r="M974" s="176"/>
      <c r="N974" s="176"/>
      <c r="O974" s="176"/>
      <c r="P974" s="176"/>
      <c r="Q974" s="176"/>
      <c r="R974" s="176"/>
      <c r="S974" s="171" t="s">
        <v>395</v>
      </c>
    </row>
    <row r="975" spans="1:19" s="171" customFormat="1" ht="23.25" x14ac:dyDescent="0.25">
      <c r="A975" s="174"/>
      <c r="B975" s="178" t="s">
        <v>100</v>
      </c>
      <c r="D975" s="171" t="s">
        <v>101</v>
      </c>
      <c r="E975" s="171" t="s">
        <v>333</v>
      </c>
      <c r="F975" s="192">
        <v>0</v>
      </c>
      <c r="G975" s="176">
        <v>0</v>
      </c>
      <c r="H975" s="176">
        <v>0</v>
      </c>
      <c r="I975" s="176">
        <v>0</v>
      </c>
      <c r="J975" s="177"/>
      <c r="K975" s="176"/>
      <c r="L975" s="176"/>
      <c r="M975" s="176"/>
      <c r="N975" s="176"/>
      <c r="O975" s="176"/>
      <c r="P975" s="176"/>
      <c r="Q975" s="176"/>
      <c r="R975" s="176"/>
      <c r="S975" s="171" t="s">
        <v>395</v>
      </c>
    </row>
    <row r="976" spans="1:19" s="171" customFormat="1" ht="23.25" x14ac:dyDescent="0.25">
      <c r="A976" s="174"/>
      <c r="B976" s="178"/>
      <c r="E976" s="171" t="s">
        <v>334</v>
      </c>
      <c r="F976" s="192">
        <v>0</v>
      </c>
      <c r="G976" s="176">
        <v>0</v>
      </c>
      <c r="H976" s="176">
        <v>0</v>
      </c>
      <c r="I976" s="176">
        <f>F976+G976-H976</f>
        <v>0</v>
      </c>
      <c r="J976" s="177" t="s">
        <v>334</v>
      </c>
      <c r="K976" s="176">
        <v>0</v>
      </c>
      <c r="L976" s="176"/>
      <c r="M976" s="176"/>
      <c r="N976" s="176">
        <f>K976+L976-M976</f>
        <v>0</v>
      </c>
      <c r="O976" s="176">
        <v>0</v>
      </c>
      <c r="P976" s="176"/>
      <c r="Q976" s="176"/>
      <c r="R976" s="176">
        <f>O976+P976-Q976</f>
        <v>0</v>
      </c>
      <c r="S976" s="171" t="s">
        <v>395</v>
      </c>
    </row>
    <row r="977" spans="1:19" s="171" customFormat="1" ht="23.25" x14ac:dyDescent="0.25">
      <c r="A977" s="174"/>
      <c r="B977" s="178"/>
      <c r="E977" s="171" t="s">
        <v>335</v>
      </c>
      <c r="F977" s="192">
        <v>0</v>
      </c>
      <c r="G977" s="176">
        <v>0</v>
      </c>
      <c r="H977" s="176">
        <v>0</v>
      </c>
      <c r="I977" s="176">
        <f t="shared" ref="I977" si="352">F977+G977-H977</f>
        <v>0</v>
      </c>
      <c r="J977" s="177"/>
      <c r="K977" s="176"/>
      <c r="L977" s="176"/>
      <c r="M977" s="176"/>
      <c r="N977" s="176"/>
      <c r="O977" s="176"/>
      <c r="P977" s="176"/>
      <c r="Q977" s="176"/>
      <c r="R977" s="176"/>
      <c r="S977" s="171" t="s">
        <v>395</v>
      </c>
    </row>
    <row r="978" spans="1:19" s="171" customFormat="1" ht="23.25" x14ac:dyDescent="0.25">
      <c r="A978" s="174"/>
      <c r="B978" s="178"/>
      <c r="F978" s="192"/>
      <c r="G978" s="176"/>
      <c r="H978" s="176"/>
      <c r="I978" s="176"/>
      <c r="J978" s="177"/>
      <c r="K978" s="176"/>
      <c r="L978" s="176"/>
      <c r="M978" s="176"/>
      <c r="N978" s="176"/>
      <c r="O978" s="176"/>
      <c r="P978" s="176"/>
      <c r="Q978" s="176"/>
      <c r="R978" s="176"/>
      <c r="S978" s="171" t="s">
        <v>395</v>
      </c>
    </row>
    <row r="979" spans="1:19" s="171" customFormat="1" ht="46.5" x14ac:dyDescent="0.25">
      <c r="A979" s="174"/>
      <c r="B979" s="178" t="s">
        <v>109</v>
      </c>
      <c r="D979" s="171" t="s">
        <v>110</v>
      </c>
      <c r="E979" s="171" t="s">
        <v>333</v>
      </c>
      <c r="F979" s="192">
        <v>0</v>
      </c>
      <c r="G979" s="176">
        <v>0</v>
      </c>
      <c r="H979" s="176">
        <v>0</v>
      </c>
      <c r="I979" s="176">
        <f>F979+G979-H979</f>
        <v>0</v>
      </c>
      <c r="J979" s="177"/>
      <c r="K979" s="176"/>
      <c r="L979" s="176"/>
      <c r="M979" s="176"/>
      <c r="N979" s="176"/>
      <c r="O979" s="176"/>
      <c r="P979" s="176"/>
      <c r="Q979" s="176"/>
      <c r="R979" s="176"/>
      <c r="S979" s="171" t="s">
        <v>395</v>
      </c>
    </row>
    <row r="980" spans="1:19" s="171" customFormat="1" ht="23.25" x14ac:dyDescent="0.25">
      <c r="A980" s="174"/>
      <c r="B980" s="178"/>
      <c r="E980" s="171" t="s">
        <v>334</v>
      </c>
      <c r="F980" s="192">
        <v>0</v>
      </c>
      <c r="G980" s="176">
        <v>0</v>
      </c>
      <c r="H980" s="176">
        <v>0</v>
      </c>
      <c r="I980" s="176">
        <f>F980+G980-H980</f>
        <v>0</v>
      </c>
      <c r="J980" s="177" t="s">
        <v>334</v>
      </c>
      <c r="K980" s="176">
        <v>0</v>
      </c>
      <c r="L980" s="176"/>
      <c r="M980" s="176"/>
      <c r="N980" s="176">
        <f>K980+L980-M980</f>
        <v>0</v>
      </c>
      <c r="O980" s="176">
        <v>0</v>
      </c>
      <c r="P980" s="176"/>
      <c r="Q980" s="176"/>
      <c r="R980" s="176">
        <f>O980+P980-Q980</f>
        <v>0</v>
      </c>
      <c r="S980" s="171" t="s">
        <v>395</v>
      </c>
    </row>
    <row r="981" spans="1:19" s="171" customFormat="1" ht="23.25" x14ac:dyDescent="0.25">
      <c r="A981" s="174"/>
      <c r="B981" s="178"/>
      <c r="E981" s="171" t="s">
        <v>335</v>
      </c>
      <c r="F981" s="192">
        <f>SUM(F979:F980)</f>
        <v>0</v>
      </c>
      <c r="G981" s="176">
        <v>0</v>
      </c>
      <c r="H981" s="176">
        <v>0</v>
      </c>
      <c r="I981" s="176">
        <f t="shared" ref="I981" si="353">F981+G981-H981</f>
        <v>0</v>
      </c>
      <c r="J981" s="177"/>
      <c r="K981" s="176"/>
      <c r="L981" s="176"/>
      <c r="M981" s="176"/>
      <c r="N981" s="176"/>
      <c r="O981" s="176"/>
      <c r="P981" s="176"/>
      <c r="Q981" s="176"/>
      <c r="R981" s="176"/>
      <c r="S981" s="171" t="s">
        <v>395</v>
      </c>
    </row>
    <row r="982" spans="1:19" s="171" customFormat="1" ht="23.25" x14ac:dyDescent="0.25">
      <c r="A982" s="174"/>
      <c r="B982" s="193"/>
      <c r="F982" s="192"/>
      <c r="G982" s="176"/>
      <c r="H982" s="176"/>
      <c r="I982" s="176"/>
      <c r="J982" s="177"/>
      <c r="K982" s="176"/>
      <c r="L982" s="176"/>
      <c r="M982" s="176"/>
      <c r="N982" s="176"/>
      <c r="O982" s="176"/>
      <c r="P982" s="176"/>
      <c r="Q982" s="176"/>
      <c r="R982" s="176"/>
      <c r="S982" s="171" t="s">
        <v>395</v>
      </c>
    </row>
    <row r="983" spans="1:19" s="171" customFormat="1" ht="31.5" customHeight="1" x14ac:dyDescent="0.25">
      <c r="A983" s="321"/>
      <c r="B983" s="322" t="s">
        <v>102</v>
      </c>
      <c r="C983" s="323" t="s">
        <v>104</v>
      </c>
      <c r="D983" s="323" t="s">
        <v>241</v>
      </c>
      <c r="E983" s="323" t="s">
        <v>333</v>
      </c>
      <c r="F983" s="324">
        <f>F979+F975+F971</f>
        <v>0</v>
      </c>
      <c r="G983" s="324">
        <f>G979+G975+G971</f>
        <v>0</v>
      </c>
      <c r="H983" s="324">
        <f>H979+H975+H971</f>
        <v>0</v>
      </c>
      <c r="I983" s="324">
        <f>I979+I975+I971</f>
        <v>0</v>
      </c>
      <c r="J983" s="325"/>
      <c r="K983" s="325"/>
      <c r="L983" s="325"/>
      <c r="M983" s="325"/>
      <c r="N983" s="325"/>
      <c r="O983" s="325"/>
      <c r="P983" s="325"/>
      <c r="Q983" s="325"/>
      <c r="R983" s="325"/>
      <c r="S983" s="171" t="s">
        <v>395</v>
      </c>
    </row>
    <row r="984" spans="1:19" s="171" customFormat="1" ht="23.25" x14ac:dyDescent="0.25">
      <c r="A984" s="321"/>
      <c r="B984" s="322"/>
      <c r="C984" s="323"/>
      <c r="D984" s="323"/>
      <c r="E984" s="323" t="s">
        <v>334</v>
      </c>
      <c r="F984" s="324">
        <f t="shared" ref="F984:I984" si="354">F980+F976+F972</f>
        <v>0</v>
      </c>
      <c r="G984" s="324">
        <f t="shared" si="354"/>
        <v>0</v>
      </c>
      <c r="H984" s="324">
        <f t="shared" si="354"/>
        <v>0</v>
      </c>
      <c r="I984" s="324">
        <f t="shared" si="354"/>
        <v>0</v>
      </c>
      <c r="J984" s="325" t="s">
        <v>334</v>
      </c>
      <c r="K984" s="325">
        <f>K980+K976+K972</f>
        <v>0</v>
      </c>
      <c r="L984" s="325">
        <f t="shared" ref="L984:R984" si="355">L980+L976+L972</f>
        <v>0</v>
      </c>
      <c r="M984" s="325">
        <f t="shared" si="355"/>
        <v>0</v>
      </c>
      <c r="N984" s="325">
        <f t="shared" si="355"/>
        <v>0</v>
      </c>
      <c r="O984" s="325">
        <f t="shared" si="355"/>
        <v>0</v>
      </c>
      <c r="P984" s="325">
        <f t="shared" si="355"/>
        <v>0</v>
      </c>
      <c r="Q984" s="325">
        <f t="shared" si="355"/>
        <v>0</v>
      </c>
      <c r="R984" s="325">
        <f t="shared" si="355"/>
        <v>0</v>
      </c>
      <c r="S984" s="171" t="s">
        <v>395</v>
      </c>
    </row>
    <row r="985" spans="1:19" s="171" customFormat="1" ht="23.25" x14ac:dyDescent="0.25">
      <c r="A985" s="321"/>
      <c r="B985" s="322"/>
      <c r="C985" s="323"/>
      <c r="D985" s="323"/>
      <c r="E985" s="323" t="s">
        <v>335</v>
      </c>
      <c r="F985" s="324">
        <f t="shared" ref="F985:I985" si="356">F981+F977+F973</f>
        <v>0</v>
      </c>
      <c r="G985" s="324">
        <f t="shared" si="356"/>
        <v>0</v>
      </c>
      <c r="H985" s="324">
        <f t="shared" si="356"/>
        <v>0</v>
      </c>
      <c r="I985" s="324">
        <f t="shared" si="356"/>
        <v>0</v>
      </c>
      <c r="J985" s="325"/>
      <c r="K985" s="325"/>
      <c r="L985" s="325"/>
      <c r="M985" s="325"/>
      <c r="N985" s="325"/>
      <c r="O985" s="325"/>
      <c r="P985" s="325"/>
      <c r="Q985" s="325"/>
      <c r="R985" s="325"/>
      <c r="S985" s="171" t="s">
        <v>395</v>
      </c>
    </row>
    <row r="986" spans="1:19" s="171" customFormat="1" ht="23.25" x14ac:dyDescent="0.25">
      <c r="A986" s="174"/>
      <c r="B986" s="193"/>
      <c r="F986" s="192"/>
      <c r="G986" s="176"/>
      <c r="H986" s="176"/>
      <c r="I986" s="176"/>
      <c r="J986" s="177"/>
      <c r="K986" s="176"/>
      <c r="L986" s="176"/>
      <c r="M986" s="176"/>
      <c r="N986" s="176"/>
      <c r="O986" s="176"/>
      <c r="P986" s="176"/>
      <c r="Q986" s="176"/>
      <c r="R986" s="176"/>
      <c r="S986" s="171" t="s">
        <v>395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396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396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396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7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396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396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396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396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8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396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396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396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396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59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396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396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396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60">F997+F993+F989</f>
        <v>0</v>
      </c>
      <c r="G1001" s="112">
        <f t="shared" ref="G1001:I1001" si="361">G997+G993+G989</f>
        <v>0</v>
      </c>
      <c r="H1001" s="112">
        <f t="shared" si="361"/>
        <v>0</v>
      </c>
      <c r="I1001" s="112">
        <f t="shared" si="361"/>
        <v>0</v>
      </c>
      <c r="J1001" s="114" t="s">
        <v>334</v>
      </c>
      <c r="K1001" s="113">
        <f>K997+K993+K990</f>
        <v>0</v>
      </c>
      <c r="L1001" s="113">
        <f t="shared" ref="L1001:R1001" si="362">L997+L993+L990</f>
        <v>0</v>
      </c>
      <c r="M1001" s="113">
        <f t="shared" si="362"/>
        <v>0</v>
      </c>
      <c r="N1001" s="113">
        <f t="shared" si="362"/>
        <v>0</v>
      </c>
      <c r="O1001" s="113">
        <f t="shared" si="362"/>
        <v>0</v>
      </c>
      <c r="P1001" s="113">
        <f t="shared" si="362"/>
        <v>0</v>
      </c>
      <c r="Q1001" s="113">
        <f t="shared" si="362"/>
        <v>0</v>
      </c>
      <c r="R1001" s="113">
        <f t="shared" si="362"/>
        <v>0</v>
      </c>
      <c r="S1001" s="105" t="s">
        <v>396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60"/>
        <v>0</v>
      </c>
      <c r="G1002" s="112">
        <f t="shared" ref="G1002:I1002" si="363">G998+G994+G990</f>
        <v>0</v>
      </c>
      <c r="H1002" s="112">
        <f t="shared" si="363"/>
        <v>0</v>
      </c>
      <c r="I1002" s="112">
        <f t="shared" si="363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396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396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397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397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397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4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397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397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397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397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5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397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397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397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397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6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397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397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397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7">F1014+F1010+F1006</f>
        <v>0</v>
      </c>
      <c r="G1018" s="112">
        <f t="shared" si="367"/>
        <v>0</v>
      </c>
      <c r="H1018" s="112">
        <f t="shared" si="367"/>
        <v>0</v>
      </c>
      <c r="I1018" s="112">
        <f t="shared" si="367"/>
        <v>0</v>
      </c>
      <c r="J1018" s="114" t="s">
        <v>334</v>
      </c>
      <c r="K1018" s="113">
        <f>K1014+K1010+K1006</f>
        <v>0</v>
      </c>
      <c r="L1018" s="113">
        <f t="shared" ref="L1018:R1018" si="368">L1014+L1010+L1006</f>
        <v>0</v>
      </c>
      <c r="M1018" s="113">
        <f t="shared" si="368"/>
        <v>0</v>
      </c>
      <c r="N1018" s="113">
        <f t="shared" si="368"/>
        <v>0</v>
      </c>
      <c r="O1018" s="113">
        <f t="shared" si="368"/>
        <v>0</v>
      </c>
      <c r="P1018" s="113">
        <f t="shared" si="368"/>
        <v>0</v>
      </c>
      <c r="Q1018" s="113">
        <f t="shared" si="368"/>
        <v>0</v>
      </c>
      <c r="R1018" s="113">
        <f t="shared" si="368"/>
        <v>0</v>
      </c>
      <c r="S1018" s="105" t="s">
        <v>397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69">F1015+F1011+F1007</f>
        <v>0</v>
      </c>
      <c r="G1019" s="112">
        <f t="shared" si="369"/>
        <v>0</v>
      </c>
      <c r="H1019" s="112">
        <f t="shared" si="369"/>
        <v>0</v>
      </c>
      <c r="I1019" s="112">
        <f t="shared" si="369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397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397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398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398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398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70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398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398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398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398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71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398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398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398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398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2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398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398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398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3">F1031+F1027+F1023</f>
        <v>0</v>
      </c>
      <c r="G1035" s="112">
        <f t="shared" si="373"/>
        <v>0</v>
      </c>
      <c r="H1035" s="112">
        <f t="shared" si="373"/>
        <v>0</v>
      </c>
      <c r="I1035" s="112">
        <f t="shared" si="373"/>
        <v>0</v>
      </c>
      <c r="J1035" s="114" t="s">
        <v>334</v>
      </c>
      <c r="K1035" s="113">
        <f>K1031+K1027+K1023</f>
        <v>0</v>
      </c>
      <c r="L1035" s="113">
        <f t="shared" ref="L1035:R1035" si="374">L1031+L1027+L1023</f>
        <v>0</v>
      </c>
      <c r="M1035" s="113">
        <f t="shared" si="374"/>
        <v>0</v>
      </c>
      <c r="N1035" s="113">
        <f t="shared" si="374"/>
        <v>0</v>
      </c>
      <c r="O1035" s="113">
        <f t="shared" si="374"/>
        <v>0</v>
      </c>
      <c r="P1035" s="113">
        <f t="shared" si="374"/>
        <v>0</v>
      </c>
      <c r="Q1035" s="113">
        <f t="shared" si="374"/>
        <v>0</v>
      </c>
      <c r="R1035" s="113">
        <f t="shared" si="374"/>
        <v>0</v>
      </c>
      <c r="S1035" s="105" t="s">
        <v>398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5">F1032+F1028+F1024</f>
        <v>0</v>
      </c>
      <c r="G1036" s="112">
        <f t="shared" si="375"/>
        <v>0</v>
      </c>
      <c r="H1036" s="112">
        <f t="shared" si="375"/>
        <v>0</v>
      </c>
      <c r="I1036" s="112">
        <f t="shared" si="375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398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398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399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399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399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6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399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399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399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399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7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399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399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399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399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8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399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399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399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79">F1048+F1044+F1040</f>
        <v>0</v>
      </c>
      <c r="G1052" s="112">
        <f t="shared" si="379"/>
        <v>0</v>
      </c>
      <c r="H1052" s="112">
        <f t="shared" si="379"/>
        <v>0</v>
      </c>
      <c r="I1052" s="112">
        <f t="shared" si="379"/>
        <v>0</v>
      </c>
      <c r="J1052" s="114" t="s">
        <v>334</v>
      </c>
      <c r="K1052" s="113">
        <f>K1048+K1044+K1040</f>
        <v>0</v>
      </c>
      <c r="L1052" s="113">
        <f t="shared" ref="L1052:R1052" si="380">L1048+L1044+L1040</f>
        <v>0</v>
      </c>
      <c r="M1052" s="113">
        <f t="shared" si="380"/>
        <v>0</v>
      </c>
      <c r="N1052" s="113">
        <f t="shared" si="380"/>
        <v>0</v>
      </c>
      <c r="O1052" s="113">
        <f t="shared" si="380"/>
        <v>0</v>
      </c>
      <c r="P1052" s="113">
        <f t="shared" si="380"/>
        <v>0</v>
      </c>
      <c r="Q1052" s="113">
        <f t="shared" si="380"/>
        <v>0</v>
      </c>
      <c r="R1052" s="113">
        <f t="shared" si="380"/>
        <v>0</v>
      </c>
      <c r="S1052" s="105" t="s">
        <v>399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81">F1049+F1045+F1041</f>
        <v>0</v>
      </c>
      <c r="G1053" s="112">
        <f t="shared" si="381"/>
        <v>0</v>
      </c>
      <c r="H1053" s="112">
        <f t="shared" si="381"/>
        <v>0</v>
      </c>
      <c r="I1053" s="112">
        <f t="shared" si="381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399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399</v>
      </c>
    </row>
    <row r="1055" spans="1:19" s="105" customFormat="1" ht="30" hidden="1" x14ac:dyDescent="0.25">
      <c r="A1055" s="116" t="s">
        <v>246</v>
      </c>
      <c r="B1055" s="118" t="s">
        <v>96</v>
      </c>
      <c r="C1055" s="118" t="s">
        <v>170</v>
      </c>
      <c r="D1055" s="118" t="s">
        <v>247</v>
      </c>
      <c r="E1055" s="119"/>
      <c r="F1055" s="120"/>
      <c r="G1055" s="121"/>
      <c r="H1055" s="121"/>
      <c r="I1055" s="121"/>
      <c r="J1055" s="122"/>
      <c r="K1055" s="121"/>
      <c r="L1055" s="121"/>
      <c r="M1055" s="121"/>
      <c r="N1055" s="121"/>
      <c r="O1055" s="121"/>
      <c r="P1055" s="121"/>
      <c r="Q1055" s="121"/>
      <c r="R1055" s="121"/>
      <c r="S1055" s="105" t="s">
        <v>400</v>
      </c>
    </row>
    <row r="1056" spans="1:19" s="105" customFormat="1" ht="15" hidden="1" x14ac:dyDescent="0.25">
      <c r="A1056" s="103"/>
      <c r="B1056" s="104" t="s">
        <v>98</v>
      </c>
      <c r="D1056" s="105" t="s">
        <v>99</v>
      </c>
      <c r="E1056" s="106" t="s">
        <v>333</v>
      </c>
      <c r="F1056" s="101">
        <v>0</v>
      </c>
      <c r="G1056" s="102">
        <v>0</v>
      </c>
      <c r="H1056" s="102">
        <v>0</v>
      </c>
      <c r="I1056" s="102">
        <f>F1056+G1056-H1056</f>
        <v>0</v>
      </c>
      <c r="J1056" s="107"/>
      <c r="K1056" s="102"/>
      <c r="L1056" s="102"/>
      <c r="M1056" s="102"/>
      <c r="N1056" s="102"/>
      <c r="O1056" s="102"/>
      <c r="P1056" s="102"/>
      <c r="Q1056" s="102"/>
      <c r="R1056" s="102"/>
      <c r="S1056" s="105" t="s">
        <v>400</v>
      </c>
    </row>
    <row r="1057" spans="1:19" s="105" customFormat="1" ht="15" hidden="1" x14ac:dyDescent="0.25">
      <c r="A1057" s="103"/>
      <c r="B1057" s="104"/>
      <c r="E1057" s="106" t="s">
        <v>334</v>
      </c>
      <c r="F1057" s="101">
        <v>0</v>
      </c>
      <c r="G1057" s="102">
        <v>0</v>
      </c>
      <c r="H1057" s="102">
        <v>0</v>
      </c>
      <c r="I1057" s="102">
        <f>F1057+G1057-H1057</f>
        <v>0</v>
      </c>
      <c r="J1057" s="107" t="s">
        <v>334</v>
      </c>
      <c r="K1057" s="102">
        <v>0</v>
      </c>
      <c r="L1057" s="102"/>
      <c r="M1057" s="102"/>
      <c r="N1057" s="102">
        <f>K1057+L1057-M1057</f>
        <v>0</v>
      </c>
      <c r="O1057" s="102">
        <v>0</v>
      </c>
      <c r="P1057" s="102"/>
      <c r="Q1057" s="102"/>
      <c r="R1057" s="102">
        <f>O1057+P1057-Q1057</f>
        <v>0</v>
      </c>
      <c r="S1057" s="105" t="s">
        <v>400</v>
      </c>
    </row>
    <row r="1058" spans="1:19" s="105" customFormat="1" ht="15" hidden="1" x14ac:dyDescent="0.25">
      <c r="A1058" s="103"/>
      <c r="B1058" s="104"/>
      <c r="E1058" s="106" t="s">
        <v>335</v>
      </c>
      <c r="F1058" s="101">
        <f>SUM(F1056:F1057)</f>
        <v>0</v>
      </c>
      <c r="G1058" s="102">
        <v>0</v>
      </c>
      <c r="H1058" s="102">
        <v>0</v>
      </c>
      <c r="I1058" s="102">
        <f t="shared" ref="I1058" si="382">F1058+G1058-H1058</f>
        <v>0</v>
      </c>
      <c r="J1058" s="107"/>
      <c r="K1058" s="102"/>
      <c r="L1058" s="102"/>
      <c r="M1058" s="102"/>
      <c r="N1058" s="102"/>
      <c r="O1058" s="102"/>
      <c r="P1058" s="102"/>
      <c r="Q1058" s="102"/>
      <c r="R1058" s="102"/>
      <c r="S1058" s="105" t="s">
        <v>400</v>
      </c>
    </row>
    <row r="1059" spans="1:19" s="105" customFormat="1" ht="15" hidden="1" x14ac:dyDescent="0.25">
      <c r="A1059" s="103"/>
      <c r="B1059" s="104"/>
      <c r="E1059" s="106"/>
      <c r="F1059" s="101"/>
      <c r="G1059" s="102"/>
      <c r="H1059" s="102"/>
      <c r="I1059" s="102"/>
      <c r="J1059" s="107"/>
      <c r="K1059" s="102"/>
      <c r="L1059" s="102"/>
      <c r="M1059" s="102"/>
      <c r="N1059" s="102"/>
      <c r="O1059" s="102"/>
      <c r="P1059" s="102"/>
      <c r="Q1059" s="102"/>
      <c r="R1059" s="102"/>
      <c r="S1059" s="105" t="s">
        <v>400</v>
      </c>
    </row>
    <row r="1060" spans="1:19" s="105" customFormat="1" ht="15" hidden="1" x14ac:dyDescent="0.25">
      <c r="A1060" s="103"/>
      <c r="B1060" s="104" t="s">
        <v>100</v>
      </c>
      <c r="D1060" s="105" t="s">
        <v>101</v>
      </c>
      <c r="E1060" s="106" t="s">
        <v>333</v>
      </c>
      <c r="F1060" s="101">
        <v>0</v>
      </c>
      <c r="G1060" s="102">
        <v>0</v>
      </c>
      <c r="H1060" s="102">
        <v>0</v>
      </c>
      <c r="I1060" s="102">
        <f>F1060+G1060-H1060</f>
        <v>0</v>
      </c>
      <c r="J1060" s="107"/>
      <c r="K1060" s="102"/>
      <c r="L1060" s="102"/>
      <c r="M1060" s="102"/>
      <c r="N1060" s="102"/>
      <c r="O1060" s="102"/>
      <c r="P1060" s="102"/>
      <c r="Q1060" s="102"/>
      <c r="R1060" s="102"/>
      <c r="S1060" s="105" t="s">
        <v>400</v>
      </c>
    </row>
    <row r="1061" spans="1:19" s="105" customFormat="1" ht="15" hidden="1" x14ac:dyDescent="0.25">
      <c r="A1061" s="103"/>
      <c r="B1061" s="104"/>
      <c r="E1061" s="106" t="s">
        <v>334</v>
      </c>
      <c r="F1061" s="101">
        <v>0</v>
      </c>
      <c r="G1061" s="102">
        <v>0</v>
      </c>
      <c r="H1061" s="102">
        <v>0</v>
      </c>
      <c r="I1061" s="102">
        <f>F1061+G1061-H1061</f>
        <v>0</v>
      </c>
      <c r="J1061" s="107" t="s">
        <v>334</v>
      </c>
      <c r="K1061" s="102">
        <v>0</v>
      </c>
      <c r="L1061" s="102"/>
      <c r="M1061" s="102"/>
      <c r="N1061" s="102">
        <f>K1061+L1061-M1061</f>
        <v>0</v>
      </c>
      <c r="O1061" s="102">
        <v>0</v>
      </c>
      <c r="P1061" s="102"/>
      <c r="Q1061" s="102"/>
      <c r="R1061" s="102">
        <f>O1061+P1061-Q1061</f>
        <v>0</v>
      </c>
      <c r="S1061" s="105" t="s">
        <v>400</v>
      </c>
    </row>
    <row r="1062" spans="1:19" s="105" customFormat="1" ht="15" hidden="1" x14ac:dyDescent="0.25">
      <c r="A1062" s="103"/>
      <c r="B1062" s="104"/>
      <c r="E1062" s="106" t="s">
        <v>335</v>
      </c>
      <c r="F1062" s="101">
        <f>SUM(F1060:F1061)</f>
        <v>0</v>
      </c>
      <c r="G1062" s="102">
        <v>0</v>
      </c>
      <c r="H1062" s="102">
        <v>0</v>
      </c>
      <c r="I1062" s="102">
        <f t="shared" ref="I1062" si="383">F1062+G1062-H1062</f>
        <v>0</v>
      </c>
      <c r="J1062" s="107"/>
      <c r="K1062" s="102"/>
      <c r="L1062" s="102"/>
      <c r="M1062" s="102"/>
      <c r="N1062" s="102"/>
      <c r="O1062" s="102"/>
      <c r="P1062" s="102"/>
      <c r="Q1062" s="102"/>
      <c r="R1062" s="102"/>
      <c r="S1062" s="105" t="s">
        <v>400</v>
      </c>
    </row>
    <row r="1063" spans="1:19" s="105" customFormat="1" ht="15" hidden="1" x14ac:dyDescent="0.25">
      <c r="A1063" s="103"/>
      <c r="B1063" s="104"/>
      <c r="E1063" s="106"/>
      <c r="F1063" s="101"/>
      <c r="G1063" s="102"/>
      <c r="H1063" s="102"/>
      <c r="I1063" s="102"/>
      <c r="J1063" s="107"/>
      <c r="K1063" s="102"/>
      <c r="L1063" s="102"/>
      <c r="M1063" s="102"/>
      <c r="N1063" s="102"/>
      <c r="O1063" s="102"/>
      <c r="P1063" s="102"/>
      <c r="Q1063" s="102"/>
      <c r="R1063" s="102"/>
      <c r="S1063" s="105" t="s">
        <v>400</v>
      </c>
    </row>
    <row r="1064" spans="1:19" s="105" customFormat="1" ht="15" hidden="1" x14ac:dyDescent="0.25">
      <c r="A1064" s="103"/>
      <c r="B1064" s="104" t="s">
        <v>109</v>
      </c>
      <c r="D1064" s="105" t="s">
        <v>110</v>
      </c>
      <c r="E1064" s="106" t="s">
        <v>333</v>
      </c>
      <c r="F1064" s="101">
        <v>0</v>
      </c>
      <c r="G1064" s="102">
        <v>0</v>
      </c>
      <c r="H1064" s="102">
        <v>0</v>
      </c>
      <c r="I1064" s="102">
        <f>F1064+G1064-H1064</f>
        <v>0</v>
      </c>
      <c r="J1064" s="107"/>
      <c r="K1064" s="102"/>
      <c r="L1064" s="102"/>
      <c r="M1064" s="102"/>
      <c r="N1064" s="102"/>
      <c r="O1064" s="102"/>
      <c r="P1064" s="102"/>
      <c r="Q1064" s="102"/>
      <c r="R1064" s="102"/>
      <c r="S1064" s="105" t="s">
        <v>400</v>
      </c>
    </row>
    <row r="1065" spans="1:19" s="105" customFormat="1" ht="15" hidden="1" x14ac:dyDescent="0.25">
      <c r="A1065" s="103"/>
      <c r="B1065" s="104"/>
      <c r="E1065" s="106" t="s">
        <v>334</v>
      </c>
      <c r="F1065" s="101">
        <v>0</v>
      </c>
      <c r="G1065" s="102">
        <v>0</v>
      </c>
      <c r="H1065" s="102">
        <v>0</v>
      </c>
      <c r="I1065" s="102">
        <f>F1065+G1065-H1065</f>
        <v>0</v>
      </c>
      <c r="J1065" s="107" t="s">
        <v>334</v>
      </c>
      <c r="K1065" s="102">
        <v>0</v>
      </c>
      <c r="L1065" s="102"/>
      <c r="M1065" s="102"/>
      <c r="N1065" s="102">
        <f>K1065+L1065-M1065</f>
        <v>0</v>
      </c>
      <c r="O1065" s="102">
        <v>0</v>
      </c>
      <c r="P1065" s="102"/>
      <c r="Q1065" s="102"/>
      <c r="R1065" s="102">
        <f>O1065+P1065-Q1065</f>
        <v>0</v>
      </c>
      <c r="S1065" s="105" t="s">
        <v>400</v>
      </c>
    </row>
    <row r="1066" spans="1:19" s="105" customFormat="1" ht="15" hidden="1" x14ac:dyDescent="0.25">
      <c r="A1066" s="103"/>
      <c r="B1066" s="104"/>
      <c r="E1066" s="106" t="s">
        <v>335</v>
      </c>
      <c r="F1066" s="101">
        <f>SUM(F1064:F1065)</f>
        <v>0</v>
      </c>
      <c r="G1066" s="102">
        <v>0</v>
      </c>
      <c r="H1066" s="102">
        <v>0</v>
      </c>
      <c r="I1066" s="102">
        <f t="shared" ref="I1066" si="384">F1066+G1066-H1066</f>
        <v>0</v>
      </c>
      <c r="J1066" s="107"/>
      <c r="K1066" s="102"/>
      <c r="L1066" s="102"/>
      <c r="M1066" s="102"/>
      <c r="N1066" s="102"/>
      <c r="O1066" s="102"/>
      <c r="P1066" s="102"/>
      <c r="Q1066" s="102"/>
      <c r="R1066" s="102"/>
      <c r="S1066" s="105" t="s">
        <v>400</v>
      </c>
    </row>
    <row r="1067" spans="1:19" s="105" customFormat="1" ht="15" hidden="1" x14ac:dyDescent="0.25">
      <c r="A1067" s="103"/>
      <c r="B1067" s="104"/>
      <c r="E1067" s="106"/>
      <c r="F1067" s="101"/>
      <c r="G1067" s="102"/>
      <c r="H1067" s="102"/>
      <c r="I1067" s="102"/>
      <c r="J1067" s="107"/>
      <c r="K1067" s="102"/>
      <c r="L1067" s="102"/>
      <c r="M1067" s="102"/>
      <c r="N1067" s="102"/>
      <c r="O1067" s="102"/>
      <c r="P1067" s="102"/>
      <c r="Q1067" s="102"/>
      <c r="R1067" s="102"/>
      <c r="S1067" s="105" t="s">
        <v>400</v>
      </c>
    </row>
    <row r="1068" spans="1:19" s="105" customFormat="1" ht="30" hidden="1" x14ac:dyDescent="0.25">
      <c r="A1068" s="108"/>
      <c r="B1068" s="109" t="s">
        <v>102</v>
      </c>
      <c r="C1068" s="110" t="s">
        <v>170</v>
      </c>
      <c r="D1068" s="110" t="s">
        <v>247</v>
      </c>
      <c r="E1068" s="111" t="s">
        <v>333</v>
      </c>
      <c r="F1068" s="112">
        <f>F1064+F1060+F1056</f>
        <v>0</v>
      </c>
      <c r="G1068" s="112">
        <f>G1064+G1060+G1056</f>
        <v>0</v>
      </c>
      <c r="H1068" s="112">
        <f>H1064+H1060+H1056</f>
        <v>0</v>
      </c>
      <c r="I1068" s="112">
        <f>I1064+I1060+I1056</f>
        <v>0</v>
      </c>
      <c r="J1068" s="114"/>
      <c r="K1068" s="113"/>
      <c r="L1068" s="113"/>
      <c r="M1068" s="113"/>
      <c r="N1068" s="113"/>
      <c r="O1068" s="113"/>
      <c r="P1068" s="113"/>
      <c r="Q1068" s="113"/>
      <c r="R1068" s="113"/>
      <c r="S1068" s="105" t="s">
        <v>400</v>
      </c>
    </row>
    <row r="1069" spans="1:19" s="105" customFormat="1" ht="15" hidden="1" x14ac:dyDescent="0.25">
      <c r="A1069" s="108"/>
      <c r="B1069" s="109"/>
      <c r="C1069" s="110"/>
      <c r="D1069" s="110"/>
      <c r="E1069" s="111" t="s">
        <v>334</v>
      </c>
      <c r="F1069" s="112">
        <f t="shared" ref="F1069:I1069" si="385">F1065+F1061+F1057</f>
        <v>0</v>
      </c>
      <c r="G1069" s="112">
        <f t="shared" si="385"/>
        <v>0</v>
      </c>
      <c r="H1069" s="112">
        <f t="shared" si="385"/>
        <v>0</v>
      </c>
      <c r="I1069" s="112">
        <f t="shared" si="385"/>
        <v>0</v>
      </c>
      <c r="J1069" s="114" t="s">
        <v>334</v>
      </c>
      <c r="K1069" s="113">
        <f>K1065+K1061+K1057</f>
        <v>0</v>
      </c>
      <c r="L1069" s="113">
        <f t="shared" ref="L1069:R1069" si="386">L1065+L1061+L1057</f>
        <v>0</v>
      </c>
      <c r="M1069" s="113">
        <f t="shared" si="386"/>
        <v>0</v>
      </c>
      <c r="N1069" s="113">
        <f t="shared" si="386"/>
        <v>0</v>
      </c>
      <c r="O1069" s="113">
        <f t="shared" si="386"/>
        <v>0</v>
      </c>
      <c r="P1069" s="113">
        <f t="shared" si="386"/>
        <v>0</v>
      </c>
      <c r="Q1069" s="113">
        <f t="shared" si="386"/>
        <v>0</v>
      </c>
      <c r="R1069" s="113">
        <f t="shared" si="386"/>
        <v>0</v>
      </c>
      <c r="S1069" s="105" t="s">
        <v>400</v>
      </c>
    </row>
    <row r="1070" spans="1:19" s="105" customFormat="1" ht="15" hidden="1" x14ac:dyDescent="0.25">
      <c r="A1070" s="108"/>
      <c r="B1070" s="109"/>
      <c r="C1070" s="110"/>
      <c r="D1070" s="110"/>
      <c r="E1070" s="111" t="s">
        <v>335</v>
      </c>
      <c r="F1070" s="112">
        <f t="shared" ref="F1070:I1070" si="387">F1066+F1062+F1058</f>
        <v>0</v>
      </c>
      <c r="G1070" s="112">
        <f t="shared" si="387"/>
        <v>0</v>
      </c>
      <c r="H1070" s="112">
        <f t="shared" si="387"/>
        <v>0</v>
      </c>
      <c r="I1070" s="112">
        <f t="shared" si="387"/>
        <v>0</v>
      </c>
      <c r="J1070" s="114"/>
      <c r="K1070" s="113"/>
      <c r="L1070" s="113"/>
      <c r="M1070" s="113"/>
      <c r="N1070" s="113"/>
      <c r="O1070" s="113"/>
      <c r="P1070" s="113"/>
      <c r="Q1070" s="113"/>
      <c r="R1070" s="113"/>
      <c r="S1070" s="105" t="s">
        <v>400</v>
      </c>
    </row>
    <row r="1071" spans="1:19" s="105" customFormat="1" ht="15" hidden="1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400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401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401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401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8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401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401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401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401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89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401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401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401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401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90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401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401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401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91">F1082+F1078+F1074</f>
        <v>0</v>
      </c>
      <c r="G1086" s="112">
        <f t="shared" si="391"/>
        <v>0</v>
      </c>
      <c r="H1086" s="112">
        <f t="shared" si="391"/>
        <v>0</v>
      </c>
      <c r="I1086" s="112">
        <f t="shared" si="391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401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2">F1083+F1079+F1075</f>
        <v>0</v>
      </c>
      <c r="G1087" s="112">
        <f t="shared" si="392"/>
        <v>0</v>
      </c>
      <c r="H1087" s="112">
        <f t="shared" si="392"/>
        <v>0</v>
      </c>
      <c r="I1087" s="112">
        <f t="shared" si="392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401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401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402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402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402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3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402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402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402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402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4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402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402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402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402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5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402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402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402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6">F1099+F1095+F1091</f>
        <v>0</v>
      </c>
      <c r="G1103" s="112">
        <f t="shared" si="396"/>
        <v>0</v>
      </c>
      <c r="H1103" s="112">
        <f t="shared" si="396"/>
        <v>0</v>
      </c>
      <c r="I1103" s="112">
        <f t="shared" si="396"/>
        <v>0</v>
      </c>
      <c r="J1103" s="114" t="s">
        <v>334</v>
      </c>
      <c r="K1103" s="113">
        <f>K1099+K1095+K1091</f>
        <v>0</v>
      </c>
      <c r="L1103" s="113">
        <f t="shared" ref="L1103:R1103" si="397">L1099+L1095+L1091</f>
        <v>0</v>
      </c>
      <c r="M1103" s="113">
        <f t="shared" si="397"/>
        <v>0</v>
      </c>
      <c r="N1103" s="113">
        <f t="shared" si="397"/>
        <v>0</v>
      </c>
      <c r="O1103" s="113">
        <f t="shared" si="397"/>
        <v>0</v>
      </c>
      <c r="P1103" s="113">
        <f t="shared" si="397"/>
        <v>0</v>
      </c>
      <c r="Q1103" s="113">
        <f t="shared" si="397"/>
        <v>0</v>
      </c>
      <c r="R1103" s="113">
        <f t="shared" si="397"/>
        <v>0</v>
      </c>
      <c r="S1103" s="105" t="s">
        <v>402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8">F1100+F1096+F1092</f>
        <v>0</v>
      </c>
      <c r="G1104" s="112">
        <f t="shared" si="398"/>
        <v>0</v>
      </c>
      <c r="H1104" s="112">
        <f t="shared" si="398"/>
        <v>0</v>
      </c>
      <c r="I1104" s="112">
        <f t="shared" si="398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402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402</v>
      </c>
    </row>
    <row r="1106" spans="1:19" s="171" customFormat="1" ht="46.5" x14ac:dyDescent="0.25">
      <c r="A1106" s="316">
        <v>1210</v>
      </c>
      <c r="B1106" s="318" t="s">
        <v>96</v>
      </c>
      <c r="C1106" s="318" t="s">
        <v>131</v>
      </c>
      <c r="D1106" s="318" t="s">
        <v>252</v>
      </c>
      <c r="E1106" s="318"/>
      <c r="F1106" s="333"/>
      <c r="G1106" s="320"/>
      <c r="H1106" s="320"/>
      <c r="I1106" s="320"/>
      <c r="J1106" s="320"/>
      <c r="K1106" s="320"/>
      <c r="L1106" s="320"/>
      <c r="M1106" s="320"/>
      <c r="N1106" s="320"/>
      <c r="O1106" s="320"/>
      <c r="P1106" s="320"/>
      <c r="Q1106" s="320"/>
      <c r="R1106" s="320"/>
      <c r="S1106" s="171" t="s">
        <v>380</v>
      </c>
    </row>
    <row r="1107" spans="1:19" s="171" customFormat="1" ht="23.25" x14ac:dyDescent="0.25">
      <c r="A1107" s="174"/>
      <c r="B1107" s="178" t="s">
        <v>98</v>
      </c>
      <c r="D1107" s="171" t="s">
        <v>99</v>
      </c>
      <c r="E1107" s="171" t="s">
        <v>333</v>
      </c>
      <c r="F1107" s="192">
        <v>0</v>
      </c>
      <c r="G1107" s="176">
        <v>0</v>
      </c>
      <c r="H1107" s="176">
        <v>0</v>
      </c>
      <c r="I1107" s="176">
        <f>F1107+G1107-H1107</f>
        <v>0</v>
      </c>
      <c r="J1107" s="177"/>
      <c r="K1107" s="176"/>
      <c r="L1107" s="176"/>
      <c r="M1107" s="176"/>
      <c r="N1107" s="176"/>
      <c r="O1107" s="176"/>
      <c r="P1107" s="176"/>
      <c r="Q1107" s="176"/>
      <c r="R1107" s="176"/>
      <c r="S1107" s="171" t="s">
        <v>380</v>
      </c>
    </row>
    <row r="1108" spans="1:19" s="171" customFormat="1" ht="23.25" x14ac:dyDescent="0.25">
      <c r="A1108" s="174"/>
      <c r="B1108" s="178"/>
      <c r="E1108" s="171" t="s">
        <v>334</v>
      </c>
      <c r="F1108" s="192">
        <v>12200</v>
      </c>
      <c r="G1108" s="176">
        <v>0</v>
      </c>
      <c r="H1108" s="176">
        <v>0</v>
      </c>
      <c r="I1108" s="176">
        <f>F1108+G1108-H1108</f>
        <v>12200</v>
      </c>
      <c r="J1108" s="177" t="s">
        <v>334</v>
      </c>
      <c r="K1108" s="176">
        <v>11100</v>
      </c>
      <c r="L1108" s="176"/>
      <c r="M1108" s="176"/>
      <c r="N1108" s="176">
        <f>K1108+L1108-M1108</f>
        <v>11100</v>
      </c>
      <c r="O1108" s="176">
        <v>11500</v>
      </c>
      <c r="P1108" s="176"/>
      <c r="Q1108" s="176"/>
      <c r="R1108" s="176">
        <f>O1108+P1108-Q1108</f>
        <v>11500</v>
      </c>
      <c r="S1108" s="171" t="s">
        <v>380</v>
      </c>
    </row>
    <row r="1109" spans="1:19" s="171" customFormat="1" ht="23.25" x14ac:dyDescent="0.25">
      <c r="A1109" s="174"/>
      <c r="B1109" s="178"/>
      <c r="E1109" s="171" t="s">
        <v>335</v>
      </c>
      <c r="F1109" s="192">
        <v>12200</v>
      </c>
      <c r="G1109" s="176">
        <v>0</v>
      </c>
      <c r="H1109" s="176">
        <v>0</v>
      </c>
      <c r="I1109" s="176">
        <f t="shared" ref="I1109" si="399">F1109+G1109-H1109</f>
        <v>12200</v>
      </c>
      <c r="J1109" s="177"/>
      <c r="K1109" s="176"/>
      <c r="L1109" s="176"/>
      <c r="M1109" s="176"/>
      <c r="N1109" s="176"/>
      <c r="O1109" s="176"/>
      <c r="P1109" s="176"/>
      <c r="Q1109" s="176"/>
      <c r="R1109" s="176"/>
      <c r="S1109" s="171" t="s">
        <v>380</v>
      </c>
    </row>
    <row r="1110" spans="1:19" s="171" customFormat="1" ht="23.25" x14ac:dyDescent="0.25">
      <c r="A1110" s="174"/>
      <c r="B1110" s="178"/>
      <c r="F1110" s="192"/>
      <c r="G1110" s="176"/>
      <c r="H1110" s="176"/>
      <c r="I1110" s="176"/>
      <c r="J1110" s="177"/>
      <c r="K1110" s="176"/>
      <c r="L1110" s="176"/>
      <c r="M1110" s="176"/>
      <c r="N1110" s="176"/>
      <c r="O1110" s="176"/>
      <c r="P1110" s="176"/>
      <c r="Q1110" s="176"/>
      <c r="R1110" s="176"/>
      <c r="S1110" s="171" t="s">
        <v>380</v>
      </c>
    </row>
    <row r="1111" spans="1:19" s="171" customFormat="1" ht="23.25" x14ac:dyDescent="0.25">
      <c r="A1111" s="174"/>
      <c r="B1111" s="178" t="s">
        <v>100</v>
      </c>
      <c r="D1111" s="171" t="s">
        <v>101</v>
      </c>
      <c r="E1111" s="171" t="s">
        <v>333</v>
      </c>
      <c r="F1111" s="192">
        <v>0</v>
      </c>
      <c r="G1111" s="176">
        <v>0</v>
      </c>
      <c r="H1111" s="176">
        <v>0</v>
      </c>
      <c r="I1111" s="176">
        <f>F1111+G1111-H1111</f>
        <v>0</v>
      </c>
      <c r="J1111" s="177"/>
      <c r="K1111" s="176"/>
      <c r="L1111" s="176"/>
      <c r="M1111" s="176"/>
      <c r="N1111" s="176"/>
      <c r="O1111" s="176"/>
      <c r="P1111" s="176"/>
      <c r="Q1111" s="176"/>
      <c r="R1111" s="176"/>
      <c r="S1111" s="171" t="s">
        <v>380</v>
      </c>
    </row>
    <row r="1112" spans="1:19" s="171" customFormat="1" ht="23.25" x14ac:dyDescent="0.25">
      <c r="A1112" s="174"/>
      <c r="B1112" s="178"/>
      <c r="E1112" s="171" t="s">
        <v>334</v>
      </c>
      <c r="F1112" s="192">
        <v>0</v>
      </c>
      <c r="G1112" s="176">
        <v>0</v>
      </c>
      <c r="H1112" s="176">
        <v>0</v>
      </c>
      <c r="I1112" s="176">
        <f>F1112+G1112-H1112</f>
        <v>0</v>
      </c>
      <c r="J1112" s="177" t="s">
        <v>334</v>
      </c>
      <c r="K1112" s="176">
        <v>0</v>
      </c>
      <c r="L1112" s="176"/>
      <c r="M1112" s="176"/>
      <c r="N1112" s="176">
        <f>K1112+L1112-M1112</f>
        <v>0</v>
      </c>
      <c r="O1112" s="176">
        <v>0</v>
      </c>
      <c r="P1112" s="176"/>
      <c r="Q1112" s="176"/>
      <c r="R1112" s="176">
        <f>O1112+P1112-Q1112</f>
        <v>0</v>
      </c>
      <c r="S1112" s="171" t="s">
        <v>380</v>
      </c>
    </row>
    <row r="1113" spans="1:19" s="171" customFormat="1" ht="23.25" x14ac:dyDescent="0.25">
      <c r="A1113" s="174"/>
      <c r="B1113" s="178"/>
      <c r="E1113" s="171" t="s">
        <v>335</v>
      </c>
      <c r="F1113" s="192">
        <f>SUM(F1111:F1112)</f>
        <v>0</v>
      </c>
      <c r="G1113" s="176">
        <v>0</v>
      </c>
      <c r="H1113" s="176">
        <v>0</v>
      </c>
      <c r="I1113" s="176">
        <f t="shared" ref="I1113" si="400">F1113+G1113-H1113</f>
        <v>0</v>
      </c>
      <c r="J1113" s="177"/>
      <c r="K1113" s="176"/>
      <c r="L1113" s="176"/>
      <c r="M1113" s="176"/>
      <c r="N1113" s="176"/>
      <c r="O1113" s="176"/>
      <c r="P1113" s="176"/>
      <c r="Q1113" s="176"/>
      <c r="R1113" s="176"/>
      <c r="S1113" s="171" t="s">
        <v>380</v>
      </c>
    </row>
    <row r="1114" spans="1:19" s="171" customFormat="1" ht="23.25" x14ac:dyDescent="0.25">
      <c r="A1114" s="174"/>
      <c r="B1114" s="178"/>
      <c r="F1114" s="192"/>
      <c r="G1114" s="176"/>
      <c r="H1114" s="176"/>
      <c r="I1114" s="176"/>
      <c r="J1114" s="177"/>
      <c r="K1114" s="176"/>
      <c r="L1114" s="176"/>
      <c r="M1114" s="176"/>
      <c r="N1114" s="176"/>
      <c r="O1114" s="176"/>
      <c r="P1114" s="176"/>
      <c r="Q1114" s="176"/>
      <c r="R1114" s="176"/>
      <c r="S1114" s="171" t="s">
        <v>380</v>
      </c>
    </row>
    <row r="1115" spans="1:19" s="171" customFormat="1" ht="46.5" x14ac:dyDescent="0.25">
      <c r="A1115" s="174"/>
      <c r="B1115" s="178" t="s">
        <v>109</v>
      </c>
      <c r="D1115" s="171" t="s">
        <v>110</v>
      </c>
      <c r="E1115" s="171" t="s">
        <v>333</v>
      </c>
      <c r="F1115" s="192">
        <v>0</v>
      </c>
      <c r="G1115" s="176">
        <v>0</v>
      </c>
      <c r="H1115" s="176">
        <v>0</v>
      </c>
      <c r="I1115" s="176">
        <f>F1115+G1115-H1115</f>
        <v>0</v>
      </c>
      <c r="J1115" s="177"/>
      <c r="K1115" s="176"/>
      <c r="L1115" s="176"/>
      <c r="M1115" s="176"/>
      <c r="N1115" s="176"/>
      <c r="O1115" s="176"/>
      <c r="P1115" s="176"/>
      <c r="Q1115" s="176"/>
      <c r="R1115" s="176"/>
      <c r="S1115" s="171" t="s">
        <v>380</v>
      </c>
    </row>
    <row r="1116" spans="1:19" s="171" customFormat="1" ht="23.25" x14ac:dyDescent="0.25">
      <c r="A1116" s="174"/>
      <c r="B1116" s="178"/>
      <c r="E1116" s="171" t="s">
        <v>334</v>
      </c>
      <c r="F1116" s="192">
        <v>0</v>
      </c>
      <c r="G1116" s="176">
        <v>0</v>
      </c>
      <c r="H1116" s="176">
        <v>0</v>
      </c>
      <c r="I1116" s="176">
        <f>F1116+G1116-H1116</f>
        <v>0</v>
      </c>
      <c r="J1116" s="177" t="s">
        <v>334</v>
      </c>
      <c r="K1116" s="176">
        <v>0</v>
      </c>
      <c r="L1116" s="176"/>
      <c r="M1116" s="176"/>
      <c r="N1116" s="176">
        <f>K1116+L1116-M1116</f>
        <v>0</v>
      </c>
      <c r="O1116" s="176">
        <v>0</v>
      </c>
      <c r="P1116" s="176"/>
      <c r="Q1116" s="176"/>
      <c r="R1116" s="176">
        <f>O1116+P1116-Q1116</f>
        <v>0</v>
      </c>
      <c r="S1116" s="171" t="s">
        <v>380</v>
      </c>
    </row>
    <row r="1117" spans="1:19" s="171" customFormat="1" ht="23.25" x14ac:dyDescent="0.25">
      <c r="A1117" s="174"/>
      <c r="B1117" s="178"/>
      <c r="E1117" s="171" t="s">
        <v>335</v>
      </c>
      <c r="F1117" s="192">
        <f>SUM(F1115:F1116)</f>
        <v>0</v>
      </c>
      <c r="G1117" s="176">
        <v>0</v>
      </c>
      <c r="H1117" s="176">
        <v>0</v>
      </c>
      <c r="I1117" s="176">
        <f t="shared" ref="I1117" si="401">F1117+G1117-H1117</f>
        <v>0</v>
      </c>
      <c r="J1117" s="177"/>
      <c r="K1117" s="176"/>
      <c r="L1117" s="176"/>
      <c r="M1117" s="176"/>
      <c r="N1117" s="176"/>
      <c r="O1117" s="176"/>
      <c r="P1117" s="176"/>
      <c r="Q1117" s="176"/>
      <c r="R1117" s="176"/>
      <c r="S1117" s="171" t="s">
        <v>380</v>
      </c>
    </row>
    <row r="1118" spans="1:19" s="171" customFormat="1" ht="23.25" x14ac:dyDescent="0.25">
      <c r="A1118" s="174"/>
      <c r="B1118" s="178"/>
      <c r="F1118" s="192"/>
      <c r="G1118" s="176"/>
      <c r="H1118" s="176"/>
      <c r="I1118" s="176"/>
      <c r="J1118" s="177"/>
      <c r="K1118" s="176"/>
      <c r="L1118" s="176"/>
      <c r="M1118" s="176"/>
      <c r="N1118" s="176"/>
      <c r="O1118" s="176"/>
      <c r="P1118" s="176"/>
      <c r="Q1118" s="176"/>
      <c r="R1118" s="176"/>
      <c r="S1118" s="171" t="s">
        <v>380</v>
      </c>
    </row>
    <row r="1119" spans="1:19" s="171" customFormat="1" ht="46.5" x14ac:dyDescent="0.25">
      <c r="A1119" s="321"/>
      <c r="B1119" s="322" t="s">
        <v>102</v>
      </c>
      <c r="C1119" s="323" t="s">
        <v>131</v>
      </c>
      <c r="D1119" s="323" t="s">
        <v>252</v>
      </c>
      <c r="E1119" s="323" t="s">
        <v>333</v>
      </c>
      <c r="F1119" s="324">
        <f>F1115+F1111+F1107</f>
        <v>0</v>
      </c>
      <c r="G1119" s="324">
        <f>G1115+G1111+G1107</f>
        <v>0</v>
      </c>
      <c r="H1119" s="324">
        <f>H1115+H1111+H1107</f>
        <v>0</v>
      </c>
      <c r="I1119" s="324">
        <f>I1115+I1111+I1107</f>
        <v>0</v>
      </c>
      <c r="J1119" s="191"/>
      <c r="K1119" s="191"/>
      <c r="L1119" s="191"/>
      <c r="M1119" s="191"/>
      <c r="N1119" s="191"/>
      <c r="O1119" s="191"/>
      <c r="P1119" s="191"/>
      <c r="Q1119" s="191"/>
      <c r="R1119" s="191"/>
      <c r="S1119" s="171" t="s">
        <v>380</v>
      </c>
    </row>
    <row r="1120" spans="1:19" s="171" customFormat="1" ht="23.25" x14ac:dyDescent="0.25">
      <c r="A1120" s="321"/>
      <c r="B1120" s="322"/>
      <c r="C1120" s="323"/>
      <c r="D1120" s="323"/>
      <c r="E1120" s="323" t="s">
        <v>334</v>
      </c>
      <c r="F1120" s="324">
        <f t="shared" ref="F1120:I1120" si="402">F1116+F1112+F1108</f>
        <v>12200</v>
      </c>
      <c r="G1120" s="324">
        <f t="shared" si="402"/>
        <v>0</v>
      </c>
      <c r="H1120" s="324">
        <f t="shared" si="402"/>
        <v>0</v>
      </c>
      <c r="I1120" s="324">
        <f t="shared" si="402"/>
        <v>12200</v>
      </c>
      <c r="J1120" s="325" t="s">
        <v>334</v>
      </c>
      <c r="K1120" s="325">
        <f>K1116+K1112+K1108</f>
        <v>11100</v>
      </c>
      <c r="L1120" s="325">
        <f t="shared" ref="L1120:R1120" si="403">L1116+L1112+L1108</f>
        <v>0</v>
      </c>
      <c r="M1120" s="325">
        <f t="shared" si="403"/>
        <v>0</v>
      </c>
      <c r="N1120" s="325">
        <f t="shared" si="403"/>
        <v>11100</v>
      </c>
      <c r="O1120" s="325">
        <f t="shared" si="403"/>
        <v>11500</v>
      </c>
      <c r="P1120" s="325">
        <f t="shared" si="403"/>
        <v>0</v>
      </c>
      <c r="Q1120" s="325">
        <f t="shared" si="403"/>
        <v>0</v>
      </c>
      <c r="R1120" s="325">
        <f t="shared" si="403"/>
        <v>11500</v>
      </c>
      <c r="S1120" s="171" t="s">
        <v>380</v>
      </c>
    </row>
    <row r="1121" spans="1:19" s="171" customFormat="1" ht="23.25" x14ac:dyDescent="0.25">
      <c r="A1121" s="321"/>
      <c r="B1121" s="322"/>
      <c r="C1121" s="323"/>
      <c r="D1121" s="323"/>
      <c r="E1121" s="323" t="s">
        <v>335</v>
      </c>
      <c r="F1121" s="324">
        <f t="shared" ref="F1121:I1121" si="404">F1117+F1113+F1109</f>
        <v>12200</v>
      </c>
      <c r="G1121" s="324">
        <f t="shared" si="404"/>
        <v>0</v>
      </c>
      <c r="H1121" s="324">
        <f t="shared" si="404"/>
        <v>0</v>
      </c>
      <c r="I1121" s="324">
        <f t="shared" si="404"/>
        <v>12200</v>
      </c>
      <c r="J1121" s="191"/>
      <c r="K1121" s="191"/>
      <c r="L1121" s="191"/>
      <c r="M1121" s="191"/>
      <c r="N1121" s="191"/>
      <c r="O1121" s="191"/>
      <c r="P1121" s="191"/>
      <c r="Q1121" s="191"/>
      <c r="R1121" s="191"/>
      <c r="S1121" s="171" t="s">
        <v>380</v>
      </c>
    </row>
    <row r="1122" spans="1:19" s="171" customFormat="1" ht="23.25" x14ac:dyDescent="0.25">
      <c r="A1122" s="174"/>
      <c r="B1122" s="193"/>
      <c r="F1122" s="192"/>
      <c r="G1122" s="176"/>
      <c r="H1122" s="176"/>
      <c r="I1122" s="176"/>
      <c r="J1122" s="177"/>
      <c r="K1122" s="176"/>
      <c r="L1122" s="176"/>
      <c r="M1122" s="176"/>
      <c r="N1122" s="176"/>
      <c r="O1122" s="176"/>
      <c r="P1122" s="176"/>
      <c r="Q1122" s="176"/>
      <c r="R1122" s="176"/>
      <c r="S1122" s="171" t="s">
        <v>380</v>
      </c>
    </row>
    <row r="1123" spans="1:19" s="171" customFormat="1" ht="23.25" x14ac:dyDescent="0.25">
      <c r="A1123" s="174"/>
      <c r="B1123" s="193"/>
      <c r="F1123" s="192"/>
      <c r="G1123" s="176"/>
      <c r="H1123" s="176"/>
      <c r="I1123" s="176"/>
      <c r="J1123" s="177"/>
      <c r="K1123" s="176"/>
      <c r="L1123" s="176"/>
      <c r="M1123" s="176"/>
      <c r="N1123" s="176"/>
      <c r="O1123" s="176"/>
      <c r="P1123" s="176"/>
      <c r="Q1123" s="176"/>
      <c r="R1123" s="176"/>
      <c r="S1123" s="171" t="s">
        <v>380</v>
      </c>
    </row>
    <row r="1124" spans="1:19" s="171" customFormat="1" ht="23.25" x14ac:dyDescent="0.25">
      <c r="A1124" s="334" t="s">
        <v>253</v>
      </c>
      <c r="B1124" s="335"/>
      <c r="C1124" s="336"/>
      <c r="D1124" s="336" t="s">
        <v>239</v>
      </c>
      <c r="E1124" s="336" t="s">
        <v>333</v>
      </c>
      <c r="F1124" s="337">
        <f>F1119+F1102+F1085+F1068+F1051+F1034+F1017+F1000+F983+F966</f>
        <v>0</v>
      </c>
      <c r="G1124" s="337">
        <f t="shared" ref="G1124:I1124" si="405">G1119+G1102+G1085+G1068+G1051+G1034+G1017+G1000+G983+G966</f>
        <v>0</v>
      </c>
      <c r="H1124" s="337">
        <f t="shared" si="405"/>
        <v>0</v>
      </c>
      <c r="I1124" s="337">
        <f t="shared" si="405"/>
        <v>0</v>
      </c>
      <c r="J1124" s="338"/>
      <c r="K1124" s="338" t="s">
        <v>2</v>
      </c>
      <c r="L1124" s="338" t="s">
        <v>2</v>
      </c>
      <c r="M1124" s="338" t="s">
        <v>2</v>
      </c>
      <c r="N1124" s="338" t="s">
        <v>2</v>
      </c>
      <c r="O1124" s="338" t="s">
        <v>2</v>
      </c>
      <c r="P1124" s="338" t="s">
        <v>2</v>
      </c>
      <c r="Q1124" s="338" t="s">
        <v>2</v>
      </c>
      <c r="R1124" s="338" t="s">
        <v>2</v>
      </c>
      <c r="S1124" s="171" t="s">
        <v>383</v>
      </c>
    </row>
    <row r="1125" spans="1:19" s="171" customFormat="1" ht="23.25" x14ac:dyDescent="0.25">
      <c r="A1125" s="339"/>
      <c r="B1125" s="340"/>
      <c r="C1125" s="341"/>
      <c r="D1125" s="341"/>
      <c r="E1125" s="341" t="s">
        <v>334</v>
      </c>
      <c r="F1125" s="342">
        <f t="shared" ref="F1125:I1126" si="406">F1120+F1103+F1086+F1069+F1052+F1035+F1018+F1001+F984+F967</f>
        <v>312200</v>
      </c>
      <c r="G1125" s="342">
        <f t="shared" si="406"/>
        <v>0</v>
      </c>
      <c r="H1125" s="342">
        <f t="shared" si="406"/>
        <v>0</v>
      </c>
      <c r="I1125" s="342">
        <f t="shared" si="406"/>
        <v>312200</v>
      </c>
      <c r="J1125" s="343" t="s">
        <v>334</v>
      </c>
      <c r="K1125" s="343">
        <f>K1120+K1103+K1086+K1069+K1052+K1035+K1018+K1001+K984+K967</f>
        <v>11100</v>
      </c>
      <c r="L1125" s="343">
        <f t="shared" ref="L1125:R1125" si="407">L1120+L1103+L1086+L1069+L1052+L1035+L1018+L1001+L984+L967</f>
        <v>0</v>
      </c>
      <c r="M1125" s="343">
        <f t="shared" si="407"/>
        <v>0</v>
      </c>
      <c r="N1125" s="343">
        <f t="shared" si="407"/>
        <v>11100</v>
      </c>
      <c r="O1125" s="343">
        <f t="shared" si="407"/>
        <v>11500</v>
      </c>
      <c r="P1125" s="343">
        <f t="shared" si="407"/>
        <v>0</v>
      </c>
      <c r="Q1125" s="343">
        <f t="shared" si="407"/>
        <v>0</v>
      </c>
      <c r="R1125" s="343">
        <f t="shared" si="407"/>
        <v>11500</v>
      </c>
      <c r="S1125" s="171" t="s">
        <v>383</v>
      </c>
    </row>
    <row r="1126" spans="1:19" s="171" customFormat="1" ht="23.25" x14ac:dyDescent="0.25">
      <c r="A1126" s="339"/>
      <c r="B1126" s="340"/>
      <c r="C1126" s="341"/>
      <c r="D1126" s="341"/>
      <c r="E1126" s="341" t="s">
        <v>335</v>
      </c>
      <c r="F1126" s="342">
        <f t="shared" si="406"/>
        <v>312200</v>
      </c>
      <c r="G1126" s="342">
        <f t="shared" si="406"/>
        <v>0</v>
      </c>
      <c r="H1126" s="342">
        <f t="shared" si="406"/>
        <v>0</v>
      </c>
      <c r="I1126" s="342">
        <f t="shared" si="406"/>
        <v>312200</v>
      </c>
      <c r="J1126" s="343"/>
      <c r="K1126" s="343" t="s">
        <v>2</v>
      </c>
      <c r="L1126" s="343" t="s">
        <v>2</v>
      </c>
      <c r="M1126" s="343" t="s">
        <v>2</v>
      </c>
      <c r="N1126" s="343" t="s">
        <v>2</v>
      </c>
      <c r="O1126" s="343" t="s">
        <v>2</v>
      </c>
      <c r="P1126" s="343" t="s">
        <v>2</v>
      </c>
      <c r="Q1126" s="343" t="s">
        <v>2</v>
      </c>
      <c r="R1126" s="343" t="s">
        <v>2</v>
      </c>
      <c r="S1126" s="171" t="s">
        <v>383</v>
      </c>
    </row>
    <row r="1127" spans="1:19" s="171" customFormat="1" ht="24" thickBot="1" x14ac:dyDescent="0.3">
      <c r="A1127" s="179"/>
      <c r="B1127" s="180"/>
      <c r="C1127" s="173"/>
      <c r="D1127" s="173"/>
      <c r="E1127" s="173"/>
      <c r="F1127" s="181"/>
      <c r="G1127" s="182"/>
      <c r="H1127" s="182"/>
      <c r="I1127" s="182"/>
      <c r="J1127" s="183"/>
      <c r="K1127" s="182"/>
      <c r="L1127" s="182"/>
      <c r="M1127" s="182"/>
      <c r="N1127" s="182"/>
      <c r="O1127" s="182"/>
      <c r="P1127" s="182"/>
      <c r="Q1127" s="182"/>
      <c r="R1127" s="182"/>
      <c r="S1127" s="171" t="s">
        <v>383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381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381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381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381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381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8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381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381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463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381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381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381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381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381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09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381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381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381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381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381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381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381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10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381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381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381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381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11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381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381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381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381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2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381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381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381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381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381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381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381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381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3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381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381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381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381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4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381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381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381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381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381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381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381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381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5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381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381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381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381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381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381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381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6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381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381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381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381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7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381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381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381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381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8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381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381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381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381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381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381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370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381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381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381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19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381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381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381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381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20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381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381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381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381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21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381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381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371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381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381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381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381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381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381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381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381</v>
      </c>
    </row>
    <row r="1217" spans="1:19" s="173" customFormat="1" ht="48.6" customHeight="1" x14ac:dyDescent="0.25">
      <c r="A1217" s="312" t="s">
        <v>92</v>
      </c>
      <c r="B1217" s="344"/>
      <c r="C1217" s="313" t="s">
        <v>264</v>
      </c>
      <c r="D1217" s="313" t="s">
        <v>265</v>
      </c>
      <c r="E1217" s="313"/>
      <c r="F1217" s="345"/>
      <c r="G1217" s="315"/>
      <c r="H1217" s="315"/>
      <c r="I1217" s="315"/>
      <c r="J1217" s="315"/>
      <c r="K1217" s="315"/>
      <c r="L1217" s="315"/>
      <c r="M1217" s="315"/>
      <c r="N1217" s="315"/>
      <c r="O1217" s="315"/>
      <c r="P1217" s="315"/>
      <c r="Q1217" s="315"/>
      <c r="R1217" s="315"/>
      <c r="S1217" s="173" t="s">
        <v>468</v>
      </c>
    </row>
    <row r="1218" spans="1:19" s="171" customFormat="1" ht="23.25" x14ac:dyDescent="0.25">
      <c r="A1218" s="174"/>
      <c r="B1218" s="193"/>
      <c r="F1218" s="192"/>
      <c r="G1218" s="176"/>
      <c r="H1218" s="176"/>
      <c r="I1218" s="176"/>
      <c r="J1218" s="177"/>
      <c r="K1218" s="176"/>
      <c r="L1218" s="176"/>
      <c r="M1218" s="176"/>
      <c r="N1218" s="176"/>
      <c r="O1218" s="176"/>
      <c r="P1218" s="176"/>
      <c r="Q1218" s="176"/>
      <c r="R1218" s="176"/>
      <c r="S1218" s="173" t="s">
        <v>468</v>
      </c>
    </row>
    <row r="1219" spans="1:19" s="171" customFormat="1" ht="23.25" x14ac:dyDescent="0.25">
      <c r="A1219" s="316">
        <v>1401</v>
      </c>
      <c r="B1219" s="332" t="s">
        <v>96</v>
      </c>
      <c r="C1219" s="318" t="s">
        <v>93</v>
      </c>
      <c r="D1219" s="318" t="s">
        <v>266</v>
      </c>
      <c r="E1219" s="318"/>
      <c r="F1219" s="333"/>
      <c r="G1219" s="320"/>
      <c r="H1219" s="320"/>
      <c r="I1219" s="320"/>
      <c r="J1219" s="320"/>
      <c r="K1219" s="320"/>
      <c r="L1219" s="320"/>
      <c r="M1219" s="320"/>
      <c r="N1219" s="320"/>
      <c r="O1219" s="320"/>
      <c r="P1219" s="320"/>
      <c r="Q1219" s="320"/>
      <c r="R1219" s="320"/>
      <c r="S1219" s="171" t="s">
        <v>403</v>
      </c>
    </row>
    <row r="1220" spans="1:19" s="171" customFormat="1" ht="23.25" x14ac:dyDescent="0.25">
      <c r="A1220" s="174"/>
      <c r="B1220" s="178" t="s">
        <v>98</v>
      </c>
      <c r="D1220" s="171" t="s">
        <v>99</v>
      </c>
      <c r="E1220" s="171" t="s">
        <v>333</v>
      </c>
      <c r="F1220" s="192">
        <v>0</v>
      </c>
      <c r="G1220" s="176">
        <v>0</v>
      </c>
      <c r="H1220" s="176">
        <v>0</v>
      </c>
      <c r="I1220" s="176">
        <f>F1220+G1220-H1220</f>
        <v>0</v>
      </c>
      <c r="J1220" s="177"/>
      <c r="K1220" s="176"/>
      <c r="L1220" s="176"/>
      <c r="M1220" s="176"/>
      <c r="N1220" s="176"/>
      <c r="O1220" s="176"/>
      <c r="P1220" s="176"/>
      <c r="Q1220" s="176"/>
      <c r="R1220" s="176"/>
      <c r="S1220" s="171" t="s">
        <v>403</v>
      </c>
    </row>
    <row r="1221" spans="1:19" s="171" customFormat="1" ht="23.25" x14ac:dyDescent="0.25">
      <c r="A1221" s="174"/>
      <c r="B1221" s="178"/>
      <c r="E1221" s="171" t="s">
        <v>334</v>
      </c>
      <c r="F1221" s="192">
        <v>115000</v>
      </c>
      <c r="G1221" s="176">
        <v>0</v>
      </c>
      <c r="H1221" s="176">
        <v>0</v>
      </c>
      <c r="I1221" s="176">
        <f>F1221+G1221-H1221</f>
        <v>115000</v>
      </c>
      <c r="J1221" s="177" t="s">
        <v>334</v>
      </c>
      <c r="K1221" s="176">
        <v>65000</v>
      </c>
      <c r="L1221" s="176">
        <v>0</v>
      </c>
      <c r="M1221" s="176"/>
      <c r="N1221" s="176">
        <f>K1221+L1221-M1221</f>
        <v>65000</v>
      </c>
      <c r="O1221" s="176">
        <v>0</v>
      </c>
      <c r="P1221" s="176"/>
      <c r="Q1221" s="176"/>
      <c r="R1221" s="176">
        <f>O1221+P1221-Q1221</f>
        <v>0</v>
      </c>
      <c r="S1221" s="171" t="s">
        <v>403</v>
      </c>
    </row>
    <row r="1222" spans="1:19" s="171" customFormat="1" ht="23.25" x14ac:dyDescent="0.25">
      <c r="A1222" s="174"/>
      <c r="B1222" s="178"/>
      <c r="E1222" s="171" t="s">
        <v>335</v>
      </c>
      <c r="F1222" s="192">
        <v>115000</v>
      </c>
      <c r="G1222" s="176">
        <v>0</v>
      </c>
      <c r="H1222" s="176">
        <v>0</v>
      </c>
      <c r="I1222" s="176">
        <f t="shared" ref="I1222" si="422">F1222+G1222-H1222</f>
        <v>115000</v>
      </c>
      <c r="J1222" s="177"/>
      <c r="K1222" s="176"/>
      <c r="L1222" s="176"/>
      <c r="M1222" s="176"/>
      <c r="N1222" s="176"/>
      <c r="O1222" s="176"/>
      <c r="P1222" s="176"/>
      <c r="Q1222" s="176"/>
      <c r="R1222" s="176"/>
      <c r="S1222" s="171" t="s">
        <v>403</v>
      </c>
    </row>
    <row r="1223" spans="1:19" s="171" customFormat="1" ht="23.25" x14ac:dyDescent="0.25">
      <c r="A1223" s="174"/>
      <c r="B1223" s="178"/>
      <c r="F1223" s="192"/>
      <c r="G1223" s="176"/>
      <c r="H1223" s="176"/>
      <c r="I1223" s="176"/>
      <c r="J1223" s="177"/>
      <c r="K1223" s="176"/>
      <c r="L1223" s="176"/>
      <c r="M1223" s="176"/>
      <c r="N1223" s="176"/>
      <c r="O1223" s="176"/>
      <c r="P1223" s="176"/>
      <c r="Q1223" s="176"/>
      <c r="R1223" s="176"/>
      <c r="S1223" s="171" t="s">
        <v>403</v>
      </c>
    </row>
    <row r="1224" spans="1:19" s="171" customFormat="1" ht="23.25" x14ac:dyDescent="0.25">
      <c r="A1224" s="174"/>
      <c r="B1224" s="178" t="s">
        <v>100</v>
      </c>
      <c r="D1224" s="171" t="s">
        <v>101</v>
      </c>
      <c r="E1224" s="171" t="s">
        <v>333</v>
      </c>
      <c r="F1224" s="192">
        <v>0</v>
      </c>
      <c r="G1224" s="176">
        <v>0</v>
      </c>
      <c r="H1224" s="176">
        <v>0</v>
      </c>
      <c r="I1224" s="176">
        <f>F1224+G1224-H1224</f>
        <v>0</v>
      </c>
      <c r="J1224" s="177"/>
      <c r="K1224" s="176"/>
      <c r="L1224" s="176"/>
      <c r="M1224" s="176"/>
      <c r="N1224" s="176"/>
      <c r="O1224" s="176"/>
      <c r="P1224" s="176"/>
      <c r="Q1224" s="176"/>
      <c r="R1224" s="176"/>
      <c r="S1224" s="171" t="s">
        <v>403</v>
      </c>
    </row>
    <row r="1225" spans="1:19" s="171" customFormat="1" ht="23.25" x14ac:dyDescent="0.25">
      <c r="A1225" s="174"/>
      <c r="B1225" s="178"/>
      <c r="E1225" s="171" t="s">
        <v>334</v>
      </c>
      <c r="F1225" s="192">
        <v>0</v>
      </c>
      <c r="G1225" s="176">
        <v>0</v>
      </c>
      <c r="H1225" s="176">
        <v>0</v>
      </c>
      <c r="I1225" s="176">
        <f>F1225+G1225-H1225</f>
        <v>0</v>
      </c>
      <c r="J1225" s="177" t="s">
        <v>334</v>
      </c>
      <c r="K1225" s="176">
        <v>0</v>
      </c>
      <c r="L1225" s="176"/>
      <c r="M1225" s="176"/>
      <c r="N1225" s="176">
        <f>K1225+L1225-M1225</f>
        <v>0</v>
      </c>
      <c r="O1225" s="176">
        <v>0</v>
      </c>
      <c r="P1225" s="176"/>
      <c r="Q1225" s="176"/>
      <c r="R1225" s="176">
        <f>O1225+P1225-Q1225</f>
        <v>0</v>
      </c>
      <c r="S1225" s="171" t="s">
        <v>403</v>
      </c>
    </row>
    <row r="1226" spans="1:19" s="171" customFormat="1" ht="23.25" x14ac:dyDescent="0.25">
      <c r="A1226" s="174"/>
      <c r="B1226" s="178"/>
      <c r="E1226" s="171" t="s">
        <v>335</v>
      </c>
      <c r="F1226" s="192">
        <f>SUM(F1224:F1225)</f>
        <v>0</v>
      </c>
      <c r="G1226" s="176">
        <v>0</v>
      </c>
      <c r="H1226" s="176">
        <v>0</v>
      </c>
      <c r="I1226" s="176">
        <f t="shared" ref="I1226" si="423">F1226+G1226-H1226</f>
        <v>0</v>
      </c>
      <c r="J1226" s="177"/>
      <c r="K1226" s="176"/>
      <c r="L1226" s="176"/>
      <c r="M1226" s="176"/>
      <c r="N1226" s="176"/>
      <c r="O1226" s="176"/>
      <c r="P1226" s="176"/>
      <c r="Q1226" s="176"/>
      <c r="R1226" s="176"/>
      <c r="S1226" s="171" t="s">
        <v>403</v>
      </c>
    </row>
    <row r="1227" spans="1:19" s="171" customFormat="1" ht="23.25" x14ac:dyDescent="0.25">
      <c r="A1227" s="174"/>
      <c r="B1227" s="178"/>
      <c r="F1227" s="192"/>
      <c r="G1227" s="176"/>
      <c r="H1227" s="176"/>
      <c r="I1227" s="176"/>
      <c r="J1227" s="177"/>
      <c r="K1227" s="176"/>
      <c r="L1227" s="176"/>
      <c r="M1227" s="176"/>
      <c r="N1227" s="176"/>
      <c r="O1227" s="176"/>
      <c r="P1227" s="176"/>
      <c r="Q1227" s="176"/>
      <c r="R1227" s="176"/>
      <c r="S1227" s="171" t="s">
        <v>403</v>
      </c>
    </row>
    <row r="1228" spans="1:19" s="171" customFormat="1" ht="46.5" x14ac:dyDescent="0.25">
      <c r="A1228" s="174"/>
      <c r="B1228" s="178" t="s">
        <v>109</v>
      </c>
      <c r="D1228" s="171" t="s">
        <v>110</v>
      </c>
      <c r="E1228" s="171" t="s">
        <v>333</v>
      </c>
      <c r="F1228" s="192">
        <v>0</v>
      </c>
      <c r="G1228" s="176">
        <v>0</v>
      </c>
      <c r="H1228" s="176">
        <v>0</v>
      </c>
      <c r="I1228" s="176">
        <f>F1228+G1228-H1228</f>
        <v>0</v>
      </c>
      <c r="J1228" s="177"/>
      <c r="K1228" s="176"/>
      <c r="L1228" s="176"/>
      <c r="M1228" s="176"/>
      <c r="N1228" s="176"/>
      <c r="O1228" s="176"/>
      <c r="P1228" s="176"/>
      <c r="Q1228" s="176"/>
      <c r="R1228" s="176"/>
      <c r="S1228" s="171" t="s">
        <v>403</v>
      </c>
    </row>
    <row r="1229" spans="1:19" s="171" customFormat="1" ht="23.25" x14ac:dyDescent="0.25">
      <c r="A1229" s="174"/>
      <c r="B1229" s="178"/>
      <c r="E1229" s="171" t="s">
        <v>334</v>
      </c>
      <c r="F1229" s="192">
        <v>0</v>
      </c>
      <c r="G1229" s="176">
        <v>0</v>
      </c>
      <c r="H1229" s="176">
        <v>0</v>
      </c>
      <c r="I1229" s="176">
        <f>F1229+G1229-H1229</f>
        <v>0</v>
      </c>
      <c r="J1229" s="177" t="s">
        <v>334</v>
      </c>
      <c r="K1229" s="176">
        <v>0</v>
      </c>
      <c r="L1229" s="176"/>
      <c r="M1229" s="176"/>
      <c r="N1229" s="176">
        <f>K1229+L1229-M1229</f>
        <v>0</v>
      </c>
      <c r="O1229" s="176">
        <v>0</v>
      </c>
      <c r="P1229" s="176"/>
      <c r="Q1229" s="176"/>
      <c r="R1229" s="176">
        <f>O1229+P1229-Q1229</f>
        <v>0</v>
      </c>
      <c r="S1229" s="171" t="s">
        <v>403</v>
      </c>
    </row>
    <row r="1230" spans="1:19" s="171" customFormat="1" ht="23.25" x14ac:dyDescent="0.25">
      <c r="A1230" s="174"/>
      <c r="B1230" s="178"/>
      <c r="E1230" s="171" t="s">
        <v>335</v>
      </c>
      <c r="F1230" s="192">
        <f>SUM(F1228:F1229)</f>
        <v>0</v>
      </c>
      <c r="G1230" s="176">
        <v>0</v>
      </c>
      <c r="H1230" s="176">
        <v>0</v>
      </c>
      <c r="I1230" s="176">
        <f t="shared" ref="I1230" si="424">F1230+G1230-H1230</f>
        <v>0</v>
      </c>
      <c r="J1230" s="177"/>
      <c r="K1230" s="176"/>
      <c r="L1230" s="176"/>
      <c r="M1230" s="176"/>
      <c r="N1230" s="176"/>
      <c r="O1230" s="176"/>
      <c r="P1230" s="176"/>
      <c r="Q1230" s="176"/>
      <c r="R1230" s="176"/>
      <c r="S1230" s="171" t="s">
        <v>403</v>
      </c>
    </row>
    <row r="1231" spans="1:19" s="171" customFormat="1" ht="23.25" x14ac:dyDescent="0.25">
      <c r="A1231" s="174"/>
      <c r="B1231" s="178"/>
      <c r="F1231" s="192"/>
      <c r="G1231" s="176"/>
      <c r="H1231" s="176"/>
      <c r="I1231" s="176"/>
      <c r="J1231" s="177"/>
      <c r="K1231" s="176"/>
      <c r="L1231" s="176"/>
      <c r="M1231" s="176"/>
      <c r="N1231" s="176"/>
      <c r="O1231" s="176"/>
      <c r="P1231" s="176"/>
      <c r="Q1231" s="176"/>
      <c r="R1231" s="176"/>
      <c r="S1231" s="171" t="s">
        <v>403</v>
      </c>
    </row>
    <row r="1232" spans="1:19" s="171" customFormat="1" ht="46.5" x14ac:dyDescent="0.25">
      <c r="A1232" s="321"/>
      <c r="B1232" s="322" t="s">
        <v>102</v>
      </c>
      <c r="C1232" s="323" t="s">
        <v>93</v>
      </c>
      <c r="D1232" s="323" t="s">
        <v>266</v>
      </c>
      <c r="E1232" s="323" t="s">
        <v>333</v>
      </c>
      <c r="F1232" s="324">
        <f>F1228+F1224+F1220</f>
        <v>0</v>
      </c>
      <c r="G1232" s="324">
        <f>G1228+G1224+G1220</f>
        <v>0</v>
      </c>
      <c r="H1232" s="324">
        <f>H1228+H1224+H1220</f>
        <v>0</v>
      </c>
      <c r="I1232" s="324">
        <f>I1228+I1224+I1220</f>
        <v>0</v>
      </c>
      <c r="J1232" s="325"/>
      <c r="K1232" s="325"/>
      <c r="L1232" s="325"/>
      <c r="M1232" s="325"/>
      <c r="N1232" s="325"/>
      <c r="O1232" s="325"/>
      <c r="P1232" s="325"/>
      <c r="Q1232" s="325"/>
      <c r="R1232" s="325"/>
      <c r="S1232" s="171" t="s">
        <v>403</v>
      </c>
    </row>
    <row r="1233" spans="1:19" s="171" customFormat="1" ht="23.25" x14ac:dyDescent="0.25">
      <c r="A1233" s="321"/>
      <c r="B1233" s="322"/>
      <c r="C1233" s="323"/>
      <c r="D1233" s="323"/>
      <c r="E1233" s="323" t="s">
        <v>334</v>
      </c>
      <c r="F1233" s="324">
        <f t="shared" ref="F1233:I1233" si="425">F1229+F1225+F1221</f>
        <v>115000</v>
      </c>
      <c r="G1233" s="324">
        <f t="shared" si="425"/>
        <v>0</v>
      </c>
      <c r="H1233" s="324">
        <f t="shared" si="425"/>
        <v>0</v>
      </c>
      <c r="I1233" s="324">
        <f t="shared" si="425"/>
        <v>115000</v>
      </c>
      <c r="J1233" s="325" t="s">
        <v>334</v>
      </c>
      <c r="K1233" s="325">
        <f>K1229+K1225+K1221</f>
        <v>65000</v>
      </c>
      <c r="L1233" s="325">
        <f t="shared" ref="L1233:R1233" si="426">L1229+L1225+L1221</f>
        <v>0</v>
      </c>
      <c r="M1233" s="325">
        <f t="shared" si="426"/>
        <v>0</v>
      </c>
      <c r="N1233" s="325">
        <f t="shared" si="426"/>
        <v>65000</v>
      </c>
      <c r="O1233" s="325">
        <f t="shared" si="426"/>
        <v>0</v>
      </c>
      <c r="P1233" s="325">
        <f t="shared" si="426"/>
        <v>0</v>
      </c>
      <c r="Q1233" s="325">
        <f t="shared" si="426"/>
        <v>0</v>
      </c>
      <c r="R1233" s="325">
        <f t="shared" si="426"/>
        <v>0</v>
      </c>
      <c r="S1233" s="171" t="s">
        <v>403</v>
      </c>
    </row>
    <row r="1234" spans="1:19" s="171" customFormat="1" ht="23.25" x14ac:dyDescent="0.25">
      <c r="A1234" s="321"/>
      <c r="B1234" s="322"/>
      <c r="C1234" s="323"/>
      <c r="D1234" s="323"/>
      <c r="E1234" s="323" t="s">
        <v>335</v>
      </c>
      <c r="F1234" s="324">
        <f t="shared" ref="F1234:I1234" si="427">F1230+F1226+F1222</f>
        <v>115000</v>
      </c>
      <c r="G1234" s="324">
        <f t="shared" si="427"/>
        <v>0</v>
      </c>
      <c r="H1234" s="324">
        <f t="shared" si="427"/>
        <v>0</v>
      </c>
      <c r="I1234" s="324">
        <f t="shared" si="427"/>
        <v>115000</v>
      </c>
      <c r="J1234" s="325"/>
      <c r="K1234" s="325"/>
      <c r="L1234" s="325"/>
      <c r="M1234" s="325"/>
      <c r="N1234" s="325"/>
      <c r="O1234" s="325"/>
      <c r="P1234" s="325"/>
      <c r="Q1234" s="325"/>
      <c r="R1234" s="325"/>
      <c r="S1234" s="171" t="s">
        <v>403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403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404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404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404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8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404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404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404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404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29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404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404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404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404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30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404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404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404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31">F1246+F1242+F1238</f>
        <v>0</v>
      </c>
      <c r="G1250" s="112">
        <f t="shared" si="431"/>
        <v>0</v>
      </c>
      <c r="H1250" s="112">
        <f t="shared" si="431"/>
        <v>0</v>
      </c>
      <c r="I1250" s="112">
        <f t="shared" si="431"/>
        <v>0</v>
      </c>
      <c r="J1250" s="114" t="s">
        <v>334</v>
      </c>
      <c r="K1250" s="113">
        <f>K1246+K1242+K1238</f>
        <v>0</v>
      </c>
      <c r="L1250" s="113">
        <f t="shared" ref="L1250:R1250" si="432">L1246+L1242+L1238</f>
        <v>0</v>
      </c>
      <c r="M1250" s="113">
        <f t="shared" si="432"/>
        <v>0</v>
      </c>
      <c r="N1250" s="113">
        <f t="shared" si="432"/>
        <v>0</v>
      </c>
      <c r="O1250" s="113">
        <f t="shared" si="432"/>
        <v>0</v>
      </c>
      <c r="P1250" s="113">
        <f t="shared" si="432"/>
        <v>0</v>
      </c>
      <c r="Q1250" s="113">
        <f t="shared" si="432"/>
        <v>0</v>
      </c>
      <c r="R1250" s="113">
        <f t="shared" si="432"/>
        <v>0</v>
      </c>
      <c r="S1250" s="105" t="s">
        <v>404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3">F1247+F1243+F1239</f>
        <v>0</v>
      </c>
      <c r="G1251" s="112">
        <f t="shared" si="433"/>
        <v>0</v>
      </c>
      <c r="H1251" s="112">
        <f t="shared" si="433"/>
        <v>0</v>
      </c>
      <c r="I1251" s="112">
        <f t="shared" si="433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404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404</v>
      </c>
    </row>
    <row r="1253" spans="1:19" s="171" customFormat="1" ht="23.25" x14ac:dyDescent="0.25">
      <c r="A1253" s="316">
        <v>1403</v>
      </c>
      <c r="B1253" s="318" t="s">
        <v>96</v>
      </c>
      <c r="C1253" s="318" t="s">
        <v>268</v>
      </c>
      <c r="D1253" s="318" t="s">
        <v>269</v>
      </c>
      <c r="E1253" s="318"/>
      <c r="F1253" s="333"/>
      <c r="G1253" s="320"/>
      <c r="H1253" s="320"/>
      <c r="I1253" s="320"/>
      <c r="J1253" s="320"/>
      <c r="K1253" s="320"/>
      <c r="L1253" s="320"/>
      <c r="M1253" s="320"/>
      <c r="N1253" s="320"/>
      <c r="O1253" s="320"/>
      <c r="P1253" s="320"/>
      <c r="Q1253" s="320"/>
      <c r="R1253" s="320"/>
      <c r="S1253" s="171" t="s">
        <v>405</v>
      </c>
    </row>
    <row r="1254" spans="1:19" s="171" customFormat="1" ht="23.25" x14ac:dyDescent="0.25">
      <c r="A1254" s="174"/>
      <c r="B1254" s="178" t="s">
        <v>98</v>
      </c>
      <c r="D1254" s="171" t="s">
        <v>99</v>
      </c>
      <c r="E1254" s="171" t="s">
        <v>333</v>
      </c>
      <c r="F1254" s="192">
        <v>94953.98</v>
      </c>
      <c r="G1254" s="176">
        <v>0</v>
      </c>
      <c r="H1254" s="176">
        <v>0</v>
      </c>
      <c r="I1254" s="176">
        <f>F1254+G1254-H1254</f>
        <v>94953.98</v>
      </c>
      <c r="J1254" s="177"/>
      <c r="K1254" s="176"/>
      <c r="L1254" s="176"/>
      <c r="M1254" s="176"/>
      <c r="N1254" s="176"/>
      <c r="O1254" s="176"/>
      <c r="P1254" s="176"/>
      <c r="Q1254" s="176"/>
      <c r="R1254" s="176"/>
      <c r="S1254" s="171" t="s">
        <v>405</v>
      </c>
    </row>
    <row r="1255" spans="1:19" s="171" customFormat="1" ht="23.25" x14ac:dyDescent="0.25">
      <c r="A1255" s="174"/>
      <c r="B1255" s="178"/>
      <c r="E1255" s="171" t="s">
        <v>334</v>
      </c>
      <c r="F1255" s="192">
        <v>150000</v>
      </c>
      <c r="G1255" s="176">
        <v>0</v>
      </c>
      <c r="H1255" s="176">
        <v>0</v>
      </c>
      <c r="I1255" s="176">
        <f>F1255+G1255-H1255</f>
        <v>150000</v>
      </c>
      <c r="J1255" s="177" t="s">
        <v>334</v>
      </c>
      <c r="K1255" s="176">
        <v>150000</v>
      </c>
      <c r="L1255" s="176"/>
      <c r="M1255" s="176"/>
      <c r="N1255" s="176">
        <f>K1255+L1255-M1255</f>
        <v>150000</v>
      </c>
      <c r="O1255" s="176">
        <v>150000</v>
      </c>
      <c r="P1255" s="176"/>
      <c r="Q1255" s="176"/>
      <c r="R1255" s="176">
        <f>O1255+P1255-Q1255</f>
        <v>150000</v>
      </c>
      <c r="S1255" s="171" t="s">
        <v>405</v>
      </c>
    </row>
    <row r="1256" spans="1:19" s="171" customFormat="1" ht="23.25" x14ac:dyDescent="0.25">
      <c r="A1256" s="174"/>
      <c r="B1256" s="178"/>
      <c r="E1256" s="171" t="s">
        <v>335</v>
      </c>
      <c r="F1256" s="192">
        <v>244953.98</v>
      </c>
      <c r="G1256" s="176">
        <v>0</v>
      </c>
      <c r="H1256" s="176">
        <v>0</v>
      </c>
      <c r="I1256" s="176">
        <f t="shared" ref="I1256" si="434">F1256+G1256-H1256</f>
        <v>244953.98</v>
      </c>
      <c r="J1256" s="177"/>
      <c r="K1256" s="176"/>
      <c r="L1256" s="176"/>
      <c r="M1256" s="176"/>
      <c r="N1256" s="176"/>
      <c r="O1256" s="176"/>
      <c r="P1256" s="176"/>
      <c r="Q1256" s="176"/>
      <c r="R1256" s="176"/>
      <c r="S1256" s="171" t="s">
        <v>405</v>
      </c>
    </row>
    <row r="1257" spans="1:19" s="171" customFormat="1" ht="23.25" x14ac:dyDescent="0.25">
      <c r="A1257" s="174"/>
      <c r="B1257" s="178"/>
      <c r="F1257" s="192"/>
      <c r="G1257" s="176"/>
      <c r="H1257" s="176"/>
      <c r="I1257" s="176"/>
      <c r="J1257" s="177"/>
      <c r="K1257" s="176"/>
      <c r="L1257" s="176"/>
      <c r="M1257" s="176"/>
      <c r="N1257" s="176"/>
      <c r="O1257" s="176"/>
      <c r="P1257" s="176"/>
      <c r="Q1257" s="176"/>
      <c r="R1257" s="176"/>
      <c r="S1257" s="171" t="s">
        <v>405</v>
      </c>
    </row>
    <row r="1258" spans="1:19" s="171" customFormat="1" ht="23.25" x14ac:dyDescent="0.25">
      <c r="A1258" s="174"/>
      <c r="B1258" s="178" t="s">
        <v>100</v>
      </c>
      <c r="D1258" s="171" t="s">
        <v>101</v>
      </c>
      <c r="E1258" s="171" t="s">
        <v>333</v>
      </c>
      <c r="F1258" s="192">
        <v>0</v>
      </c>
      <c r="G1258" s="176">
        <v>0</v>
      </c>
      <c r="H1258" s="176">
        <v>0</v>
      </c>
      <c r="I1258" s="176">
        <f>F1258+G1258-H1258</f>
        <v>0</v>
      </c>
      <c r="J1258" s="177"/>
      <c r="K1258" s="176"/>
      <c r="L1258" s="176"/>
      <c r="M1258" s="176"/>
      <c r="N1258" s="176"/>
      <c r="O1258" s="176"/>
      <c r="P1258" s="176"/>
      <c r="Q1258" s="176"/>
      <c r="R1258" s="176"/>
      <c r="S1258" s="171" t="s">
        <v>405</v>
      </c>
    </row>
    <row r="1259" spans="1:19" s="171" customFormat="1" ht="23.25" x14ac:dyDescent="0.25">
      <c r="A1259" s="174"/>
      <c r="B1259" s="178"/>
      <c r="E1259" s="171" t="s">
        <v>334</v>
      </c>
      <c r="F1259" s="192">
        <v>0</v>
      </c>
      <c r="G1259" s="176">
        <v>0</v>
      </c>
      <c r="H1259" s="176">
        <v>0</v>
      </c>
      <c r="I1259" s="176">
        <f>F1259+G1259-H1259</f>
        <v>0</v>
      </c>
      <c r="J1259" s="177" t="s">
        <v>334</v>
      </c>
      <c r="K1259" s="176">
        <v>0</v>
      </c>
      <c r="L1259" s="176"/>
      <c r="M1259" s="176"/>
      <c r="N1259" s="176">
        <f>K1259+L1259-M1259</f>
        <v>0</v>
      </c>
      <c r="O1259" s="176">
        <v>0</v>
      </c>
      <c r="P1259" s="176"/>
      <c r="Q1259" s="176"/>
      <c r="R1259" s="176">
        <f>O1259+P1259-Q1259</f>
        <v>0</v>
      </c>
      <c r="S1259" s="171" t="s">
        <v>405</v>
      </c>
    </row>
    <row r="1260" spans="1:19" s="171" customFormat="1" ht="23.25" x14ac:dyDescent="0.25">
      <c r="A1260" s="174"/>
      <c r="B1260" s="178"/>
      <c r="E1260" s="171" t="s">
        <v>335</v>
      </c>
      <c r="F1260" s="192">
        <f>SUM(F1258:F1259)</f>
        <v>0</v>
      </c>
      <c r="G1260" s="176">
        <v>0</v>
      </c>
      <c r="H1260" s="176">
        <v>0</v>
      </c>
      <c r="I1260" s="176">
        <f t="shared" ref="I1260" si="435">F1260+G1260-H1260</f>
        <v>0</v>
      </c>
      <c r="J1260" s="177"/>
      <c r="K1260" s="176"/>
      <c r="L1260" s="176"/>
      <c r="M1260" s="176"/>
      <c r="N1260" s="176"/>
      <c r="O1260" s="176"/>
      <c r="P1260" s="176"/>
      <c r="Q1260" s="176"/>
      <c r="R1260" s="176"/>
      <c r="S1260" s="171" t="s">
        <v>405</v>
      </c>
    </row>
    <row r="1261" spans="1:19" s="171" customFormat="1" ht="23.25" x14ac:dyDescent="0.25">
      <c r="A1261" s="174"/>
      <c r="B1261" s="178"/>
      <c r="F1261" s="192"/>
      <c r="G1261" s="176"/>
      <c r="H1261" s="176"/>
      <c r="I1261" s="176"/>
      <c r="J1261" s="177"/>
      <c r="K1261" s="176"/>
      <c r="L1261" s="176"/>
      <c r="M1261" s="176"/>
      <c r="N1261" s="176"/>
      <c r="O1261" s="176"/>
      <c r="P1261" s="176"/>
      <c r="Q1261" s="176"/>
      <c r="R1261" s="176"/>
      <c r="S1261" s="171" t="s">
        <v>405</v>
      </c>
    </row>
    <row r="1262" spans="1:19" s="171" customFormat="1" ht="46.5" x14ac:dyDescent="0.25">
      <c r="A1262" s="174"/>
      <c r="B1262" s="178" t="s">
        <v>109</v>
      </c>
      <c r="D1262" s="171" t="s">
        <v>110</v>
      </c>
      <c r="E1262" s="171" t="s">
        <v>333</v>
      </c>
      <c r="F1262" s="192">
        <v>0</v>
      </c>
      <c r="G1262" s="176">
        <v>0</v>
      </c>
      <c r="H1262" s="176">
        <v>0</v>
      </c>
      <c r="I1262" s="176">
        <f>F1262+G1262-H1262</f>
        <v>0</v>
      </c>
      <c r="J1262" s="177"/>
      <c r="K1262" s="176"/>
      <c r="L1262" s="176"/>
      <c r="M1262" s="176"/>
      <c r="N1262" s="176"/>
      <c r="O1262" s="176"/>
      <c r="P1262" s="176"/>
      <c r="Q1262" s="176"/>
      <c r="R1262" s="176"/>
      <c r="S1262" s="171" t="s">
        <v>405</v>
      </c>
    </row>
    <row r="1263" spans="1:19" s="171" customFormat="1" ht="23.25" x14ac:dyDescent="0.25">
      <c r="A1263" s="174"/>
      <c r="B1263" s="178"/>
      <c r="E1263" s="171" t="s">
        <v>334</v>
      </c>
      <c r="F1263" s="192">
        <v>0</v>
      </c>
      <c r="G1263" s="176">
        <v>0</v>
      </c>
      <c r="H1263" s="176">
        <v>0</v>
      </c>
      <c r="I1263" s="176">
        <f>F1263+G1263-H1263</f>
        <v>0</v>
      </c>
      <c r="J1263" s="177" t="s">
        <v>334</v>
      </c>
      <c r="K1263" s="176">
        <v>0</v>
      </c>
      <c r="L1263" s="176"/>
      <c r="M1263" s="176"/>
      <c r="N1263" s="176">
        <f>K1263+L1263-M1263</f>
        <v>0</v>
      </c>
      <c r="O1263" s="176">
        <v>0</v>
      </c>
      <c r="P1263" s="176"/>
      <c r="Q1263" s="176"/>
      <c r="R1263" s="176">
        <f>O1263+P1263-Q1263</f>
        <v>0</v>
      </c>
      <c r="S1263" s="171" t="s">
        <v>405</v>
      </c>
    </row>
    <row r="1264" spans="1:19" s="171" customFormat="1" ht="23.25" x14ac:dyDescent="0.25">
      <c r="A1264" s="174"/>
      <c r="B1264" s="178"/>
      <c r="E1264" s="171" t="s">
        <v>335</v>
      </c>
      <c r="F1264" s="192">
        <f>SUM(F1262:F1263)</f>
        <v>0</v>
      </c>
      <c r="G1264" s="176">
        <v>0</v>
      </c>
      <c r="H1264" s="176">
        <v>0</v>
      </c>
      <c r="I1264" s="176">
        <f t="shared" ref="I1264" si="436">F1264+G1264-H1264</f>
        <v>0</v>
      </c>
      <c r="J1264" s="177"/>
      <c r="K1264" s="176"/>
      <c r="L1264" s="176"/>
      <c r="M1264" s="176"/>
      <c r="N1264" s="176"/>
      <c r="O1264" s="176"/>
      <c r="P1264" s="176"/>
      <c r="Q1264" s="176"/>
      <c r="R1264" s="176"/>
      <c r="S1264" s="171" t="s">
        <v>405</v>
      </c>
    </row>
    <row r="1265" spans="1:19" s="171" customFormat="1" ht="23.25" x14ac:dyDescent="0.25">
      <c r="A1265" s="174"/>
      <c r="B1265" s="178"/>
      <c r="F1265" s="192"/>
      <c r="G1265" s="176"/>
      <c r="H1265" s="176"/>
      <c r="I1265" s="176"/>
      <c r="J1265" s="177"/>
      <c r="K1265" s="176"/>
      <c r="L1265" s="176"/>
      <c r="M1265" s="176"/>
      <c r="N1265" s="176"/>
      <c r="O1265" s="176"/>
      <c r="P1265" s="176"/>
      <c r="Q1265" s="176"/>
      <c r="R1265" s="176"/>
      <c r="S1265" s="171" t="s">
        <v>405</v>
      </c>
    </row>
    <row r="1266" spans="1:19" s="171" customFormat="1" ht="46.5" x14ac:dyDescent="0.25">
      <c r="A1266" s="321"/>
      <c r="B1266" s="322" t="s">
        <v>102</v>
      </c>
      <c r="C1266" s="323" t="s">
        <v>268</v>
      </c>
      <c r="D1266" s="323" t="s">
        <v>269</v>
      </c>
      <c r="E1266" s="323" t="s">
        <v>333</v>
      </c>
      <c r="F1266" s="324">
        <f>F1262+F1258+F1254</f>
        <v>94953.98</v>
      </c>
      <c r="G1266" s="324">
        <f>G1262+G1258+G1254</f>
        <v>0</v>
      </c>
      <c r="H1266" s="324">
        <f>H1262+H1258+H1254</f>
        <v>0</v>
      </c>
      <c r="I1266" s="324">
        <f>I1262+I1258+I1254</f>
        <v>94953.98</v>
      </c>
      <c r="J1266" s="325"/>
      <c r="K1266" s="325"/>
      <c r="L1266" s="325"/>
      <c r="M1266" s="325"/>
      <c r="N1266" s="325"/>
      <c r="O1266" s="325"/>
      <c r="P1266" s="325"/>
      <c r="Q1266" s="325"/>
      <c r="R1266" s="325"/>
      <c r="S1266" s="171" t="s">
        <v>405</v>
      </c>
    </row>
    <row r="1267" spans="1:19" s="171" customFormat="1" ht="23.25" x14ac:dyDescent="0.25">
      <c r="A1267" s="321"/>
      <c r="B1267" s="322"/>
      <c r="C1267" s="323"/>
      <c r="D1267" s="323"/>
      <c r="E1267" s="323" t="s">
        <v>334</v>
      </c>
      <c r="F1267" s="324">
        <f t="shared" ref="F1267:I1267" si="437">F1263+F1259+F1255</f>
        <v>150000</v>
      </c>
      <c r="G1267" s="324">
        <f t="shared" si="437"/>
        <v>0</v>
      </c>
      <c r="H1267" s="324">
        <f t="shared" si="437"/>
        <v>0</v>
      </c>
      <c r="I1267" s="324">
        <f t="shared" si="437"/>
        <v>150000</v>
      </c>
      <c r="J1267" s="325" t="s">
        <v>334</v>
      </c>
      <c r="K1267" s="325">
        <f>K1263+K1259+K1255</f>
        <v>150000</v>
      </c>
      <c r="L1267" s="325">
        <f t="shared" ref="L1267:R1267" si="438">L1263+L1259+L1255</f>
        <v>0</v>
      </c>
      <c r="M1267" s="325">
        <f t="shared" si="438"/>
        <v>0</v>
      </c>
      <c r="N1267" s="325">
        <f t="shared" si="438"/>
        <v>150000</v>
      </c>
      <c r="O1267" s="325">
        <f t="shared" si="438"/>
        <v>150000</v>
      </c>
      <c r="P1267" s="325">
        <f t="shared" si="438"/>
        <v>0</v>
      </c>
      <c r="Q1267" s="325">
        <f t="shared" si="438"/>
        <v>0</v>
      </c>
      <c r="R1267" s="325">
        <f t="shared" si="438"/>
        <v>150000</v>
      </c>
      <c r="S1267" s="171" t="s">
        <v>405</v>
      </c>
    </row>
    <row r="1268" spans="1:19" s="171" customFormat="1" ht="23.25" x14ac:dyDescent="0.25">
      <c r="A1268" s="179"/>
      <c r="B1268" s="180"/>
      <c r="C1268" s="173"/>
      <c r="D1268" s="173"/>
      <c r="E1268" s="173" t="s">
        <v>335</v>
      </c>
      <c r="F1268" s="181">
        <f t="shared" ref="F1268:I1268" si="439">F1264+F1260+F1256</f>
        <v>244953.98</v>
      </c>
      <c r="G1268" s="181">
        <f t="shared" si="439"/>
        <v>0</v>
      </c>
      <c r="H1268" s="181">
        <f t="shared" si="439"/>
        <v>0</v>
      </c>
      <c r="I1268" s="181">
        <f t="shared" si="439"/>
        <v>244953.98</v>
      </c>
      <c r="J1268" s="183"/>
      <c r="K1268" s="182"/>
      <c r="L1268" s="182"/>
      <c r="M1268" s="182"/>
      <c r="N1268" s="182"/>
      <c r="O1268" s="182"/>
      <c r="P1268" s="182"/>
      <c r="Q1268" s="182"/>
      <c r="R1268" s="182"/>
      <c r="S1268" s="171" t="s">
        <v>405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406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406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406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406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40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406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406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406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406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41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406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406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406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406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2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406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406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406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3">F1280+F1276+F1272</f>
        <v>0</v>
      </c>
      <c r="G1284" s="112">
        <f t="shared" si="443"/>
        <v>0</v>
      </c>
      <c r="H1284" s="112">
        <f t="shared" si="443"/>
        <v>0</v>
      </c>
      <c r="I1284" s="112">
        <f t="shared" si="443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406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4">F1281+F1277+F1273</f>
        <v>0</v>
      </c>
      <c r="G1285" s="112">
        <f t="shared" si="444"/>
        <v>0</v>
      </c>
      <c r="H1285" s="112">
        <f t="shared" si="444"/>
        <v>0</v>
      </c>
      <c r="I1285" s="112">
        <f t="shared" si="444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406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406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372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407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407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407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5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407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407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407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407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6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407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407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407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407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7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407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407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372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407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8">F1297+F1293+F1289</f>
        <v>0</v>
      </c>
      <c r="G1301" s="112">
        <f t="shared" si="448"/>
        <v>0</v>
      </c>
      <c r="H1301" s="112">
        <f t="shared" si="448"/>
        <v>0</v>
      </c>
      <c r="I1301" s="112">
        <f t="shared" si="448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407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49">F1298+F1294+F1290</f>
        <v>0</v>
      </c>
      <c r="G1302" s="112">
        <f t="shared" si="449"/>
        <v>0</v>
      </c>
      <c r="H1302" s="112">
        <f t="shared" si="449"/>
        <v>0</v>
      </c>
      <c r="I1302" s="112">
        <f t="shared" si="449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407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407</v>
      </c>
    </row>
    <row r="1304" spans="1:19" s="171" customFormat="1" ht="23.25" x14ac:dyDescent="0.25">
      <c r="A1304" s="334" t="s">
        <v>271</v>
      </c>
      <c r="B1304" s="335"/>
      <c r="C1304" s="336"/>
      <c r="D1304" s="336" t="s">
        <v>265</v>
      </c>
      <c r="E1304" s="336" t="s">
        <v>333</v>
      </c>
      <c r="F1304" s="337">
        <f>F1300+F1283+F1266+F1249+F1232</f>
        <v>94953.98</v>
      </c>
      <c r="G1304" s="337">
        <f t="shared" ref="G1304:I1304" si="450">G1300+G1283+G1266+G1249+G1232</f>
        <v>0</v>
      </c>
      <c r="H1304" s="337">
        <f t="shared" si="450"/>
        <v>0</v>
      </c>
      <c r="I1304" s="337">
        <f t="shared" si="450"/>
        <v>94953.98</v>
      </c>
      <c r="J1304" s="338"/>
      <c r="K1304" s="338" t="s">
        <v>2</v>
      </c>
      <c r="L1304" s="338" t="s">
        <v>2</v>
      </c>
      <c r="M1304" s="338" t="s">
        <v>2</v>
      </c>
      <c r="N1304" s="338" t="s">
        <v>2</v>
      </c>
      <c r="O1304" s="338" t="s">
        <v>2</v>
      </c>
      <c r="P1304" s="338" t="s">
        <v>2</v>
      </c>
      <c r="Q1304" s="338" t="s">
        <v>2</v>
      </c>
      <c r="R1304" s="338" t="s">
        <v>2</v>
      </c>
      <c r="S1304" s="171" t="s">
        <v>384</v>
      </c>
    </row>
    <row r="1305" spans="1:19" s="171" customFormat="1" ht="23.25" x14ac:dyDescent="0.25">
      <c r="A1305" s="339"/>
      <c r="B1305" s="340"/>
      <c r="C1305" s="341"/>
      <c r="D1305" s="341"/>
      <c r="E1305" s="341" t="s">
        <v>334</v>
      </c>
      <c r="F1305" s="342">
        <f t="shared" ref="F1305:I1306" si="451">F1301+F1284+F1267+F1250+F1233</f>
        <v>265000</v>
      </c>
      <c r="G1305" s="342">
        <f t="shared" si="451"/>
        <v>0</v>
      </c>
      <c r="H1305" s="342">
        <f t="shared" si="451"/>
        <v>0</v>
      </c>
      <c r="I1305" s="342">
        <f t="shared" si="451"/>
        <v>265000</v>
      </c>
      <c r="J1305" s="343" t="s">
        <v>334</v>
      </c>
      <c r="K1305" s="343">
        <f>K1301+K1284+K1267+K1250+K1233</f>
        <v>215000</v>
      </c>
      <c r="L1305" s="343">
        <f t="shared" ref="L1305:R1305" si="452">L1301+L1284+L1267+L1250+L1233</f>
        <v>0</v>
      </c>
      <c r="M1305" s="343">
        <f t="shared" si="452"/>
        <v>0</v>
      </c>
      <c r="N1305" s="343">
        <f t="shared" si="452"/>
        <v>215000</v>
      </c>
      <c r="O1305" s="343">
        <f t="shared" si="452"/>
        <v>150000</v>
      </c>
      <c r="P1305" s="343">
        <f t="shared" si="452"/>
        <v>0</v>
      </c>
      <c r="Q1305" s="343">
        <f t="shared" si="452"/>
        <v>0</v>
      </c>
      <c r="R1305" s="343">
        <f t="shared" si="452"/>
        <v>150000</v>
      </c>
      <c r="S1305" s="171" t="s">
        <v>384</v>
      </c>
    </row>
    <row r="1306" spans="1:19" s="171" customFormat="1" ht="23.25" x14ac:dyDescent="0.25">
      <c r="A1306" s="339"/>
      <c r="B1306" s="340"/>
      <c r="C1306" s="341"/>
      <c r="D1306" s="341"/>
      <c r="E1306" s="341" t="s">
        <v>335</v>
      </c>
      <c r="F1306" s="342">
        <f t="shared" si="451"/>
        <v>359953.98</v>
      </c>
      <c r="G1306" s="342">
        <f t="shared" si="451"/>
        <v>0</v>
      </c>
      <c r="H1306" s="342">
        <f t="shared" si="451"/>
        <v>0</v>
      </c>
      <c r="I1306" s="342">
        <f t="shared" si="451"/>
        <v>359953.98</v>
      </c>
      <c r="J1306" s="343"/>
      <c r="K1306" s="343" t="s">
        <v>2</v>
      </c>
      <c r="L1306" s="343" t="s">
        <v>2</v>
      </c>
      <c r="M1306" s="343" t="s">
        <v>2</v>
      </c>
      <c r="N1306" s="343" t="s">
        <v>2</v>
      </c>
      <c r="O1306" s="343" t="s">
        <v>2</v>
      </c>
      <c r="P1306" s="343" t="s">
        <v>2</v>
      </c>
      <c r="Q1306" s="343" t="s">
        <v>2</v>
      </c>
      <c r="R1306" s="343" t="s">
        <v>2</v>
      </c>
      <c r="S1306" s="171" t="s">
        <v>384</v>
      </c>
    </row>
    <row r="1307" spans="1:19" s="171" customFormat="1" ht="24" thickBot="1" x14ac:dyDescent="0.3">
      <c r="A1307" s="179"/>
      <c r="B1307" s="180"/>
      <c r="C1307" s="173"/>
      <c r="D1307" s="173"/>
      <c r="E1307" s="173"/>
      <c r="F1307" s="181"/>
      <c r="G1307" s="182"/>
      <c r="H1307" s="182"/>
      <c r="I1307" s="182"/>
      <c r="J1307" s="183"/>
      <c r="K1307" s="182"/>
      <c r="L1307" s="182"/>
      <c r="M1307" s="182"/>
      <c r="N1307" s="182"/>
      <c r="O1307" s="182"/>
      <c r="P1307" s="182"/>
      <c r="Q1307" s="182"/>
      <c r="R1307" s="182"/>
      <c r="S1307" s="171" t="s">
        <v>384</v>
      </c>
    </row>
    <row r="1308" spans="1:19" s="173" customFormat="1" ht="46.5" x14ac:dyDescent="0.25">
      <c r="A1308" s="312" t="s">
        <v>92</v>
      </c>
      <c r="B1308" s="344"/>
      <c r="C1308" s="313" t="s">
        <v>272</v>
      </c>
      <c r="D1308" s="313" t="s">
        <v>273</v>
      </c>
      <c r="E1308" s="313"/>
      <c r="F1308" s="345"/>
      <c r="G1308" s="315"/>
      <c r="H1308" s="315"/>
      <c r="I1308" s="315"/>
      <c r="J1308" s="315"/>
      <c r="K1308" s="315"/>
      <c r="L1308" s="315"/>
      <c r="M1308" s="315"/>
      <c r="N1308" s="315"/>
      <c r="O1308" s="315"/>
      <c r="P1308" s="315"/>
      <c r="Q1308" s="315"/>
      <c r="R1308" s="315"/>
      <c r="S1308" s="173" t="s">
        <v>469</v>
      </c>
    </row>
    <row r="1309" spans="1:19" s="171" customFormat="1" ht="23.25" x14ac:dyDescent="0.25">
      <c r="A1309" s="174"/>
      <c r="B1309" s="193"/>
      <c r="F1309" s="192"/>
      <c r="G1309" s="176"/>
      <c r="H1309" s="176"/>
      <c r="I1309" s="176"/>
      <c r="J1309" s="177"/>
      <c r="K1309" s="176"/>
      <c r="L1309" s="176"/>
      <c r="M1309" s="176"/>
      <c r="N1309" s="176"/>
      <c r="O1309" s="176"/>
      <c r="P1309" s="176"/>
      <c r="Q1309" s="176"/>
      <c r="R1309" s="176"/>
      <c r="S1309" s="173" t="s">
        <v>469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408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408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408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3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408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408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408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408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4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408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408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408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408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5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408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408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408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6">F1320+F1316+F1312</f>
        <v>0</v>
      </c>
      <c r="G1324" s="112">
        <f t="shared" si="456"/>
        <v>0</v>
      </c>
      <c r="H1324" s="112">
        <f t="shared" si="456"/>
        <v>0</v>
      </c>
      <c r="I1324" s="112">
        <f t="shared" si="456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408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7">F1321+F1317+F1313</f>
        <v>0</v>
      </c>
      <c r="G1325" s="112">
        <f t="shared" si="457"/>
        <v>0</v>
      </c>
      <c r="H1325" s="112">
        <f t="shared" si="457"/>
        <v>0</v>
      </c>
      <c r="I1325" s="112">
        <f t="shared" si="457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408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408</v>
      </c>
    </row>
    <row r="1327" spans="1:19" s="171" customFormat="1" ht="23.25" x14ac:dyDescent="0.25">
      <c r="A1327" s="316">
        <v>1502</v>
      </c>
      <c r="B1327" s="318" t="s">
        <v>96</v>
      </c>
      <c r="C1327" s="318" t="s">
        <v>104</v>
      </c>
      <c r="D1327" s="318" t="s">
        <v>275</v>
      </c>
      <c r="E1327" s="318"/>
      <c r="F1327" s="333"/>
      <c r="G1327" s="320"/>
      <c r="H1327" s="320"/>
      <c r="I1327" s="320"/>
      <c r="J1327" s="320"/>
      <c r="K1327" s="320"/>
      <c r="L1327" s="320"/>
      <c r="M1327" s="320"/>
      <c r="N1327" s="320"/>
      <c r="O1327" s="320"/>
      <c r="P1327" s="320"/>
      <c r="Q1327" s="320"/>
      <c r="R1327" s="320"/>
      <c r="S1327" s="171" t="s">
        <v>409</v>
      </c>
    </row>
    <row r="1328" spans="1:19" s="171" customFormat="1" ht="23.25" x14ac:dyDescent="0.25">
      <c r="A1328" s="174"/>
      <c r="B1328" s="178" t="s">
        <v>98</v>
      </c>
      <c r="D1328" s="171" t="s">
        <v>99</v>
      </c>
      <c r="E1328" s="171" t="s">
        <v>333</v>
      </c>
      <c r="F1328" s="192">
        <v>0</v>
      </c>
      <c r="G1328" s="176"/>
      <c r="H1328" s="176">
        <v>0</v>
      </c>
      <c r="I1328" s="176">
        <f>F1328+G1328-H1328</f>
        <v>0</v>
      </c>
      <c r="J1328" s="177"/>
      <c r="K1328" s="176"/>
      <c r="L1328" s="176"/>
      <c r="M1328" s="176"/>
      <c r="N1328" s="176"/>
      <c r="O1328" s="176"/>
      <c r="P1328" s="176"/>
      <c r="Q1328" s="176"/>
      <c r="R1328" s="176"/>
      <c r="S1328" s="171" t="s">
        <v>409</v>
      </c>
    </row>
    <row r="1329" spans="1:19" s="171" customFormat="1" ht="23.25" x14ac:dyDescent="0.25">
      <c r="A1329" s="174"/>
      <c r="B1329" s="178"/>
      <c r="E1329" s="171" t="s">
        <v>334</v>
      </c>
      <c r="F1329" s="192">
        <v>100000</v>
      </c>
      <c r="G1329" s="176">
        <v>0</v>
      </c>
      <c r="H1329" s="176">
        <v>0</v>
      </c>
      <c r="I1329" s="176">
        <f>F1329+G1329-H1329</f>
        <v>100000</v>
      </c>
      <c r="J1329" s="177" t="s">
        <v>334</v>
      </c>
      <c r="K1329" s="176">
        <v>100000</v>
      </c>
      <c r="L1329" s="176"/>
      <c r="M1329" s="176"/>
      <c r="N1329" s="176">
        <f>K1329+L1329-M1329</f>
        <v>100000</v>
      </c>
      <c r="O1329" s="176">
        <v>100000</v>
      </c>
      <c r="P1329" s="176"/>
      <c r="Q1329" s="176"/>
      <c r="R1329" s="176">
        <f>O1329+P1329-Q1329</f>
        <v>100000</v>
      </c>
      <c r="S1329" s="171" t="s">
        <v>409</v>
      </c>
    </row>
    <row r="1330" spans="1:19" s="171" customFormat="1" ht="23.25" x14ac:dyDescent="0.25">
      <c r="A1330" s="174"/>
      <c r="B1330" s="178"/>
      <c r="E1330" s="171" t="s">
        <v>335</v>
      </c>
      <c r="F1330" s="192">
        <v>100000</v>
      </c>
      <c r="G1330" s="176">
        <v>0</v>
      </c>
      <c r="H1330" s="176">
        <v>0</v>
      </c>
      <c r="I1330" s="176">
        <f t="shared" ref="I1330" si="458">F1330+G1330-H1330</f>
        <v>100000</v>
      </c>
      <c r="J1330" s="177"/>
      <c r="K1330" s="176"/>
      <c r="L1330" s="176"/>
      <c r="M1330" s="176"/>
      <c r="N1330" s="176"/>
      <c r="O1330" s="176"/>
      <c r="P1330" s="176"/>
      <c r="Q1330" s="176"/>
      <c r="R1330" s="176"/>
      <c r="S1330" s="171" t="s">
        <v>409</v>
      </c>
    </row>
    <row r="1331" spans="1:19" s="171" customFormat="1" ht="23.25" x14ac:dyDescent="0.25">
      <c r="A1331" s="174"/>
      <c r="B1331" s="178"/>
      <c r="F1331" s="192"/>
      <c r="G1331" s="176"/>
      <c r="H1331" s="176"/>
      <c r="I1331" s="176" t="s">
        <v>2</v>
      </c>
      <c r="J1331" s="177"/>
      <c r="K1331" s="176"/>
      <c r="L1331" s="176"/>
      <c r="M1331" s="176"/>
      <c r="N1331" s="176"/>
      <c r="O1331" s="176"/>
      <c r="P1331" s="176"/>
      <c r="Q1331" s="176"/>
      <c r="R1331" s="176"/>
      <c r="S1331" s="171" t="s">
        <v>409</v>
      </c>
    </row>
    <row r="1332" spans="1:19" s="171" customFormat="1" ht="23.25" x14ac:dyDescent="0.25">
      <c r="A1332" s="174"/>
      <c r="B1332" s="178" t="s">
        <v>100</v>
      </c>
      <c r="D1332" s="171" t="s">
        <v>101</v>
      </c>
      <c r="E1332" s="171" t="s">
        <v>333</v>
      </c>
      <c r="F1332" s="192">
        <v>0</v>
      </c>
      <c r="G1332" s="176">
        <v>0</v>
      </c>
      <c r="H1332" s="176">
        <v>0</v>
      </c>
      <c r="I1332" s="176">
        <f>F1332+G1332-H1332</f>
        <v>0</v>
      </c>
      <c r="J1332" s="177"/>
      <c r="K1332" s="176"/>
      <c r="L1332" s="176"/>
      <c r="M1332" s="176"/>
      <c r="N1332" s="176"/>
      <c r="O1332" s="176"/>
      <c r="P1332" s="176"/>
      <c r="Q1332" s="176"/>
      <c r="R1332" s="176"/>
      <c r="S1332" s="171" t="s">
        <v>409</v>
      </c>
    </row>
    <row r="1333" spans="1:19" s="171" customFormat="1" ht="23.25" x14ac:dyDescent="0.25">
      <c r="A1333" s="174"/>
      <c r="B1333" s="178"/>
      <c r="E1333" s="171" t="s">
        <v>334</v>
      </c>
      <c r="F1333" s="192">
        <v>0</v>
      </c>
      <c r="G1333" s="176">
        <v>0</v>
      </c>
      <c r="H1333" s="176">
        <v>0</v>
      </c>
      <c r="I1333" s="176">
        <f>F1333+G1333-H1333</f>
        <v>0</v>
      </c>
      <c r="J1333" s="177" t="s">
        <v>334</v>
      </c>
      <c r="K1333" s="176">
        <v>0</v>
      </c>
      <c r="L1333" s="176"/>
      <c r="M1333" s="176"/>
      <c r="N1333" s="176">
        <f>K1333+L1333-M1333</f>
        <v>0</v>
      </c>
      <c r="O1333" s="176">
        <v>0</v>
      </c>
      <c r="P1333" s="176"/>
      <c r="Q1333" s="176"/>
      <c r="R1333" s="176">
        <f>O1333+P1333-Q1333</f>
        <v>0</v>
      </c>
      <c r="S1333" s="171" t="s">
        <v>409</v>
      </c>
    </row>
    <row r="1334" spans="1:19" s="171" customFormat="1" ht="23.25" x14ac:dyDescent="0.25">
      <c r="A1334" s="174"/>
      <c r="B1334" s="178"/>
      <c r="E1334" s="171" t="s">
        <v>335</v>
      </c>
      <c r="F1334" s="192">
        <f>SUM(F1332:F1333)</f>
        <v>0</v>
      </c>
      <c r="G1334" s="176">
        <v>0</v>
      </c>
      <c r="H1334" s="176">
        <v>0</v>
      </c>
      <c r="I1334" s="176">
        <f t="shared" ref="I1334" si="459">F1334+G1334-H1334</f>
        <v>0</v>
      </c>
      <c r="J1334" s="177"/>
      <c r="K1334" s="176"/>
      <c r="L1334" s="176"/>
      <c r="M1334" s="176"/>
      <c r="N1334" s="176"/>
      <c r="O1334" s="176"/>
      <c r="P1334" s="176"/>
      <c r="Q1334" s="176"/>
      <c r="R1334" s="176"/>
      <c r="S1334" s="171" t="s">
        <v>409</v>
      </c>
    </row>
    <row r="1335" spans="1:19" s="171" customFormat="1" ht="23.25" x14ac:dyDescent="0.25">
      <c r="A1335" s="174"/>
      <c r="B1335" s="178"/>
      <c r="F1335" s="192"/>
      <c r="G1335" s="176"/>
      <c r="H1335" s="176"/>
      <c r="I1335" s="176"/>
      <c r="J1335" s="177"/>
      <c r="K1335" s="176"/>
      <c r="L1335" s="176"/>
      <c r="M1335" s="176"/>
      <c r="N1335" s="176"/>
      <c r="O1335" s="176"/>
      <c r="P1335" s="176"/>
      <c r="Q1335" s="176"/>
      <c r="R1335" s="176"/>
      <c r="S1335" s="171" t="s">
        <v>409</v>
      </c>
    </row>
    <row r="1336" spans="1:19" s="171" customFormat="1" ht="46.5" x14ac:dyDescent="0.25">
      <c r="A1336" s="174"/>
      <c r="B1336" s="178" t="s">
        <v>109</v>
      </c>
      <c r="D1336" s="171" t="s">
        <v>110</v>
      </c>
      <c r="E1336" s="171" t="s">
        <v>333</v>
      </c>
      <c r="F1336" s="192">
        <v>0</v>
      </c>
      <c r="G1336" s="176">
        <v>0</v>
      </c>
      <c r="H1336" s="176">
        <v>0</v>
      </c>
      <c r="I1336" s="176">
        <f>F1336+G1336-H1336</f>
        <v>0</v>
      </c>
      <c r="J1336" s="177"/>
      <c r="K1336" s="176"/>
      <c r="L1336" s="176"/>
      <c r="M1336" s="176"/>
      <c r="N1336" s="176"/>
      <c r="O1336" s="176"/>
      <c r="P1336" s="176"/>
      <c r="Q1336" s="176"/>
      <c r="R1336" s="176"/>
      <c r="S1336" s="171" t="s">
        <v>409</v>
      </c>
    </row>
    <row r="1337" spans="1:19" s="171" customFormat="1" ht="23.25" x14ac:dyDescent="0.25">
      <c r="A1337" s="174"/>
      <c r="B1337" s="178"/>
      <c r="E1337" s="171" t="s">
        <v>334</v>
      </c>
      <c r="F1337" s="192">
        <v>0</v>
      </c>
      <c r="G1337" s="176">
        <v>0</v>
      </c>
      <c r="H1337" s="176">
        <v>0</v>
      </c>
      <c r="I1337" s="176">
        <f>F1337+G1337-H1337</f>
        <v>0</v>
      </c>
      <c r="J1337" s="177" t="s">
        <v>334</v>
      </c>
      <c r="K1337" s="176">
        <v>0</v>
      </c>
      <c r="L1337" s="176"/>
      <c r="M1337" s="176"/>
      <c r="N1337" s="176">
        <f>K1337+L1337-M1337</f>
        <v>0</v>
      </c>
      <c r="O1337" s="176">
        <v>0</v>
      </c>
      <c r="P1337" s="176"/>
      <c r="Q1337" s="176"/>
      <c r="R1337" s="176">
        <f>O1337+P1337-Q1337</f>
        <v>0</v>
      </c>
      <c r="S1337" s="171" t="s">
        <v>409</v>
      </c>
    </row>
    <row r="1338" spans="1:19" s="171" customFormat="1" ht="23.25" x14ac:dyDescent="0.25">
      <c r="A1338" s="174"/>
      <c r="B1338" s="178"/>
      <c r="E1338" s="171" t="s">
        <v>335</v>
      </c>
      <c r="F1338" s="192">
        <f>SUM(F1336:F1337)</f>
        <v>0</v>
      </c>
      <c r="G1338" s="176">
        <v>0</v>
      </c>
      <c r="H1338" s="176">
        <v>0</v>
      </c>
      <c r="I1338" s="176">
        <f t="shared" ref="I1338" si="460">F1338+G1338-H1338</f>
        <v>0</v>
      </c>
      <c r="J1338" s="177"/>
      <c r="K1338" s="176"/>
      <c r="L1338" s="176"/>
      <c r="M1338" s="176"/>
      <c r="N1338" s="176"/>
      <c r="O1338" s="176"/>
      <c r="P1338" s="176"/>
      <c r="Q1338" s="176"/>
      <c r="R1338" s="176"/>
      <c r="S1338" s="171" t="s">
        <v>409</v>
      </c>
    </row>
    <row r="1339" spans="1:19" s="171" customFormat="1" ht="23.25" x14ac:dyDescent="0.25">
      <c r="A1339" s="174"/>
      <c r="B1339" s="178"/>
      <c r="F1339" s="192"/>
      <c r="G1339" s="176"/>
      <c r="H1339" s="176">
        <v>0</v>
      </c>
      <c r="I1339" s="176"/>
      <c r="J1339" s="177"/>
      <c r="K1339" s="176"/>
      <c r="L1339" s="176"/>
      <c r="M1339" s="176"/>
      <c r="N1339" s="176"/>
      <c r="O1339" s="176"/>
      <c r="P1339" s="176"/>
      <c r="Q1339" s="176"/>
      <c r="R1339" s="176"/>
      <c r="S1339" s="171" t="s">
        <v>409</v>
      </c>
    </row>
    <row r="1340" spans="1:19" s="171" customFormat="1" ht="46.5" x14ac:dyDescent="0.25">
      <c r="A1340" s="321"/>
      <c r="B1340" s="322" t="s">
        <v>102</v>
      </c>
      <c r="C1340" s="323" t="s">
        <v>104</v>
      </c>
      <c r="D1340" s="323" t="s">
        <v>275</v>
      </c>
      <c r="E1340" s="323" t="s">
        <v>333</v>
      </c>
      <c r="F1340" s="324">
        <f>F1336+F1332+F1328</f>
        <v>0</v>
      </c>
      <c r="G1340" s="324">
        <f>G1336+G1332+G1328</f>
        <v>0</v>
      </c>
      <c r="H1340" s="324">
        <f>H1336+H1332+H1328</f>
        <v>0</v>
      </c>
      <c r="I1340" s="324">
        <f>I1336+I1332+I1328</f>
        <v>0</v>
      </c>
      <c r="J1340" s="325"/>
      <c r="K1340" s="325"/>
      <c r="L1340" s="325"/>
      <c r="M1340" s="325"/>
      <c r="N1340" s="325"/>
      <c r="O1340" s="325"/>
      <c r="P1340" s="325"/>
      <c r="Q1340" s="325"/>
      <c r="R1340" s="325"/>
      <c r="S1340" s="171" t="s">
        <v>409</v>
      </c>
    </row>
    <row r="1341" spans="1:19" s="171" customFormat="1" ht="23.25" x14ac:dyDescent="0.25">
      <c r="A1341" s="321"/>
      <c r="B1341" s="322"/>
      <c r="C1341" s="323"/>
      <c r="D1341" s="323"/>
      <c r="E1341" s="323" t="s">
        <v>334</v>
      </c>
      <c r="F1341" s="324">
        <f t="shared" ref="F1341:I1341" si="461">F1337+F1333+F1329</f>
        <v>100000</v>
      </c>
      <c r="G1341" s="324">
        <f t="shared" si="461"/>
        <v>0</v>
      </c>
      <c r="H1341" s="324">
        <f t="shared" si="461"/>
        <v>0</v>
      </c>
      <c r="I1341" s="324">
        <f t="shared" si="461"/>
        <v>100000</v>
      </c>
      <c r="J1341" s="325" t="s">
        <v>334</v>
      </c>
      <c r="K1341" s="325">
        <f>K1337+K1333+K1329</f>
        <v>100000</v>
      </c>
      <c r="L1341" s="325">
        <f t="shared" ref="L1341:R1341" si="462">L1337+L1333+L1329</f>
        <v>0</v>
      </c>
      <c r="M1341" s="325">
        <f t="shared" si="462"/>
        <v>0</v>
      </c>
      <c r="N1341" s="325">
        <f t="shared" si="462"/>
        <v>100000</v>
      </c>
      <c r="O1341" s="325">
        <f t="shared" si="462"/>
        <v>100000</v>
      </c>
      <c r="P1341" s="325">
        <f t="shared" si="462"/>
        <v>0</v>
      </c>
      <c r="Q1341" s="325">
        <f t="shared" si="462"/>
        <v>0</v>
      </c>
      <c r="R1341" s="325">
        <f t="shared" si="462"/>
        <v>100000</v>
      </c>
      <c r="S1341" s="171" t="s">
        <v>409</v>
      </c>
    </row>
    <row r="1342" spans="1:19" s="171" customFormat="1" ht="23.25" x14ac:dyDescent="0.25">
      <c r="A1342" s="321"/>
      <c r="B1342" s="322"/>
      <c r="C1342" s="323"/>
      <c r="D1342" s="323"/>
      <c r="E1342" s="323" t="s">
        <v>335</v>
      </c>
      <c r="F1342" s="324">
        <f t="shared" ref="F1342:I1342" si="463">F1338+F1334+F1330</f>
        <v>100000</v>
      </c>
      <c r="G1342" s="324">
        <f t="shared" si="463"/>
        <v>0</v>
      </c>
      <c r="H1342" s="324">
        <f t="shared" si="463"/>
        <v>0</v>
      </c>
      <c r="I1342" s="324">
        <f t="shared" si="463"/>
        <v>100000</v>
      </c>
      <c r="J1342" s="325"/>
      <c r="K1342" s="325"/>
      <c r="L1342" s="325"/>
      <c r="M1342" s="325"/>
      <c r="N1342" s="325"/>
      <c r="O1342" s="325"/>
      <c r="P1342" s="325"/>
      <c r="Q1342" s="325"/>
      <c r="R1342" s="325"/>
      <c r="S1342" s="171" t="s">
        <v>409</v>
      </c>
    </row>
    <row r="1343" spans="1:19" s="171" customFormat="1" ht="23.25" x14ac:dyDescent="0.25">
      <c r="A1343" s="174"/>
      <c r="B1343" s="193"/>
      <c r="F1343" s="192"/>
      <c r="G1343" s="176"/>
      <c r="H1343" s="176"/>
      <c r="I1343" s="176"/>
      <c r="J1343" s="177"/>
      <c r="K1343" s="176"/>
      <c r="L1343" s="176"/>
      <c r="M1343" s="176"/>
      <c r="N1343" s="176"/>
      <c r="O1343" s="176"/>
      <c r="P1343" s="176"/>
      <c r="Q1343" s="176"/>
      <c r="R1343" s="176"/>
      <c r="S1343" s="171" t="s">
        <v>409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410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410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410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4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410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410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410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410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5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410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410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410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410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6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410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410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410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7">F1354+F1350+F1346</f>
        <v>0</v>
      </c>
      <c r="G1358" s="112">
        <f t="shared" si="467"/>
        <v>0</v>
      </c>
      <c r="H1358" s="112">
        <f t="shared" si="467"/>
        <v>0</v>
      </c>
      <c r="I1358" s="112">
        <f t="shared" si="467"/>
        <v>0</v>
      </c>
      <c r="J1358" s="114" t="s">
        <v>334</v>
      </c>
      <c r="K1358" s="113">
        <f>K1354+K1350+K1346</f>
        <v>0</v>
      </c>
      <c r="L1358" s="113">
        <f t="shared" ref="L1358:R1358" si="468">L1354+L1350+L1346</f>
        <v>0</v>
      </c>
      <c r="M1358" s="113">
        <f t="shared" si="468"/>
        <v>0</v>
      </c>
      <c r="N1358" s="113">
        <f t="shared" si="468"/>
        <v>0</v>
      </c>
      <c r="O1358" s="113">
        <f t="shared" si="468"/>
        <v>0</v>
      </c>
      <c r="P1358" s="113">
        <f t="shared" si="468"/>
        <v>0</v>
      </c>
      <c r="Q1358" s="113">
        <f t="shared" si="468"/>
        <v>0</v>
      </c>
      <c r="R1358" s="113">
        <f t="shared" si="468"/>
        <v>0</v>
      </c>
      <c r="S1358" s="105" t="s">
        <v>410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69">F1355+F1351+F1347</f>
        <v>0</v>
      </c>
      <c r="G1359" s="112">
        <f t="shared" si="469"/>
        <v>0</v>
      </c>
      <c r="H1359" s="112">
        <f t="shared" si="469"/>
        <v>0</v>
      </c>
      <c r="I1359" s="112">
        <f t="shared" si="469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410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410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373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411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411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411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70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411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411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411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411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71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411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411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411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411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2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411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411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374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411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3">F1371+F1367+F1363</f>
        <v>0</v>
      </c>
      <c r="G1375" s="112">
        <f t="shared" si="473"/>
        <v>0</v>
      </c>
      <c r="H1375" s="112">
        <f t="shared" si="473"/>
        <v>0</v>
      </c>
      <c r="I1375" s="112">
        <f t="shared" si="473"/>
        <v>0</v>
      </c>
      <c r="J1375" s="114" t="s">
        <v>334</v>
      </c>
      <c r="K1375" s="113">
        <f>K1371+K1367+K1363</f>
        <v>0</v>
      </c>
      <c r="L1375" s="113">
        <f t="shared" ref="L1375:R1375" si="474">L1371+L1367+L1363</f>
        <v>0</v>
      </c>
      <c r="M1375" s="113">
        <f t="shared" si="474"/>
        <v>0</v>
      </c>
      <c r="N1375" s="113">
        <f t="shared" si="474"/>
        <v>0</v>
      </c>
      <c r="O1375" s="113">
        <f t="shared" si="474"/>
        <v>0</v>
      </c>
      <c r="P1375" s="113">
        <f t="shared" si="474"/>
        <v>0</v>
      </c>
      <c r="Q1375" s="113">
        <f t="shared" si="474"/>
        <v>0</v>
      </c>
      <c r="R1375" s="113">
        <f t="shared" si="474"/>
        <v>0</v>
      </c>
      <c r="S1375" s="105" t="s">
        <v>411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5">F1372+F1368+F1364</f>
        <v>0</v>
      </c>
      <c r="G1376" s="112">
        <f t="shared" si="475"/>
        <v>0</v>
      </c>
      <c r="H1376" s="112">
        <f t="shared" si="475"/>
        <v>0</v>
      </c>
      <c r="I1376" s="112">
        <f t="shared" si="475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411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411</v>
      </c>
    </row>
    <row r="1378" spans="1:19" s="171" customFormat="1" ht="46.5" x14ac:dyDescent="0.25">
      <c r="A1378" s="334" t="s">
        <v>277</v>
      </c>
      <c r="B1378" s="335"/>
      <c r="C1378" s="336"/>
      <c r="D1378" s="336" t="s">
        <v>273</v>
      </c>
      <c r="E1378" s="336" t="s">
        <v>333</v>
      </c>
      <c r="F1378" s="337">
        <f>F1374+F1357+F1340+F1323</f>
        <v>0</v>
      </c>
      <c r="G1378" s="337">
        <f t="shared" ref="G1378:I1378" si="476">G1374+G1357+G1340+G1323</f>
        <v>0</v>
      </c>
      <c r="H1378" s="337">
        <f t="shared" si="476"/>
        <v>0</v>
      </c>
      <c r="I1378" s="337">
        <f t="shared" si="476"/>
        <v>0</v>
      </c>
      <c r="J1378" s="338"/>
      <c r="K1378" s="338" t="s">
        <v>2</v>
      </c>
      <c r="L1378" s="338" t="s">
        <v>2</v>
      </c>
      <c r="M1378" s="338" t="s">
        <v>2</v>
      </c>
      <c r="N1378" s="338" t="s">
        <v>2</v>
      </c>
      <c r="O1378" s="338" t="s">
        <v>2</v>
      </c>
      <c r="P1378" s="338" t="s">
        <v>2</v>
      </c>
      <c r="Q1378" s="338" t="s">
        <v>2</v>
      </c>
      <c r="R1378" s="338" t="s">
        <v>2</v>
      </c>
      <c r="S1378" s="171" t="s">
        <v>385</v>
      </c>
    </row>
    <row r="1379" spans="1:19" s="171" customFormat="1" ht="23.25" x14ac:dyDescent="0.25">
      <c r="A1379" s="339"/>
      <c r="B1379" s="340"/>
      <c r="C1379" s="341"/>
      <c r="D1379" s="341"/>
      <c r="E1379" s="341" t="s">
        <v>334</v>
      </c>
      <c r="F1379" s="342">
        <f t="shared" ref="F1379:I1380" si="477">F1375+F1358+F1341+F1324</f>
        <v>100000</v>
      </c>
      <c r="G1379" s="342">
        <f t="shared" si="477"/>
        <v>0</v>
      </c>
      <c r="H1379" s="342">
        <f t="shared" si="477"/>
        <v>0</v>
      </c>
      <c r="I1379" s="342">
        <f t="shared" si="477"/>
        <v>100000</v>
      </c>
      <c r="J1379" s="343" t="s">
        <v>334</v>
      </c>
      <c r="K1379" s="343">
        <f>K1375+K1358+K1341+K1324</f>
        <v>100000</v>
      </c>
      <c r="L1379" s="343">
        <f t="shared" ref="L1379:R1379" si="478">L1375+L1358+L1341+L1324</f>
        <v>0</v>
      </c>
      <c r="M1379" s="343">
        <f t="shared" si="478"/>
        <v>0</v>
      </c>
      <c r="N1379" s="343">
        <f t="shared" si="478"/>
        <v>100000</v>
      </c>
      <c r="O1379" s="343">
        <f t="shared" si="478"/>
        <v>100000</v>
      </c>
      <c r="P1379" s="343">
        <f t="shared" si="478"/>
        <v>0</v>
      </c>
      <c r="Q1379" s="343">
        <f t="shared" si="478"/>
        <v>0</v>
      </c>
      <c r="R1379" s="343">
        <f t="shared" si="478"/>
        <v>100000</v>
      </c>
      <c r="S1379" s="171" t="s">
        <v>385</v>
      </c>
    </row>
    <row r="1380" spans="1:19" s="171" customFormat="1" ht="23.25" x14ac:dyDescent="0.25">
      <c r="A1380" s="339"/>
      <c r="B1380" s="340"/>
      <c r="C1380" s="341"/>
      <c r="D1380" s="341"/>
      <c r="E1380" s="341" t="s">
        <v>335</v>
      </c>
      <c r="F1380" s="342">
        <f t="shared" si="477"/>
        <v>100000</v>
      </c>
      <c r="G1380" s="342">
        <f t="shared" si="477"/>
        <v>0</v>
      </c>
      <c r="H1380" s="342">
        <f t="shared" si="477"/>
        <v>0</v>
      </c>
      <c r="I1380" s="342">
        <f t="shared" si="477"/>
        <v>100000</v>
      </c>
      <c r="J1380" s="343"/>
      <c r="K1380" s="343"/>
      <c r="L1380" s="343"/>
      <c r="M1380" s="343"/>
      <c r="N1380" s="343"/>
      <c r="O1380" s="343"/>
      <c r="P1380" s="343"/>
      <c r="Q1380" s="343"/>
      <c r="R1380" s="343"/>
      <c r="S1380" s="171" t="s">
        <v>385</v>
      </c>
    </row>
    <row r="1381" spans="1:19" s="171" customFormat="1" ht="24" thickBot="1" x14ac:dyDescent="0.3">
      <c r="A1381" s="179"/>
      <c r="B1381" s="180"/>
      <c r="C1381" s="173"/>
      <c r="D1381" s="173"/>
      <c r="E1381" s="173"/>
      <c r="F1381" s="181"/>
      <c r="G1381" s="182"/>
      <c r="H1381" s="182">
        <v>0</v>
      </c>
      <c r="I1381" s="182"/>
      <c r="J1381" s="183"/>
      <c r="K1381" s="182"/>
      <c r="L1381" s="182"/>
      <c r="M1381" s="182"/>
      <c r="N1381" s="182"/>
      <c r="O1381" s="182"/>
      <c r="P1381" s="182"/>
      <c r="Q1381" s="182"/>
      <c r="R1381" s="182"/>
      <c r="S1381" s="171" t="s">
        <v>385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381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381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381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381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381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79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381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381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381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381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80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381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381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381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381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81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381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381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381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2">F1394+F1390+F1386</f>
        <v>0</v>
      </c>
      <c r="G1398" s="112">
        <f t="shared" si="482"/>
        <v>0</v>
      </c>
      <c r="H1398" s="112">
        <f t="shared" si="482"/>
        <v>0</v>
      </c>
      <c r="I1398" s="112">
        <f t="shared" si="482"/>
        <v>0</v>
      </c>
      <c r="J1398" s="114" t="s">
        <v>334</v>
      </c>
      <c r="K1398" s="113">
        <f>K1394+K1390+K1386</f>
        <v>0</v>
      </c>
      <c r="L1398" s="113">
        <f t="shared" ref="L1398:R1398" si="483">L1394+L1390+L1386</f>
        <v>0</v>
      </c>
      <c r="M1398" s="113">
        <f t="shared" si="483"/>
        <v>0</v>
      </c>
      <c r="N1398" s="113">
        <f t="shared" si="483"/>
        <v>0</v>
      </c>
      <c r="O1398" s="113">
        <f t="shared" si="483"/>
        <v>0</v>
      </c>
      <c r="P1398" s="113">
        <f t="shared" si="483"/>
        <v>0</v>
      </c>
      <c r="Q1398" s="113">
        <f t="shared" si="483"/>
        <v>0</v>
      </c>
      <c r="R1398" s="113">
        <f t="shared" si="483"/>
        <v>0</v>
      </c>
      <c r="S1398" s="105" t="s">
        <v>381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4">F1395+F1391+F1387</f>
        <v>0</v>
      </c>
      <c r="G1399" s="112">
        <f t="shared" si="484"/>
        <v>0</v>
      </c>
      <c r="H1399" s="112">
        <f t="shared" si="484"/>
        <v>0</v>
      </c>
      <c r="I1399" s="112">
        <f t="shared" si="484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381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381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381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381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381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5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381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381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381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381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6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381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381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381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381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7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381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381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381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8">F1411+F1407+F1403</f>
        <v>0</v>
      </c>
      <c r="G1415" s="112">
        <f t="shared" si="488"/>
        <v>0</v>
      </c>
      <c r="H1415" s="112">
        <f t="shared" si="488"/>
        <v>0</v>
      </c>
      <c r="I1415" s="112">
        <f t="shared" si="488"/>
        <v>0</v>
      </c>
      <c r="J1415" s="114" t="s">
        <v>334</v>
      </c>
      <c r="K1415" s="113">
        <f>K1411+K1407+K1403</f>
        <v>0</v>
      </c>
      <c r="L1415" s="113">
        <f t="shared" ref="L1415:R1415" si="489">L1411+L1407+L1403</f>
        <v>0</v>
      </c>
      <c r="M1415" s="113">
        <f t="shared" si="489"/>
        <v>0</v>
      </c>
      <c r="N1415" s="113">
        <f t="shared" si="489"/>
        <v>0</v>
      </c>
      <c r="O1415" s="113">
        <f t="shared" si="489"/>
        <v>0</v>
      </c>
      <c r="P1415" s="113">
        <f t="shared" si="489"/>
        <v>0</v>
      </c>
      <c r="Q1415" s="113">
        <f t="shared" si="489"/>
        <v>0</v>
      </c>
      <c r="R1415" s="113">
        <f t="shared" si="489"/>
        <v>0</v>
      </c>
      <c r="S1415" s="105" t="s">
        <v>381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90">F1412+F1408+F1404</f>
        <v>0</v>
      </c>
      <c r="G1416" s="112">
        <f t="shared" si="490"/>
        <v>0</v>
      </c>
      <c r="H1416" s="112">
        <f t="shared" si="490"/>
        <v>0</v>
      </c>
      <c r="I1416" s="112">
        <f t="shared" si="490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381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381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375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381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381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381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91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381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381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381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381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2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381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381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381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381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3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381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381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375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381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4">F1428+F1424+F1420</f>
        <v>0</v>
      </c>
      <c r="G1432" s="112">
        <f t="shared" si="494"/>
        <v>0</v>
      </c>
      <c r="H1432" s="112">
        <f t="shared" si="494"/>
        <v>0</v>
      </c>
      <c r="I1432" s="112">
        <f t="shared" si="494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381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5">F1429+F1425+F1421</f>
        <v>0</v>
      </c>
      <c r="G1433" s="112">
        <f t="shared" si="495"/>
        <v>0</v>
      </c>
      <c r="H1433" s="112">
        <f t="shared" si="495"/>
        <v>0</v>
      </c>
      <c r="I1433" s="112">
        <f t="shared" si="495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381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381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6">G1431+G1414+G1397</f>
        <v>0</v>
      </c>
      <c r="H1435" s="163">
        <f t="shared" si="496"/>
        <v>0</v>
      </c>
      <c r="I1435" s="163">
        <f t="shared" si="496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381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7">F1432+F1415+F1398</f>
        <v>0</v>
      </c>
      <c r="G1436" s="164">
        <f t="shared" si="497"/>
        <v>0</v>
      </c>
      <c r="H1436" s="164">
        <f t="shared" si="497"/>
        <v>0</v>
      </c>
      <c r="I1436" s="164">
        <f t="shared" si="497"/>
        <v>0</v>
      </c>
      <c r="J1436" s="114" t="s">
        <v>334</v>
      </c>
      <c r="K1436" s="113">
        <f>K1432+K1415+K1398</f>
        <v>0</v>
      </c>
      <c r="L1436" s="113">
        <f t="shared" ref="L1436:R1436" si="498">L1432+L1415+L1398</f>
        <v>0</v>
      </c>
      <c r="M1436" s="113">
        <f t="shared" si="498"/>
        <v>0</v>
      </c>
      <c r="N1436" s="113">
        <f t="shared" si="498"/>
        <v>0</v>
      </c>
      <c r="O1436" s="113">
        <f t="shared" si="498"/>
        <v>0</v>
      </c>
      <c r="P1436" s="113">
        <f t="shared" si="498"/>
        <v>0</v>
      </c>
      <c r="Q1436" s="113">
        <f t="shared" si="498"/>
        <v>0</v>
      </c>
      <c r="R1436" s="113">
        <f t="shared" si="498"/>
        <v>0</v>
      </c>
      <c r="S1436" s="105" t="s">
        <v>381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7"/>
        <v>0</v>
      </c>
      <c r="G1437" s="164">
        <f t="shared" si="497"/>
        <v>0</v>
      </c>
      <c r="H1437" s="164">
        <f t="shared" si="497"/>
        <v>0</v>
      </c>
      <c r="I1437" s="164">
        <f t="shared" si="497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381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381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381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381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381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381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381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499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381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381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381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381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500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381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381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381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381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501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381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381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381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2">F1451+F1447+F1443</f>
        <v>0</v>
      </c>
      <c r="G1455" s="112">
        <f t="shared" si="502"/>
        <v>0</v>
      </c>
      <c r="H1455" s="112">
        <f t="shared" si="502"/>
        <v>0</v>
      </c>
      <c r="I1455" s="112">
        <f t="shared" si="502"/>
        <v>0</v>
      </c>
      <c r="J1455" s="114" t="s">
        <v>334</v>
      </c>
      <c r="K1455" s="113">
        <f>K1451+K1447+K1443</f>
        <v>0</v>
      </c>
      <c r="L1455" s="113">
        <f t="shared" ref="L1455:R1455" si="503">L1451+L1447+L1443</f>
        <v>0</v>
      </c>
      <c r="M1455" s="113">
        <f t="shared" si="503"/>
        <v>0</v>
      </c>
      <c r="N1455" s="113">
        <f t="shared" si="503"/>
        <v>0</v>
      </c>
      <c r="O1455" s="113">
        <f t="shared" si="503"/>
        <v>0</v>
      </c>
      <c r="P1455" s="113">
        <f t="shared" si="503"/>
        <v>0</v>
      </c>
      <c r="Q1455" s="113">
        <f t="shared" si="503"/>
        <v>0</v>
      </c>
      <c r="R1455" s="113">
        <f t="shared" si="503"/>
        <v>0</v>
      </c>
      <c r="S1455" s="105" t="s">
        <v>381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4">F1452+F1448+F1444</f>
        <v>0</v>
      </c>
      <c r="G1456" s="112">
        <f t="shared" si="504"/>
        <v>0</v>
      </c>
      <c r="H1456" s="112">
        <f t="shared" si="504"/>
        <v>0</v>
      </c>
      <c r="I1456" s="112">
        <f t="shared" si="504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381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381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376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381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381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381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5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381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381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381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381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6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381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381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381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381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7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381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381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376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381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8">F1468+F1464+F1460</f>
        <v>0</v>
      </c>
      <c r="G1472" s="112">
        <f t="shared" si="508"/>
        <v>0</v>
      </c>
      <c r="H1472" s="112">
        <f t="shared" si="508"/>
        <v>0</v>
      </c>
      <c r="I1472" s="112">
        <f t="shared" si="508"/>
        <v>0</v>
      </c>
      <c r="J1472" s="114" t="s">
        <v>334</v>
      </c>
      <c r="K1472" s="113">
        <f>K1468+K1464+K1460</f>
        <v>0</v>
      </c>
      <c r="L1472" s="113">
        <f t="shared" ref="L1472:R1472" si="509">L1468+L1464+L1460</f>
        <v>0</v>
      </c>
      <c r="M1472" s="113">
        <f t="shared" si="509"/>
        <v>0</v>
      </c>
      <c r="N1472" s="113">
        <f t="shared" si="509"/>
        <v>0</v>
      </c>
      <c r="O1472" s="113">
        <f t="shared" si="509"/>
        <v>0</v>
      </c>
      <c r="P1472" s="113">
        <f t="shared" si="509"/>
        <v>0</v>
      </c>
      <c r="Q1472" s="113">
        <f t="shared" si="509"/>
        <v>0</v>
      </c>
      <c r="R1472" s="113">
        <f t="shared" si="509"/>
        <v>0</v>
      </c>
      <c r="S1472" s="105" t="s">
        <v>381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10">F1469+F1465+F1461</f>
        <v>0</v>
      </c>
      <c r="G1473" s="112">
        <f t="shared" si="510"/>
        <v>0</v>
      </c>
      <c r="H1473" s="112">
        <f t="shared" si="510"/>
        <v>0</v>
      </c>
      <c r="I1473" s="112">
        <f t="shared" si="510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381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381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11">G1471+G1454</f>
        <v>0</v>
      </c>
      <c r="H1475" s="163">
        <f t="shared" si="511"/>
        <v>0</v>
      </c>
      <c r="I1475" s="163">
        <f t="shared" si="511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381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2">F1472+F1455</f>
        <v>0</v>
      </c>
      <c r="G1476" s="164">
        <f t="shared" si="512"/>
        <v>0</v>
      </c>
      <c r="H1476" s="164">
        <f t="shared" si="512"/>
        <v>0</v>
      </c>
      <c r="I1476" s="164">
        <f t="shared" si="512"/>
        <v>0</v>
      </c>
      <c r="J1476" s="114" t="s">
        <v>334</v>
      </c>
      <c r="K1476" s="113">
        <f>K1472+K1455</f>
        <v>0</v>
      </c>
      <c r="L1476" s="113">
        <f t="shared" ref="L1476:R1476" si="513">L1472+L1455</f>
        <v>0</v>
      </c>
      <c r="M1476" s="113">
        <f t="shared" si="513"/>
        <v>0</v>
      </c>
      <c r="N1476" s="113">
        <f t="shared" si="513"/>
        <v>0</v>
      </c>
      <c r="O1476" s="113">
        <f t="shared" si="513"/>
        <v>0</v>
      </c>
      <c r="P1476" s="113">
        <f t="shared" si="513"/>
        <v>0</v>
      </c>
      <c r="Q1476" s="113">
        <f t="shared" si="513"/>
        <v>0</v>
      </c>
      <c r="R1476" s="113">
        <f t="shared" si="513"/>
        <v>0</v>
      </c>
      <c r="S1476" s="105" t="s">
        <v>381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2"/>
        <v>0</v>
      </c>
      <c r="G1477" s="164">
        <f t="shared" si="512"/>
        <v>0</v>
      </c>
      <c r="H1477" s="164">
        <f t="shared" si="512"/>
        <v>0</v>
      </c>
      <c r="I1477" s="164">
        <f t="shared" si="512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381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381</v>
      </c>
    </row>
    <row r="1479" spans="1:19" s="110" customFormat="1" ht="16.5" hidden="1" thickBot="1" x14ac:dyDescent="0.3">
      <c r="A1479" s="129" t="s">
        <v>92</v>
      </c>
      <c r="B1479" s="130"/>
      <c r="C1479" s="131" t="s">
        <v>287</v>
      </c>
      <c r="D1479" s="131" t="s">
        <v>288</v>
      </c>
      <c r="E1479" s="132"/>
      <c r="F1479" s="133"/>
      <c r="G1479" s="134"/>
      <c r="H1479" s="134"/>
      <c r="I1479" s="134"/>
      <c r="J1479" s="135"/>
      <c r="K1479" s="134"/>
      <c r="L1479" s="134"/>
      <c r="M1479" s="134"/>
      <c r="N1479" s="134"/>
      <c r="O1479" s="134"/>
      <c r="P1479" s="134"/>
      <c r="Q1479" s="134"/>
      <c r="R1479" s="134"/>
      <c r="S1479" s="110" t="s">
        <v>412</v>
      </c>
    </row>
    <row r="1480" spans="1:19" s="105" customFormat="1" ht="15.75" hidden="1" thickBot="1" x14ac:dyDescent="0.3">
      <c r="A1480" s="103"/>
      <c r="B1480" s="115"/>
      <c r="E1480" s="106"/>
      <c r="F1480" s="101"/>
      <c r="G1480" s="102"/>
      <c r="H1480" s="102"/>
      <c r="I1480" s="102"/>
      <c r="J1480" s="107"/>
      <c r="K1480" s="102"/>
      <c r="L1480" s="102"/>
      <c r="M1480" s="102"/>
      <c r="N1480" s="102"/>
      <c r="O1480" s="102"/>
      <c r="P1480" s="102"/>
      <c r="Q1480" s="102"/>
      <c r="R1480" s="102"/>
      <c r="S1480" s="105" t="s">
        <v>412</v>
      </c>
    </row>
    <row r="1481" spans="1:19" s="105" customFormat="1" ht="15.75" hidden="1" thickBot="1" x14ac:dyDescent="0.3">
      <c r="A1481" s="116">
        <v>1801</v>
      </c>
      <c r="B1481" s="118" t="s">
        <v>96</v>
      </c>
      <c r="C1481" s="118" t="s">
        <v>93</v>
      </c>
      <c r="D1481" s="118" t="s">
        <v>289</v>
      </c>
      <c r="E1481" s="119"/>
      <c r="F1481" s="120"/>
      <c r="G1481" s="121"/>
      <c r="H1481" s="121"/>
      <c r="I1481" s="121"/>
      <c r="J1481" s="122"/>
      <c r="K1481" s="121"/>
      <c r="L1481" s="121"/>
      <c r="M1481" s="121"/>
      <c r="N1481" s="121"/>
      <c r="O1481" s="121"/>
      <c r="P1481" s="121"/>
      <c r="Q1481" s="121"/>
      <c r="R1481" s="121"/>
      <c r="S1481" s="105" t="s">
        <v>412</v>
      </c>
    </row>
    <row r="1482" spans="1:19" s="105" customFormat="1" ht="15.75" hidden="1" thickBot="1" x14ac:dyDescent="0.3">
      <c r="A1482" s="103"/>
      <c r="B1482" s="104" t="s">
        <v>98</v>
      </c>
      <c r="D1482" s="105" t="s">
        <v>99</v>
      </c>
      <c r="E1482" s="106" t="s">
        <v>333</v>
      </c>
      <c r="F1482" s="101">
        <v>0</v>
      </c>
      <c r="G1482" s="102">
        <v>0</v>
      </c>
      <c r="H1482" s="102">
        <v>0</v>
      </c>
      <c r="I1482" s="102">
        <f>F1482+G1482-H1482</f>
        <v>0</v>
      </c>
      <c r="J1482" s="107"/>
      <c r="K1482" s="102"/>
      <c r="L1482" s="102"/>
      <c r="M1482" s="102"/>
      <c r="N1482" s="102"/>
      <c r="O1482" s="102"/>
      <c r="P1482" s="102"/>
      <c r="Q1482" s="102"/>
      <c r="R1482" s="102"/>
      <c r="S1482" s="105" t="s">
        <v>412</v>
      </c>
    </row>
    <row r="1483" spans="1:19" s="105" customFormat="1" ht="15.75" hidden="1" thickBot="1" x14ac:dyDescent="0.3">
      <c r="A1483" s="103"/>
      <c r="B1483" s="104"/>
      <c r="E1483" s="106" t="s">
        <v>334</v>
      </c>
      <c r="F1483" s="101">
        <v>0</v>
      </c>
      <c r="G1483" s="102">
        <v>0</v>
      </c>
      <c r="H1483" s="102">
        <v>0</v>
      </c>
      <c r="I1483" s="102">
        <f>F1483+G1483-H1483</f>
        <v>0</v>
      </c>
      <c r="J1483" s="107" t="s">
        <v>334</v>
      </c>
      <c r="K1483" s="102">
        <v>0</v>
      </c>
      <c r="L1483" s="102"/>
      <c r="M1483" s="102"/>
      <c r="N1483" s="102">
        <f>K1483+L1483-M1483</f>
        <v>0</v>
      </c>
      <c r="O1483" s="102">
        <v>0</v>
      </c>
      <c r="P1483" s="102"/>
      <c r="Q1483" s="102"/>
      <c r="R1483" s="102">
        <f>O1483+P1483-Q1483</f>
        <v>0</v>
      </c>
      <c r="S1483" s="105" t="s">
        <v>412</v>
      </c>
    </row>
    <row r="1484" spans="1:19" s="105" customFormat="1" ht="15.75" hidden="1" thickBot="1" x14ac:dyDescent="0.3">
      <c r="A1484" s="103"/>
      <c r="B1484" s="104"/>
      <c r="E1484" s="106" t="s">
        <v>335</v>
      </c>
      <c r="F1484" s="101">
        <f>SUM(F1482:F1483)</f>
        <v>0</v>
      </c>
      <c r="G1484" s="102">
        <v>0</v>
      </c>
      <c r="H1484" s="102">
        <v>0</v>
      </c>
      <c r="I1484" s="102">
        <f t="shared" ref="I1484" si="514">F1484+G1484-H1484</f>
        <v>0</v>
      </c>
      <c r="J1484" s="107"/>
      <c r="K1484" s="102"/>
      <c r="L1484" s="102"/>
      <c r="M1484" s="102"/>
      <c r="N1484" s="102"/>
      <c r="O1484" s="102"/>
      <c r="P1484" s="102"/>
      <c r="Q1484" s="102"/>
      <c r="R1484" s="102"/>
      <c r="S1484" s="105" t="s">
        <v>412</v>
      </c>
    </row>
    <row r="1485" spans="1:19" s="105" customFormat="1" ht="15.75" hidden="1" thickBot="1" x14ac:dyDescent="0.3">
      <c r="A1485" s="103"/>
      <c r="B1485" s="104"/>
      <c r="E1485" s="106"/>
      <c r="F1485" s="101"/>
      <c r="G1485" s="102"/>
      <c r="H1485" s="102"/>
      <c r="I1485" s="102"/>
      <c r="J1485" s="107"/>
      <c r="K1485" s="102"/>
      <c r="L1485" s="102"/>
      <c r="M1485" s="102"/>
      <c r="N1485" s="102"/>
      <c r="O1485" s="102"/>
      <c r="P1485" s="102"/>
      <c r="Q1485" s="102"/>
      <c r="R1485" s="102"/>
      <c r="S1485" s="105" t="s">
        <v>412</v>
      </c>
    </row>
    <row r="1486" spans="1:19" s="105" customFormat="1" ht="15.75" hidden="1" thickBot="1" x14ac:dyDescent="0.3">
      <c r="A1486" s="103"/>
      <c r="B1486" s="104" t="s">
        <v>100</v>
      </c>
      <c r="D1486" s="105" t="s">
        <v>101</v>
      </c>
      <c r="E1486" s="106" t="s">
        <v>333</v>
      </c>
      <c r="F1486" s="101">
        <v>0</v>
      </c>
      <c r="G1486" s="102">
        <v>0</v>
      </c>
      <c r="H1486" s="102">
        <v>0</v>
      </c>
      <c r="I1486" s="102">
        <f>F1486+G1486-H1486</f>
        <v>0</v>
      </c>
      <c r="J1486" s="107"/>
      <c r="K1486" s="102"/>
      <c r="L1486" s="102"/>
      <c r="M1486" s="102"/>
      <c r="N1486" s="102"/>
      <c r="O1486" s="102"/>
      <c r="P1486" s="102"/>
      <c r="Q1486" s="102"/>
      <c r="R1486" s="102"/>
      <c r="S1486" s="105" t="s">
        <v>412</v>
      </c>
    </row>
    <row r="1487" spans="1:19" s="105" customFormat="1" ht="15.75" hidden="1" thickBot="1" x14ac:dyDescent="0.3">
      <c r="A1487" s="103"/>
      <c r="B1487" s="104"/>
      <c r="E1487" s="106" t="s">
        <v>334</v>
      </c>
      <c r="F1487" s="101">
        <v>0</v>
      </c>
      <c r="G1487" s="102">
        <v>0</v>
      </c>
      <c r="H1487" s="102">
        <v>0</v>
      </c>
      <c r="I1487" s="102">
        <f>F1487+G1487-H1487</f>
        <v>0</v>
      </c>
      <c r="J1487" s="107" t="s">
        <v>334</v>
      </c>
      <c r="K1487" s="102">
        <v>0</v>
      </c>
      <c r="L1487" s="102"/>
      <c r="M1487" s="102"/>
      <c r="N1487" s="102">
        <f>K1487+L1487-M1487</f>
        <v>0</v>
      </c>
      <c r="O1487" s="102">
        <v>0</v>
      </c>
      <c r="P1487" s="102"/>
      <c r="Q1487" s="102"/>
      <c r="R1487" s="102">
        <f>O1487+P1487-Q1487</f>
        <v>0</v>
      </c>
      <c r="S1487" s="105" t="s">
        <v>412</v>
      </c>
    </row>
    <row r="1488" spans="1:19" s="105" customFormat="1" ht="15.75" hidden="1" thickBot="1" x14ac:dyDescent="0.3">
      <c r="A1488" s="103"/>
      <c r="B1488" s="104"/>
      <c r="E1488" s="106" t="s">
        <v>335</v>
      </c>
      <c r="F1488" s="101">
        <f>SUM(F1486:F1487)</f>
        <v>0</v>
      </c>
      <c r="G1488" s="102">
        <v>0</v>
      </c>
      <c r="H1488" s="102">
        <v>0</v>
      </c>
      <c r="I1488" s="102">
        <f t="shared" ref="I1488" si="515">F1488+G1488-H1488</f>
        <v>0</v>
      </c>
      <c r="J1488" s="107"/>
      <c r="K1488" s="102"/>
      <c r="L1488" s="102"/>
      <c r="M1488" s="102"/>
      <c r="N1488" s="102"/>
      <c r="O1488" s="102"/>
      <c r="P1488" s="102"/>
      <c r="Q1488" s="102"/>
      <c r="R1488" s="102"/>
      <c r="S1488" s="105" t="s">
        <v>412</v>
      </c>
    </row>
    <row r="1489" spans="1:19" s="105" customFormat="1" ht="15.75" hidden="1" thickBot="1" x14ac:dyDescent="0.3">
      <c r="A1489" s="103"/>
      <c r="B1489" s="104"/>
      <c r="E1489" s="106"/>
      <c r="F1489" s="101"/>
      <c r="G1489" s="102"/>
      <c r="H1489" s="102"/>
      <c r="I1489" s="102"/>
      <c r="J1489" s="107"/>
      <c r="K1489" s="102"/>
      <c r="L1489" s="102"/>
      <c r="M1489" s="102"/>
      <c r="N1489" s="102"/>
      <c r="O1489" s="102"/>
      <c r="P1489" s="102"/>
      <c r="Q1489" s="102"/>
      <c r="R1489" s="102"/>
      <c r="S1489" s="105" t="s">
        <v>412</v>
      </c>
    </row>
    <row r="1490" spans="1:19" s="105" customFormat="1" ht="15.75" hidden="1" thickBot="1" x14ac:dyDescent="0.3">
      <c r="A1490" s="103"/>
      <c r="B1490" s="104" t="s">
        <v>109</v>
      </c>
      <c r="D1490" s="105" t="s">
        <v>110</v>
      </c>
      <c r="E1490" s="106" t="s">
        <v>333</v>
      </c>
      <c r="F1490" s="101">
        <v>0</v>
      </c>
      <c r="G1490" s="102">
        <v>0</v>
      </c>
      <c r="H1490" s="102">
        <v>0</v>
      </c>
      <c r="I1490" s="102">
        <f>F1490+G1490-H1490</f>
        <v>0</v>
      </c>
      <c r="J1490" s="107"/>
      <c r="K1490" s="102"/>
      <c r="L1490" s="102"/>
      <c r="M1490" s="102"/>
      <c r="N1490" s="102"/>
      <c r="O1490" s="102"/>
      <c r="P1490" s="102"/>
      <c r="Q1490" s="102"/>
      <c r="R1490" s="102"/>
      <c r="S1490" s="105" t="s">
        <v>412</v>
      </c>
    </row>
    <row r="1491" spans="1:19" s="105" customFormat="1" ht="15.75" hidden="1" thickBot="1" x14ac:dyDescent="0.3">
      <c r="A1491" s="103"/>
      <c r="B1491" s="104"/>
      <c r="E1491" s="106" t="s">
        <v>334</v>
      </c>
      <c r="F1491" s="101">
        <v>0</v>
      </c>
      <c r="G1491" s="102">
        <v>0</v>
      </c>
      <c r="H1491" s="102">
        <v>0</v>
      </c>
      <c r="I1491" s="102">
        <f>F1491+G1491-H1491</f>
        <v>0</v>
      </c>
      <c r="J1491" s="107" t="s">
        <v>334</v>
      </c>
      <c r="K1491" s="102">
        <v>0</v>
      </c>
      <c r="L1491" s="102"/>
      <c r="M1491" s="102"/>
      <c r="N1491" s="102">
        <f>K1491+L1491-M1491</f>
        <v>0</v>
      </c>
      <c r="O1491" s="102">
        <v>0</v>
      </c>
      <c r="P1491" s="102"/>
      <c r="Q1491" s="102"/>
      <c r="R1491" s="102">
        <f>O1491+P1491-Q1491</f>
        <v>0</v>
      </c>
      <c r="S1491" s="105" t="s">
        <v>412</v>
      </c>
    </row>
    <row r="1492" spans="1:19" s="105" customFormat="1" ht="15.75" hidden="1" thickBot="1" x14ac:dyDescent="0.3">
      <c r="A1492" s="103"/>
      <c r="B1492" s="104"/>
      <c r="E1492" s="106" t="s">
        <v>335</v>
      </c>
      <c r="F1492" s="101">
        <f>SUM(F1490:F1491)</f>
        <v>0</v>
      </c>
      <c r="G1492" s="102">
        <v>0</v>
      </c>
      <c r="H1492" s="102">
        <v>0</v>
      </c>
      <c r="I1492" s="102">
        <f t="shared" ref="I1492" si="516">F1492+G1492-H1492</f>
        <v>0</v>
      </c>
      <c r="J1492" s="107"/>
      <c r="K1492" s="102"/>
      <c r="L1492" s="102"/>
      <c r="M1492" s="102"/>
      <c r="N1492" s="102"/>
      <c r="O1492" s="102"/>
      <c r="P1492" s="102"/>
      <c r="Q1492" s="102"/>
      <c r="R1492" s="102"/>
      <c r="S1492" s="105" t="s">
        <v>412</v>
      </c>
    </row>
    <row r="1493" spans="1:19" s="105" customFormat="1" ht="15.75" hidden="1" thickBot="1" x14ac:dyDescent="0.3">
      <c r="A1493" s="103"/>
      <c r="B1493" s="104"/>
      <c r="E1493" s="106"/>
      <c r="F1493" s="101"/>
      <c r="G1493" s="102"/>
      <c r="H1493" s="102"/>
      <c r="I1493" s="102"/>
      <c r="J1493" s="107"/>
      <c r="K1493" s="102"/>
      <c r="L1493" s="102"/>
      <c r="M1493" s="102"/>
      <c r="N1493" s="102"/>
      <c r="O1493" s="102"/>
      <c r="P1493" s="102"/>
      <c r="Q1493" s="102"/>
      <c r="R1493" s="102"/>
      <c r="S1493" s="105" t="s">
        <v>412</v>
      </c>
    </row>
    <row r="1494" spans="1:19" s="105" customFormat="1" ht="15.75" hidden="1" thickBot="1" x14ac:dyDescent="0.3">
      <c r="A1494" s="108"/>
      <c r="B1494" s="109" t="s">
        <v>102</v>
      </c>
      <c r="C1494" s="110" t="s">
        <v>93</v>
      </c>
      <c r="D1494" s="110" t="s">
        <v>289</v>
      </c>
      <c r="E1494" s="111" t="s">
        <v>333</v>
      </c>
      <c r="F1494" s="112">
        <f>F1490+F1486+F1482</f>
        <v>0</v>
      </c>
      <c r="G1494" s="112">
        <f>G1490+G1486+G1482</f>
        <v>0</v>
      </c>
      <c r="H1494" s="112">
        <f>H1490+H1486+H1482</f>
        <v>0</v>
      </c>
      <c r="I1494" s="112">
        <f>I1490+I1486+I1482</f>
        <v>0</v>
      </c>
      <c r="J1494" s="114"/>
      <c r="K1494" s="113"/>
      <c r="L1494" s="113"/>
      <c r="M1494" s="113"/>
      <c r="N1494" s="113"/>
      <c r="O1494" s="113"/>
      <c r="P1494" s="113"/>
      <c r="Q1494" s="113"/>
      <c r="R1494" s="113"/>
      <c r="S1494" s="105" t="s">
        <v>412</v>
      </c>
    </row>
    <row r="1495" spans="1:19" s="105" customFormat="1" ht="15.75" hidden="1" thickBot="1" x14ac:dyDescent="0.3">
      <c r="A1495" s="108"/>
      <c r="B1495" s="109"/>
      <c r="C1495" s="110"/>
      <c r="D1495" s="110"/>
      <c r="E1495" s="111" t="s">
        <v>334</v>
      </c>
      <c r="F1495" s="112">
        <f t="shared" ref="F1495:I1495" si="517">F1491+F1487+F1483</f>
        <v>0</v>
      </c>
      <c r="G1495" s="112">
        <f t="shared" si="517"/>
        <v>0</v>
      </c>
      <c r="H1495" s="112">
        <f t="shared" si="517"/>
        <v>0</v>
      </c>
      <c r="I1495" s="112">
        <f t="shared" si="517"/>
        <v>0</v>
      </c>
      <c r="J1495" s="114" t="s">
        <v>334</v>
      </c>
      <c r="K1495" s="113">
        <f>K1491+K1487+K1483</f>
        <v>0</v>
      </c>
      <c r="L1495" s="113">
        <f t="shared" ref="L1495:R1495" si="518">L1491+L1487+L1483</f>
        <v>0</v>
      </c>
      <c r="M1495" s="113">
        <f t="shared" si="518"/>
        <v>0</v>
      </c>
      <c r="N1495" s="113">
        <f t="shared" si="518"/>
        <v>0</v>
      </c>
      <c r="O1495" s="113">
        <f t="shared" si="518"/>
        <v>0</v>
      </c>
      <c r="P1495" s="113">
        <f t="shared" si="518"/>
        <v>0</v>
      </c>
      <c r="Q1495" s="113">
        <f t="shared" si="518"/>
        <v>0</v>
      </c>
      <c r="R1495" s="113">
        <f t="shared" si="518"/>
        <v>0</v>
      </c>
      <c r="S1495" s="105" t="s">
        <v>412</v>
      </c>
    </row>
    <row r="1496" spans="1:19" s="105" customFormat="1" ht="47.25" hidden="1" thickBot="1" x14ac:dyDescent="0.3">
      <c r="A1496" s="307" t="s">
        <v>92</v>
      </c>
      <c r="B1496" s="308"/>
      <c r="C1496" s="309" t="s">
        <v>272</v>
      </c>
      <c r="D1496" s="309" t="s">
        <v>273</v>
      </c>
      <c r="E1496" s="309"/>
      <c r="F1496" s="310"/>
      <c r="G1496" s="311"/>
      <c r="H1496" s="311"/>
      <c r="I1496" s="311"/>
      <c r="J1496" s="311"/>
      <c r="K1496" s="311"/>
      <c r="L1496" s="311"/>
      <c r="M1496" s="311"/>
      <c r="N1496" s="311"/>
      <c r="O1496" s="311"/>
      <c r="P1496" s="311"/>
      <c r="Q1496" s="311"/>
      <c r="R1496" s="311"/>
      <c r="S1496" s="105" t="s">
        <v>412</v>
      </c>
    </row>
    <row r="1497" spans="1:19" s="105" customFormat="1" ht="46.5" customHeight="1" x14ac:dyDescent="0.25">
      <c r="A1497" s="312" t="s">
        <v>92</v>
      </c>
      <c r="B1497" s="344"/>
      <c r="C1497" s="313">
        <v>18</v>
      </c>
      <c r="D1497" s="313" t="s">
        <v>480</v>
      </c>
      <c r="E1497" s="313"/>
      <c r="F1497" s="345"/>
      <c r="G1497" s="315"/>
      <c r="H1497" s="315"/>
      <c r="I1497" s="315"/>
      <c r="J1497" s="315"/>
      <c r="K1497" s="315"/>
      <c r="L1497" s="315"/>
      <c r="M1497" s="315"/>
      <c r="N1497" s="315"/>
      <c r="O1497" s="315"/>
      <c r="P1497" s="315"/>
      <c r="Q1497" s="315"/>
      <c r="R1497" s="315"/>
      <c r="S1497" s="171" t="s">
        <v>413</v>
      </c>
    </row>
    <row r="1498" spans="1:19" s="171" customFormat="1" ht="23.25" x14ac:dyDescent="0.25">
      <c r="A1498" s="103"/>
      <c r="B1498" s="115"/>
      <c r="C1498" s="105"/>
      <c r="D1498" s="105"/>
      <c r="E1498" s="106"/>
      <c r="F1498" s="101"/>
      <c r="G1498" s="102"/>
      <c r="H1498" s="102"/>
      <c r="I1498" s="102"/>
      <c r="J1498" s="107"/>
      <c r="K1498" s="102"/>
      <c r="L1498" s="102"/>
      <c r="M1498" s="102"/>
      <c r="N1498" s="102"/>
      <c r="O1498" s="102"/>
      <c r="P1498" s="102"/>
      <c r="Q1498" s="102"/>
      <c r="R1498" s="102"/>
      <c r="S1498" s="171" t="s">
        <v>413</v>
      </c>
    </row>
    <row r="1499" spans="1:19" s="171" customFormat="1" ht="69.75" x14ac:dyDescent="0.25">
      <c r="A1499" s="316">
        <v>1802</v>
      </c>
      <c r="B1499" s="318" t="s">
        <v>96</v>
      </c>
      <c r="C1499" s="318" t="s">
        <v>104</v>
      </c>
      <c r="D1499" s="318" t="s">
        <v>377</v>
      </c>
      <c r="E1499" s="318"/>
      <c r="F1499" s="333"/>
      <c r="G1499" s="320"/>
      <c r="H1499" s="320"/>
      <c r="I1499" s="320"/>
      <c r="J1499" s="320"/>
      <c r="K1499" s="320"/>
      <c r="L1499" s="320"/>
      <c r="M1499" s="320"/>
      <c r="N1499" s="320"/>
      <c r="O1499" s="320"/>
      <c r="P1499" s="320"/>
      <c r="Q1499" s="320"/>
      <c r="R1499" s="320"/>
      <c r="S1499" s="171" t="s">
        <v>413</v>
      </c>
    </row>
    <row r="1500" spans="1:19" s="171" customFormat="1" ht="23.25" x14ac:dyDescent="0.25">
      <c r="A1500" s="174"/>
      <c r="B1500" s="178" t="s">
        <v>98</v>
      </c>
      <c r="D1500" s="171" t="s">
        <v>99</v>
      </c>
      <c r="E1500" s="171" t="s">
        <v>333</v>
      </c>
      <c r="F1500" s="192">
        <v>0</v>
      </c>
      <c r="G1500" s="176">
        <v>0</v>
      </c>
      <c r="H1500" s="176">
        <v>0</v>
      </c>
      <c r="I1500" s="176">
        <f>F1500+G1500-H1500</f>
        <v>0</v>
      </c>
      <c r="J1500" s="177"/>
      <c r="K1500" s="176"/>
      <c r="L1500" s="176"/>
      <c r="M1500" s="176"/>
      <c r="N1500" s="176"/>
      <c r="O1500" s="176"/>
      <c r="P1500" s="176"/>
      <c r="Q1500" s="176"/>
      <c r="R1500" s="176"/>
      <c r="S1500" s="171" t="s">
        <v>413</v>
      </c>
    </row>
    <row r="1501" spans="1:19" s="171" customFormat="1" ht="23.25" x14ac:dyDescent="0.25">
      <c r="A1501" s="174"/>
      <c r="B1501" s="178"/>
      <c r="E1501" s="171" t="s">
        <v>334</v>
      </c>
      <c r="F1501" s="192">
        <v>62000</v>
      </c>
      <c r="G1501" s="176">
        <v>0</v>
      </c>
      <c r="H1501" s="176">
        <v>0</v>
      </c>
      <c r="I1501" s="176">
        <f>F1501+G1501-H1501</f>
        <v>62000</v>
      </c>
      <c r="J1501" s="177" t="s">
        <v>334</v>
      </c>
      <c r="K1501" s="176">
        <v>62000</v>
      </c>
      <c r="L1501" s="176"/>
      <c r="M1501" s="176"/>
      <c r="N1501" s="176">
        <f>K1501+L1501-M1501</f>
        <v>62000</v>
      </c>
      <c r="O1501" s="176">
        <v>62000</v>
      </c>
      <c r="P1501" s="176"/>
      <c r="Q1501" s="176"/>
      <c r="R1501" s="176">
        <f>O1501+P1501-Q1501</f>
        <v>62000</v>
      </c>
      <c r="S1501" s="171" t="s">
        <v>413</v>
      </c>
    </row>
    <row r="1502" spans="1:19" s="171" customFormat="1" ht="23.25" x14ac:dyDescent="0.25">
      <c r="A1502" s="174"/>
      <c r="B1502" s="178"/>
      <c r="E1502" s="171" t="s">
        <v>335</v>
      </c>
      <c r="F1502" s="192">
        <v>62000</v>
      </c>
      <c r="G1502" s="176">
        <v>0</v>
      </c>
      <c r="H1502" s="176">
        <v>0</v>
      </c>
      <c r="I1502" s="176">
        <f t="shared" ref="I1502" si="519">F1502+G1502-H1502</f>
        <v>62000</v>
      </c>
      <c r="J1502" s="177"/>
      <c r="K1502" s="176"/>
      <c r="L1502" s="176"/>
      <c r="M1502" s="176"/>
      <c r="N1502" s="176"/>
      <c r="O1502" s="176"/>
      <c r="P1502" s="176"/>
      <c r="Q1502" s="176"/>
      <c r="R1502" s="176"/>
      <c r="S1502" s="171" t="s">
        <v>413</v>
      </c>
    </row>
    <row r="1503" spans="1:19" s="171" customFormat="1" ht="23.25" x14ac:dyDescent="0.25">
      <c r="A1503" s="174"/>
      <c r="B1503" s="178"/>
      <c r="F1503" s="192"/>
      <c r="G1503" s="176"/>
      <c r="H1503" s="176"/>
      <c r="I1503" s="176"/>
      <c r="J1503" s="177"/>
      <c r="K1503" s="176"/>
      <c r="L1503" s="176"/>
      <c r="M1503" s="176"/>
      <c r="N1503" s="176"/>
      <c r="O1503" s="176"/>
      <c r="P1503" s="176"/>
      <c r="Q1503" s="176"/>
      <c r="R1503" s="176"/>
      <c r="S1503" s="171" t="s">
        <v>413</v>
      </c>
    </row>
    <row r="1504" spans="1:19" s="171" customFormat="1" ht="23.25" x14ac:dyDescent="0.25">
      <c r="A1504" s="174"/>
      <c r="B1504" s="178" t="s">
        <v>100</v>
      </c>
      <c r="D1504" s="171" t="s">
        <v>101</v>
      </c>
      <c r="E1504" s="171" t="s">
        <v>333</v>
      </c>
      <c r="F1504" s="192">
        <v>0</v>
      </c>
      <c r="G1504" s="176">
        <v>0</v>
      </c>
      <c r="H1504" s="176">
        <v>0</v>
      </c>
      <c r="I1504" s="176">
        <f>F1504+G1504-H1504</f>
        <v>0</v>
      </c>
      <c r="J1504" s="177"/>
      <c r="K1504" s="176"/>
      <c r="L1504" s="176"/>
      <c r="M1504" s="176"/>
      <c r="N1504" s="176"/>
      <c r="O1504" s="176"/>
      <c r="P1504" s="176"/>
      <c r="Q1504" s="176"/>
      <c r="R1504" s="176"/>
      <c r="S1504" s="171" t="s">
        <v>413</v>
      </c>
    </row>
    <row r="1505" spans="1:19" s="171" customFormat="1" ht="23.25" x14ac:dyDescent="0.25">
      <c r="A1505" s="174"/>
      <c r="B1505" s="178"/>
      <c r="E1505" s="171" t="s">
        <v>334</v>
      </c>
      <c r="F1505" s="192">
        <v>0</v>
      </c>
      <c r="G1505" s="176">
        <v>0</v>
      </c>
      <c r="H1505" s="176">
        <v>0</v>
      </c>
      <c r="I1505" s="176">
        <f>F1505+G1505-H1505</f>
        <v>0</v>
      </c>
      <c r="J1505" s="177" t="s">
        <v>334</v>
      </c>
      <c r="K1505" s="176">
        <v>0</v>
      </c>
      <c r="L1505" s="176"/>
      <c r="M1505" s="176"/>
      <c r="N1505" s="176">
        <f>K1505+L1505-M1505</f>
        <v>0</v>
      </c>
      <c r="O1505" s="176">
        <v>0</v>
      </c>
      <c r="P1505" s="176"/>
      <c r="Q1505" s="176"/>
      <c r="R1505" s="176">
        <f>O1505+P1505-Q1505</f>
        <v>0</v>
      </c>
      <c r="S1505" s="171" t="s">
        <v>413</v>
      </c>
    </row>
    <row r="1506" spans="1:19" s="171" customFormat="1" ht="23.25" x14ac:dyDescent="0.25">
      <c r="A1506" s="174"/>
      <c r="B1506" s="178"/>
      <c r="E1506" s="171" t="s">
        <v>335</v>
      </c>
      <c r="F1506" s="192">
        <f>SUM(F1504:F1505)</f>
        <v>0</v>
      </c>
      <c r="G1506" s="176">
        <v>0</v>
      </c>
      <c r="H1506" s="176">
        <v>0</v>
      </c>
      <c r="I1506" s="176">
        <f t="shared" ref="I1506" si="520">F1506+G1506-H1506</f>
        <v>0</v>
      </c>
      <c r="J1506" s="177"/>
      <c r="K1506" s="176"/>
      <c r="L1506" s="176"/>
      <c r="M1506" s="176"/>
      <c r="N1506" s="176"/>
      <c r="O1506" s="176"/>
      <c r="P1506" s="176"/>
      <c r="Q1506" s="176"/>
      <c r="R1506" s="176"/>
      <c r="S1506" s="171" t="s">
        <v>413</v>
      </c>
    </row>
    <row r="1507" spans="1:19" s="171" customFormat="1" ht="23.25" x14ac:dyDescent="0.25">
      <c r="A1507" s="174"/>
      <c r="B1507" s="178"/>
      <c r="F1507" s="192"/>
      <c r="G1507" s="176"/>
      <c r="H1507" s="176"/>
      <c r="I1507" s="176"/>
      <c r="J1507" s="177"/>
      <c r="K1507" s="176"/>
      <c r="L1507" s="176"/>
      <c r="M1507" s="176"/>
      <c r="N1507" s="176"/>
      <c r="O1507" s="176"/>
      <c r="P1507" s="176"/>
      <c r="Q1507" s="176"/>
      <c r="R1507" s="176"/>
      <c r="S1507" s="171" t="s">
        <v>413</v>
      </c>
    </row>
    <row r="1508" spans="1:19" s="171" customFormat="1" ht="46.5" x14ac:dyDescent="0.25">
      <c r="A1508" s="174"/>
      <c r="B1508" s="178" t="s">
        <v>109</v>
      </c>
      <c r="D1508" s="171" t="s">
        <v>110</v>
      </c>
      <c r="E1508" s="171" t="s">
        <v>333</v>
      </c>
      <c r="F1508" s="192">
        <v>0</v>
      </c>
      <c r="G1508" s="176">
        <v>0</v>
      </c>
      <c r="H1508" s="176">
        <v>0</v>
      </c>
      <c r="I1508" s="176">
        <f>F1508+G1508-H1508</f>
        <v>0</v>
      </c>
      <c r="J1508" s="177"/>
      <c r="K1508" s="176"/>
      <c r="L1508" s="176"/>
      <c r="M1508" s="176"/>
      <c r="N1508" s="176"/>
      <c r="O1508" s="176"/>
      <c r="P1508" s="176"/>
      <c r="Q1508" s="176"/>
      <c r="R1508" s="176"/>
      <c r="S1508" s="171" t="s">
        <v>413</v>
      </c>
    </row>
    <row r="1509" spans="1:19" s="171" customFormat="1" ht="23.25" x14ac:dyDescent="0.25">
      <c r="A1509" s="174"/>
      <c r="B1509" s="178"/>
      <c r="E1509" s="171" t="s">
        <v>334</v>
      </c>
      <c r="F1509" s="192">
        <v>0</v>
      </c>
      <c r="G1509" s="176">
        <v>0</v>
      </c>
      <c r="H1509" s="176">
        <v>0</v>
      </c>
      <c r="I1509" s="176">
        <f>F1509+G1509-H1509</f>
        <v>0</v>
      </c>
      <c r="J1509" s="177" t="s">
        <v>334</v>
      </c>
      <c r="K1509" s="176">
        <v>0</v>
      </c>
      <c r="L1509" s="176"/>
      <c r="M1509" s="176"/>
      <c r="N1509" s="176">
        <f>K1509+L1509-M1509</f>
        <v>0</v>
      </c>
      <c r="O1509" s="176">
        <v>0</v>
      </c>
      <c r="P1509" s="176"/>
      <c r="Q1509" s="176"/>
      <c r="R1509" s="176">
        <f>O1509+P1509-Q1509</f>
        <v>0</v>
      </c>
      <c r="S1509" s="171" t="s">
        <v>413</v>
      </c>
    </row>
    <row r="1510" spans="1:19" s="171" customFormat="1" ht="23.25" x14ac:dyDescent="0.25">
      <c r="A1510" s="174"/>
      <c r="B1510" s="178"/>
      <c r="E1510" s="171" t="s">
        <v>335</v>
      </c>
      <c r="F1510" s="192">
        <f>SUM(F1508:F1509)</f>
        <v>0</v>
      </c>
      <c r="G1510" s="176">
        <v>0</v>
      </c>
      <c r="H1510" s="176">
        <v>0</v>
      </c>
      <c r="I1510" s="176">
        <f t="shared" ref="I1510" si="521">F1510+G1510-H1510</f>
        <v>0</v>
      </c>
      <c r="J1510" s="177"/>
      <c r="K1510" s="176"/>
      <c r="L1510" s="176"/>
      <c r="M1510" s="176"/>
      <c r="N1510" s="176"/>
      <c r="O1510" s="176"/>
      <c r="P1510" s="176"/>
      <c r="Q1510" s="176"/>
      <c r="R1510" s="176"/>
      <c r="S1510" s="171" t="s">
        <v>413</v>
      </c>
    </row>
    <row r="1511" spans="1:19" s="171" customFormat="1" ht="23.25" x14ac:dyDescent="0.25">
      <c r="A1511" s="174"/>
      <c r="B1511" s="193"/>
      <c r="F1511" s="192"/>
      <c r="G1511" s="176"/>
      <c r="H1511" s="176"/>
      <c r="I1511" s="176"/>
      <c r="J1511" s="177"/>
      <c r="K1511" s="176"/>
      <c r="L1511" s="176"/>
      <c r="M1511" s="176"/>
      <c r="N1511" s="176"/>
      <c r="O1511" s="176"/>
      <c r="P1511" s="176"/>
      <c r="Q1511" s="176"/>
      <c r="R1511" s="176"/>
      <c r="S1511" s="171" t="s">
        <v>413</v>
      </c>
    </row>
    <row r="1512" spans="1:19" s="171" customFormat="1" ht="93" x14ac:dyDescent="0.25">
      <c r="A1512" s="321"/>
      <c r="B1512" s="322" t="s">
        <v>102</v>
      </c>
      <c r="C1512" s="323" t="s">
        <v>104</v>
      </c>
      <c r="D1512" s="323" t="s">
        <v>377</v>
      </c>
      <c r="E1512" s="323" t="s">
        <v>333</v>
      </c>
      <c r="F1512" s="324">
        <f>F1508+F1504+F1500</f>
        <v>0</v>
      </c>
      <c r="G1512" s="324">
        <f>G1508+G1504+G1500</f>
        <v>0</v>
      </c>
      <c r="H1512" s="324">
        <f>H1508+H1504+H1500</f>
        <v>0</v>
      </c>
      <c r="I1512" s="324">
        <f>I1508+I1504+I1500</f>
        <v>0</v>
      </c>
      <c r="J1512" s="325"/>
      <c r="K1512" s="325"/>
      <c r="L1512" s="325"/>
      <c r="M1512" s="325"/>
      <c r="N1512" s="325"/>
      <c r="O1512" s="325"/>
      <c r="P1512" s="325"/>
      <c r="Q1512" s="325"/>
      <c r="R1512" s="325"/>
      <c r="S1512" s="171" t="s">
        <v>413</v>
      </c>
    </row>
    <row r="1513" spans="1:19" s="171" customFormat="1" ht="23.25" x14ac:dyDescent="0.25">
      <c r="A1513" s="321"/>
      <c r="B1513" s="322"/>
      <c r="C1513" s="323"/>
      <c r="D1513" s="323"/>
      <c r="E1513" s="323" t="s">
        <v>334</v>
      </c>
      <c r="F1513" s="324">
        <f t="shared" ref="F1513:I1513" si="522">F1509+F1505+F1501</f>
        <v>62000</v>
      </c>
      <c r="G1513" s="324">
        <f t="shared" si="522"/>
        <v>0</v>
      </c>
      <c r="H1513" s="324">
        <f t="shared" si="522"/>
        <v>0</v>
      </c>
      <c r="I1513" s="324">
        <f t="shared" si="522"/>
        <v>62000</v>
      </c>
      <c r="J1513" s="325" t="s">
        <v>334</v>
      </c>
      <c r="K1513" s="325">
        <f>K1509+K1505+K1501</f>
        <v>62000</v>
      </c>
      <c r="L1513" s="325">
        <f t="shared" ref="L1513:R1513" si="523">L1509+L1505+L1501</f>
        <v>0</v>
      </c>
      <c r="M1513" s="325">
        <f t="shared" si="523"/>
        <v>0</v>
      </c>
      <c r="N1513" s="325">
        <f t="shared" si="523"/>
        <v>62000</v>
      </c>
      <c r="O1513" s="325">
        <f t="shared" si="523"/>
        <v>62000</v>
      </c>
      <c r="P1513" s="325">
        <f t="shared" si="523"/>
        <v>0</v>
      </c>
      <c r="Q1513" s="325">
        <f t="shared" si="523"/>
        <v>0</v>
      </c>
      <c r="R1513" s="325">
        <f t="shared" si="523"/>
        <v>62000</v>
      </c>
      <c r="S1513" s="171" t="s">
        <v>413</v>
      </c>
    </row>
    <row r="1514" spans="1:19" s="171" customFormat="1" ht="23.25" x14ac:dyDescent="0.25">
      <c r="A1514" s="321"/>
      <c r="B1514" s="322"/>
      <c r="C1514" s="323"/>
      <c r="D1514" s="323"/>
      <c r="E1514" s="323" t="s">
        <v>335</v>
      </c>
      <c r="F1514" s="324">
        <f t="shared" ref="F1514:I1514" si="524">F1510+F1506+F1502</f>
        <v>62000</v>
      </c>
      <c r="G1514" s="324">
        <f t="shared" si="524"/>
        <v>0</v>
      </c>
      <c r="H1514" s="324">
        <f t="shared" si="524"/>
        <v>0</v>
      </c>
      <c r="I1514" s="324">
        <f t="shared" si="524"/>
        <v>62000</v>
      </c>
      <c r="J1514" s="325"/>
      <c r="K1514" s="325"/>
      <c r="L1514" s="325"/>
      <c r="M1514" s="325"/>
      <c r="N1514" s="325"/>
      <c r="O1514" s="325"/>
      <c r="P1514" s="325"/>
      <c r="Q1514" s="325"/>
      <c r="R1514" s="325"/>
      <c r="S1514" s="171" t="s">
        <v>413</v>
      </c>
    </row>
    <row r="1515" spans="1:19" s="171" customFormat="1" ht="23.25" x14ac:dyDescent="0.25">
      <c r="A1515" s="174"/>
      <c r="B1515" s="193"/>
      <c r="F1515" s="192"/>
      <c r="G1515" s="176"/>
      <c r="H1515" s="176"/>
      <c r="I1515" s="176"/>
      <c r="J1515" s="177"/>
      <c r="K1515" s="176"/>
      <c r="L1515" s="176"/>
      <c r="M1515" s="176"/>
      <c r="N1515" s="176"/>
      <c r="O1515" s="176"/>
      <c r="P1515" s="176"/>
      <c r="Q1515" s="176"/>
      <c r="R1515" s="176"/>
      <c r="S1515" s="171" t="s">
        <v>413</v>
      </c>
    </row>
    <row r="1516" spans="1:19" s="171" customFormat="1" ht="23.25" x14ac:dyDescent="0.25">
      <c r="A1516" s="174"/>
      <c r="B1516" s="193"/>
      <c r="F1516" s="192"/>
      <c r="G1516" s="176"/>
      <c r="H1516" s="176"/>
      <c r="I1516" s="176"/>
      <c r="J1516" s="177"/>
      <c r="K1516" s="176"/>
      <c r="L1516" s="176"/>
      <c r="M1516" s="176"/>
      <c r="N1516" s="176"/>
      <c r="O1516" s="176"/>
      <c r="P1516" s="176"/>
      <c r="Q1516" s="176"/>
      <c r="R1516" s="176"/>
      <c r="S1516" s="171" t="s">
        <v>386</v>
      </c>
    </row>
    <row r="1517" spans="1:19" s="171" customFormat="1" ht="46.5" x14ac:dyDescent="0.25">
      <c r="A1517" s="334" t="s">
        <v>290</v>
      </c>
      <c r="B1517" s="335"/>
      <c r="C1517" s="336"/>
      <c r="D1517" s="336" t="s">
        <v>288</v>
      </c>
      <c r="E1517" s="336" t="s">
        <v>333</v>
      </c>
      <c r="F1517" s="337">
        <f t="shared" ref="F1517:I1518" si="525">F1512+F1494</f>
        <v>0</v>
      </c>
      <c r="G1517" s="337">
        <f t="shared" si="525"/>
        <v>0</v>
      </c>
      <c r="H1517" s="337">
        <f t="shared" si="525"/>
        <v>0</v>
      </c>
      <c r="I1517" s="337">
        <f t="shared" si="525"/>
        <v>0</v>
      </c>
      <c r="J1517" s="338"/>
      <c r="K1517" s="338" t="s">
        <v>2</v>
      </c>
      <c r="L1517" s="338" t="s">
        <v>2</v>
      </c>
      <c r="M1517" s="338" t="s">
        <v>2</v>
      </c>
      <c r="N1517" s="338" t="s">
        <v>2</v>
      </c>
      <c r="O1517" s="338" t="s">
        <v>2</v>
      </c>
      <c r="P1517" s="338" t="s">
        <v>2</v>
      </c>
      <c r="Q1517" s="338" t="s">
        <v>2</v>
      </c>
      <c r="R1517" s="338" t="s">
        <v>2</v>
      </c>
      <c r="S1517" s="171" t="s">
        <v>386</v>
      </c>
    </row>
    <row r="1518" spans="1:19" s="171" customFormat="1" ht="23.25" x14ac:dyDescent="0.25">
      <c r="A1518" s="339"/>
      <c r="B1518" s="340"/>
      <c r="C1518" s="341"/>
      <c r="D1518" s="341"/>
      <c r="E1518" s="341" t="s">
        <v>334</v>
      </c>
      <c r="F1518" s="342">
        <f t="shared" si="525"/>
        <v>62000</v>
      </c>
      <c r="G1518" s="342">
        <f t="shared" si="525"/>
        <v>0</v>
      </c>
      <c r="H1518" s="342">
        <f t="shared" si="525"/>
        <v>0</v>
      </c>
      <c r="I1518" s="342">
        <f t="shared" si="525"/>
        <v>62000</v>
      </c>
      <c r="J1518" s="343" t="s">
        <v>334</v>
      </c>
      <c r="K1518" s="343">
        <f t="shared" ref="K1518:R1518" si="526">K1513+K1495</f>
        <v>62000</v>
      </c>
      <c r="L1518" s="343">
        <f t="shared" si="526"/>
        <v>0</v>
      </c>
      <c r="M1518" s="343">
        <f t="shared" si="526"/>
        <v>0</v>
      </c>
      <c r="N1518" s="343">
        <f t="shared" si="526"/>
        <v>62000</v>
      </c>
      <c r="O1518" s="343">
        <f t="shared" si="526"/>
        <v>62000</v>
      </c>
      <c r="P1518" s="343">
        <f t="shared" si="526"/>
        <v>0</v>
      </c>
      <c r="Q1518" s="343">
        <f t="shared" si="526"/>
        <v>0</v>
      </c>
      <c r="R1518" s="343">
        <f t="shared" si="526"/>
        <v>62000</v>
      </c>
      <c r="S1518" s="171" t="s">
        <v>386</v>
      </c>
    </row>
    <row r="1519" spans="1:19" s="171" customFormat="1" ht="23.25" x14ac:dyDescent="0.25">
      <c r="A1519" s="339"/>
      <c r="B1519" s="340"/>
      <c r="C1519" s="341"/>
      <c r="D1519" s="341"/>
      <c r="E1519" s="341" t="s">
        <v>335</v>
      </c>
      <c r="F1519" s="342">
        <f t="shared" ref="F1519:I1519" si="527">F1514+F1497</f>
        <v>62000</v>
      </c>
      <c r="G1519" s="342">
        <f t="shared" si="527"/>
        <v>0</v>
      </c>
      <c r="H1519" s="342">
        <f t="shared" si="527"/>
        <v>0</v>
      </c>
      <c r="I1519" s="342">
        <f t="shared" si="527"/>
        <v>62000</v>
      </c>
      <c r="J1519" s="343"/>
      <c r="K1519" s="343" t="s">
        <v>2</v>
      </c>
      <c r="L1519" s="343" t="s">
        <v>2</v>
      </c>
      <c r="M1519" s="343" t="s">
        <v>2</v>
      </c>
      <c r="N1519" s="343" t="s">
        <v>2</v>
      </c>
      <c r="O1519" s="343" t="s">
        <v>2</v>
      </c>
      <c r="P1519" s="343" t="s">
        <v>2</v>
      </c>
      <c r="Q1519" s="343" t="s">
        <v>2</v>
      </c>
      <c r="R1519" s="343" t="s">
        <v>2</v>
      </c>
      <c r="S1519" s="171" t="s">
        <v>386</v>
      </c>
    </row>
    <row r="1520" spans="1:19" s="110" customFormat="1" ht="23.25" hidden="1" x14ac:dyDescent="0.25">
      <c r="A1520" s="179"/>
      <c r="B1520" s="180"/>
      <c r="C1520" s="173"/>
      <c r="D1520" s="173"/>
      <c r="E1520" s="173"/>
      <c r="F1520" s="181"/>
      <c r="G1520" s="182"/>
      <c r="H1520" s="182"/>
      <c r="I1520" s="182"/>
      <c r="J1520" s="183"/>
      <c r="K1520" s="182"/>
      <c r="L1520" s="182"/>
      <c r="M1520" s="182"/>
      <c r="N1520" s="182"/>
      <c r="O1520" s="182"/>
      <c r="P1520" s="182"/>
      <c r="Q1520" s="182"/>
      <c r="R1520" s="182"/>
      <c r="S1520" s="110" t="s">
        <v>381</v>
      </c>
    </row>
    <row r="1521" spans="1:19" s="105" customFormat="1" ht="15.75" hidden="1" x14ac:dyDescent="0.25">
      <c r="A1521" s="129" t="s">
        <v>92</v>
      </c>
      <c r="B1521" s="130"/>
      <c r="C1521" s="131" t="s">
        <v>291</v>
      </c>
      <c r="D1521" s="131" t="s">
        <v>292</v>
      </c>
      <c r="E1521" s="132"/>
      <c r="F1521" s="133"/>
      <c r="G1521" s="134"/>
      <c r="H1521" s="134"/>
      <c r="I1521" s="134"/>
      <c r="J1521" s="135"/>
      <c r="K1521" s="134"/>
      <c r="L1521" s="134"/>
      <c r="M1521" s="134"/>
      <c r="N1521" s="134"/>
      <c r="O1521" s="134"/>
      <c r="P1521" s="134"/>
      <c r="Q1521" s="134"/>
      <c r="R1521" s="134"/>
      <c r="S1521" s="105" t="s">
        <v>381</v>
      </c>
    </row>
    <row r="1522" spans="1:19" s="105" customFormat="1" ht="15" hidden="1" x14ac:dyDescent="0.25">
      <c r="A1522" s="103"/>
      <c r="B1522" s="115"/>
      <c r="E1522" s="106"/>
      <c r="F1522" s="101"/>
      <c r="G1522" s="102"/>
      <c r="H1522" s="102"/>
      <c r="I1522" s="102"/>
      <c r="J1522" s="107"/>
      <c r="K1522" s="102"/>
      <c r="L1522" s="102"/>
      <c r="M1522" s="102"/>
      <c r="N1522" s="102"/>
      <c r="O1522" s="102"/>
      <c r="P1522" s="102"/>
      <c r="Q1522" s="102"/>
      <c r="R1522" s="102"/>
      <c r="S1522" s="105" t="s">
        <v>381</v>
      </c>
    </row>
    <row r="1523" spans="1:19" s="105" customFormat="1" ht="15" hidden="1" x14ac:dyDescent="0.25">
      <c r="A1523" s="116">
        <v>1901</v>
      </c>
      <c r="B1523" s="118" t="s">
        <v>96</v>
      </c>
      <c r="C1523" s="118" t="s">
        <v>93</v>
      </c>
      <c r="D1523" s="118" t="s">
        <v>293</v>
      </c>
      <c r="E1523" s="119"/>
      <c r="F1523" s="120"/>
      <c r="G1523" s="121"/>
      <c r="H1523" s="121"/>
      <c r="I1523" s="121"/>
      <c r="J1523" s="122"/>
      <c r="K1523" s="121"/>
      <c r="L1523" s="121"/>
      <c r="M1523" s="121"/>
      <c r="N1523" s="121"/>
      <c r="O1523" s="121"/>
      <c r="P1523" s="121"/>
      <c r="Q1523" s="121"/>
      <c r="R1523" s="121"/>
      <c r="S1523" s="105" t="s">
        <v>381</v>
      </c>
    </row>
    <row r="1524" spans="1:19" s="105" customFormat="1" ht="15" hidden="1" x14ac:dyDescent="0.25">
      <c r="A1524" s="103"/>
      <c r="B1524" s="104" t="s">
        <v>98</v>
      </c>
      <c r="D1524" s="105" t="s">
        <v>99</v>
      </c>
      <c r="E1524" s="106" t="s">
        <v>333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/>
      <c r="K1524" s="102"/>
      <c r="L1524" s="102"/>
      <c r="M1524" s="102"/>
      <c r="N1524" s="102"/>
      <c r="O1524" s="102"/>
      <c r="P1524" s="102"/>
      <c r="Q1524" s="102"/>
      <c r="R1524" s="102"/>
      <c r="S1524" s="105" t="s">
        <v>381</v>
      </c>
    </row>
    <row r="1525" spans="1:19" s="105" customFormat="1" ht="15" hidden="1" x14ac:dyDescent="0.25">
      <c r="A1525" s="103"/>
      <c r="B1525" s="104"/>
      <c r="E1525" s="106" t="s">
        <v>334</v>
      </c>
      <c r="F1525" s="101">
        <v>0</v>
      </c>
      <c r="G1525" s="102">
        <v>0</v>
      </c>
      <c r="H1525" s="102">
        <v>0</v>
      </c>
      <c r="I1525" s="102">
        <f>F1525+G1525-H1525</f>
        <v>0</v>
      </c>
      <c r="J1525" s="107" t="s">
        <v>334</v>
      </c>
      <c r="K1525" s="102">
        <v>0</v>
      </c>
      <c r="L1525" s="102"/>
      <c r="M1525" s="102"/>
      <c r="N1525" s="102">
        <f>K1525+L1525-M1525</f>
        <v>0</v>
      </c>
      <c r="O1525" s="102">
        <v>0</v>
      </c>
      <c r="P1525" s="102"/>
      <c r="Q1525" s="102"/>
      <c r="R1525" s="102">
        <f>O1525+P1525-Q1525</f>
        <v>0</v>
      </c>
      <c r="S1525" s="105" t="s">
        <v>381</v>
      </c>
    </row>
    <row r="1526" spans="1:19" s="105" customFormat="1" ht="15" hidden="1" x14ac:dyDescent="0.25">
      <c r="A1526" s="103"/>
      <c r="B1526" s="104"/>
      <c r="E1526" s="106" t="s">
        <v>335</v>
      </c>
      <c r="F1526" s="101">
        <f>SUM(F1524:F1525)</f>
        <v>0</v>
      </c>
      <c r="G1526" s="102">
        <v>0</v>
      </c>
      <c r="H1526" s="102">
        <v>0</v>
      </c>
      <c r="I1526" s="102">
        <f t="shared" ref="I1526" si="528">F1526+G1526-H1526</f>
        <v>0</v>
      </c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381</v>
      </c>
    </row>
    <row r="1527" spans="1:19" s="105" customFormat="1" ht="15" hidden="1" x14ac:dyDescent="0.25">
      <c r="A1527" s="103"/>
      <c r="B1527" s="104"/>
      <c r="E1527" s="106"/>
      <c r="F1527" s="101"/>
      <c r="G1527" s="102"/>
      <c r="H1527" s="102"/>
      <c r="I1527" s="102"/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381</v>
      </c>
    </row>
    <row r="1528" spans="1:19" s="105" customFormat="1" ht="15" hidden="1" x14ac:dyDescent="0.25">
      <c r="A1528" s="103"/>
      <c r="B1528" s="104" t="s">
        <v>100</v>
      </c>
      <c r="D1528" s="105" t="s">
        <v>101</v>
      </c>
      <c r="E1528" s="106" t="s">
        <v>333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/>
      <c r="K1528" s="102"/>
      <c r="L1528" s="102"/>
      <c r="M1528" s="102"/>
      <c r="N1528" s="102"/>
      <c r="O1528" s="102"/>
      <c r="P1528" s="102"/>
      <c r="Q1528" s="102"/>
      <c r="R1528" s="102"/>
      <c r="S1528" s="105" t="s">
        <v>381</v>
      </c>
    </row>
    <row r="1529" spans="1:19" s="105" customFormat="1" ht="15" hidden="1" x14ac:dyDescent="0.25">
      <c r="A1529" s="103"/>
      <c r="B1529" s="104"/>
      <c r="E1529" s="106" t="s">
        <v>334</v>
      </c>
      <c r="F1529" s="101">
        <v>0</v>
      </c>
      <c r="G1529" s="102">
        <v>0</v>
      </c>
      <c r="H1529" s="102">
        <v>0</v>
      </c>
      <c r="I1529" s="102">
        <f>F1529+G1529-H1529</f>
        <v>0</v>
      </c>
      <c r="J1529" s="107" t="s">
        <v>334</v>
      </c>
      <c r="K1529" s="102">
        <v>0</v>
      </c>
      <c r="L1529" s="102"/>
      <c r="M1529" s="102"/>
      <c r="N1529" s="102">
        <f>K1529+L1529-M1529</f>
        <v>0</v>
      </c>
      <c r="O1529" s="102">
        <v>0</v>
      </c>
      <c r="P1529" s="102"/>
      <c r="Q1529" s="102"/>
      <c r="R1529" s="102">
        <f>O1529+P1529-Q1529</f>
        <v>0</v>
      </c>
      <c r="S1529" s="105" t="s">
        <v>381</v>
      </c>
    </row>
    <row r="1530" spans="1:19" s="105" customFormat="1" ht="15" hidden="1" x14ac:dyDescent="0.25">
      <c r="A1530" s="103"/>
      <c r="B1530" s="104"/>
      <c r="E1530" s="106" t="s">
        <v>335</v>
      </c>
      <c r="F1530" s="101">
        <f>SUM(F1528:F1529)</f>
        <v>0</v>
      </c>
      <c r="G1530" s="102">
        <v>0</v>
      </c>
      <c r="H1530" s="102">
        <v>0</v>
      </c>
      <c r="I1530" s="102">
        <f t="shared" ref="I1530" si="529">F1530+G1530-H1530</f>
        <v>0</v>
      </c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381</v>
      </c>
    </row>
    <row r="1531" spans="1:19" s="105" customFormat="1" ht="15" hidden="1" x14ac:dyDescent="0.25">
      <c r="A1531" s="103"/>
      <c r="B1531" s="104"/>
      <c r="E1531" s="106"/>
      <c r="F1531" s="101"/>
      <c r="G1531" s="102"/>
      <c r="H1531" s="102"/>
      <c r="I1531" s="102"/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381</v>
      </c>
    </row>
    <row r="1532" spans="1:19" s="105" customFormat="1" ht="15" hidden="1" x14ac:dyDescent="0.25">
      <c r="A1532" s="103"/>
      <c r="B1532" s="104" t="s">
        <v>109</v>
      </c>
      <c r="D1532" s="105" t="s">
        <v>110</v>
      </c>
      <c r="E1532" s="106" t="s">
        <v>333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/>
      <c r="K1532" s="102"/>
      <c r="L1532" s="102"/>
      <c r="M1532" s="102"/>
      <c r="N1532" s="102"/>
      <c r="O1532" s="102"/>
      <c r="P1532" s="102"/>
      <c r="Q1532" s="102"/>
      <c r="R1532" s="102"/>
      <c r="S1532" s="105" t="s">
        <v>381</v>
      </c>
    </row>
    <row r="1533" spans="1:19" s="105" customFormat="1" ht="15" hidden="1" x14ac:dyDescent="0.25">
      <c r="A1533" s="103"/>
      <c r="B1533" s="104"/>
      <c r="E1533" s="106" t="s">
        <v>334</v>
      </c>
      <c r="F1533" s="101">
        <v>0</v>
      </c>
      <c r="G1533" s="102">
        <v>0</v>
      </c>
      <c r="H1533" s="102">
        <v>0</v>
      </c>
      <c r="I1533" s="102">
        <f>F1533+G1533-H1533</f>
        <v>0</v>
      </c>
      <c r="J1533" s="107" t="s">
        <v>334</v>
      </c>
      <c r="K1533" s="102">
        <v>0</v>
      </c>
      <c r="L1533" s="102"/>
      <c r="M1533" s="102"/>
      <c r="N1533" s="102">
        <f>K1533+L1533-M1533</f>
        <v>0</v>
      </c>
      <c r="O1533" s="102">
        <v>0</v>
      </c>
      <c r="P1533" s="102"/>
      <c r="Q1533" s="102"/>
      <c r="R1533" s="102">
        <f>O1533+P1533-Q1533</f>
        <v>0</v>
      </c>
      <c r="S1533" s="105" t="s">
        <v>381</v>
      </c>
    </row>
    <row r="1534" spans="1:19" s="105" customFormat="1" ht="15" hidden="1" x14ac:dyDescent="0.25">
      <c r="A1534" s="103"/>
      <c r="B1534" s="104"/>
      <c r="E1534" s="106" t="s">
        <v>335</v>
      </c>
      <c r="F1534" s="101">
        <f>SUM(F1532:F1533)</f>
        <v>0</v>
      </c>
      <c r="G1534" s="102">
        <v>0</v>
      </c>
      <c r="H1534" s="102">
        <v>0</v>
      </c>
      <c r="I1534" s="102">
        <f t="shared" ref="I1534" si="530">F1534+G1534-H1534</f>
        <v>0</v>
      </c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381</v>
      </c>
    </row>
    <row r="1535" spans="1:19" s="105" customFormat="1" ht="15" hidden="1" x14ac:dyDescent="0.25">
      <c r="A1535" s="103"/>
      <c r="B1535" s="104"/>
      <c r="E1535" s="106"/>
      <c r="F1535" s="101"/>
      <c r="G1535" s="102"/>
      <c r="H1535" s="102"/>
      <c r="I1535" s="102"/>
      <c r="J1535" s="107"/>
      <c r="K1535" s="102"/>
      <c r="L1535" s="102"/>
      <c r="M1535" s="102"/>
      <c r="N1535" s="102"/>
      <c r="O1535" s="102"/>
      <c r="P1535" s="102"/>
      <c r="Q1535" s="102"/>
      <c r="R1535" s="102"/>
      <c r="S1535" s="105" t="s">
        <v>381</v>
      </c>
    </row>
    <row r="1536" spans="1:19" s="105" customFormat="1" ht="15" hidden="1" x14ac:dyDescent="0.25">
      <c r="A1536" s="108"/>
      <c r="B1536" s="109" t="s">
        <v>102</v>
      </c>
      <c r="C1536" s="110" t="s">
        <v>93</v>
      </c>
      <c r="D1536" s="110" t="s">
        <v>293</v>
      </c>
      <c r="E1536" s="111" t="s">
        <v>333</v>
      </c>
      <c r="F1536" s="112">
        <f>F1532+F1528+F1524</f>
        <v>0</v>
      </c>
      <c r="G1536" s="112">
        <f>G1532+G1528+G1524</f>
        <v>0</v>
      </c>
      <c r="H1536" s="112">
        <f>H1532+H1528+H1524</f>
        <v>0</v>
      </c>
      <c r="I1536" s="112">
        <f>I1532+I1528+I1524</f>
        <v>0</v>
      </c>
      <c r="J1536" s="114"/>
      <c r="K1536" s="113"/>
      <c r="L1536" s="113"/>
      <c r="M1536" s="113"/>
      <c r="N1536" s="113"/>
      <c r="O1536" s="113"/>
      <c r="P1536" s="113"/>
      <c r="Q1536" s="113"/>
      <c r="R1536" s="113"/>
      <c r="S1536" s="105" t="s">
        <v>381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334</v>
      </c>
      <c r="F1537" s="112">
        <f t="shared" ref="F1537:I1537" si="531">F1533+F1529+F1525</f>
        <v>0</v>
      </c>
      <c r="G1537" s="112">
        <f t="shared" si="531"/>
        <v>0</v>
      </c>
      <c r="H1537" s="112">
        <f t="shared" si="531"/>
        <v>0</v>
      </c>
      <c r="I1537" s="112">
        <f t="shared" si="531"/>
        <v>0</v>
      </c>
      <c r="J1537" s="114" t="s">
        <v>334</v>
      </c>
      <c r="K1537" s="113">
        <f>K1533+K1529+K1525</f>
        <v>0</v>
      </c>
      <c r="L1537" s="113">
        <f t="shared" ref="L1537:R1537" si="532">L1533+L1529+L1525</f>
        <v>0</v>
      </c>
      <c r="M1537" s="113">
        <f t="shared" si="532"/>
        <v>0</v>
      </c>
      <c r="N1537" s="113">
        <f t="shared" si="532"/>
        <v>0</v>
      </c>
      <c r="O1537" s="113">
        <f t="shared" si="532"/>
        <v>0</v>
      </c>
      <c r="P1537" s="113">
        <f t="shared" si="532"/>
        <v>0</v>
      </c>
      <c r="Q1537" s="113">
        <f t="shared" si="532"/>
        <v>0</v>
      </c>
      <c r="R1537" s="113">
        <f t="shared" si="532"/>
        <v>0</v>
      </c>
      <c r="S1537" s="105" t="s">
        <v>381</v>
      </c>
    </row>
    <row r="1538" spans="1:19" s="105" customFormat="1" ht="15" hidden="1" x14ac:dyDescent="0.25">
      <c r="A1538" s="108"/>
      <c r="B1538" s="109"/>
      <c r="C1538" s="110"/>
      <c r="D1538" s="110"/>
      <c r="E1538" s="111" t="s">
        <v>335</v>
      </c>
      <c r="F1538" s="112">
        <f t="shared" ref="F1538:I1538" si="533">F1534+F1530+F1526</f>
        <v>0</v>
      </c>
      <c r="G1538" s="112">
        <f t="shared" si="533"/>
        <v>0</v>
      </c>
      <c r="H1538" s="112">
        <f t="shared" si="533"/>
        <v>0</v>
      </c>
      <c r="I1538" s="112">
        <f t="shared" si="533"/>
        <v>0</v>
      </c>
      <c r="J1538" s="114"/>
      <c r="K1538" s="113"/>
      <c r="L1538" s="113"/>
      <c r="M1538" s="113"/>
      <c r="N1538" s="113"/>
      <c r="O1538" s="113"/>
      <c r="P1538" s="113"/>
      <c r="Q1538" s="113"/>
      <c r="R1538" s="113"/>
      <c r="S1538" s="105" t="s">
        <v>381</v>
      </c>
    </row>
    <row r="1539" spans="1:19" s="105" customFormat="1" ht="15" hidden="1" x14ac:dyDescent="0.25">
      <c r="A1539" s="103"/>
      <c r="B1539" s="115"/>
      <c r="E1539" s="106"/>
      <c r="F1539" s="101"/>
      <c r="G1539" s="102"/>
      <c r="H1539" s="102"/>
      <c r="I1539" s="102"/>
      <c r="J1539" s="107"/>
      <c r="K1539" s="102"/>
      <c r="L1539" s="102"/>
      <c r="M1539" s="102"/>
      <c r="N1539" s="102"/>
      <c r="O1539" s="102"/>
      <c r="P1539" s="102"/>
      <c r="Q1539" s="102"/>
      <c r="R1539" s="102"/>
      <c r="S1539" s="105" t="s">
        <v>381</v>
      </c>
    </row>
    <row r="1540" spans="1:19" s="105" customFormat="1" ht="30" hidden="1" x14ac:dyDescent="0.25">
      <c r="A1540" s="116">
        <v>1902</v>
      </c>
      <c r="B1540" s="118" t="s">
        <v>96</v>
      </c>
      <c r="C1540" s="118" t="s">
        <v>104</v>
      </c>
      <c r="D1540" s="118" t="s">
        <v>378</v>
      </c>
      <c r="E1540" s="119"/>
      <c r="F1540" s="120"/>
      <c r="G1540" s="121"/>
      <c r="H1540" s="121"/>
      <c r="I1540" s="121"/>
      <c r="J1540" s="122"/>
      <c r="K1540" s="121"/>
      <c r="L1540" s="121"/>
      <c r="M1540" s="121"/>
      <c r="N1540" s="121"/>
      <c r="O1540" s="121"/>
      <c r="P1540" s="121"/>
      <c r="Q1540" s="121"/>
      <c r="R1540" s="121"/>
      <c r="S1540" s="105" t="s">
        <v>381</v>
      </c>
    </row>
    <row r="1541" spans="1:19" s="105" customFormat="1" ht="15" hidden="1" x14ac:dyDescent="0.25">
      <c r="A1541" s="103"/>
      <c r="B1541" s="104" t="s">
        <v>98</v>
      </c>
      <c r="D1541" s="105" t="s">
        <v>99</v>
      </c>
      <c r="E1541" s="106" t="s">
        <v>333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/>
      <c r="K1541" s="102"/>
      <c r="L1541" s="102"/>
      <c r="M1541" s="102"/>
      <c r="N1541" s="102"/>
      <c r="O1541" s="102"/>
      <c r="P1541" s="102"/>
      <c r="Q1541" s="102"/>
      <c r="R1541" s="102"/>
      <c r="S1541" s="105" t="s">
        <v>381</v>
      </c>
    </row>
    <row r="1542" spans="1:19" s="105" customFormat="1" ht="15" hidden="1" x14ac:dyDescent="0.25">
      <c r="A1542" s="103"/>
      <c r="B1542" s="104"/>
      <c r="E1542" s="106" t="s">
        <v>334</v>
      </c>
      <c r="F1542" s="101">
        <v>0</v>
      </c>
      <c r="G1542" s="102">
        <v>0</v>
      </c>
      <c r="H1542" s="102">
        <v>0</v>
      </c>
      <c r="I1542" s="102">
        <f>F1542+G1542-H1542</f>
        <v>0</v>
      </c>
      <c r="J1542" s="107" t="s">
        <v>334</v>
      </c>
      <c r="K1542" s="102">
        <v>0</v>
      </c>
      <c r="L1542" s="102"/>
      <c r="M1542" s="102"/>
      <c r="N1542" s="102">
        <f>K1542+L1542-M1542</f>
        <v>0</v>
      </c>
      <c r="O1542" s="102">
        <v>0</v>
      </c>
      <c r="P1542" s="102"/>
      <c r="Q1542" s="102"/>
      <c r="R1542" s="102">
        <f>O1542+P1542-Q1542</f>
        <v>0</v>
      </c>
      <c r="S1542" s="105" t="s">
        <v>381</v>
      </c>
    </row>
    <row r="1543" spans="1:19" s="105" customFormat="1" ht="15" hidden="1" x14ac:dyDescent="0.25">
      <c r="A1543" s="103"/>
      <c r="B1543" s="104"/>
      <c r="E1543" s="106" t="s">
        <v>335</v>
      </c>
      <c r="F1543" s="101">
        <f>SUM(F1541:F1542)</f>
        <v>0</v>
      </c>
      <c r="G1543" s="102">
        <v>0</v>
      </c>
      <c r="H1543" s="102">
        <v>0</v>
      </c>
      <c r="I1543" s="102">
        <f t="shared" ref="I1543" si="534">F1543+G1543-H1543</f>
        <v>0</v>
      </c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381</v>
      </c>
    </row>
    <row r="1544" spans="1:19" s="105" customFormat="1" ht="15" hidden="1" x14ac:dyDescent="0.25">
      <c r="A1544" s="103"/>
      <c r="B1544" s="104"/>
      <c r="E1544" s="106"/>
      <c r="F1544" s="101"/>
      <c r="G1544" s="102"/>
      <c r="H1544" s="102"/>
      <c r="I1544" s="102"/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381</v>
      </c>
    </row>
    <row r="1545" spans="1:19" s="105" customFormat="1" ht="15" hidden="1" x14ac:dyDescent="0.25">
      <c r="A1545" s="103"/>
      <c r="B1545" s="104" t="s">
        <v>100</v>
      </c>
      <c r="D1545" s="105" t="s">
        <v>101</v>
      </c>
      <c r="E1545" s="106" t="s">
        <v>333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/>
      <c r="K1545" s="102"/>
      <c r="L1545" s="102"/>
      <c r="M1545" s="102"/>
      <c r="N1545" s="102"/>
      <c r="O1545" s="102"/>
      <c r="P1545" s="102"/>
      <c r="Q1545" s="102"/>
      <c r="R1545" s="102"/>
      <c r="S1545" s="105" t="s">
        <v>381</v>
      </c>
    </row>
    <row r="1546" spans="1:19" s="105" customFormat="1" ht="15" hidden="1" x14ac:dyDescent="0.25">
      <c r="A1546" s="103"/>
      <c r="B1546" s="104"/>
      <c r="E1546" s="106" t="s">
        <v>334</v>
      </c>
      <c r="F1546" s="101">
        <v>0</v>
      </c>
      <c r="G1546" s="102">
        <v>0</v>
      </c>
      <c r="H1546" s="102">
        <v>0</v>
      </c>
      <c r="I1546" s="102">
        <f>F1546+G1546-H1546</f>
        <v>0</v>
      </c>
      <c r="J1546" s="107" t="s">
        <v>334</v>
      </c>
      <c r="K1546" s="102">
        <v>0</v>
      </c>
      <c r="L1546" s="102"/>
      <c r="M1546" s="102"/>
      <c r="N1546" s="102">
        <f>K1546+L1546-M1546</f>
        <v>0</v>
      </c>
      <c r="O1546" s="102">
        <v>0</v>
      </c>
      <c r="P1546" s="102"/>
      <c r="Q1546" s="102"/>
      <c r="R1546" s="102">
        <f>O1546+P1546-Q1546</f>
        <v>0</v>
      </c>
      <c r="S1546" s="105" t="s">
        <v>381</v>
      </c>
    </row>
    <row r="1547" spans="1:19" s="105" customFormat="1" ht="15" hidden="1" x14ac:dyDescent="0.25">
      <c r="A1547" s="103"/>
      <c r="B1547" s="104"/>
      <c r="E1547" s="106" t="s">
        <v>335</v>
      </c>
      <c r="F1547" s="101">
        <f>SUM(F1545:F1546)</f>
        <v>0</v>
      </c>
      <c r="G1547" s="102">
        <v>0</v>
      </c>
      <c r="H1547" s="102">
        <v>0</v>
      </c>
      <c r="I1547" s="102">
        <f t="shared" ref="I1547" si="535">F1547+G1547-H1547</f>
        <v>0</v>
      </c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381</v>
      </c>
    </row>
    <row r="1548" spans="1:19" s="105" customFormat="1" ht="15" hidden="1" x14ac:dyDescent="0.25">
      <c r="A1548" s="103"/>
      <c r="B1548" s="104"/>
      <c r="E1548" s="106"/>
      <c r="F1548" s="101"/>
      <c r="G1548" s="102"/>
      <c r="H1548" s="102"/>
      <c r="I1548" s="102"/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381</v>
      </c>
    </row>
    <row r="1549" spans="1:19" s="105" customFormat="1" ht="15" hidden="1" x14ac:dyDescent="0.25">
      <c r="A1549" s="103"/>
      <c r="B1549" s="104" t="s">
        <v>109</v>
      </c>
      <c r="D1549" s="105" t="s">
        <v>110</v>
      </c>
      <c r="E1549" s="106" t="s">
        <v>333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/>
      <c r="K1549" s="102"/>
      <c r="L1549" s="102"/>
      <c r="M1549" s="102"/>
      <c r="N1549" s="102"/>
      <c r="O1549" s="102"/>
      <c r="P1549" s="102"/>
      <c r="Q1549" s="102"/>
      <c r="R1549" s="102"/>
      <c r="S1549" s="105" t="s">
        <v>381</v>
      </c>
    </row>
    <row r="1550" spans="1:19" s="105" customFormat="1" ht="15" hidden="1" x14ac:dyDescent="0.25">
      <c r="A1550" s="103"/>
      <c r="B1550" s="104"/>
      <c r="E1550" s="106" t="s">
        <v>334</v>
      </c>
      <c r="F1550" s="101">
        <v>0</v>
      </c>
      <c r="G1550" s="102">
        <v>0</v>
      </c>
      <c r="H1550" s="102">
        <v>0</v>
      </c>
      <c r="I1550" s="102">
        <f>F1550+G1550-H1550</f>
        <v>0</v>
      </c>
      <c r="J1550" s="107" t="s">
        <v>334</v>
      </c>
      <c r="K1550" s="102">
        <v>0</v>
      </c>
      <c r="L1550" s="102"/>
      <c r="M1550" s="102"/>
      <c r="N1550" s="102">
        <f>K1550+L1550-M1550</f>
        <v>0</v>
      </c>
      <c r="O1550" s="102">
        <v>0</v>
      </c>
      <c r="P1550" s="102"/>
      <c r="Q1550" s="102"/>
      <c r="R1550" s="102">
        <f>O1550+P1550-Q1550</f>
        <v>0</v>
      </c>
      <c r="S1550" s="105" t="s">
        <v>381</v>
      </c>
    </row>
    <row r="1551" spans="1:19" s="105" customFormat="1" ht="15" hidden="1" x14ac:dyDescent="0.25">
      <c r="A1551" s="103"/>
      <c r="B1551" s="104"/>
      <c r="E1551" s="106" t="s">
        <v>335</v>
      </c>
      <c r="F1551" s="101">
        <f>SUM(F1549:F1550)</f>
        <v>0</v>
      </c>
      <c r="G1551" s="102">
        <v>0</v>
      </c>
      <c r="H1551" s="102">
        <v>0</v>
      </c>
      <c r="I1551" s="102">
        <f t="shared" ref="I1551" si="536">F1551+G1551-H1551</f>
        <v>0</v>
      </c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381</v>
      </c>
    </row>
    <row r="1552" spans="1:19" s="105" customFormat="1" ht="15" hidden="1" x14ac:dyDescent="0.25">
      <c r="A1552" s="103"/>
      <c r="B1552" s="104"/>
      <c r="E1552" s="106"/>
      <c r="F1552" s="101"/>
      <c r="G1552" s="102"/>
      <c r="H1552" s="102"/>
      <c r="I1552" s="102"/>
      <c r="J1552" s="107"/>
      <c r="K1552" s="102"/>
      <c r="L1552" s="102"/>
      <c r="M1552" s="102"/>
      <c r="N1552" s="102"/>
      <c r="O1552" s="102"/>
      <c r="P1552" s="102"/>
      <c r="Q1552" s="102"/>
      <c r="R1552" s="102"/>
      <c r="S1552" s="105" t="s">
        <v>381</v>
      </c>
    </row>
    <row r="1553" spans="1:19" s="105" customFormat="1" ht="30" hidden="1" x14ac:dyDescent="0.25">
      <c r="A1553" s="108"/>
      <c r="B1553" s="109" t="s">
        <v>102</v>
      </c>
      <c r="C1553" s="110" t="s">
        <v>104</v>
      </c>
      <c r="D1553" s="110" t="s">
        <v>378</v>
      </c>
      <c r="E1553" s="111" t="s">
        <v>333</v>
      </c>
      <c r="F1553" s="112">
        <f>F1549+F1545+F1541</f>
        <v>0</v>
      </c>
      <c r="G1553" s="112">
        <f>G1549+G1545+G1541</f>
        <v>0</v>
      </c>
      <c r="H1553" s="112">
        <f>H1549+H1545+H1541</f>
        <v>0</v>
      </c>
      <c r="I1553" s="112">
        <f>I1549+I1545+I1541</f>
        <v>0</v>
      </c>
      <c r="J1553" s="114"/>
      <c r="K1553" s="113"/>
      <c r="L1553" s="113"/>
      <c r="M1553" s="113"/>
      <c r="N1553" s="113"/>
      <c r="O1553" s="113"/>
      <c r="P1553" s="113"/>
      <c r="Q1553" s="113"/>
      <c r="R1553" s="113"/>
      <c r="S1553" s="105" t="s">
        <v>381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334</v>
      </c>
      <c r="F1554" s="112">
        <f t="shared" ref="F1554:I1554" si="537">F1550+F1546+F1542</f>
        <v>0</v>
      </c>
      <c r="G1554" s="112">
        <f t="shared" si="537"/>
        <v>0</v>
      </c>
      <c r="H1554" s="112">
        <f t="shared" si="537"/>
        <v>0</v>
      </c>
      <c r="I1554" s="112">
        <f t="shared" si="537"/>
        <v>0</v>
      </c>
      <c r="J1554" s="114" t="s">
        <v>334</v>
      </c>
      <c r="K1554" s="113">
        <v>0</v>
      </c>
      <c r="L1554" s="113"/>
      <c r="M1554" s="113"/>
      <c r="N1554" s="113">
        <f>K1554+L1554-M1554</f>
        <v>0</v>
      </c>
      <c r="O1554" s="113">
        <v>0</v>
      </c>
      <c r="P1554" s="113"/>
      <c r="Q1554" s="113"/>
      <c r="R1554" s="113">
        <f>O1554+P1554-Q1554</f>
        <v>0</v>
      </c>
      <c r="S1554" s="105" t="s">
        <v>381</v>
      </c>
    </row>
    <row r="1555" spans="1:19" s="105" customFormat="1" ht="15" hidden="1" x14ac:dyDescent="0.25">
      <c r="A1555" s="108"/>
      <c r="B1555" s="109"/>
      <c r="C1555" s="110"/>
      <c r="D1555" s="110"/>
      <c r="E1555" s="111" t="s">
        <v>335</v>
      </c>
      <c r="F1555" s="112">
        <f t="shared" ref="F1555:I1555" si="538">F1551+F1547+F1543</f>
        <v>0</v>
      </c>
      <c r="G1555" s="112">
        <f t="shared" si="538"/>
        <v>0</v>
      </c>
      <c r="H1555" s="112">
        <f t="shared" si="538"/>
        <v>0</v>
      </c>
      <c r="I1555" s="112">
        <f t="shared" si="538"/>
        <v>0</v>
      </c>
      <c r="J1555" s="114"/>
      <c r="K1555" s="113"/>
      <c r="L1555" s="113"/>
      <c r="M1555" s="113"/>
      <c r="N1555" s="113"/>
      <c r="O1555" s="113"/>
      <c r="P1555" s="113"/>
      <c r="Q1555" s="113"/>
      <c r="R1555" s="113"/>
      <c r="S1555" s="105" t="s">
        <v>381</v>
      </c>
    </row>
    <row r="1556" spans="1:19" s="105" customFormat="1" ht="15" hidden="1" x14ac:dyDescent="0.25">
      <c r="A1556" s="103"/>
      <c r="B1556" s="115"/>
      <c r="E1556" s="106"/>
      <c r="F1556" s="101"/>
      <c r="G1556" s="102"/>
      <c r="H1556" s="102"/>
      <c r="I1556" s="102"/>
      <c r="J1556" s="107"/>
      <c r="K1556" s="102"/>
      <c r="L1556" s="102"/>
      <c r="M1556" s="102"/>
      <c r="N1556" s="102"/>
      <c r="O1556" s="102"/>
      <c r="P1556" s="102"/>
      <c r="Q1556" s="102"/>
      <c r="R1556" s="102"/>
      <c r="S1556" s="105" t="s">
        <v>381</v>
      </c>
    </row>
    <row r="1557" spans="1:19" s="105" customFormat="1" ht="15" hidden="1" x14ac:dyDescent="0.25">
      <c r="A1557" s="123" t="s">
        <v>294</v>
      </c>
      <c r="B1557" s="124"/>
      <c r="C1557" s="125"/>
      <c r="D1557" s="125" t="s">
        <v>292</v>
      </c>
      <c r="E1557" s="126" t="s">
        <v>333</v>
      </c>
      <c r="F1557" s="163">
        <f>F1553+F1536</f>
        <v>0</v>
      </c>
      <c r="G1557" s="163">
        <f t="shared" ref="G1557:I1557" si="539">G1553+G1536</f>
        <v>0</v>
      </c>
      <c r="H1557" s="163">
        <f t="shared" si="539"/>
        <v>0</v>
      </c>
      <c r="I1557" s="163">
        <f t="shared" si="539"/>
        <v>0</v>
      </c>
      <c r="J1557" s="127"/>
      <c r="K1557" s="128" t="s">
        <v>2</v>
      </c>
      <c r="L1557" s="128" t="s">
        <v>2</v>
      </c>
      <c r="M1557" s="128" t="s">
        <v>2</v>
      </c>
      <c r="N1557" s="128" t="s">
        <v>2</v>
      </c>
      <c r="O1557" s="128" t="s">
        <v>2</v>
      </c>
      <c r="P1557" s="128" t="s">
        <v>2</v>
      </c>
      <c r="Q1557" s="128" t="s">
        <v>2</v>
      </c>
      <c r="R1557" s="128" t="s">
        <v>2</v>
      </c>
      <c r="S1557" s="105" t="s">
        <v>381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334</v>
      </c>
      <c r="F1558" s="164">
        <f t="shared" ref="F1558:I1559" si="540">F1554+F1537</f>
        <v>0</v>
      </c>
      <c r="G1558" s="164">
        <f t="shared" si="540"/>
        <v>0</v>
      </c>
      <c r="H1558" s="164">
        <f t="shared" si="540"/>
        <v>0</v>
      </c>
      <c r="I1558" s="164">
        <f t="shared" si="540"/>
        <v>0</v>
      </c>
      <c r="J1558" s="114" t="s">
        <v>334</v>
      </c>
      <c r="K1558" s="113">
        <f>K1554+K1537</f>
        <v>0</v>
      </c>
      <c r="L1558" s="113">
        <f t="shared" ref="L1558:R1558" si="541">L1554+L1537</f>
        <v>0</v>
      </c>
      <c r="M1558" s="113">
        <f t="shared" si="541"/>
        <v>0</v>
      </c>
      <c r="N1558" s="113">
        <f t="shared" si="541"/>
        <v>0</v>
      </c>
      <c r="O1558" s="113">
        <f t="shared" si="541"/>
        <v>0</v>
      </c>
      <c r="P1558" s="113">
        <f t="shared" si="541"/>
        <v>0</v>
      </c>
      <c r="Q1558" s="113">
        <f t="shared" si="541"/>
        <v>0</v>
      </c>
      <c r="R1558" s="113">
        <f t="shared" si="541"/>
        <v>0</v>
      </c>
      <c r="S1558" s="105" t="s">
        <v>381</v>
      </c>
    </row>
    <row r="1559" spans="1:19" s="105" customFormat="1" ht="15" hidden="1" x14ac:dyDescent="0.25">
      <c r="A1559" s="108"/>
      <c r="B1559" s="109"/>
      <c r="C1559" s="110"/>
      <c r="D1559" s="110"/>
      <c r="E1559" s="111" t="s">
        <v>335</v>
      </c>
      <c r="F1559" s="164">
        <f t="shared" si="540"/>
        <v>0</v>
      </c>
      <c r="G1559" s="164">
        <f t="shared" si="540"/>
        <v>0</v>
      </c>
      <c r="H1559" s="164">
        <f t="shared" si="540"/>
        <v>0</v>
      </c>
      <c r="I1559" s="164">
        <f t="shared" si="540"/>
        <v>0</v>
      </c>
      <c r="J1559" s="114"/>
      <c r="K1559" s="113"/>
      <c r="L1559" s="113"/>
      <c r="M1559" s="113"/>
      <c r="N1559" s="113"/>
      <c r="O1559" s="113"/>
      <c r="P1559" s="113"/>
      <c r="Q1559" s="113"/>
      <c r="R1559" s="113"/>
      <c r="S1559" s="105" t="s">
        <v>381</v>
      </c>
    </row>
    <row r="1560" spans="1:19" s="173" customFormat="1" ht="24" thickBot="1" x14ac:dyDescent="0.3">
      <c r="A1560" s="103"/>
      <c r="B1560" s="115"/>
      <c r="C1560" s="105"/>
      <c r="D1560" s="105"/>
      <c r="E1560" s="106"/>
      <c r="F1560" s="101"/>
      <c r="G1560" s="102"/>
      <c r="H1560" s="102"/>
      <c r="I1560" s="102"/>
      <c r="J1560" s="107"/>
      <c r="K1560" s="102"/>
      <c r="L1560" s="102"/>
      <c r="M1560" s="102"/>
      <c r="N1560" s="102"/>
      <c r="O1560" s="102"/>
      <c r="P1560" s="102"/>
      <c r="Q1560" s="102"/>
      <c r="R1560" s="102"/>
      <c r="S1560" s="173" t="s">
        <v>470</v>
      </c>
    </row>
    <row r="1561" spans="1:19" s="171" customFormat="1" ht="30.75" customHeight="1" x14ac:dyDescent="0.25">
      <c r="A1561" s="312" t="s">
        <v>92</v>
      </c>
      <c r="B1561" s="344"/>
      <c r="C1561" s="313" t="s">
        <v>295</v>
      </c>
      <c r="D1561" s="313" t="s">
        <v>296</v>
      </c>
      <c r="E1561" s="313"/>
      <c r="F1561" s="345"/>
      <c r="G1561" s="315"/>
      <c r="H1561" s="315"/>
      <c r="I1561" s="315"/>
      <c r="J1561" s="315"/>
      <c r="K1561" s="315"/>
      <c r="L1561" s="315"/>
      <c r="M1561" s="315"/>
      <c r="N1561" s="315"/>
      <c r="O1561" s="315"/>
      <c r="P1561" s="315"/>
      <c r="Q1561" s="315"/>
      <c r="R1561" s="315"/>
      <c r="S1561" s="173" t="s">
        <v>470</v>
      </c>
    </row>
    <row r="1562" spans="1:19" s="171" customFormat="1" ht="23.25" x14ac:dyDescent="0.25">
      <c r="A1562" s="174"/>
      <c r="B1562" s="193"/>
      <c r="F1562" s="192"/>
      <c r="G1562" s="176"/>
      <c r="H1562" s="176"/>
      <c r="I1562" s="176"/>
      <c r="J1562" s="177"/>
      <c r="K1562" s="176"/>
      <c r="L1562" s="176"/>
      <c r="M1562" s="176"/>
      <c r="N1562" s="176"/>
      <c r="O1562" s="176"/>
      <c r="P1562" s="176"/>
      <c r="Q1562" s="176"/>
      <c r="R1562" s="176"/>
      <c r="S1562" s="171" t="s">
        <v>414</v>
      </c>
    </row>
    <row r="1563" spans="1:19" s="171" customFormat="1" ht="23.25" x14ac:dyDescent="0.25">
      <c r="A1563" s="316">
        <v>2001</v>
      </c>
      <c r="B1563" s="318" t="s">
        <v>96</v>
      </c>
      <c r="C1563" s="318" t="s">
        <v>93</v>
      </c>
      <c r="D1563" s="318" t="s">
        <v>297</v>
      </c>
      <c r="E1563" s="318"/>
      <c r="F1563" s="333"/>
      <c r="G1563" s="320"/>
      <c r="H1563" s="320"/>
      <c r="I1563" s="320"/>
      <c r="J1563" s="320"/>
      <c r="K1563" s="320"/>
      <c r="L1563" s="320"/>
      <c r="M1563" s="320"/>
      <c r="N1563" s="320"/>
      <c r="O1563" s="320"/>
      <c r="P1563" s="320"/>
      <c r="Q1563" s="320"/>
      <c r="R1563" s="320"/>
      <c r="S1563" s="171" t="s">
        <v>414</v>
      </c>
    </row>
    <row r="1564" spans="1:19" s="171" customFormat="1" ht="23.25" x14ac:dyDescent="0.25">
      <c r="A1564" s="174"/>
      <c r="B1564" s="178" t="s">
        <v>98</v>
      </c>
      <c r="D1564" s="171" t="s">
        <v>99</v>
      </c>
      <c r="E1564" s="171" t="s">
        <v>333</v>
      </c>
      <c r="F1564" s="192">
        <v>0</v>
      </c>
      <c r="G1564" s="176">
        <v>0</v>
      </c>
      <c r="H1564" s="176">
        <v>0</v>
      </c>
      <c r="I1564" s="176">
        <f>F1564+G1564-H1564</f>
        <v>0</v>
      </c>
      <c r="J1564" s="177"/>
      <c r="K1564" s="176"/>
      <c r="L1564" s="176"/>
      <c r="M1564" s="176"/>
      <c r="N1564" s="176"/>
      <c r="O1564" s="176"/>
      <c r="P1564" s="176"/>
      <c r="Q1564" s="176"/>
      <c r="R1564" s="176"/>
      <c r="S1564" s="171" t="s">
        <v>414</v>
      </c>
    </row>
    <row r="1565" spans="1:19" s="171" customFormat="1" ht="23.25" x14ac:dyDescent="0.25">
      <c r="A1565" s="174"/>
      <c r="B1565" s="178"/>
      <c r="E1565" s="171" t="s">
        <v>334</v>
      </c>
      <c r="F1565" s="192">
        <v>80000</v>
      </c>
      <c r="G1565" s="176">
        <v>0</v>
      </c>
      <c r="H1565" s="176">
        <v>0</v>
      </c>
      <c r="I1565" s="176">
        <f>F1565+G1565-H1565</f>
        <v>80000</v>
      </c>
      <c r="J1565" s="177" t="s">
        <v>334</v>
      </c>
      <c r="K1565" s="176">
        <v>62300</v>
      </c>
      <c r="L1565" s="176"/>
      <c r="M1565" s="176"/>
      <c r="N1565" s="176">
        <f>K1565+L1565-M1565</f>
        <v>62300</v>
      </c>
      <c r="O1565" s="176">
        <v>62300</v>
      </c>
      <c r="P1565" s="176"/>
      <c r="Q1565" s="176"/>
      <c r="R1565" s="176">
        <f>O1565+P1565-Q1565</f>
        <v>62300</v>
      </c>
      <c r="S1565" s="171" t="s">
        <v>414</v>
      </c>
    </row>
    <row r="1566" spans="1:19" s="171" customFormat="1" ht="23.25" x14ac:dyDescent="0.25">
      <c r="A1566" s="174"/>
      <c r="B1566" s="178"/>
      <c r="E1566" s="171" t="s">
        <v>335</v>
      </c>
      <c r="F1566" s="192">
        <v>80000</v>
      </c>
      <c r="G1566" s="176">
        <v>0</v>
      </c>
      <c r="H1566" s="176">
        <v>0</v>
      </c>
      <c r="I1566" s="176">
        <f t="shared" ref="I1566" si="542">F1566+G1566-H1566</f>
        <v>80000</v>
      </c>
      <c r="J1566" s="177"/>
      <c r="K1566" s="176"/>
      <c r="L1566" s="176"/>
      <c r="M1566" s="176"/>
      <c r="N1566" s="176"/>
      <c r="O1566" s="176"/>
      <c r="P1566" s="176"/>
      <c r="Q1566" s="176"/>
      <c r="R1566" s="176"/>
      <c r="S1566" s="171" t="s">
        <v>414</v>
      </c>
    </row>
    <row r="1567" spans="1:19" s="171" customFormat="1" ht="23.25" x14ac:dyDescent="0.25">
      <c r="A1567" s="174"/>
      <c r="B1567" s="178"/>
      <c r="F1567" s="192"/>
      <c r="G1567" s="176"/>
      <c r="H1567" s="176"/>
      <c r="I1567" s="176"/>
      <c r="J1567" s="177"/>
      <c r="K1567" s="176"/>
      <c r="L1567" s="176"/>
      <c r="M1567" s="176"/>
      <c r="N1567" s="176"/>
      <c r="O1567" s="176"/>
      <c r="P1567" s="176"/>
      <c r="Q1567" s="176"/>
      <c r="R1567" s="176"/>
      <c r="S1567" s="171" t="s">
        <v>414</v>
      </c>
    </row>
    <row r="1568" spans="1:19" s="171" customFormat="1" ht="23.25" x14ac:dyDescent="0.25">
      <c r="A1568" s="174"/>
      <c r="B1568" s="178" t="s">
        <v>100</v>
      </c>
      <c r="D1568" s="171" t="s">
        <v>101</v>
      </c>
      <c r="E1568" s="171" t="s">
        <v>333</v>
      </c>
      <c r="F1568" s="192">
        <v>0</v>
      </c>
      <c r="G1568" s="176">
        <v>0</v>
      </c>
      <c r="H1568" s="176">
        <v>0</v>
      </c>
      <c r="I1568" s="176">
        <f>F1568+G1568-H1568</f>
        <v>0</v>
      </c>
      <c r="J1568" s="177"/>
      <c r="K1568" s="176"/>
      <c r="L1568" s="176"/>
      <c r="M1568" s="176"/>
      <c r="N1568" s="176"/>
      <c r="O1568" s="176"/>
      <c r="P1568" s="176"/>
      <c r="Q1568" s="176"/>
      <c r="R1568" s="176"/>
      <c r="S1568" s="171" t="s">
        <v>414</v>
      </c>
    </row>
    <row r="1569" spans="1:19" s="171" customFormat="1" ht="23.25" x14ac:dyDescent="0.25">
      <c r="A1569" s="174"/>
      <c r="B1569" s="178"/>
      <c r="E1569" s="171" t="s">
        <v>334</v>
      </c>
      <c r="F1569" s="192">
        <v>0</v>
      </c>
      <c r="G1569" s="176">
        <v>0</v>
      </c>
      <c r="H1569" s="176">
        <v>0</v>
      </c>
      <c r="I1569" s="176">
        <f>F1569+G1569-H1569</f>
        <v>0</v>
      </c>
      <c r="J1569" s="177" t="s">
        <v>334</v>
      </c>
      <c r="K1569" s="176">
        <v>0</v>
      </c>
      <c r="L1569" s="176"/>
      <c r="M1569" s="176"/>
      <c r="N1569" s="176">
        <f>K1569+L1569-M1569</f>
        <v>0</v>
      </c>
      <c r="O1569" s="176">
        <v>0</v>
      </c>
      <c r="P1569" s="176"/>
      <c r="Q1569" s="176"/>
      <c r="R1569" s="176">
        <f>O1569+P1569-Q1569</f>
        <v>0</v>
      </c>
      <c r="S1569" s="171" t="s">
        <v>414</v>
      </c>
    </row>
    <row r="1570" spans="1:19" s="171" customFormat="1" ht="23.25" x14ac:dyDescent="0.25">
      <c r="A1570" s="174"/>
      <c r="B1570" s="178"/>
      <c r="E1570" s="171" t="s">
        <v>335</v>
      </c>
      <c r="F1570" s="192">
        <f>SUM(F1568:F1569)</f>
        <v>0</v>
      </c>
      <c r="G1570" s="176">
        <v>0</v>
      </c>
      <c r="H1570" s="176">
        <v>0</v>
      </c>
      <c r="I1570" s="176">
        <f t="shared" ref="I1570" si="543">F1570+G1570-H1570</f>
        <v>0</v>
      </c>
      <c r="J1570" s="177"/>
      <c r="K1570" s="176"/>
      <c r="L1570" s="176"/>
      <c r="M1570" s="176"/>
      <c r="N1570" s="176"/>
      <c r="O1570" s="176"/>
      <c r="P1570" s="176"/>
      <c r="Q1570" s="176"/>
      <c r="R1570" s="176"/>
      <c r="S1570" s="171" t="s">
        <v>414</v>
      </c>
    </row>
    <row r="1571" spans="1:19" s="171" customFormat="1" ht="23.25" x14ac:dyDescent="0.25">
      <c r="A1571" s="174"/>
      <c r="B1571" s="178"/>
      <c r="F1571" s="192"/>
      <c r="G1571" s="176"/>
      <c r="H1571" s="176"/>
      <c r="I1571" s="176"/>
      <c r="J1571" s="177"/>
      <c r="K1571" s="176"/>
      <c r="L1571" s="176"/>
      <c r="M1571" s="176"/>
      <c r="N1571" s="176"/>
      <c r="O1571" s="176"/>
      <c r="P1571" s="176"/>
      <c r="Q1571" s="176"/>
      <c r="R1571" s="176"/>
      <c r="S1571" s="171" t="s">
        <v>414</v>
      </c>
    </row>
    <row r="1572" spans="1:19" s="171" customFormat="1" ht="46.5" x14ac:dyDescent="0.25">
      <c r="A1572" s="321"/>
      <c r="B1572" s="322" t="s">
        <v>102</v>
      </c>
      <c r="C1572" s="323" t="s">
        <v>93</v>
      </c>
      <c r="D1572" s="323" t="s">
        <v>297</v>
      </c>
      <c r="E1572" s="323" t="s">
        <v>333</v>
      </c>
      <c r="F1572" s="324">
        <f>F1568+F1564</f>
        <v>0</v>
      </c>
      <c r="G1572" s="324">
        <f>G1568+G1564</f>
        <v>0</v>
      </c>
      <c r="H1572" s="324">
        <f>H1568+H1564</f>
        <v>0</v>
      </c>
      <c r="I1572" s="325">
        <f>I1564+I1568</f>
        <v>0</v>
      </c>
      <c r="J1572" s="191"/>
      <c r="K1572" s="191"/>
      <c r="L1572" s="191"/>
      <c r="M1572" s="191"/>
      <c r="N1572" s="191"/>
      <c r="O1572" s="191"/>
      <c r="P1572" s="191"/>
      <c r="Q1572" s="191"/>
      <c r="R1572" s="191"/>
      <c r="S1572" s="171" t="s">
        <v>414</v>
      </c>
    </row>
    <row r="1573" spans="1:19" s="171" customFormat="1" ht="23.25" x14ac:dyDescent="0.25">
      <c r="A1573" s="321"/>
      <c r="B1573" s="322"/>
      <c r="C1573" s="323"/>
      <c r="D1573" s="323"/>
      <c r="E1573" s="323" t="s">
        <v>334</v>
      </c>
      <c r="F1573" s="324">
        <f t="shared" ref="F1573" si="544">F1569+F1565</f>
        <v>80000</v>
      </c>
      <c r="G1573" s="324">
        <f>G1569+G1565</f>
        <v>0</v>
      </c>
      <c r="H1573" s="324">
        <f>H1569+H1565</f>
        <v>0</v>
      </c>
      <c r="I1573" s="325">
        <f t="shared" ref="I1573:I1574" si="545">I1565+I1569</f>
        <v>80000</v>
      </c>
      <c r="J1573" s="325" t="s">
        <v>334</v>
      </c>
      <c r="K1573" s="325">
        <f>K1569+K1565</f>
        <v>62300</v>
      </c>
      <c r="L1573" s="325">
        <f t="shared" ref="L1573:R1573" si="546">L1569+L1565</f>
        <v>0</v>
      </c>
      <c r="M1573" s="325">
        <f t="shared" si="546"/>
        <v>0</v>
      </c>
      <c r="N1573" s="325">
        <f t="shared" si="546"/>
        <v>62300</v>
      </c>
      <c r="O1573" s="325">
        <f t="shared" si="546"/>
        <v>62300</v>
      </c>
      <c r="P1573" s="325">
        <f t="shared" si="546"/>
        <v>0</v>
      </c>
      <c r="Q1573" s="325">
        <f t="shared" si="546"/>
        <v>0</v>
      </c>
      <c r="R1573" s="325">
        <f t="shared" si="546"/>
        <v>62300</v>
      </c>
      <c r="S1573" s="171" t="s">
        <v>414</v>
      </c>
    </row>
    <row r="1574" spans="1:19" s="171" customFormat="1" ht="23.25" x14ac:dyDescent="0.25">
      <c r="A1574" s="321"/>
      <c r="B1574" s="322"/>
      <c r="C1574" s="323"/>
      <c r="D1574" s="323"/>
      <c r="E1574" s="323" t="s">
        <v>335</v>
      </c>
      <c r="F1574" s="324">
        <f t="shared" ref="F1574:H1574" si="547">F1570+F1566</f>
        <v>80000</v>
      </c>
      <c r="G1574" s="324">
        <f t="shared" si="547"/>
        <v>0</v>
      </c>
      <c r="H1574" s="324">
        <f t="shared" si="547"/>
        <v>0</v>
      </c>
      <c r="I1574" s="325">
        <f t="shared" si="545"/>
        <v>80000</v>
      </c>
      <c r="J1574" s="191"/>
      <c r="K1574" s="191"/>
      <c r="L1574" s="191"/>
      <c r="M1574" s="191"/>
      <c r="N1574" s="191"/>
      <c r="O1574" s="191"/>
      <c r="P1574" s="191"/>
      <c r="Q1574" s="191"/>
      <c r="R1574" s="191"/>
      <c r="S1574" s="171" t="s">
        <v>414</v>
      </c>
    </row>
    <row r="1575" spans="1:19" s="171" customFormat="1" ht="23.25" x14ac:dyDescent="0.25">
      <c r="A1575" s="174"/>
      <c r="B1575" s="193"/>
      <c r="F1575" s="192"/>
      <c r="G1575" s="176"/>
      <c r="H1575" s="176"/>
      <c r="I1575" s="176"/>
      <c r="J1575" s="177"/>
      <c r="K1575" s="176"/>
      <c r="L1575" s="176"/>
      <c r="M1575" s="176"/>
      <c r="N1575" s="176"/>
      <c r="O1575" s="176"/>
      <c r="P1575" s="176"/>
      <c r="Q1575" s="176"/>
      <c r="R1575" s="176"/>
      <c r="S1575" s="171" t="s">
        <v>415</v>
      </c>
    </row>
    <row r="1576" spans="1:19" s="171" customFormat="1" ht="23.25" x14ac:dyDescent="0.25">
      <c r="A1576" s="316">
        <v>2002</v>
      </c>
      <c r="B1576" s="318" t="s">
        <v>96</v>
      </c>
      <c r="C1576" s="318" t="s">
        <v>104</v>
      </c>
      <c r="D1576" s="318" t="s">
        <v>298</v>
      </c>
      <c r="E1576" s="318"/>
      <c r="F1576" s="333"/>
      <c r="G1576" s="320"/>
      <c r="H1576" s="320"/>
      <c r="I1576" s="320"/>
      <c r="J1576" s="320"/>
      <c r="K1576" s="320"/>
      <c r="L1576" s="320"/>
      <c r="M1576" s="320"/>
      <c r="N1576" s="320"/>
      <c r="O1576" s="320"/>
      <c r="P1576" s="320"/>
      <c r="Q1576" s="320"/>
      <c r="R1576" s="320"/>
      <c r="S1576" s="171" t="s">
        <v>415</v>
      </c>
    </row>
    <row r="1577" spans="1:19" s="171" customFormat="1" ht="23.25" x14ac:dyDescent="0.25">
      <c r="A1577" s="174"/>
      <c r="B1577" s="178" t="s">
        <v>98</v>
      </c>
      <c r="D1577" s="171" t="s">
        <v>99</v>
      </c>
      <c r="E1577" s="171" t="s">
        <v>333</v>
      </c>
      <c r="F1577" s="192">
        <v>0</v>
      </c>
      <c r="G1577" s="176">
        <v>0</v>
      </c>
      <c r="H1577" s="176">
        <v>0</v>
      </c>
      <c r="I1577" s="176">
        <f>F1577+G1577-H1577</f>
        <v>0</v>
      </c>
      <c r="J1577" s="177"/>
      <c r="K1577" s="176"/>
      <c r="L1577" s="176"/>
      <c r="M1577" s="176"/>
      <c r="N1577" s="176"/>
      <c r="O1577" s="176"/>
      <c r="P1577" s="176"/>
      <c r="Q1577" s="176"/>
      <c r="R1577" s="176"/>
      <c r="S1577" s="171" t="s">
        <v>415</v>
      </c>
    </row>
    <row r="1578" spans="1:19" s="171" customFormat="1" ht="23.25" x14ac:dyDescent="0.25">
      <c r="A1578" s="174"/>
      <c r="B1578" s="178"/>
      <c r="E1578" s="171" t="s">
        <v>334</v>
      </c>
      <c r="F1578" s="192">
        <v>0</v>
      </c>
      <c r="G1578" s="176">
        <v>0</v>
      </c>
      <c r="H1578" s="176">
        <v>0</v>
      </c>
      <c r="I1578" s="176">
        <f>F1578+G1578-H1578</f>
        <v>0</v>
      </c>
      <c r="J1578" s="177" t="s">
        <v>334</v>
      </c>
      <c r="K1578" s="176">
        <v>0</v>
      </c>
      <c r="L1578" s="176"/>
      <c r="M1578" s="176"/>
      <c r="N1578" s="176">
        <f>K1578+L1578-M1578</f>
        <v>0</v>
      </c>
      <c r="O1578" s="176">
        <v>0</v>
      </c>
      <c r="P1578" s="176"/>
      <c r="Q1578" s="176"/>
      <c r="R1578" s="176">
        <f>O1578+P1578-Q1578</f>
        <v>0</v>
      </c>
      <c r="S1578" s="171" t="s">
        <v>415</v>
      </c>
    </row>
    <row r="1579" spans="1:19" s="171" customFormat="1" ht="23.25" x14ac:dyDescent="0.25">
      <c r="A1579" s="174"/>
      <c r="B1579" s="178"/>
      <c r="E1579" s="171" t="s">
        <v>335</v>
      </c>
      <c r="F1579" s="192">
        <f>SUM(F1577:F1578)</f>
        <v>0</v>
      </c>
      <c r="G1579" s="176">
        <v>0</v>
      </c>
      <c r="H1579" s="176">
        <v>0</v>
      </c>
      <c r="I1579" s="176">
        <f t="shared" ref="I1579" si="548">F1579+G1579-H1579</f>
        <v>0</v>
      </c>
      <c r="J1579" s="177"/>
      <c r="K1579" s="176"/>
      <c r="L1579" s="176"/>
      <c r="M1579" s="176"/>
      <c r="N1579" s="176"/>
      <c r="O1579" s="176"/>
      <c r="P1579" s="176"/>
      <c r="Q1579" s="176"/>
      <c r="R1579" s="176"/>
      <c r="S1579" s="171" t="s">
        <v>415</v>
      </c>
    </row>
    <row r="1580" spans="1:19" s="171" customFormat="1" ht="23.25" x14ac:dyDescent="0.25">
      <c r="A1580" s="174"/>
      <c r="B1580" s="178"/>
      <c r="F1580" s="192"/>
      <c r="G1580" s="176"/>
      <c r="H1580" s="176"/>
      <c r="I1580" s="176"/>
      <c r="J1580" s="177"/>
      <c r="K1580" s="176"/>
      <c r="L1580" s="176"/>
      <c r="M1580" s="176"/>
      <c r="N1580" s="176"/>
      <c r="O1580" s="176"/>
      <c r="P1580" s="176"/>
      <c r="Q1580" s="176"/>
      <c r="R1580" s="176"/>
      <c r="S1580" s="171" t="s">
        <v>415</v>
      </c>
    </row>
    <row r="1581" spans="1:19" s="171" customFormat="1" ht="23.25" x14ac:dyDescent="0.25">
      <c r="A1581" s="174"/>
      <c r="B1581" s="178" t="s">
        <v>100</v>
      </c>
      <c r="D1581" s="171" t="s">
        <v>101</v>
      </c>
      <c r="E1581" s="171" t="s">
        <v>333</v>
      </c>
      <c r="F1581" s="192">
        <v>0</v>
      </c>
      <c r="G1581" s="176">
        <v>0</v>
      </c>
      <c r="H1581" s="176">
        <v>0</v>
      </c>
      <c r="I1581" s="176">
        <f>F1581+G1581-H1581</f>
        <v>0</v>
      </c>
      <c r="J1581" s="177"/>
      <c r="K1581" s="176"/>
      <c r="L1581" s="176"/>
      <c r="M1581" s="176"/>
      <c r="N1581" s="176"/>
      <c r="O1581" s="176"/>
      <c r="P1581" s="176"/>
      <c r="Q1581" s="176"/>
      <c r="R1581" s="176"/>
      <c r="S1581" s="171" t="s">
        <v>415</v>
      </c>
    </row>
    <row r="1582" spans="1:19" s="171" customFormat="1" ht="23.25" x14ac:dyDescent="0.25">
      <c r="A1582" s="174"/>
      <c r="B1582" s="178"/>
      <c r="E1582" s="171" t="s">
        <v>334</v>
      </c>
      <c r="F1582" s="192">
        <v>0</v>
      </c>
      <c r="G1582" s="176">
        <v>0</v>
      </c>
      <c r="H1582" s="176">
        <v>0</v>
      </c>
      <c r="I1582" s="176">
        <f>F1582+G1582-H1582</f>
        <v>0</v>
      </c>
      <c r="J1582" s="177" t="s">
        <v>334</v>
      </c>
      <c r="K1582" s="176">
        <v>0</v>
      </c>
      <c r="L1582" s="176"/>
      <c r="M1582" s="176"/>
      <c r="N1582" s="176">
        <f>K1582+L1582-M1582</f>
        <v>0</v>
      </c>
      <c r="O1582" s="176">
        <v>0</v>
      </c>
      <c r="P1582" s="176"/>
      <c r="Q1582" s="176"/>
      <c r="R1582" s="176">
        <f>O1582+P1582-Q1582</f>
        <v>0</v>
      </c>
      <c r="S1582" s="171" t="s">
        <v>415</v>
      </c>
    </row>
    <row r="1583" spans="1:19" s="171" customFormat="1" ht="23.25" x14ac:dyDescent="0.25">
      <c r="A1583" s="174"/>
      <c r="B1583" s="178"/>
      <c r="E1583" s="171" t="s">
        <v>335</v>
      </c>
      <c r="F1583" s="192">
        <f>SUM(F1581:F1582)</f>
        <v>0</v>
      </c>
      <c r="G1583" s="176">
        <v>0</v>
      </c>
      <c r="H1583" s="176">
        <v>0</v>
      </c>
      <c r="I1583" s="176">
        <f t="shared" ref="I1583" si="549">F1583+G1583-H1583</f>
        <v>0</v>
      </c>
      <c r="J1583" s="177"/>
      <c r="K1583" s="176"/>
      <c r="L1583" s="176"/>
      <c r="M1583" s="176"/>
      <c r="N1583" s="176"/>
      <c r="O1583" s="176"/>
      <c r="P1583" s="176"/>
      <c r="Q1583" s="176"/>
      <c r="R1583" s="176"/>
      <c r="S1583" s="171" t="s">
        <v>415</v>
      </c>
    </row>
    <row r="1584" spans="1:19" s="171" customFormat="1" ht="23.25" x14ac:dyDescent="0.25">
      <c r="A1584" s="174"/>
      <c r="B1584" s="178"/>
      <c r="F1584" s="192"/>
      <c r="G1584" s="176"/>
      <c r="H1584" s="176"/>
      <c r="I1584" s="176"/>
      <c r="J1584" s="177"/>
      <c r="K1584" s="176"/>
      <c r="L1584" s="176"/>
      <c r="M1584" s="176"/>
      <c r="N1584" s="176"/>
      <c r="O1584" s="176"/>
      <c r="P1584" s="176"/>
      <c r="Q1584" s="176"/>
      <c r="R1584" s="176"/>
      <c r="S1584" s="171" t="s">
        <v>415</v>
      </c>
    </row>
    <row r="1585" spans="1:19" s="171" customFormat="1" ht="46.5" x14ac:dyDescent="0.25">
      <c r="A1585" s="321"/>
      <c r="B1585" s="322" t="s">
        <v>102</v>
      </c>
      <c r="C1585" s="323" t="s">
        <v>104</v>
      </c>
      <c r="D1585" s="323" t="s">
        <v>298</v>
      </c>
      <c r="E1585" s="323" t="s">
        <v>333</v>
      </c>
      <c r="F1585" s="324">
        <f>F1581+F1577</f>
        <v>0</v>
      </c>
      <c r="G1585" s="324">
        <f>G1581+G1577</f>
        <v>0</v>
      </c>
      <c r="H1585" s="324">
        <f>H1581+H1577</f>
        <v>0</v>
      </c>
      <c r="I1585" s="325">
        <f>I1577+I1581</f>
        <v>0</v>
      </c>
      <c r="J1585" s="325"/>
      <c r="K1585" s="325"/>
      <c r="L1585" s="325"/>
      <c r="M1585" s="325"/>
      <c r="N1585" s="325"/>
      <c r="O1585" s="325"/>
      <c r="P1585" s="325"/>
      <c r="Q1585" s="325"/>
      <c r="R1585" s="325"/>
      <c r="S1585" s="171" t="s">
        <v>415</v>
      </c>
    </row>
    <row r="1586" spans="1:19" s="171" customFormat="1" ht="23.25" x14ac:dyDescent="0.25">
      <c r="A1586" s="321"/>
      <c r="B1586" s="322"/>
      <c r="C1586" s="323"/>
      <c r="D1586" s="323"/>
      <c r="E1586" s="323" t="s">
        <v>334</v>
      </c>
      <c r="F1586" s="324">
        <f t="shared" ref="F1586" si="550">F1582+F1578</f>
        <v>0</v>
      </c>
      <c r="G1586" s="324">
        <f>G1582+G1578</f>
        <v>0</v>
      </c>
      <c r="H1586" s="324">
        <f>H1582+H1578</f>
        <v>0</v>
      </c>
      <c r="I1586" s="325">
        <f t="shared" ref="I1586:I1587" si="551">I1578+I1582</f>
        <v>0</v>
      </c>
      <c r="J1586" s="325" t="s">
        <v>334</v>
      </c>
      <c r="K1586" s="325">
        <f>K1582+K1578</f>
        <v>0</v>
      </c>
      <c r="L1586" s="325">
        <f t="shared" ref="L1586:R1586" si="552">L1582+L1578</f>
        <v>0</v>
      </c>
      <c r="M1586" s="325">
        <f t="shared" si="552"/>
        <v>0</v>
      </c>
      <c r="N1586" s="325">
        <f t="shared" si="552"/>
        <v>0</v>
      </c>
      <c r="O1586" s="325">
        <f t="shared" si="552"/>
        <v>0</v>
      </c>
      <c r="P1586" s="325">
        <f t="shared" si="552"/>
        <v>0</v>
      </c>
      <c r="Q1586" s="325">
        <f t="shared" si="552"/>
        <v>0</v>
      </c>
      <c r="R1586" s="325">
        <f t="shared" si="552"/>
        <v>0</v>
      </c>
      <c r="S1586" s="171" t="s">
        <v>415</v>
      </c>
    </row>
    <row r="1587" spans="1:19" s="171" customFormat="1" ht="23.25" x14ac:dyDescent="0.25">
      <c r="A1587" s="321"/>
      <c r="B1587" s="322"/>
      <c r="C1587" s="323"/>
      <c r="D1587" s="323"/>
      <c r="E1587" s="323" t="s">
        <v>335</v>
      </c>
      <c r="F1587" s="324">
        <f t="shared" ref="F1587:H1587" si="553">F1583+F1579</f>
        <v>0</v>
      </c>
      <c r="G1587" s="324">
        <f t="shared" si="553"/>
        <v>0</v>
      </c>
      <c r="H1587" s="324">
        <f t="shared" si="553"/>
        <v>0</v>
      </c>
      <c r="I1587" s="325">
        <f t="shared" si="551"/>
        <v>0</v>
      </c>
      <c r="J1587" s="325"/>
      <c r="K1587" s="325"/>
      <c r="L1587" s="325"/>
      <c r="M1587" s="325"/>
      <c r="N1587" s="325"/>
      <c r="O1587" s="325"/>
      <c r="P1587" s="325"/>
      <c r="Q1587" s="325"/>
      <c r="R1587" s="325"/>
      <c r="S1587" s="171" t="s">
        <v>415</v>
      </c>
    </row>
    <row r="1588" spans="1:19" s="171" customFormat="1" ht="23.25" x14ac:dyDescent="0.25">
      <c r="A1588" s="174"/>
      <c r="B1588" s="193"/>
      <c r="F1588" s="192"/>
      <c r="G1588" s="176"/>
      <c r="H1588" s="176"/>
      <c r="I1588" s="176"/>
      <c r="J1588" s="177"/>
      <c r="K1588" s="176"/>
      <c r="L1588" s="176"/>
      <c r="M1588" s="176"/>
      <c r="N1588" s="176"/>
      <c r="O1588" s="176"/>
      <c r="P1588" s="176"/>
      <c r="Q1588" s="176"/>
      <c r="R1588" s="176"/>
      <c r="S1588" s="171" t="s">
        <v>416</v>
      </c>
    </row>
    <row r="1589" spans="1:19" s="171" customFormat="1" ht="23.25" x14ac:dyDescent="0.25">
      <c r="A1589" s="316">
        <v>2003</v>
      </c>
      <c r="B1589" s="318" t="s">
        <v>96</v>
      </c>
      <c r="C1589" s="318" t="s">
        <v>107</v>
      </c>
      <c r="D1589" s="318" t="s">
        <v>299</v>
      </c>
      <c r="E1589" s="318"/>
      <c r="F1589" s="333"/>
      <c r="G1589" s="320"/>
      <c r="H1589" s="320"/>
      <c r="I1589" s="320"/>
      <c r="J1589" s="320"/>
      <c r="K1589" s="320"/>
      <c r="L1589" s="320"/>
      <c r="M1589" s="320"/>
      <c r="N1589" s="320"/>
      <c r="O1589" s="320"/>
      <c r="P1589" s="320"/>
      <c r="Q1589" s="320"/>
      <c r="R1589" s="320"/>
      <c r="S1589" s="171" t="s">
        <v>416</v>
      </c>
    </row>
    <row r="1590" spans="1:19" s="171" customFormat="1" ht="23.25" x14ac:dyDescent="0.25">
      <c r="A1590" s="174"/>
      <c r="B1590" s="178" t="s">
        <v>98</v>
      </c>
      <c r="D1590" s="171" t="s">
        <v>99</v>
      </c>
      <c r="E1590" s="171" t="s">
        <v>333</v>
      </c>
      <c r="F1590" s="192">
        <v>0</v>
      </c>
      <c r="G1590" s="176">
        <v>0</v>
      </c>
      <c r="H1590" s="176">
        <v>0</v>
      </c>
      <c r="I1590" s="176">
        <f>F1590+G1590-H1590</f>
        <v>0</v>
      </c>
      <c r="J1590" s="177"/>
      <c r="K1590" s="176"/>
      <c r="L1590" s="176"/>
      <c r="M1590" s="176"/>
      <c r="N1590" s="176"/>
      <c r="O1590" s="176"/>
      <c r="P1590" s="176"/>
      <c r="Q1590" s="176"/>
      <c r="R1590" s="176"/>
      <c r="S1590" s="171" t="s">
        <v>416</v>
      </c>
    </row>
    <row r="1591" spans="1:19" s="171" customFormat="1" ht="23.25" x14ac:dyDescent="0.25">
      <c r="A1591" s="174"/>
      <c r="B1591" s="178"/>
      <c r="E1591" s="171" t="s">
        <v>334</v>
      </c>
      <c r="F1591" s="192">
        <v>3165174.13</v>
      </c>
      <c r="G1591" s="176">
        <v>1699402.79</v>
      </c>
      <c r="H1591" s="176">
        <v>0</v>
      </c>
      <c r="I1591" s="176">
        <f>F1591+G1591-H1591</f>
        <v>4864576.92</v>
      </c>
      <c r="J1591" s="177" t="s">
        <v>334</v>
      </c>
      <c r="K1591" s="176">
        <v>0</v>
      </c>
      <c r="L1591" s="176"/>
      <c r="M1591" s="176"/>
      <c r="N1591" s="176">
        <f>K1591+L1591-M1591</f>
        <v>0</v>
      </c>
      <c r="O1591" s="176">
        <v>0</v>
      </c>
      <c r="P1591" s="176"/>
      <c r="Q1591" s="176"/>
      <c r="R1591" s="176">
        <f>O1591+P1591-Q1591</f>
        <v>0</v>
      </c>
      <c r="S1591" s="171" t="s">
        <v>416</v>
      </c>
    </row>
    <row r="1592" spans="1:19" s="171" customFormat="1" ht="23.25" x14ac:dyDescent="0.25">
      <c r="A1592" s="174"/>
      <c r="B1592" s="178"/>
      <c r="E1592" s="171" t="s">
        <v>335</v>
      </c>
      <c r="F1592" s="192">
        <v>3165174.13</v>
      </c>
      <c r="G1592" s="176">
        <v>1699402.79</v>
      </c>
      <c r="H1592" s="176">
        <v>0</v>
      </c>
      <c r="I1592" s="176">
        <f t="shared" ref="I1592" si="554">F1592+G1592-H1592</f>
        <v>4864576.92</v>
      </c>
      <c r="J1592" s="177"/>
      <c r="K1592" s="176"/>
      <c r="L1592" s="176"/>
      <c r="M1592" s="176"/>
      <c r="N1592" s="176"/>
      <c r="O1592" s="176"/>
      <c r="P1592" s="176"/>
      <c r="Q1592" s="176"/>
      <c r="R1592" s="176"/>
      <c r="S1592" s="171" t="s">
        <v>416</v>
      </c>
    </row>
    <row r="1593" spans="1:19" s="171" customFormat="1" ht="23.25" x14ac:dyDescent="0.25">
      <c r="A1593" s="174"/>
      <c r="B1593" s="178"/>
      <c r="F1593" s="192"/>
      <c r="G1593" s="176"/>
      <c r="H1593" s="176"/>
      <c r="I1593" s="176"/>
      <c r="J1593" s="177"/>
      <c r="K1593" s="176"/>
      <c r="L1593" s="176"/>
      <c r="M1593" s="176"/>
      <c r="N1593" s="176"/>
      <c r="O1593" s="176"/>
      <c r="P1593" s="176"/>
      <c r="Q1593" s="176"/>
      <c r="R1593" s="176"/>
      <c r="S1593" s="171" t="s">
        <v>416</v>
      </c>
    </row>
    <row r="1594" spans="1:19" s="171" customFormat="1" ht="23.25" x14ac:dyDescent="0.25">
      <c r="A1594" s="174"/>
      <c r="B1594" s="178" t="s">
        <v>100</v>
      </c>
      <c r="D1594" s="171" t="s">
        <v>101</v>
      </c>
      <c r="E1594" s="171" t="s">
        <v>333</v>
      </c>
      <c r="F1594" s="192">
        <v>0</v>
      </c>
      <c r="G1594" s="176">
        <v>0</v>
      </c>
      <c r="H1594" s="176">
        <v>0</v>
      </c>
      <c r="I1594" s="176">
        <f>F1594+G1594-H1594</f>
        <v>0</v>
      </c>
      <c r="J1594" s="177"/>
      <c r="K1594" s="176"/>
      <c r="L1594" s="176"/>
      <c r="M1594" s="176"/>
      <c r="N1594" s="176"/>
      <c r="O1594" s="176"/>
      <c r="P1594" s="176"/>
      <c r="Q1594" s="176"/>
      <c r="R1594" s="176"/>
      <c r="S1594" s="171" t="s">
        <v>416</v>
      </c>
    </row>
    <row r="1595" spans="1:19" s="171" customFormat="1" ht="23.25" x14ac:dyDescent="0.25">
      <c r="A1595" s="174"/>
      <c r="B1595" s="178"/>
      <c r="E1595" s="171" t="s">
        <v>334</v>
      </c>
      <c r="F1595" s="192">
        <v>35000</v>
      </c>
      <c r="G1595" s="176">
        <v>123462.28</v>
      </c>
      <c r="H1595" s="176">
        <v>0</v>
      </c>
      <c r="I1595" s="176">
        <f>F1595+G1595-H1595</f>
        <v>158462.28</v>
      </c>
      <c r="J1595" s="177" t="s">
        <v>334</v>
      </c>
      <c r="K1595" s="176">
        <v>35000</v>
      </c>
      <c r="L1595" s="176"/>
      <c r="M1595" s="176"/>
      <c r="N1595" s="176">
        <f>K1595+L1595-M1595</f>
        <v>35000</v>
      </c>
      <c r="O1595" s="176">
        <v>35000</v>
      </c>
      <c r="P1595" s="176"/>
      <c r="Q1595" s="176"/>
      <c r="R1595" s="176">
        <f>O1595+P1595-Q1595</f>
        <v>35000</v>
      </c>
      <c r="S1595" s="171" t="s">
        <v>416</v>
      </c>
    </row>
    <row r="1596" spans="1:19" s="171" customFormat="1" ht="23.25" x14ac:dyDescent="0.25">
      <c r="A1596" s="174"/>
      <c r="B1596" s="178"/>
      <c r="E1596" s="171" t="s">
        <v>335</v>
      </c>
      <c r="F1596" s="192">
        <v>35000</v>
      </c>
      <c r="G1596" s="176">
        <v>123462.28</v>
      </c>
      <c r="H1596" s="176">
        <v>0</v>
      </c>
      <c r="I1596" s="176">
        <f t="shared" ref="I1596" si="555">F1596+G1596-H1596</f>
        <v>158462.28</v>
      </c>
      <c r="J1596" s="177"/>
      <c r="K1596" s="176"/>
      <c r="L1596" s="176"/>
      <c r="M1596" s="176"/>
      <c r="N1596" s="176"/>
      <c r="O1596" s="176"/>
      <c r="P1596" s="176"/>
      <c r="Q1596" s="176"/>
      <c r="R1596" s="176"/>
      <c r="S1596" s="171" t="s">
        <v>416</v>
      </c>
    </row>
    <row r="1597" spans="1:19" s="171" customFormat="1" ht="23.25" x14ac:dyDescent="0.25">
      <c r="A1597" s="174"/>
      <c r="B1597" s="178"/>
      <c r="F1597" s="192"/>
      <c r="G1597" s="176"/>
      <c r="H1597" s="176"/>
      <c r="I1597" s="176"/>
      <c r="J1597" s="177"/>
      <c r="K1597" s="176"/>
      <c r="L1597" s="176"/>
      <c r="M1597" s="176"/>
      <c r="N1597" s="176"/>
      <c r="O1597" s="176"/>
      <c r="P1597" s="176"/>
      <c r="Q1597" s="176"/>
      <c r="R1597" s="176"/>
      <c r="S1597" s="171" t="s">
        <v>416</v>
      </c>
    </row>
    <row r="1598" spans="1:19" s="171" customFormat="1" ht="46.5" x14ac:dyDescent="0.25">
      <c r="A1598" s="321"/>
      <c r="B1598" s="322" t="s">
        <v>102</v>
      </c>
      <c r="C1598" s="323" t="s">
        <v>107</v>
      </c>
      <c r="D1598" s="323" t="s">
        <v>299</v>
      </c>
      <c r="E1598" s="323" t="s">
        <v>333</v>
      </c>
      <c r="F1598" s="324">
        <f>F1594+F1590</f>
        <v>0</v>
      </c>
      <c r="G1598" s="324">
        <f>G1594+G1590</f>
        <v>0</v>
      </c>
      <c r="H1598" s="324">
        <f>H1594+H1590</f>
        <v>0</v>
      </c>
      <c r="I1598" s="325">
        <f>I1590+I1594</f>
        <v>0</v>
      </c>
      <c r="J1598" s="325"/>
      <c r="K1598" s="325"/>
      <c r="L1598" s="325"/>
      <c r="M1598" s="325"/>
      <c r="N1598" s="325"/>
      <c r="O1598" s="325"/>
      <c r="P1598" s="325"/>
      <c r="Q1598" s="325"/>
      <c r="R1598" s="325"/>
      <c r="S1598" s="171" t="s">
        <v>416</v>
      </c>
    </row>
    <row r="1599" spans="1:19" s="171" customFormat="1" ht="23.25" x14ac:dyDescent="0.25">
      <c r="A1599" s="321"/>
      <c r="B1599" s="322"/>
      <c r="C1599" s="323"/>
      <c r="D1599" s="323"/>
      <c r="E1599" s="323" t="s">
        <v>334</v>
      </c>
      <c r="F1599" s="324">
        <f t="shared" ref="F1599" si="556">F1595+F1591</f>
        <v>3200174.13</v>
      </c>
      <c r="G1599" s="324">
        <f>G1595+G1591</f>
        <v>1822865.07</v>
      </c>
      <c r="H1599" s="324">
        <f>H1595+H1591</f>
        <v>0</v>
      </c>
      <c r="I1599" s="325">
        <f t="shared" ref="I1599:I1600" si="557">I1591+I1595</f>
        <v>5023039.2</v>
      </c>
      <c r="J1599" s="325" t="s">
        <v>334</v>
      </c>
      <c r="K1599" s="325">
        <f>K1595+K1591</f>
        <v>35000</v>
      </c>
      <c r="L1599" s="325">
        <f t="shared" ref="L1599:R1599" si="558">L1595+L1591</f>
        <v>0</v>
      </c>
      <c r="M1599" s="325">
        <f t="shared" si="558"/>
        <v>0</v>
      </c>
      <c r="N1599" s="325">
        <f t="shared" si="558"/>
        <v>35000</v>
      </c>
      <c r="O1599" s="325">
        <f t="shared" si="558"/>
        <v>35000</v>
      </c>
      <c r="P1599" s="325">
        <f t="shared" si="558"/>
        <v>0</v>
      </c>
      <c r="Q1599" s="325">
        <f t="shared" si="558"/>
        <v>0</v>
      </c>
      <c r="R1599" s="325">
        <f t="shared" si="558"/>
        <v>35000</v>
      </c>
      <c r="S1599" s="171" t="s">
        <v>416</v>
      </c>
    </row>
    <row r="1600" spans="1:19" s="171" customFormat="1" ht="23.25" x14ac:dyDescent="0.25">
      <c r="A1600" s="321"/>
      <c r="B1600" s="322"/>
      <c r="C1600" s="323"/>
      <c r="D1600" s="323"/>
      <c r="E1600" s="323" t="s">
        <v>335</v>
      </c>
      <c r="F1600" s="324">
        <f t="shared" ref="F1600:H1600" si="559">F1596+F1592</f>
        <v>3200174.13</v>
      </c>
      <c r="G1600" s="324">
        <f t="shared" si="559"/>
        <v>1822865.07</v>
      </c>
      <c r="H1600" s="324">
        <f t="shared" si="559"/>
        <v>0</v>
      </c>
      <c r="I1600" s="325">
        <f t="shared" si="557"/>
        <v>5023039.2</v>
      </c>
      <c r="J1600" s="325"/>
      <c r="K1600" s="325"/>
      <c r="L1600" s="325"/>
      <c r="M1600" s="325"/>
      <c r="N1600" s="325"/>
      <c r="O1600" s="325"/>
      <c r="P1600" s="325"/>
      <c r="Q1600" s="325"/>
      <c r="R1600" s="325"/>
      <c r="S1600" s="171" t="s">
        <v>416</v>
      </c>
    </row>
    <row r="1601" spans="1:19" s="171" customFormat="1" ht="23.25" x14ac:dyDescent="0.25">
      <c r="A1601" s="179"/>
      <c r="B1601" s="180"/>
      <c r="C1601" s="173"/>
      <c r="D1601" s="173"/>
      <c r="E1601" s="173"/>
      <c r="F1601" s="181"/>
      <c r="G1601" s="182"/>
      <c r="H1601" s="182"/>
      <c r="I1601" s="182"/>
      <c r="J1601" s="183"/>
      <c r="K1601" s="182"/>
      <c r="L1601" s="182"/>
      <c r="M1601" s="182"/>
      <c r="N1601" s="182"/>
      <c r="O1601" s="182"/>
      <c r="P1601" s="182"/>
      <c r="Q1601" s="182"/>
      <c r="R1601" s="182"/>
      <c r="S1601" s="171" t="s">
        <v>416</v>
      </c>
    </row>
    <row r="1602" spans="1:19" s="171" customFormat="1" ht="23.25" x14ac:dyDescent="0.25">
      <c r="A1602" s="174"/>
      <c r="B1602" s="193"/>
      <c r="F1602" s="192"/>
      <c r="G1602" s="176"/>
      <c r="H1602" s="176"/>
      <c r="I1602" s="176"/>
      <c r="J1602" s="177"/>
      <c r="K1602" s="176"/>
      <c r="L1602" s="176"/>
      <c r="M1602" s="176"/>
      <c r="N1602" s="176"/>
      <c r="O1602" s="176"/>
      <c r="P1602" s="176"/>
      <c r="Q1602" s="176"/>
      <c r="R1602" s="176"/>
      <c r="S1602" s="171" t="s">
        <v>387</v>
      </c>
    </row>
    <row r="1603" spans="1:19" s="171" customFormat="1" ht="23.25" x14ac:dyDescent="0.25">
      <c r="A1603" s="334" t="s">
        <v>300</v>
      </c>
      <c r="B1603" s="335"/>
      <c r="C1603" s="336"/>
      <c r="D1603" s="336" t="s">
        <v>296</v>
      </c>
      <c r="E1603" s="336" t="s">
        <v>333</v>
      </c>
      <c r="F1603" s="337">
        <f>F1598+F1585+F1572</f>
        <v>0</v>
      </c>
      <c r="G1603" s="337">
        <f t="shared" ref="G1603:I1603" si="560">G1598+G1585+G1572</f>
        <v>0</v>
      </c>
      <c r="H1603" s="337">
        <f t="shared" si="560"/>
        <v>0</v>
      </c>
      <c r="I1603" s="337">
        <f t="shared" si="560"/>
        <v>0</v>
      </c>
      <c r="J1603" s="338"/>
      <c r="K1603" s="338" t="s">
        <v>2</v>
      </c>
      <c r="L1603" s="338" t="s">
        <v>2</v>
      </c>
      <c r="M1603" s="338" t="s">
        <v>2</v>
      </c>
      <c r="N1603" s="338" t="s">
        <v>2</v>
      </c>
      <c r="O1603" s="338" t="s">
        <v>2</v>
      </c>
      <c r="P1603" s="338" t="s">
        <v>2</v>
      </c>
      <c r="Q1603" s="338" t="s">
        <v>2</v>
      </c>
      <c r="R1603" s="338" t="s">
        <v>2</v>
      </c>
      <c r="S1603" s="171" t="s">
        <v>387</v>
      </c>
    </row>
    <row r="1604" spans="1:19" s="171" customFormat="1" ht="23.25" x14ac:dyDescent="0.25">
      <c r="A1604" s="339"/>
      <c r="B1604" s="340"/>
      <c r="C1604" s="341"/>
      <c r="D1604" s="341"/>
      <c r="E1604" s="341" t="s">
        <v>334</v>
      </c>
      <c r="F1604" s="342">
        <f t="shared" ref="F1604:I1605" si="561">F1599+F1586+F1573</f>
        <v>3280174.13</v>
      </c>
      <c r="G1604" s="342">
        <f t="shared" si="561"/>
        <v>1822865.07</v>
      </c>
      <c r="H1604" s="342">
        <f t="shared" si="561"/>
        <v>0</v>
      </c>
      <c r="I1604" s="342">
        <f t="shared" si="561"/>
        <v>5103039.2</v>
      </c>
      <c r="J1604" s="343" t="s">
        <v>334</v>
      </c>
      <c r="K1604" s="343">
        <f>K1599+K1586+K1573</f>
        <v>97300</v>
      </c>
      <c r="L1604" s="343">
        <f t="shared" ref="L1604:R1604" si="562">L1599+L1586+L1573</f>
        <v>0</v>
      </c>
      <c r="M1604" s="343">
        <f t="shared" si="562"/>
        <v>0</v>
      </c>
      <c r="N1604" s="343">
        <f t="shared" si="562"/>
        <v>97300</v>
      </c>
      <c r="O1604" s="343">
        <f t="shared" si="562"/>
        <v>97300</v>
      </c>
      <c r="P1604" s="343">
        <f t="shared" si="562"/>
        <v>0</v>
      </c>
      <c r="Q1604" s="343">
        <f t="shared" si="562"/>
        <v>0</v>
      </c>
      <c r="R1604" s="343">
        <f t="shared" si="562"/>
        <v>97300</v>
      </c>
      <c r="S1604" s="171" t="s">
        <v>387</v>
      </c>
    </row>
    <row r="1605" spans="1:19" s="171" customFormat="1" ht="27.75" customHeight="1" x14ac:dyDescent="0.25">
      <c r="A1605" s="339"/>
      <c r="B1605" s="340"/>
      <c r="C1605" s="341"/>
      <c r="D1605" s="341"/>
      <c r="E1605" s="341" t="s">
        <v>335</v>
      </c>
      <c r="F1605" s="342">
        <f t="shared" si="561"/>
        <v>3280174.13</v>
      </c>
      <c r="G1605" s="342">
        <f t="shared" si="561"/>
        <v>1822865.07</v>
      </c>
      <c r="H1605" s="342">
        <f t="shared" si="561"/>
        <v>0</v>
      </c>
      <c r="I1605" s="342">
        <f t="shared" si="561"/>
        <v>5103039.2</v>
      </c>
      <c r="J1605" s="343"/>
      <c r="K1605" s="343" t="s">
        <v>2</v>
      </c>
      <c r="L1605" s="343" t="s">
        <v>2</v>
      </c>
      <c r="M1605" s="343" t="s">
        <v>2</v>
      </c>
      <c r="N1605" s="343" t="s">
        <v>2</v>
      </c>
      <c r="O1605" s="343" t="s">
        <v>2</v>
      </c>
      <c r="P1605" s="343" t="s">
        <v>2</v>
      </c>
      <c r="Q1605" s="343" t="s">
        <v>2</v>
      </c>
      <c r="R1605" s="343" t="s">
        <v>2</v>
      </c>
      <c r="S1605" s="171" t="s">
        <v>387</v>
      </c>
    </row>
    <row r="1606" spans="1:19" s="110" customFormat="1" ht="23.25" hidden="1" x14ac:dyDescent="0.25">
      <c r="A1606" s="179"/>
      <c r="B1606" s="180"/>
      <c r="C1606" s="173"/>
      <c r="D1606" s="173"/>
      <c r="E1606" s="173"/>
      <c r="F1606" s="181"/>
      <c r="G1606" s="182"/>
      <c r="H1606" s="182"/>
      <c r="I1606" s="182"/>
      <c r="J1606" s="183"/>
      <c r="K1606" s="182"/>
      <c r="L1606" s="182"/>
      <c r="M1606" s="182"/>
      <c r="N1606" s="182"/>
      <c r="O1606" s="182"/>
      <c r="P1606" s="182"/>
      <c r="Q1606" s="182"/>
      <c r="R1606" s="182"/>
      <c r="S1606" s="110" t="s">
        <v>381</v>
      </c>
    </row>
    <row r="1607" spans="1:19" s="105" customFormat="1" ht="15.75" hidden="1" x14ac:dyDescent="0.25">
      <c r="A1607" s="129" t="s">
        <v>92</v>
      </c>
      <c r="B1607" s="130"/>
      <c r="C1607" s="131" t="s">
        <v>301</v>
      </c>
      <c r="D1607" s="131" t="s">
        <v>302</v>
      </c>
      <c r="E1607" s="132"/>
      <c r="F1607" s="133"/>
      <c r="G1607" s="134"/>
      <c r="H1607" s="134"/>
      <c r="I1607" s="134"/>
      <c r="J1607" s="135"/>
      <c r="K1607" s="134"/>
      <c r="L1607" s="134"/>
      <c r="M1607" s="134"/>
      <c r="N1607" s="134"/>
      <c r="O1607" s="134"/>
      <c r="P1607" s="134"/>
      <c r="Q1607" s="134"/>
      <c r="R1607" s="134"/>
      <c r="S1607" s="105" t="s">
        <v>381</v>
      </c>
    </row>
    <row r="1608" spans="1:19" s="105" customFormat="1" ht="15" hidden="1" x14ac:dyDescent="0.25">
      <c r="A1608" s="103"/>
      <c r="B1608" s="115"/>
      <c r="E1608" s="106"/>
      <c r="F1608" s="101"/>
      <c r="G1608" s="102"/>
      <c r="H1608" s="102"/>
      <c r="I1608" s="102"/>
      <c r="J1608" s="107"/>
      <c r="K1608" s="102"/>
      <c r="L1608" s="102"/>
      <c r="M1608" s="102"/>
      <c r="N1608" s="102"/>
      <c r="O1608" s="102"/>
      <c r="P1608" s="102"/>
      <c r="Q1608" s="102"/>
      <c r="R1608" s="102"/>
      <c r="S1608" s="105" t="s">
        <v>381</v>
      </c>
    </row>
    <row r="1609" spans="1:19" s="105" customFormat="1" ht="15" hidden="1" x14ac:dyDescent="0.25">
      <c r="A1609" s="116">
        <v>5001</v>
      </c>
      <c r="B1609" s="118" t="s">
        <v>96</v>
      </c>
      <c r="C1609" s="118" t="s">
        <v>93</v>
      </c>
      <c r="D1609" s="118" t="s">
        <v>303</v>
      </c>
      <c r="E1609" s="119"/>
      <c r="F1609" s="120"/>
      <c r="G1609" s="121"/>
      <c r="H1609" s="121"/>
      <c r="I1609" s="121"/>
      <c r="J1609" s="122"/>
      <c r="K1609" s="121"/>
      <c r="L1609" s="121"/>
      <c r="M1609" s="121"/>
      <c r="N1609" s="121"/>
      <c r="O1609" s="121"/>
      <c r="P1609" s="121"/>
      <c r="Q1609" s="121"/>
      <c r="R1609" s="121"/>
      <c r="S1609" s="105" t="s">
        <v>381</v>
      </c>
    </row>
    <row r="1610" spans="1:19" s="105" customFormat="1" ht="15" hidden="1" x14ac:dyDescent="0.25">
      <c r="A1610" s="103"/>
      <c r="B1610" s="104" t="s">
        <v>98</v>
      </c>
      <c r="D1610" s="105" t="s">
        <v>99</v>
      </c>
      <c r="E1610" s="106" t="s">
        <v>333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>
        <v>0</v>
      </c>
      <c r="L1610" s="102">
        <v>0</v>
      </c>
      <c r="M1610" s="102">
        <v>0</v>
      </c>
      <c r="N1610" s="102">
        <v>0</v>
      </c>
      <c r="O1610" s="102">
        <v>0</v>
      </c>
      <c r="P1610" s="102">
        <v>0</v>
      </c>
      <c r="Q1610" s="102">
        <v>0</v>
      </c>
      <c r="R1610" s="102">
        <v>0</v>
      </c>
      <c r="S1610" s="105" t="s">
        <v>381</v>
      </c>
    </row>
    <row r="1611" spans="1:19" s="105" customFormat="1" ht="15" hidden="1" x14ac:dyDescent="0.25">
      <c r="A1611" s="103"/>
      <c r="B1611" s="115"/>
      <c r="E1611" s="106" t="s">
        <v>334</v>
      </c>
      <c r="F1611" s="101">
        <v>0</v>
      </c>
      <c r="G1611" s="102">
        <v>0</v>
      </c>
      <c r="H1611" s="102">
        <v>0</v>
      </c>
      <c r="I1611" s="102">
        <f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381</v>
      </c>
    </row>
    <row r="1612" spans="1:19" s="105" customFormat="1" ht="15" hidden="1" x14ac:dyDescent="0.25">
      <c r="A1612" s="103"/>
      <c r="B1612" s="115"/>
      <c r="E1612" s="106" t="s">
        <v>335</v>
      </c>
      <c r="F1612" s="101">
        <f>SUM(F1610:F1611)</f>
        <v>0</v>
      </c>
      <c r="G1612" s="102">
        <v>0</v>
      </c>
      <c r="H1612" s="102">
        <v>0</v>
      </c>
      <c r="I1612" s="102">
        <f t="shared" ref="I1612" si="563">F1612+G1612-H1612</f>
        <v>0</v>
      </c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381</v>
      </c>
    </row>
    <row r="1613" spans="1:19" s="105" customFormat="1" ht="15" hidden="1" x14ac:dyDescent="0.25">
      <c r="A1613" s="103"/>
      <c r="B1613" s="115"/>
      <c r="E1613" s="106"/>
      <c r="F1613" s="101"/>
      <c r="G1613" s="102"/>
      <c r="H1613" s="102"/>
      <c r="I1613" s="102"/>
      <c r="J1613" s="107"/>
      <c r="K1613" s="102"/>
      <c r="L1613" s="102"/>
      <c r="M1613" s="102"/>
      <c r="N1613" s="102"/>
      <c r="O1613" s="102"/>
      <c r="P1613" s="102"/>
      <c r="Q1613" s="102"/>
      <c r="R1613" s="102"/>
      <c r="S1613" s="105" t="s">
        <v>381</v>
      </c>
    </row>
    <row r="1614" spans="1:19" s="105" customFormat="1" ht="15" hidden="1" x14ac:dyDescent="0.25">
      <c r="A1614" s="108"/>
      <c r="B1614" s="109" t="s">
        <v>102</v>
      </c>
      <c r="C1614" s="110" t="s">
        <v>93</v>
      </c>
      <c r="D1614" s="110" t="s">
        <v>303</v>
      </c>
      <c r="E1614" s="111"/>
      <c r="F1614" s="164">
        <v>0</v>
      </c>
      <c r="G1614" s="157">
        <v>0</v>
      </c>
      <c r="H1614" s="157">
        <v>0</v>
      </c>
      <c r="I1614" s="157">
        <v>0</v>
      </c>
      <c r="J1614" s="114"/>
      <c r="K1614" s="113">
        <v>0</v>
      </c>
      <c r="L1614" s="113">
        <v>0</v>
      </c>
      <c r="M1614" s="113">
        <v>0</v>
      </c>
      <c r="N1614" s="113">
        <v>0</v>
      </c>
      <c r="O1614" s="113">
        <v>0</v>
      </c>
      <c r="P1614" s="113">
        <v>0</v>
      </c>
      <c r="Q1614" s="113">
        <v>0</v>
      </c>
      <c r="R1614" s="113">
        <v>0</v>
      </c>
      <c r="S1614" s="105" t="s">
        <v>381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381</v>
      </c>
    </row>
    <row r="1616" spans="1:19" s="105" customFormat="1" ht="15" hidden="1" x14ac:dyDescent="0.25">
      <c r="A1616" s="108"/>
      <c r="B1616" s="109"/>
      <c r="C1616" s="110"/>
      <c r="D1616" s="110"/>
      <c r="E1616" s="111"/>
      <c r="F1616" s="112"/>
      <c r="G1616" s="113"/>
      <c r="H1616" s="113"/>
      <c r="I1616" s="113"/>
      <c r="J1616" s="114"/>
      <c r="K1616" s="113"/>
      <c r="L1616" s="113"/>
      <c r="M1616" s="113"/>
      <c r="N1616" s="113"/>
      <c r="O1616" s="113"/>
      <c r="P1616" s="113"/>
      <c r="Q1616" s="113"/>
      <c r="R1616" s="113"/>
      <c r="S1616" s="105" t="s">
        <v>381</v>
      </c>
    </row>
    <row r="1617" spans="1:19" s="105" customFormat="1" ht="15" hidden="1" x14ac:dyDescent="0.25">
      <c r="A1617" s="103"/>
      <c r="B1617" s="115"/>
      <c r="E1617" s="106"/>
      <c r="F1617" s="101"/>
      <c r="G1617" s="102"/>
      <c r="H1617" s="102"/>
      <c r="I1617" s="102"/>
      <c r="J1617" s="107"/>
      <c r="K1617" s="102"/>
      <c r="L1617" s="102"/>
      <c r="M1617" s="102"/>
      <c r="N1617" s="102"/>
      <c r="O1617" s="102"/>
      <c r="P1617" s="102"/>
      <c r="Q1617" s="102"/>
      <c r="R1617" s="102"/>
      <c r="S1617" s="105" t="s">
        <v>381</v>
      </c>
    </row>
    <row r="1618" spans="1:19" s="105" customFormat="1" ht="15" hidden="1" x14ac:dyDescent="0.25">
      <c r="A1618" s="116">
        <v>5002</v>
      </c>
      <c r="B1618" s="118" t="s">
        <v>96</v>
      </c>
      <c r="C1618" s="118" t="s">
        <v>104</v>
      </c>
      <c r="D1618" s="118" t="s">
        <v>304</v>
      </c>
      <c r="E1618" s="119"/>
      <c r="F1618" s="120"/>
      <c r="G1618" s="121"/>
      <c r="H1618" s="121"/>
      <c r="I1618" s="121"/>
      <c r="J1618" s="122"/>
      <c r="K1618" s="121"/>
      <c r="L1618" s="121"/>
      <c r="M1618" s="121"/>
      <c r="N1618" s="121"/>
      <c r="O1618" s="121"/>
      <c r="P1618" s="121"/>
      <c r="Q1618" s="121"/>
      <c r="R1618" s="121"/>
      <c r="S1618" s="105" t="s">
        <v>381</v>
      </c>
    </row>
    <row r="1619" spans="1:19" s="105" customFormat="1" ht="15" hidden="1" x14ac:dyDescent="0.25">
      <c r="A1619" s="103"/>
      <c r="B1619" s="104" t="s">
        <v>305</v>
      </c>
      <c r="D1619" s="105" t="s">
        <v>306</v>
      </c>
      <c r="E1619" s="106" t="s">
        <v>333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>
        <v>0</v>
      </c>
      <c r="L1619" s="102">
        <v>0</v>
      </c>
      <c r="M1619" s="102">
        <v>0</v>
      </c>
      <c r="N1619" s="102">
        <v>0</v>
      </c>
      <c r="O1619" s="102">
        <v>0</v>
      </c>
      <c r="P1619" s="102">
        <v>0</v>
      </c>
      <c r="Q1619" s="102">
        <v>0</v>
      </c>
      <c r="R1619" s="102">
        <v>0</v>
      </c>
      <c r="S1619" s="105" t="s">
        <v>381</v>
      </c>
    </row>
    <row r="1620" spans="1:19" s="105" customFormat="1" ht="15" hidden="1" x14ac:dyDescent="0.25">
      <c r="A1620" s="103"/>
      <c r="B1620" s="115"/>
      <c r="E1620" s="106" t="s">
        <v>334</v>
      </c>
      <c r="F1620" s="101">
        <v>0</v>
      </c>
      <c r="G1620" s="102">
        <v>0</v>
      </c>
      <c r="H1620" s="102">
        <v>0</v>
      </c>
      <c r="I1620" s="102">
        <f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381</v>
      </c>
    </row>
    <row r="1621" spans="1:19" s="105" customFormat="1" ht="15" hidden="1" x14ac:dyDescent="0.25">
      <c r="A1621" s="103"/>
      <c r="B1621" s="115"/>
      <c r="E1621" s="106" t="s">
        <v>335</v>
      </c>
      <c r="F1621" s="101">
        <f>SUM(F1619:F1620)</f>
        <v>0</v>
      </c>
      <c r="G1621" s="102">
        <v>0</v>
      </c>
      <c r="H1621" s="102">
        <v>0</v>
      </c>
      <c r="I1621" s="102">
        <f t="shared" ref="I1621" si="564">F1621+G1621-H1621</f>
        <v>0</v>
      </c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381</v>
      </c>
    </row>
    <row r="1622" spans="1:19" s="105" customFormat="1" ht="15" hidden="1" x14ac:dyDescent="0.25">
      <c r="A1622" s="103"/>
      <c r="B1622" s="115"/>
      <c r="E1622" s="106"/>
      <c r="F1622" s="101"/>
      <c r="G1622" s="102"/>
      <c r="H1622" s="102"/>
      <c r="I1622" s="102"/>
      <c r="J1622" s="107"/>
      <c r="K1622" s="102"/>
      <c r="L1622" s="102"/>
      <c r="M1622" s="102"/>
      <c r="N1622" s="102"/>
      <c r="O1622" s="102"/>
      <c r="P1622" s="102"/>
      <c r="Q1622" s="102"/>
      <c r="R1622" s="102"/>
      <c r="S1622" s="105" t="s">
        <v>381</v>
      </c>
    </row>
    <row r="1623" spans="1:19" s="105" customFormat="1" ht="15" hidden="1" x14ac:dyDescent="0.25">
      <c r="A1623" s="108"/>
      <c r="B1623" s="109" t="s">
        <v>102</v>
      </c>
      <c r="C1623" s="110" t="s">
        <v>104</v>
      </c>
      <c r="D1623" s="110" t="s">
        <v>304</v>
      </c>
      <c r="E1623" s="111"/>
      <c r="F1623" s="164">
        <v>0</v>
      </c>
      <c r="G1623" s="157">
        <v>0</v>
      </c>
      <c r="H1623" s="157">
        <v>0</v>
      </c>
      <c r="I1623" s="157">
        <v>0</v>
      </c>
      <c r="J1623" s="114"/>
      <c r="K1623" s="113">
        <v>0</v>
      </c>
      <c r="L1623" s="113">
        <v>0</v>
      </c>
      <c r="M1623" s="113">
        <v>0</v>
      </c>
      <c r="N1623" s="113">
        <v>0</v>
      </c>
      <c r="O1623" s="113">
        <v>0</v>
      </c>
      <c r="P1623" s="113">
        <v>0</v>
      </c>
      <c r="Q1623" s="113">
        <v>0</v>
      </c>
      <c r="R1623" s="113">
        <v>0</v>
      </c>
      <c r="S1623" s="105" t="s">
        <v>381</v>
      </c>
    </row>
    <row r="1624" spans="1:19" s="105" customFormat="1" ht="15" hidden="1" x14ac:dyDescent="0.25">
      <c r="A1624" s="108"/>
      <c r="B1624" s="109"/>
      <c r="C1624" s="110"/>
      <c r="D1624" s="110"/>
      <c r="E1624" s="111"/>
      <c r="F1624" s="164"/>
      <c r="G1624" s="157"/>
      <c r="H1624" s="157"/>
      <c r="I1624" s="157"/>
      <c r="J1624" s="114"/>
      <c r="K1624" s="113"/>
      <c r="L1624" s="113"/>
      <c r="M1624" s="113"/>
      <c r="N1624" s="113"/>
      <c r="O1624" s="113"/>
      <c r="P1624" s="113"/>
      <c r="Q1624" s="113"/>
      <c r="R1624" s="113"/>
      <c r="S1624" s="105" t="s">
        <v>381</v>
      </c>
    </row>
    <row r="1625" spans="1:19" s="105" customFormat="1" ht="15" hidden="1" x14ac:dyDescent="0.25">
      <c r="A1625" s="123" t="s">
        <v>307</v>
      </c>
      <c r="B1625" s="124"/>
      <c r="C1625" s="125"/>
      <c r="D1625" s="125" t="s">
        <v>302</v>
      </c>
      <c r="E1625" s="126"/>
      <c r="F1625" s="163">
        <v>0</v>
      </c>
      <c r="G1625" s="165">
        <v>0</v>
      </c>
      <c r="H1625" s="165">
        <v>0</v>
      </c>
      <c r="I1625" s="165">
        <v>0</v>
      </c>
      <c r="J1625" s="127"/>
      <c r="K1625" s="128">
        <v>0</v>
      </c>
      <c r="L1625" s="128">
        <v>0</v>
      </c>
      <c r="M1625" s="128">
        <v>0</v>
      </c>
      <c r="N1625" s="128">
        <v>0</v>
      </c>
      <c r="O1625" s="128">
        <v>0</v>
      </c>
      <c r="P1625" s="128">
        <v>0</v>
      </c>
      <c r="Q1625" s="128">
        <v>0</v>
      </c>
      <c r="R1625" s="128">
        <v>0</v>
      </c>
      <c r="S1625" s="105" t="s">
        <v>381</v>
      </c>
    </row>
    <row r="1626" spans="1:19" s="110" customFormat="1" ht="15" hidden="1" x14ac:dyDescent="0.25">
      <c r="A1626" s="103"/>
      <c r="B1626" s="115"/>
      <c r="C1626" s="105"/>
      <c r="D1626" s="105"/>
      <c r="E1626" s="106"/>
      <c r="F1626" s="101"/>
      <c r="G1626" s="102"/>
      <c r="H1626" s="102"/>
      <c r="I1626" s="102"/>
      <c r="J1626" s="107"/>
      <c r="K1626" s="102"/>
      <c r="L1626" s="102"/>
      <c r="M1626" s="102"/>
      <c r="N1626" s="102"/>
      <c r="O1626" s="102"/>
      <c r="P1626" s="102"/>
      <c r="Q1626" s="102"/>
      <c r="R1626" s="102"/>
      <c r="S1626" s="110" t="s">
        <v>381</v>
      </c>
    </row>
    <row r="1627" spans="1:19" s="105" customFormat="1" ht="15.75" hidden="1" x14ac:dyDescent="0.25">
      <c r="A1627" s="129" t="s">
        <v>92</v>
      </c>
      <c r="B1627" s="130"/>
      <c r="C1627" s="131" t="s">
        <v>308</v>
      </c>
      <c r="D1627" s="131" t="s">
        <v>309</v>
      </c>
      <c r="E1627" s="132"/>
      <c r="F1627" s="133"/>
      <c r="G1627" s="134"/>
      <c r="H1627" s="134"/>
      <c r="I1627" s="134"/>
      <c r="J1627" s="135"/>
      <c r="K1627" s="134"/>
      <c r="L1627" s="134"/>
      <c r="M1627" s="134"/>
      <c r="N1627" s="134"/>
      <c r="O1627" s="134"/>
      <c r="P1627" s="134"/>
      <c r="Q1627" s="134"/>
      <c r="R1627" s="134"/>
      <c r="S1627" s="105" t="s">
        <v>381</v>
      </c>
    </row>
    <row r="1628" spans="1:19" s="105" customFormat="1" ht="15" hidden="1" x14ac:dyDescent="0.25">
      <c r="A1628" s="103"/>
      <c r="B1628" s="115"/>
      <c r="E1628" s="106"/>
      <c r="F1628" s="101"/>
      <c r="G1628" s="102"/>
      <c r="H1628" s="102"/>
      <c r="I1628" s="102"/>
      <c r="J1628" s="107"/>
      <c r="K1628" s="102"/>
      <c r="L1628" s="102"/>
      <c r="M1628" s="102"/>
      <c r="N1628" s="102"/>
      <c r="O1628" s="102"/>
      <c r="P1628" s="102"/>
      <c r="Q1628" s="102"/>
      <c r="R1628" s="102"/>
      <c r="S1628" s="105" t="s">
        <v>381</v>
      </c>
    </row>
    <row r="1629" spans="1:19" s="105" customFormat="1" ht="15" hidden="1" x14ac:dyDescent="0.25">
      <c r="A1629" s="116">
        <v>6001</v>
      </c>
      <c r="B1629" s="118" t="s">
        <v>96</v>
      </c>
      <c r="C1629" s="118" t="s">
        <v>93</v>
      </c>
      <c r="D1629" s="118" t="s">
        <v>310</v>
      </c>
      <c r="E1629" s="119"/>
      <c r="F1629" s="120"/>
      <c r="G1629" s="121"/>
      <c r="H1629" s="121"/>
      <c r="I1629" s="121"/>
      <c r="J1629" s="122"/>
      <c r="K1629" s="121"/>
      <c r="L1629" s="121"/>
      <c r="M1629" s="121"/>
      <c r="N1629" s="121"/>
      <c r="O1629" s="121"/>
      <c r="P1629" s="121"/>
      <c r="Q1629" s="121"/>
      <c r="R1629" s="121"/>
      <c r="S1629" s="105" t="s">
        <v>381</v>
      </c>
    </row>
    <row r="1630" spans="1:19" s="105" customFormat="1" ht="15" hidden="1" x14ac:dyDescent="0.25">
      <c r="A1630" s="103"/>
      <c r="B1630" s="104" t="s">
        <v>98</v>
      </c>
      <c r="D1630" s="105" t="s">
        <v>99</v>
      </c>
      <c r="E1630" s="106" t="s">
        <v>333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>
        <v>0</v>
      </c>
      <c r="L1630" s="102">
        <v>0</v>
      </c>
      <c r="M1630" s="102">
        <v>0</v>
      </c>
      <c r="N1630" s="102">
        <v>0</v>
      </c>
      <c r="O1630" s="102">
        <v>0</v>
      </c>
      <c r="P1630" s="102">
        <v>0</v>
      </c>
      <c r="Q1630" s="102">
        <v>0</v>
      </c>
      <c r="R1630" s="102">
        <v>0</v>
      </c>
      <c r="S1630" s="105" t="s">
        <v>381</v>
      </c>
    </row>
    <row r="1631" spans="1:19" s="105" customFormat="1" ht="15" hidden="1" x14ac:dyDescent="0.25">
      <c r="A1631" s="103"/>
      <c r="B1631" s="104"/>
      <c r="E1631" s="106" t="s">
        <v>334</v>
      </c>
      <c r="F1631" s="101">
        <v>0</v>
      </c>
      <c r="G1631" s="102">
        <v>0</v>
      </c>
      <c r="H1631" s="102">
        <v>0</v>
      </c>
      <c r="I1631" s="102">
        <f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381</v>
      </c>
    </row>
    <row r="1632" spans="1:19" s="105" customFormat="1" ht="15" hidden="1" x14ac:dyDescent="0.25">
      <c r="A1632" s="103"/>
      <c r="B1632" s="104"/>
      <c r="E1632" s="106" t="s">
        <v>335</v>
      </c>
      <c r="F1632" s="101">
        <f>SUM(F1630:F1631)</f>
        <v>0</v>
      </c>
      <c r="G1632" s="102">
        <v>0</v>
      </c>
      <c r="H1632" s="102">
        <v>0</v>
      </c>
      <c r="I1632" s="102">
        <f t="shared" ref="I1632" si="565">F1632+G1632-H1632</f>
        <v>0</v>
      </c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381</v>
      </c>
    </row>
    <row r="1633" spans="1:19" s="105" customFormat="1" ht="15" hidden="1" x14ac:dyDescent="0.25">
      <c r="A1633" s="103"/>
      <c r="B1633" s="104"/>
      <c r="E1633" s="106"/>
      <c r="F1633" s="101"/>
      <c r="G1633" s="102"/>
      <c r="H1633" s="102"/>
      <c r="I1633" s="102"/>
      <c r="J1633" s="107"/>
      <c r="K1633" s="102"/>
      <c r="L1633" s="102"/>
      <c r="M1633" s="102"/>
      <c r="N1633" s="102"/>
      <c r="O1633" s="102"/>
      <c r="P1633" s="102"/>
      <c r="Q1633" s="102"/>
      <c r="R1633" s="102"/>
      <c r="S1633" s="105" t="s">
        <v>381</v>
      </c>
    </row>
    <row r="1634" spans="1:19" s="105" customFormat="1" ht="15" hidden="1" x14ac:dyDescent="0.25">
      <c r="A1634" s="103"/>
      <c r="B1634" s="104" t="s">
        <v>311</v>
      </c>
      <c r="D1634" s="105" t="s">
        <v>312</v>
      </c>
      <c r="E1634" s="106" t="s">
        <v>333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>
        <v>0</v>
      </c>
      <c r="L1634" s="102">
        <v>0</v>
      </c>
      <c r="M1634" s="102">
        <v>0</v>
      </c>
      <c r="N1634" s="102">
        <v>0</v>
      </c>
      <c r="O1634" s="102">
        <v>0</v>
      </c>
      <c r="P1634" s="102">
        <v>0</v>
      </c>
      <c r="Q1634" s="102">
        <v>0</v>
      </c>
      <c r="R1634" s="102">
        <v>0</v>
      </c>
      <c r="S1634" s="105" t="s">
        <v>381</v>
      </c>
    </row>
    <row r="1635" spans="1:19" s="105" customFormat="1" ht="15" hidden="1" x14ac:dyDescent="0.25">
      <c r="A1635" s="103"/>
      <c r="B1635" s="104"/>
      <c r="E1635" s="106" t="s">
        <v>334</v>
      </c>
      <c r="F1635" s="101">
        <v>0</v>
      </c>
      <c r="G1635" s="102">
        <v>0</v>
      </c>
      <c r="H1635" s="102">
        <v>0</v>
      </c>
      <c r="I1635" s="102">
        <f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381</v>
      </c>
    </row>
    <row r="1636" spans="1:19" s="105" customFormat="1" ht="15" hidden="1" x14ac:dyDescent="0.25">
      <c r="A1636" s="103"/>
      <c r="B1636" s="104"/>
      <c r="E1636" s="106" t="s">
        <v>335</v>
      </c>
      <c r="F1636" s="101">
        <f>SUM(F1634:F1635)</f>
        <v>0</v>
      </c>
      <c r="G1636" s="102">
        <v>0</v>
      </c>
      <c r="H1636" s="102">
        <v>0</v>
      </c>
      <c r="I1636" s="102">
        <f t="shared" ref="I1636" si="566">F1636+G1636-H1636</f>
        <v>0</v>
      </c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381</v>
      </c>
    </row>
    <row r="1637" spans="1:19" s="105" customFormat="1" ht="15" hidden="1" x14ac:dyDescent="0.25">
      <c r="A1637" s="103"/>
      <c r="B1637" s="104"/>
      <c r="E1637" s="106"/>
      <c r="F1637" s="101"/>
      <c r="G1637" s="102"/>
      <c r="H1637" s="102"/>
      <c r="I1637" s="102"/>
      <c r="J1637" s="107"/>
      <c r="K1637" s="102"/>
      <c r="L1637" s="102"/>
      <c r="M1637" s="102"/>
      <c r="N1637" s="102"/>
      <c r="O1637" s="102"/>
      <c r="P1637" s="102"/>
      <c r="Q1637" s="102"/>
      <c r="R1637" s="102"/>
      <c r="S1637" s="105" t="s">
        <v>381</v>
      </c>
    </row>
    <row r="1638" spans="1:19" s="105" customFormat="1" ht="15" hidden="1" x14ac:dyDescent="0.25">
      <c r="A1638" s="108"/>
      <c r="B1638" s="109" t="s">
        <v>102</v>
      </c>
      <c r="C1638" s="110" t="s">
        <v>93</v>
      </c>
      <c r="D1638" s="110" t="s">
        <v>310</v>
      </c>
      <c r="E1638" s="106" t="s">
        <v>333</v>
      </c>
      <c r="F1638" s="164">
        <f>F1634+F1630</f>
        <v>0</v>
      </c>
      <c r="G1638" s="164">
        <f t="shared" ref="G1638:I1638" si="567">G1634+G1630</f>
        <v>0</v>
      </c>
      <c r="H1638" s="164">
        <f t="shared" si="567"/>
        <v>0</v>
      </c>
      <c r="I1638" s="164">
        <f t="shared" si="567"/>
        <v>0</v>
      </c>
      <c r="J1638" s="114"/>
      <c r="K1638" s="113">
        <v>0</v>
      </c>
      <c r="L1638" s="113">
        <v>0</v>
      </c>
      <c r="M1638" s="113">
        <v>0</v>
      </c>
      <c r="N1638" s="113">
        <v>0</v>
      </c>
      <c r="O1638" s="113">
        <v>0</v>
      </c>
      <c r="P1638" s="113">
        <v>0</v>
      </c>
      <c r="Q1638" s="113">
        <v>0</v>
      </c>
      <c r="R1638" s="113">
        <v>0</v>
      </c>
      <c r="S1638" s="105" t="s">
        <v>381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334</v>
      </c>
      <c r="F1639" s="164">
        <f t="shared" ref="F1639:I1640" si="568">F1635+F1631</f>
        <v>0</v>
      </c>
      <c r="G1639" s="164">
        <f t="shared" si="568"/>
        <v>0</v>
      </c>
      <c r="H1639" s="164">
        <f t="shared" si="568"/>
        <v>0</v>
      </c>
      <c r="I1639" s="164">
        <f t="shared" si="568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381</v>
      </c>
    </row>
    <row r="1640" spans="1:19" s="105" customFormat="1" ht="15" hidden="1" x14ac:dyDescent="0.25">
      <c r="A1640" s="108"/>
      <c r="B1640" s="109"/>
      <c r="C1640" s="110"/>
      <c r="D1640" s="110"/>
      <c r="E1640" s="106" t="s">
        <v>335</v>
      </c>
      <c r="F1640" s="164">
        <f t="shared" si="568"/>
        <v>0</v>
      </c>
      <c r="G1640" s="164">
        <f t="shared" si="568"/>
        <v>0</v>
      </c>
      <c r="H1640" s="164">
        <f t="shared" si="568"/>
        <v>0</v>
      </c>
      <c r="I1640" s="164">
        <f t="shared" si="568"/>
        <v>0</v>
      </c>
      <c r="J1640" s="114"/>
      <c r="K1640" s="113"/>
      <c r="L1640" s="113"/>
      <c r="M1640" s="113"/>
      <c r="N1640" s="113"/>
      <c r="O1640" s="113"/>
      <c r="P1640" s="113"/>
      <c r="Q1640" s="113"/>
      <c r="R1640" s="113"/>
      <c r="S1640" s="105" t="s">
        <v>381</v>
      </c>
    </row>
    <row r="1641" spans="1:19" s="105" customFormat="1" ht="15" hidden="1" x14ac:dyDescent="0.25">
      <c r="A1641" s="103"/>
      <c r="B1641" s="115"/>
      <c r="E1641" s="106"/>
      <c r="F1641" s="166"/>
      <c r="G1641" s="159"/>
      <c r="H1641" s="159"/>
      <c r="I1641" s="159"/>
      <c r="J1641" s="107"/>
      <c r="K1641" s="102"/>
      <c r="L1641" s="102"/>
      <c r="M1641" s="102"/>
      <c r="N1641" s="102"/>
      <c r="O1641" s="102"/>
      <c r="P1641" s="102"/>
      <c r="Q1641" s="102"/>
      <c r="R1641" s="102"/>
      <c r="S1641" s="105" t="s">
        <v>381</v>
      </c>
    </row>
    <row r="1642" spans="1:19" s="171" customFormat="1" ht="38.25" hidden="1" customHeight="1" x14ac:dyDescent="0.25">
      <c r="A1642" s="123" t="s">
        <v>313</v>
      </c>
      <c r="B1642" s="124"/>
      <c r="C1642" s="125"/>
      <c r="D1642" s="125" t="s">
        <v>309</v>
      </c>
      <c r="E1642" s="126" t="s">
        <v>333</v>
      </c>
      <c r="F1642" s="163">
        <f>F1638</f>
        <v>0</v>
      </c>
      <c r="G1642" s="163">
        <f t="shared" ref="G1642:I1642" si="569">G1638</f>
        <v>0</v>
      </c>
      <c r="H1642" s="163">
        <f t="shared" si="569"/>
        <v>0</v>
      </c>
      <c r="I1642" s="163">
        <f t="shared" si="569"/>
        <v>0</v>
      </c>
      <c r="J1642" s="127"/>
      <c r="K1642" s="128">
        <v>0</v>
      </c>
      <c r="L1642" s="128">
        <v>0</v>
      </c>
      <c r="M1642" s="128">
        <v>0</v>
      </c>
      <c r="N1642" s="128">
        <v>0</v>
      </c>
      <c r="O1642" s="128">
        <v>0</v>
      </c>
      <c r="P1642" s="128">
        <v>0</v>
      </c>
      <c r="Q1642" s="128">
        <v>0</v>
      </c>
      <c r="R1642" s="128">
        <v>0</v>
      </c>
      <c r="S1642" s="171" t="s">
        <v>481</v>
      </c>
    </row>
    <row r="1643" spans="1:19" s="171" customFormat="1" ht="23.25" x14ac:dyDescent="0.25">
      <c r="A1643" s="179"/>
      <c r="B1643" s="180"/>
      <c r="C1643" s="173"/>
      <c r="D1643" s="173"/>
      <c r="E1643" s="173" t="s">
        <v>334</v>
      </c>
      <c r="F1643" s="194">
        <f t="shared" ref="F1643:I1644" si="570">F1639</f>
        <v>0</v>
      </c>
      <c r="G1643" s="194">
        <f t="shared" si="570"/>
        <v>0</v>
      </c>
      <c r="H1643" s="194">
        <f t="shared" si="570"/>
        <v>0</v>
      </c>
      <c r="I1643" s="194">
        <f t="shared" si="570"/>
        <v>0</v>
      </c>
      <c r="J1643" s="183"/>
      <c r="K1643" s="182"/>
      <c r="L1643" s="182"/>
      <c r="M1643" s="182"/>
      <c r="N1643" s="182"/>
      <c r="O1643" s="182"/>
      <c r="P1643" s="182"/>
      <c r="Q1643" s="182"/>
      <c r="R1643" s="182"/>
    </row>
    <row r="1644" spans="1:19" s="105" customFormat="1" ht="23.25" hidden="1" x14ac:dyDescent="0.25">
      <c r="A1644" s="179"/>
      <c r="B1644" s="180"/>
      <c r="C1644" s="173"/>
      <c r="D1644" s="173"/>
      <c r="E1644" s="173" t="s">
        <v>335</v>
      </c>
      <c r="F1644" s="194">
        <f t="shared" si="570"/>
        <v>0</v>
      </c>
      <c r="G1644" s="194">
        <f t="shared" si="570"/>
        <v>0</v>
      </c>
      <c r="H1644" s="194">
        <f t="shared" si="570"/>
        <v>0</v>
      </c>
      <c r="I1644" s="194">
        <f t="shared" si="570"/>
        <v>0</v>
      </c>
      <c r="J1644" s="183"/>
      <c r="K1644" s="182"/>
      <c r="L1644" s="182"/>
      <c r="M1644" s="182"/>
      <c r="N1644" s="182"/>
      <c r="O1644" s="182"/>
      <c r="P1644" s="182"/>
      <c r="Q1644" s="182"/>
      <c r="R1644" s="182"/>
      <c r="S1644" s="105" t="s">
        <v>381</v>
      </c>
    </row>
    <row r="1645" spans="1:19" s="173" customFormat="1" ht="24" thickBot="1" x14ac:dyDescent="0.3">
      <c r="A1645" s="103"/>
      <c r="B1645" s="115"/>
      <c r="C1645" s="105"/>
      <c r="D1645" s="105"/>
      <c r="E1645" s="106"/>
      <c r="F1645" s="101"/>
      <c r="G1645" s="102"/>
      <c r="H1645" s="102"/>
      <c r="I1645" s="102"/>
      <c r="J1645" s="107"/>
      <c r="K1645" s="102"/>
      <c r="L1645" s="102"/>
      <c r="M1645" s="102"/>
      <c r="N1645" s="102"/>
      <c r="O1645" s="102"/>
      <c r="P1645" s="102"/>
      <c r="Q1645" s="102"/>
      <c r="R1645" s="102"/>
      <c r="S1645" s="173" t="s">
        <v>471</v>
      </c>
    </row>
    <row r="1646" spans="1:19" s="171" customFormat="1" ht="23.25" x14ac:dyDescent="0.25">
      <c r="A1646" s="312" t="s">
        <v>92</v>
      </c>
      <c r="B1646" s="344"/>
      <c r="C1646" s="313" t="s">
        <v>314</v>
      </c>
      <c r="D1646" s="313" t="s">
        <v>315</v>
      </c>
      <c r="E1646" s="313"/>
      <c r="F1646" s="345"/>
      <c r="G1646" s="315"/>
      <c r="H1646" s="315"/>
      <c r="I1646" s="315"/>
      <c r="J1646" s="315"/>
      <c r="K1646" s="315"/>
      <c r="L1646" s="315"/>
      <c r="M1646" s="315"/>
      <c r="N1646" s="315"/>
      <c r="O1646" s="315"/>
      <c r="P1646" s="315"/>
      <c r="Q1646" s="315"/>
      <c r="R1646" s="315"/>
      <c r="S1646" s="173" t="s">
        <v>471</v>
      </c>
    </row>
    <row r="1647" spans="1:19" s="171" customFormat="1" ht="23.25" x14ac:dyDescent="0.25">
      <c r="A1647" s="174"/>
      <c r="B1647" s="193"/>
      <c r="F1647" s="192"/>
      <c r="G1647" s="176"/>
      <c r="H1647" s="176"/>
      <c r="I1647" s="176"/>
      <c r="J1647" s="177"/>
      <c r="K1647" s="176"/>
      <c r="L1647" s="176"/>
      <c r="M1647" s="176"/>
      <c r="N1647" s="176"/>
      <c r="O1647" s="176"/>
      <c r="P1647" s="176"/>
      <c r="Q1647" s="176"/>
      <c r="R1647" s="176"/>
      <c r="S1647" s="171" t="s">
        <v>417</v>
      </c>
    </row>
    <row r="1648" spans="1:19" s="171" customFormat="1" ht="23.25" x14ac:dyDescent="0.25">
      <c r="A1648" s="316">
        <v>9901</v>
      </c>
      <c r="B1648" s="318" t="s">
        <v>96</v>
      </c>
      <c r="C1648" s="318" t="s">
        <v>93</v>
      </c>
      <c r="D1648" s="318" t="s">
        <v>316</v>
      </c>
      <c r="E1648" s="318"/>
      <c r="F1648" s="333"/>
      <c r="G1648" s="320"/>
      <c r="H1648" s="320"/>
      <c r="I1648" s="320"/>
      <c r="J1648" s="320"/>
      <c r="K1648" s="320"/>
      <c r="L1648" s="320"/>
      <c r="M1648" s="320"/>
      <c r="N1648" s="320"/>
      <c r="O1648" s="320"/>
      <c r="P1648" s="320"/>
      <c r="Q1648" s="320"/>
      <c r="R1648" s="320"/>
      <c r="S1648" s="171" t="s">
        <v>417</v>
      </c>
    </row>
    <row r="1649" spans="1:25" s="171" customFormat="1" ht="38.450000000000003" customHeight="1" x14ac:dyDescent="0.25">
      <c r="A1649" s="174"/>
      <c r="B1649" s="178" t="s">
        <v>317</v>
      </c>
      <c r="D1649" s="171" t="s">
        <v>318</v>
      </c>
      <c r="E1649" s="171" t="s">
        <v>333</v>
      </c>
      <c r="F1649" s="192">
        <v>0</v>
      </c>
      <c r="G1649" s="176">
        <v>0</v>
      </c>
      <c r="H1649" s="176">
        <v>0</v>
      </c>
      <c r="I1649" s="176">
        <f>F1649+G1649-H1649</f>
        <v>0</v>
      </c>
      <c r="J1649" s="177"/>
      <c r="K1649" s="176" t="s">
        <v>2</v>
      </c>
      <c r="L1649" s="176" t="s">
        <v>2</v>
      </c>
      <c r="M1649" s="176" t="s">
        <v>2</v>
      </c>
      <c r="N1649" s="176" t="s">
        <v>2</v>
      </c>
      <c r="O1649" s="176" t="s">
        <v>2</v>
      </c>
      <c r="P1649" s="176" t="s">
        <v>2</v>
      </c>
      <c r="Q1649" s="176" t="s">
        <v>2</v>
      </c>
      <c r="R1649" s="176" t="s">
        <v>2</v>
      </c>
      <c r="S1649" s="171" t="s">
        <v>417</v>
      </c>
    </row>
    <row r="1650" spans="1:25" s="171" customFormat="1" ht="23.25" x14ac:dyDescent="0.25">
      <c r="A1650" s="174"/>
      <c r="B1650" s="193"/>
      <c r="E1650" s="171" t="s">
        <v>334</v>
      </c>
      <c r="F1650" s="192">
        <v>6581942.21</v>
      </c>
      <c r="G1650" s="176">
        <v>0</v>
      </c>
      <c r="H1650" s="176">
        <v>0</v>
      </c>
      <c r="I1650" s="176">
        <f>F1650+G1650-H1650</f>
        <v>6581942.21</v>
      </c>
      <c r="J1650" s="177" t="s">
        <v>334</v>
      </c>
      <c r="K1650" s="176">
        <v>5706956.2699999996</v>
      </c>
      <c r="L1650" s="176">
        <v>0</v>
      </c>
      <c r="M1650" s="176">
        <v>0</v>
      </c>
      <c r="N1650" s="176">
        <f>K1650+L1650-M1650</f>
        <v>5706956.2699999996</v>
      </c>
      <c r="O1650" s="176">
        <v>5706509.9199999999</v>
      </c>
      <c r="P1650" s="176">
        <v>0</v>
      </c>
      <c r="Q1650" s="176">
        <v>0</v>
      </c>
      <c r="R1650" s="176">
        <f>O1650+P1650-Q1650</f>
        <v>5706509.9199999999</v>
      </c>
      <c r="S1650" s="171" t="s">
        <v>417</v>
      </c>
    </row>
    <row r="1651" spans="1:25" s="171" customFormat="1" ht="23.25" x14ac:dyDescent="0.25">
      <c r="A1651" s="174"/>
      <c r="B1651" s="193"/>
      <c r="E1651" s="171" t="s">
        <v>335</v>
      </c>
      <c r="F1651" s="192">
        <v>6581942.21</v>
      </c>
      <c r="G1651" s="176">
        <v>0</v>
      </c>
      <c r="H1651" s="176">
        <v>0</v>
      </c>
      <c r="I1651" s="176">
        <f t="shared" ref="I1651" si="571">F1651+G1651-H1651</f>
        <v>6581942.21</v>
      </c>
      <c r="J1651" s="177"/>
      <c r="K1651" s="176" t="s">
        <v>2</v>
      </c>
      <c r="L1651" s="176" t="s">
        <v>2</v>
      </c>
      <c r="M1651" s="176" t="s">
        <v>2</v>
      </c>
      <c r="N1651" s="176" t="s">
        <v>2</v>
      </c>
      <c r="O1651" s="176" t="s">
        <v>2</v>
      </c>
      <c r="P1651" s="176" t="s">
        <v>2</v>
      </c>
      <c r="Q1651" s="176" t="s">
        <v>2</v>
      </c>
      <c r="R1651" s="176" t="s">
        <v>2</v>
      </c>
      <c r="S1651" s="171" t="s">
        <v>417</v>
      </c>
    </row>
    <row r="1652" spans="1:25" s="171" customFormat="1" ht="23.25" x14ac:dyDescent="0.25">
      <c r="A1652" s="174"/>
      <c r="B1652" s="193"/>
      <c r="F1652" s="192"/>
      <c r="G1652" s="176"/>
      <c r="H1652" s="176"/>
      <c r="I1652" s="176"/>
      <c r="J1652" s="177"/>
      <c r="K1652" s="176"/>
      <c r="L1652" s="176"/>
      <c r="M1652" s="176"/>
      <c r="N1652" s="176"/>
      <c r="O1652" s="176"/>
      <c r="P1652" s="176"/>
      <c r="Q1652" s="176"/>
      <c r="R1652" s="176"/>
      <c r="S1652" s="171" t="s">
        <v>417</v>
      </c>
    </row>
    <row r="1653" spans="1:25" s="171" customFormat="1" ht="46.5" x14ac:dyDescent="0.25">
      <c r="A1653" s="321"/>
      <c r="B1653" s="322" t="s">
        <v>102</v>
      </c>
      <c r="C1653" s="323" t="s">
        <v>93</v>
      </c>
      <c r="D1653" s="323" t="s">
        <v>316</v>
      </c>
      <c r="E1653" s="323" t="s">
        <v>333</v>
      </c>
      <c r="F1653" s="324">
        <f>F1649</f>
        <v>0</v>
      </c>
      <c r="G1653" s="324">
        <f t="shared" ref="G1653:I1653" si="572">G1649</f>
        <v>0</v>
      </c>
      <c r="H1653" s="324">
        <f t="shared" si="572"/>
        <v>0</v>
      </c>
      <c r="I1653" s="324">
        <f t="shared" si="572"/>
        <v>0</v>
      </c>
      <c r="J1653" s="325"/>
      <c r="K1653" s="325" t="s">
        <v>2</v>
      </c>
      <c r="L1653" s="325" t="s">
        <v>2</v>
      </c>
      <c r="M1653" s="325" t="s">
        <v>2</v>
      </c>
      <c r="N1653" s="325" t="s">
        <v>2</v>
      </c>
      <c r="O1653" s="325" t="s">
        <v>2</v>
      </c>
      <c r="P1653" s="325" t="s">
        <v>2</v>
      </c>
      <c r="Q1653" s="325" t="s">
        <v>2</v>
      </c>
      <c r="R1653" s="325" t="s">
        <v>2</v>
      </c>
      <c r="S1653" s="171" t="s">
        <v>417</v>
      </c>
    </row>
    <row r="1654" spans="1:25" s="171" customFormat="1" ht="23.25" x14ac:dyDescent="0.25">
      <c r="A1654" s="321"/>
      <c r="B1654" s="322"/>
      <c r="C1654" s="323"/>
      <c r="D1654" s="323"/>
      <c r="E1654" s="323" t="s">
        <v>334</v>
      </c>
      <c r="F1654" s="324">
        <f t="shared" ref="F1654:I1655" si="573">F1650</f>
        <v>6581942.21</v>
      </c>
      <c r="G1654" s="324">
        <f t="shared" si="573"/>
        <v>0</v>
      </c>
      <c r="H1654" s="324">
        <f t="shared" si="573"/>
        <v>0</v>
      </c>
      <c r="I1654" s="324">
        <f t="shared" si="573"/>
        <v>6581942.21</v>
      </c>
      <c r="J1654" s="325" t="s">
        <v>334</v>
      </c>
      <c r="K1654" s="325">
        <f>K1650</f>
        <v>5706956.2699999996</v>
      </c>
      <c r="L1654" s="325">
        <f t="shared" ref="L1654:N1654" si="574">L1650</f>
        <v>0</v>
      </c>
      <c r="M1654" s="325">
        <f t="shared" si="574"/>
        <v>0</v>
      </c>
      <c r="N1654" s="325">
        <f t="shared" si="574"/>
        <v>5706956.2699999996</v>
      </c>
      <c r="O1654" s="325">
        <f>O1650</f>
        <v>5706509.9199999999</v>
      </c>
      <c r="P1654" s="325">
        <f t="shared" ref="P1654:R1654" si="575">P1650</f>
        <v>0</v>
      </c>
      <c r="Q1654" s="325">
        <f t="shared" si="575"/>
        <v>0</v>
      </c>
      <c r="R1654" s="325">
        <f t="shared" si="575"/>
        <v>5706509.9199999999</v>
      </c>
      <c r="S1654" s="171" t="s">
        <v>417</v>
      </c>
    </row>
    <row r="1655" spans="1:25" s="171" customFormat="1" ht="23.25" x14ac:dyDescent="0.25">
      <c r="A1655" s="321"/>
      <c r="B1655" s="322"/>
      <c r="C1655" s="323"/>
      <c r="D1655" s="323"/>
      <c r="E1655" s="323" t="s">
        <v>335</v>
      </c>
      <c r="F1655" s="324">
        <f t="shared" si="573"/>
        <v>6581942.21</v>
      </c>
      <c r="G1655" s="324">
        <f t="shared" si="573"/>
        <v>0</v>
      </c>
      <c r="H1655" s="324">
        <f t="shared" si="573"/>
        <v>0</v>
      </c>
      <c r="I1655" s="324">
        <f t="shared" si="573"/>
        <v>6581942.21</v>
      </c>
      <c r="J1655" s="325"/>
      <c r="K1655" s="325" t="s">
        <v>2</v>
      </c>
      <c r="L1655" s="325" t="s">
        <v>2</v>
      </c>
      <c r="M1655" s="325" t="s">
        <v>2</v>
      </c>
      <c r="N1655" s="325" t="s">
        <v>2</v>
      </c>
      <c r="O1655" s="325" t="s">
        <v>2</v>
      </c>
      <c r="P1655" s="325" t="s">
        <v>2</v>
      </c>
      <c r="Q1655" s="325" t="s">
        <v>2</v>
      </c>
      <c r="R1655" s="325" t="s">
        <v>2</v>
      </c>
      <c r="S1655" s="171" t="s">
        <v>417</v>
      </c>
    </row>
    <row r="1656" spans="1:25" s="105" customFormat="1" ht="23.25" hidden="1" x14ac:dyDescent="0.25">
      <c r="A1656" s="179"/>
      <c r="B1656" s="180"/>
      <c r="C1656" s="173"/>
      <c r="D1656" s="173"/>
      <c r="E1656" s="173"/>
      <c r="F1656" s="181"/>
      <c r="G1656" s="182"/>
      <c r="H1656" s="182"/>
      <c r="I1656" s="182"/>
      <c r="J1656" s="183"/>
      <c r="K1656" s="182"/>
      <c r="L1656" s="182"/>
      <c r="M1656" s="182"/>
      <c r="N1656" s="182"/>
      <c r="O1656" s="182"/>
      <c r="P1656" s="182"/>
      <c r="Q1656" s="182"/>
      <c r="R1656" s="182"/>
      <c r="S1656" s="105" t="s">
        <v>418</v>
      </c>
    </row>
    <row r="1657" spans="1:25" s="105" customFormat="1" ht="15" hidden="1" x14ac:dyDescent="0.25">
      <c r="A1657" s="116">
        <v>9902</v>
      </c>
      <c r="B1657" s="118" t="s">
        <v>96</v>
      </c>
      <c r="C1657" s="118" t="s">
        <v>104</v>
      </c>
      <c r="D1657" s="118" t="s">
        <v>319</v>
      </c>
      <c r="E1657" s="119"/>
      <c r="F1657" s="120"/>
      <c r="G1657" s="121"/>
      <c r="H1657" s="121"/>
      <c r="I1657" s="121"/>
      <c r="J1657" s="122"/>
      <c r="K1657" s="121"/>
      <c r="L1657" s="121"/>
      <c r="M1657" s="121"/>
      <c r="N1657" s="121"/>
      <c r="O1657" s="121"/>
      <c r="P1657" s="121"/>
      <c r="Q1657" s="121"/>
      <c r="R1657" s="121"/>
      <c r="S1657" s="105" t="s">
        <v>418</v>
      </c>
    </row>
    <row r="1658" spans="1:25" s="105" customFormat="1" ht="15" hidden="1" x14ac:dyDescent="0.25">
      <c r="A1658" s="103"/>
      <c r="B1658" s="104" t="s">
        <v>317</v>
      </c>
      <c r="D1658" s="105" t="s">
        <v>318</v>
      </c>
      <c r="E1658" s="106" t="s">
        <v>333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/>
      <c r="K1658" s="102"/>
      <c r="L1658" s="102"/>
      <c r="M1658" s="102"/>
      <c r="N1658" s="102"/>
      <c r="O1658" s="102"/>
      <c r="P1658" s="102"/>
      <c r="Q1658" s="102"/>
      <c r="R1658" s="102"/>
      <c r="S1658" s="105" t="s">
        <v>418</v>
      </c>
    </row>
    <row r="1659" spans="1:25" s="105" customFormat="1" ht="15" hidden="1" x14ac:dyDescent="0.25">
      <c r="A1659" s="103"/>
      <c r="B1659" s="115"/>
      <c r="E1659" s="106" t="s">
        <v>334</v>
      </c>
      <c r="F1659" s="101">
        <v>0</v>
      </c>
      <c r="G1659" s="102">
        <v>0</v>
      </c>
      <c r="H1659" s="102">
        <v>0</v>
      </c>
      <c r="I1659" s="102">
        <f>F1659+G1659-H1659</f>
        <v>0</v>
      </c>
      <c r="J1659" s="107" t="s">
        <v>334</v>
      </c>
      <c r="K1659" s="102">
        <v>0</v>
      </c>
      <c r="L1659" s="102"/>
      <c r="M1659" s="102"/>
      <c r="N1659" s="102">
        <f>K1659+L1659-M1659</f>
        <v>0</v>
      </c>
      <c r="O1659" s="102">
        <v>0</v>
      </c>
      <c r="P1659" s="102"/>
      <c r="Q1659" s="102"/>
      <c r="R1659" s="102">
        <f>O1659+P1659-Q1659</f>
        <v>0</v>
      </c>
      <c r="S1659" s="105" t="s">
        <v>418</v>
      </c>
    </row>
    <row r="1660" spans="1:25" s="105" customFormat="1" ht="15" hidden="1" x14ac:dyDescent="0.25">
      <c r="A1660" s="103"/>
      <c r="B1660" s="115"/>
      <c r="E1660" s="106" t="s">
        <v>335</v>
      </c>
      <c r="F1660" s="101">
        <f>SUM(F1658:F1659)</f>
        <v>0</v>
      </c>
      <c r="G1660" s="102">
        <v>0</v>
      </c>
      <c r="H1660" s="102">
        <v>0</v>
      </c>
      <c r="I1660" s="102">
        <f t="shared" ref="I1660" si="576">F1660+G1660-H1660</f>
        <v>0</v>
      </c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418</v>
      </c>
    </row>
    <row r="1661" spans="1:25" s="105" customFormat="1" ht="15" hidden="1" x14ac:dyDescent="0.25">
      <c r="A1661" s="103"/>
      <c r="B1661" s="115"/>
      <c r="E1661" s="106"/>
      <c r="F1661" s="101"/>
      <c r="G1661" s="102"/>
      <c r="H1661" s="102"/>
      <c r="I1661" s="102"/>
      <c r="J1661" s="107"/>
      <c r="K1661" s="102"/>
      <c r="L1661" s="102"/>
      <c r="M1661" s="102"/>
      <c r="N1661" s="102"/>
      <c r="O1661" s="102"/>
      <c r="P1661" s="102"/>
      <c r="Q1661" s="102"/>
      <c r="R1661" s="102"/>
      <c r="S1661" s="105" t="s">
        <v>418</v>
      </c>
      <c r="Y1661" s="105" t="s">
        <v>2</v>
      </c>
    </row>
    <row r="1662" spans="1:25" s="105" customFormat="1" ht="15" hidden="1" x14ac:dyDescent="0.25">
      <c r="A1662" s="108"/>
      <c r="B1662" s="109" t="s">
        <v>102</v>
      </c>
      <c r="C1662" s="110" t="s">
        <v>104</v>
      </c>
      <c r="D1662" s="110" t="s">
        <v>319</v>
      </c>
      <c r="E1662" s="111" t="s">
        <v>333</v>
      </c>
      <c r="F1662" s="112">
        <v>0</v>
      </c>
      <c r="G1662" s="113">
        <v>0</v>
      </c>
      <c r="H1662" s="113">
        <v>0</v>
      </c>
      <c r="I1662" s="102">
        <f>F1662+G1662-H1662</f>
        <v>0</v>
      </c>
      <c r="J1662" s="114"/>
      <c r="K1662" s="113"/>
      <c r="L1662" s="113"/>
      <c r="M1662" s="113"/>
      <c r="N1662" s="113"/>
      <c r="O1662" s="113"/>
      <c r="P1662" s="113"/>
      <c r="Q1662" s="113"/>
      <c r="R1662" s="113"/>
      <c r="S1662" s="105" t="s">
        <v>418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334</v>
      </c>
      <c r="F1663" s="112">
        <v>0</v>
      </c>
      <c r="G1663" s="113"/>
      <c r="H1663" s="113"/>
      <c r="I1663" s="102">
        <f>F1663+G1663-H1663</f>
        <v>0</v>
      </c>
      <c r="J1663" s="114" t="s">
        <v>334</v>
      </c>
      <c r="K1663" s="113">
        <f>K1659</f>
        <v>0</v>
      </c>
      <c r="L1663" s="113">
        <f t="shared" ref="L1663:R1663" si="577">L1659</f>
        <v>0</v>
      </c>
      <c r="M1663" s="113">
        <f t="shared" si="577"/>
        <v>0</v>
      </c>
      <c r="N1663" s="113">
        <f t="shared" si="577"/>
        <v>0</v>
      </c>
      <c r="O1663" s="113">
        <f t="shared" si="577"/>
        <v>0</v>
      </c>
      <c r="P1663" s="113">
        <f t="shared" si="577"/>
        <v>0</v>
      </c>
      <c r="Q1663" s="113">
        <f t="shared" si="577"/>
        <v>0</v>
      </c>
      <c r="R1663" s="113">
        <f t="shared" si="577"/>
        <v>0</v>
      </c>
      <c r="S1663" s="105" t="s">
        <v>418</v>
      </c>
    </row>
    <row r="1664" spans="1:25" s="105" customFormat="1" ht="15" hidden="1" x14ac:dyDescent="0.25">
      <c r="A1664" s="108"/>
      <c r="B1664" s="109"/>
      <c r="C1664" s="110"/>
      <c r="D1664" s="110"/>
      <c r="E1664" s="111" t="s">
        <v>335</v>
      </c>
      <c r="F1664" s="112">
        <v>0</v>
      </c>
      <c r="G1664" s="113"/>
      <c r="H1664" s="113"/>
      <c r="I1664" s="102">
        <f t="shared" ref="I1664" si="578">F1664+G1664-H1664</f>
        <v>0</v>
      </c>
      <c r="J1664" s="114"/>
      <c r="K1664" s="113"/>
      <c r="L1664" s="113"/>
      <c r="M1664" s="113"/>
      <c r="N1664" s="113"/>
      <c r="O1664" s="113"/>
      <c r="P1664" s="113"/>
      <c r="Q1664" s="113"/>
      <c r="R1664" s="113"/>
      <c r="S1664" s="105" t="s">
        <v>418</v>
      </c>
    </row>
    <row r="1665" spans="1:19" s="171" customFormat="1" ht="23.25" x14ac:dyDescent="0.25">
      <c r="A1665" s="103"/>
      <c r="B1665" s="115"/>
      <c r="C1665" s="105"/>
      <c r="D1665" s="105"/>
      <c r="E1665" s="106"/>
      <c r="F1665" s="101"/>
      <c r="G1665" s="102"/>
      <c r="H1665" s="102"/>
      <c r="I1665" s="102"/>
      <c r="J1665" s="107"/>
      <c r="K1665" s="102"/>
      <c r="L1665" s="102"/>
      <c r="M1665" s="102"/>
      <c r="N1665" s="102"/>
      <c r="O1665" s="102"/>
      <c r="P1665" s="102"/>
      <c r="Q1665" s="102"/>
      <c r="R1665" s="102"/>
      <c r="S1665" s="171" t="s">
        <v>388</v>
      </c>
    </row>
    <row r="1666" spans="1:19" s="171" customFormat="1" ht="23.25" x14ac:dyDescent="0.25">
      <c r="A1666" s="334" t="s">
        <v>320</v>
      </c>
      <c r="B1666" s="336"/>
      <c r="C1666" s="336"/>
      <c r="D1666" s="336" t="s">
        <v>315</v>
      </c>
      <c r="E1666" s="336" t="s">
        <v>333</v>
      </c>
      <c r="F1666" s="337">
        <f>F1662+F1653</f>
        <v>0</v>
      </c>
      <c r="G1666" s="337">
        <f t="shared" ref="G1666:I1666" si="579">G1662+G1653</f>
        <v>0</v>
      </c>
      <c r="H1666" s="337">
        <f t="shared" si="579"/>
        <v>0</v>
      </c>
      <c r="I1666" s="337">
        <f t="shared" si="579"/>
        <v>0</v>
      </c>
      <c r="J1666" s="338"/>
      <c r="K1666" s="338" t="s">
        <v>2</v>
      </c>
      <c r="L1666" s="338" t="s">
        <v>2</v>
      </c>
      <c r="M1666" s="338" t="s">
        <v>2</v>
      </c>
      <c r="N1666" s="338" t="s">
        <v>2</v>
      </c>
      <c r="O1666" s="338" t="s">
        <v>2</v>
      </c>
      <c r="P1666" s="338" t="s">
        <v>2</v>
      </c>
      <c r="Q1666" s="338" t="s">
        <v>2</v>
      </c>
      <c r="R1666" s="338" t="s">
        <v>2</v>
      </c>
      <c r="S1666" s="171" t="s">
        <v>388</v>
      </c>
    </row>
    <row r="1667" spans="1:19" s="171" customFormat="1" ht="23.25" x14ac:dyDescent="0.25">
      <c r="A1667" s="339"/>
      <c r="B1667" s="341"/>
      <c r="C1667" s="341"/>
      <c r="D1667" s="341"/>
      <c r="E1667" s="341" t="s">
        <v>334</v>
      </c>
      <c r="F1667" s="342">
        <f t="shared" ref="F1667:I1668" si="580">F1663+F1654</f>
        <v>6581942.21</v>
      </c>
      <c r="G1667" s="342">
        <f t="shared" si="580"/>
        <v>0</v>
      </c>
      <c r="H1667" s="342">
        <f t="shared" si="580"/>
        <v>0</v>
      </c>
      <c r="I1667" s="342">
        <f t="shared" si="580"/>
        <v>6581942.21</v>
      </c>
      <c r="J1667" s="343" t="s">
        <v>334</v>
      </c>
      <c r="K1667" s="343">
        <f>K1663+K1654</f>
        <v>5706956.2699999996</v>
      </c>
      <c r="L1667" s="343">
        <f t="shared" ref="L1667:R1667" si="581">L1663+L1654</f>
        <v>0</v>
      </c>
      <c r="M1667" s="343">
        <f t="shared" si="581"/>
        <v>0</v>
      </c>
      <c r="N1667" s="343">
        <f t="shared" si="581"/>
        <v>5706956.2699999996</v>
      </c>
      <c r="O1667" s="343">
        <f t="shared" si="581"/>
        <v>5706509.9199999999</v>
      </c>
      <c r="P1667" s="343">
        <f t="shared" si="581"/>
        <v>0</v>
      </c>
      <c r="Q1667" s="343">
        <f t="shared" si="581"/>
        <v>0</v>
      </c>
      <c r="R1667" s="343">
        <f t="shared" si="581"/>
        <v>5706509.9199999999</v>
      </c>
      <c r="S1667" s="171" t="s">
        <v>388</v>
      </c>
    </row>
    <row r="1668" spans="1:19" s="171" customFormat="1" ht="23.25" x14ac:dyDescent="0.25">
      <c r="A1668" s="339"/>
      <c r="B1668" s="341"/>
      <c r="C1668" s="341"/>
      <c r="D1668" s="341"/>
      <c r="E1668" s="341" t="s">
        <v>335</v>
      </c>
      <c r="F1668" s="342">
        <f t="shared" si="580"/>
        <v>6581942.21</v>
      </c>
      <c r="G1668" s="342">
        <f t="shared" si="580"/>
        <v>0</v>
      </c>
      <c r="H1668" s="342">
        <f t="shared" si="580"/>
        <v>0</v>
      </c>
      <c r="I1668" s="342">
        <f t="shared" si="580"/>
        <v>6581942.21</v>
      </c>
      <c r="J1668" s="343"/>
      <c r="K1668" s="343" t="s">
        <v>2</v>
      </c>
      <c r="L1668" s="343" t="s">
        <v>2</v>
      </c>
      <c r="M1668" s="343" t="s">
        <v>2</v>
      </c>
      <c r="N1668" s="343" t="s">
        <v>2</v>
      </c>
      <c r="O1668" s="343" t="s">
        <v>2</v>
      </c>
      <c r="P1668" s="343" t="s">
        <v>2</v>
      </c>
      <c r="Q1668" s="343" t="s">
        <v>2</v>
      </c>
      <c r="R1668" s="343" t="s">
        <v>2</v>
      </c>
      <c r="S1668" s="171" t="s">
        <v>388</v>
      </c>
    </row>
    <row r="1669" spans="1:19" s="171" customFormat="1" ht="24" thickBot="1" x14ac:dyDescent="0.3">
      <c r="A1669" s="179"/>
      <c r="B1669" s="173"/>
      <c r="C1669" s="173"/>
      <c r="D1669" s="173"/>
      <c r="E1669" s="173"/>
      <c r="F1669" s="194"/>
      <c r="G1669" s="195"/>
      <c r="H1669" s="195"/>
      <c r="I1669" s="195"/>
      <c r="J1669" s="183"/>
      <c r="K1669" s="182"/>
      <c r="L1669" s="182"/>
      <c r="M1669" s="182"/>
      <c r="N1669" s="182"/>
      <c r="O1669" s="182"/>
      <c r="P1669" s="182"/>
      <c r="Q1669" s="182"/>
      <c r="R1669" s="182"/>
      <c r="S1669" s="171" t="s">
        <v>389</v>
      </c>
    </row>
    <row r="1670" spans="1:19" s="171" customFormat="1" ht="23.25" x14ac:dyDescent="0.25">
      <c r="A1670" s="312" t="s">
        <v>321</v>
      </c>
      <c r="B1670" s="313"/>
      <c r="C1670" s="313"/>
      <c r="D1670" s="313"/>
      <c r="E1670" s="313" t="s">
        <v>333</v>
      </c>
      <c r="F1670" s="345">
        <f t="shared" ref="F1670:I1672" si="582">F1666+F1642+F1625+F1603+F1557+F1517+F411+F1475+F1435+F1378+F1304+F1213+F1124+F947+F890+F782+F623+F566+F526+F469+F269+F212+F167</f>
        <v>2425453.4800000004</v>
      </c>
      <c r="G1670" s="345">
        <f t="shared" si="582"/>
        <v>0</v>
      </c>
      <c r="H1670" s="345">
        <f t="shared" si="582"/>
        <v>0</v>
      </c>
      <c r="I1670" s="345">
        <f t="shared" si="582"/>
        <v>2425453.4800000004</v>
      </c>
      <c r="J1670" s="315"/>
      <c r="K1670" s="315" t="s">
        <v>2</v>
      </c>
      <c r="L1670" s="315" t="s">
        <v>2</v>
      </c>
      <c r="M1670" s="315" t="s">
        <v>2</v>
      </c>
      <c r="N1670" s="315" t="s">
        <v>2</v>
      </c>
      <c r="O1670" s="315" t="s">
        <v>2</v>
      </c>
      <c r="P1670" s="315" t="s">
        <v>2</v>
      </c>
      <c r="Q1670" s="315" t="s">
        <v>2</v>
      </c>
      <c r="R1670" s="315" t="s">
        <v>2</v>
      </c>
      <c r="S1670" s="171" t="s">
        <v>389</v>
      </c>
    </row>
    <row r="1671" spans="1:19" s="171" customFormat="1" ht="23.25" x14ac:dyDescent="0.25">
      <c r="A1671" s="348"/>
      <c r="B1671" s="349"/>
      <c r="C1671" s="349"/>
      <c r="D1671" s="349"/>
      <c r="E1671" s="349" t="s">
        <v>334</v>
      </c>
      <c r="F1671" s="350">
        <f t="shared" si="582"/>
        <v>37059938.060000002</v>
      </c>
      <c r="G1671" s="350">
        <f t="shared" si="582"/>
        <v>2070494.3800000001</v>
      </c>
      <c r="H1671" s="350">
        <f t="shared" si="582"/>
        <v>0</v>
      </c>
      <c r="I1671" s="350">
        <f t="shared" si="582"/>
        <v>39130432.439999998</v>
      </c>
      <c r="J1671" s="351" t="s">
        <v>334</v>
      </c>
      <c r="K1671" s="350">
        <f t="shared" ref="K1671:R1671" si="583">K1667+K1643+K1626+K1604+K1558+K1518+K412+K1476+K1436+K1379+K1305+K1214+K1125+K948+K891+K783+K624+K567+K527+K470+K270+K213+K168</f>
        <v>29846350</v>
      </c>
      <c r="L1671" s="350">
        <f t="shared" si="583"/>
        <v>0</v>
      </c>
      <c r="M1671" s="350">
        <f t="shared" si="583"/>
        <v>0</v>
      </c>
      <c r="N1671" s="350">
        <f t="shared" si="583"/>
        <v>29846350</v>
      </c>
      <c r="O1671" s="350">
        <f t="shared" si="583"/>
        <v>29252520</v>
      </c>
      <c r="P1671" s="350">
        <f t="shared" si="583"/>
        <v>0</v>
      </c>
      <c r="Q1671" s="350">
        <f t="shared" si="583"/>
        <v>0</v>
      </c>
      <c r="R1671" s="350">
        <f t="shared" si="583"/>
        <v>29252520</v>
      </c>
      <c r="S1671" s="171" t="s">
        <v>389</v>
      </c>
    </row>
    <row r="1672" spans="1:19" s="171" customFormat="1" ht="23.25" x14ac:dyDescent="0.25">
      <c r="A1672" s="348"/>
      <c r="B1672" s="349"/>
      <c r="C1672" s="349"/>
      <c r="D1672" s="349"/>
      <c r="E1672" s="349" t="s">
        <v>335</v>
      </c>
      <c r="F1672" s="350">
        <f t="shared" si="582"/>
        <v>39485391.540000007</v>
      </c>
      <c r="G1672" s="350">
        <f t="shared" si="582"/>
        <v>2070494.3800000001</v>
      </c>
      <c r="H1672" s="350">
        <f t="shared" si="582"/>
        <v>0</v>
      </c>
      <c r="I1672" s="350">
        <f t="shared" si="582"/>
        <v>41555885.920000002</v>
      </c>
      <c r="J1672" s="351"/>
      <c r="K1672" s="351" t="s">
        <v>2</v>
      </c>
      <c r="L1672" s="351" t="s">
        <v>2</v>
      </c>
      <c r="M1672" s="351" t="s">
        <v>2</v>
      </c>
      <c r="N1672" s="351" t="s">
        <v>2</v>
      </c>
      <c r="O1672" s="351" t="s">
        <v>2</v>
      </c>
      <c r="P1672" s="351" t="s">
        <v>2</v>
      </c>
      <c r="Q1672" s="351" t="s">
        <v>2</v>
      </c>
      <c r="R1672" s="351" t="s">
        <v>2</v>
      </c>
      <c r="S1672" s="171" t="s">
        <v>389</v>
      </c>
    </row>
    <row r="1673" spans="1:19" s="171" customFormat="1" ht="24" thickBot="1" x14ac:dyDescent="0.3">
      <c r="A1673" s="179"/>
      <c r="B1673" s="173"/>
      <c r="C1673" s="173"/>
      <c r="D1673" s="173"/>
      <c r="E1673" s="173"/>
      <c r="F1673" s="181"/>
      <c r="G1673" s="182"/>
      <c r="H1673" s="182"/>
      <c r="I1673" s="182"/>
      <c r="J1673" s="183"/>
      <c r="K1673" s="182"/>
      <c r="L1673" s="182"/>
      <c r="M1673" s="182"/>
      <c r="N1673" s="182"/>
      <c r="O1673" s="182"/>
      <c r="P1673" s="182"/>
      <c r="Q1673" s="182"/>
      <c r="R1673" s="182"/>
      <c r="S1673" s="171" t="s">
        <v>390</v>
      </c>
    </row>
    <row r="1674" spans="1:19" s="171" customFormat="1" ht="46.5" x14ac:dyDescent="0.25">
      <c r="A1674" s="312" t="s">
        <v>322</v>
      </c>
      <c r="B1674" s="313"/>
      <c r="C1674" s="313"/>
      <c r="D1674" s="313"/>
      <c r="E1674" s="313" t="s">
        <v>333</v>
      </c>
      <c r="F1674" s="345">
        <f>F1670</f>
        <v>2425453.4800000004</v>
      </c>
      <c r="G1674" s="345">
        <f t="shared" ref="G1674:I1674" si="584">G1670</f>
        <v>0</v>
      </c>
      <c r="H1674" s="345">
        <f t="shared" si="584"/>
        <v>0</v>
      </c>
      <c r="I1674" s="345">
        <f t="shared" si="584"/>
        <v>2425453.4800000004</v>
      </c>
      <c r="J1674" s="315"/>
      <c r="K1674" s="315" t="s">
        <v>2</v>
      </c>
      <c r="L1674" s="315" t="s">
        <v>2</v>
      </c>
      <c r="M1674" s="315" t="s">
        <v>2</v>
      </c>
      <c r="N1674" s="315" t="s">
        <v>2</v>
      </c>
      <c r="O1674" s="315" t="s">
        <v>2</v>
      </c>
      <c r="P1674" s="315" t="s">
        <v>2</v>
      </c>
      <c r="Q1674" s="315" t="s">
        <v>2</v>
      </c>
      <c r="R1674" s="315" t="s">
        <v>2</v>
      </c>
      <c r="S1674" s="171" t="s">
        <v>390</v>
      </c>
    </row>
    <row r="1675" spans="1:19" s="171" customFormat="1" ht="23.25" x14ac:dyDescent="0.25">
      <c r="A1675" s="348"/>
      <c r="B1675" s="349"/>
      <c r="C1675" s="349"/>
      <c r="D1675" s="349"/>
      <c r="E1675" s="349" t="s">
        <v>334</v>
      </c>
      <c r="F1675" s="350">
        <f t="shared" ref="F1675:R1676" si="585">F1671</f>
        <v>37059938.060000002</v>
      </c>
      <c r="G1675" s="350">
        <f t="shared" si="585"/>
        <v>2070494.3800000001</v>
      </c>
      <c r="H1675" s="350">
        <f t="shared" si="585"/>
        <v>0</v>
      </c>
      <c r="I1675" s="350">
        <f t="shared" si="585"/>
        <v>39130432.439999998</v>
      </c>
      <c r="J1675" s="351" t="s">
        <v>334</v>
      </c>
      <c r="K1675" s="350">
        <f t="shared" si="585"/>
        <v>29846350</v>
      </c>
      <c r="L1675" s="350">
        <f t="shared" si="585"/>
        <v>0</v>
      </c>
      <c r="M1675" s="350">
        <f t="shared" si="585"/>
        <v>0</v>
      </c>
      <c r="N1675" s="350">
        <f t="shared" si="585"/>
        <v>29846350</v>
      </c>
      <c r="O1675" s="350">
        <f t="shared" si="585"/>
        <v>29252520</v>
      </c>
      <c r="P1675" s="350">
        <f t="shared" si="585"/>
        <v>0</v>
      </c>
      <c r="Q1675" s="350">
        <f t="shared" si="585"/>
        <v>0</v>
      </c>
      <c r="R1675" s="350">
        <f t="shared" si="585"/>
        <v>29252520</v>
      </c>
      <c r="S1675" s="171" t="s">
        <v>390</v>
      </c>
    </row>
    <row r="1676" spans="1:19" ht="23.25" x14ac:dyDescent="0.25">
      <c r="A1676" s="348"/>
      <c r="B1676" s="349"/>
      <c r="C1676" s="349"/>
      <c r="D1676" s="349"/>
      <c r="E1676" s="349" t="s">
        <v>335</v>
      </c>
      <c r="F1676" s="350">
        <f t="shared" si="585"/>
        <v>39485391.540000007</v>
      </c>
      <c r="G1676" s="350">
        <f t="shared" si="585"/>
        <v>2070494.3800000001</v>
      </c>
      <c r="H1676" s="350">
        <f t="shared" si="585"/>
        <v>0</v>
      </c>
      <c r="I1676" s="350">
        <f t="shared" si="585"/>
        <v>41555885.920000002</v>
      </c>
      <c r="J1676" s="351"/>
      <c r="K1676" s="351" t="s">
        <v>2</v>
      </c>
      <c r="L1676" s="351" t="s">
        <v>2</v>
      </c>
      <c r="M1676" s="351" t="s">
        <v>2</v>
      </c>
      <c r="N1676" s="351" t="s">
        <v>2</v>
      </c>
      <c r="O1676" s="351" t="s">
        <v>2</v>
      </c>
      <c r="P1676" s="351" t="s">
        <v>2</v>
      </c>
      <c r="Q1676" s="351" t="s">
        <v>2</v>
      </c>
      <c r="R1676" s="351" t="s">
        <v>2</v>
      </c>
    </row>
    <row r="1677" spans="1:19" x14ac:dyDescent="0.25">
      <c r="F1677" s="168" t="s">
        <v>2</v>
      </c>
    </row>
    <row r="1678" spans="1:19" x14ac:dyDescent="0.25">
      <c r="F1678" s="168" t="s">
        <v>2</v>
      </c>
    </row>
    <row r="1679" spans="1:19" x14ac:dyDescent="0.25">
      <c r="I1679" s="169" t="s">
        <v>2</v>
      </c>
    </row>
    <row r="1680" spans="1:19" x14ac:dyDescent="0.25">
      <c r="I1680" s="169" t="s">
        <v>2</v>
      </c>
    </row>
  </sheetData>
  <autoFilter ref="A3:S1678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25" right="0.25" top="0.75" bottom="0.75" header="0.3" footer="0.3"/>
  <pageSetup paperSize="8" scale="40" fitToHeight="0" orientation="landscape" r:id="rId1"/>
  <headerFooter>
    <oddHeader xml:space="preserve">&amp;C </oddHeader>
    <oddFooter xml:space="preserve">&amp;C&amp;14 &amp;R&amp;14 </oddFooter>
  </headerFooter>
  <rowBreaks count="8" manualBreakCount="8">
    <brk id="68" max="17" man="1"/>
    <brk id="136" max="17" man="1"/>
    <brk id="371" max="17" man="1"/>
    <brk id="472" max="16383" man="1"/>
    <brk id="529" max="16383" man="1"/>
    <brk id="785" max="17" man="1"/>
    <brk id="1307" max="16383" man="1"/>
    <brk id="1560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86" t="s">
        <v>2</v>
      </c>
      <c r="B1" s="386"/>
      <c r="C1" s="386"/>
      <c r="D1" s="386"/>
      <c r="E1" s="386"/>
      <c r="F1" s="386"/>
      <c r="G1" s="386"/>
      <c r="H1" s="386"/>
      <c r="I1" s="386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87" t="s">
        <v>351</v>
      </c>
      <c r="B4" s="387"/>
      <c r="C4" s="387"/>
      <c r="D4" s="387"/>
      <c r="E4" s="387"/>
      <c r="F4" s="387"/>
      <c r="G4" s="387"/>
      <c r="H4" s="387"/>
    </row>
    <row r="5" spans="1:15" ht="28.5" x14ac:dyDescent="0.25">
      <c r="A5" s="56"/>
      <c r="B5" s="56"/>
      <c r="C5" s="56"/>
      <c r="D5" s="56"/>
      <c r="E5" s="56"/>
      <c r="F5" s="57"/>
      <c r="G5" s="388"/>
      <c r="H5" s="389"/>
    </row>
    <row r="6" spans="1:15" ht="28.5" x14ac:dyDescent="0.25">
      <c r="A6" s="390" t="s">
        <v>353</v>
      </c>
      <c r="B6" s="390"/>
      <c r="C6" s="390"/>
      <c r="D6" s="390"/>
      <c r="E6" s="390"/>
      <c r="F6" s="390"/>
      <c r="G6" s="390"/>
      <c r="H6" s="390"/>
    </row>
    <row r="7" spans="1:15" ht="21.75" thickBot="1" x14ac:dyDescent="0.3"/>
    <row r="8" spans="1:15" ht="21.75" thickTop="1" x14ac:dyDescent="0.25">
      <c r="A8" s="391" t="s">
        <v>91</v>
      </c>
      <c r="B8" s="392"/>
      <c r="C8" s="393"/>
      <c r="D8" s="398" t="s">
        <v>1</v>
      </c>
      <c r="E8" s="398"/>
      <c r="F8" s="401" t="s">
        <v>354</v>
      </c>
      <c r="G8" s="404" t="s">
        <v>336</v>
      </c>
      <c r="H8" s="405"/>
      <c r="I8" s="401" t="s">
        <v>352</v>
      </c>
    </row>
    <row r="9" spans="1:15" ht="21.75" thickBot="1" x14ac:dyDescent="0.3">
      <c r="A9" s="384"/>
      <c r="B9" s="385"/>
      <c r="C9" s="394"/>
      <c r="D9" s="399"/>
      <c r="E9" s="399"/>
      <c r="F9" s="402"/>
      <c r="G9" s="406"/>
      <c r="H9" s="407"/>
      <c r="I9" s="402"/>
    </row>
    <row r="10" spans="1:15" ht="83.25" customHeight="1" thickTop="1" thickBot="1" x14ac:dyDescent="0.3">
      <c r="A10" s="395"/>
      <c r="B10" s="396"/>
      <c r="C10" s="397"/>
      <c r="D10" s="400"/>
      <c r="E10" s="400"/>
      <c r="F10" s="403"/>
      <c r="G10" s="10" t="s">
        <v>337</v>
      </c>
      <c r="H10" s="11" t="s">
        <v>338</v>
      </c>
      <c r="I10" s="403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82" t="s">
        <v>92</v>
      </c>
      <c r="B12" s="383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84" t="s">
        <v>102</v>
      </c>
      <c r="B17" s="385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84" t="s">
        <v>102</v>
      </c>
      <c r="B22" s="385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84" t="s">
        <v>102</v>
      </c>
      <c r="B27" s="385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84" t="s">
        <v>102</v>
      </c>
      <c r="B33" s="385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84" t="s">
        <v>343</v>
      </c>
      <c r="B35" s="385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82" t="s">
        <v>92</v>
      </c>
      <c r="B37" s="383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84" t="s">
        <v>102</v>
      </c>
      <c r="B42" s="385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84" t="s">
        <v>343</v>
      </c>
      <c r="B44" s="385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82" t="s">
        <v>92</v>
      </c>
      <c r="B46" s="383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84" t="s">
        <v>102</v>
      </c>
      <c r="B51" s="385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84" t="s">
        <v>343</v>
      </c>
      <c r="B53" s="385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82" t="s">
        <v>92</v>
      </c>
      <c r="B55" s="383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84" t="s">
        <v>102</v>
      </c>
      <c r="B60" s="385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84" t="s">
        <v>343</v>
      </c>
      <c r="B62" s="385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Grassi Leonardo</cp:lastModifiedBy>
  <cp:lastPrinted>2023-07-21T06:53:13Z</cp:lastPrinted>
  <dcterms:created xsi:type="dcterms:W3CDTF">2015-06-11T15:19:37Z</dcterms:created>
  <dcterms:modified xsi:type="dcterms:W3CDTF">2023-08-01T13:22:33Z</dcterms:modified>
</cp:coreProperties>
</file>