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40" yWindow="60" windowWidth="12300" windowHeight="7308"/>
  </bookViews>
  <sheets>
    <sheet name="1 ENTRATE " sheetId="1" r:id="rId1"/>
    <sheet name="2 SPESE" sheetId="2" r:id="rId2"/>
    <sheet name="3 ENTR x Titoli" sheetId="4" r:id="rId3"/>
    <sheet name="4 SPESE x Missioni" sheetId="5" r:id="rId4"/>
    <sheet name="5 SPESE x Titoli" sheetId="6" r:id="rId5"/>
    <sheet name="6 QGEN" sheetId="8" r:id="rId6"/>
    <sheet name="7 EQU" sheetId="7" r:id="rId7"/>
    <sheet name="8 Riesam SINTESI" sheetId="12" r:id="rId8"/>
    <sheet name="8 Riesam A1" sheetId="9" r:id="rId9"/>
    <sheet name="8 RIesam A2" sheetId="10" r:id="rId10"/>
    <sheet name="8 Riesam A3" sheetId="11" r:id="rId11"/>
    <sheet name="9 FPV 2022" sheetId="13" r:id="rId12"/>
    <sheet name="9 FPV 2023" sheetId="14" r:id="rId13"/>
    <sheet name="9 FPV 2024" sheetId="15" r:id="rId14"/>
    <sheet name="10 FCDE 2022" sheetId="16" r:id="rId15"/>
    <sheet name="10 FCDE 2023" sheetId="17" r:id="rId16"/>
    <sheet name="10 FCDE 2024" sheetId="18" r:id="rId17"/>
    <sheet name="11 SPESE OBBL 2022" sheetId="19" r:id="rId18"/>
    <sheet name="12 Imprevisti" sheetId="23" r:id="rId19"/>
    <sheet name="13 DCA Entr" sheetId="20" r:id="rId20"/>
    <sheet name="13 DCA Spese" sheetId="21" r:id="rId21"/>
    <sheet name="14 Interventi SPES INVEST 2022 " sheetId="22" r:id="rId22"/>
    <sheet name="Relazione RPP" sheetId="24" r:id="rId23"/>
    <sheet name="Parere" sheetId="25" r:id="rId24"/>
  </sheets>
  <definedNames>
    <definedName name="_xlnm._FilterDatabase" localSheetId="17" hidden="1">'11 SPESE OBBL 2022'!$A$1:$I$123</definedName>
    <definedName name="_xlnm._FilterDatabase" localSheetId="19" hidden="1">'13 DCA Entr'!$A$1:$H$28</definedName>
    <definedName name="_xlnm._FilterDatabase" localSheetId="20" hidden="1">'13 DCA Spese'!$A$1:$R$135</definedName>
    <definedName name="_xlnm._FilterDatabase" localSheetId="21" hidden="1">'14 Interventi SPES INVEST 2022 '!$A$1:$I$27</definedName>
    <definedName name="_xlnm._FilterDatabase" localSheetId="11" hidden="1">'9 FPV 2022'!$B$1:$B$157</definedName>
    <definedName name="_xlnm._FilterDatabase" localSheetId="12" hidden="1">'9 FPV 2023'!$B$1:$B$157</definedName>
    <definedName name="_xlnm.Print_Area" localSheetId="14">'10 FCDE 2022'!$A$1:$F$104</definedName>
    <definedName name="_xlnm.Print_Area" localSheetId="15">'10 FCDE 2023'!$A$1:$F$104</definedName>
    <definedName name="_xlnm.Print_Area" localSheetId="16">'10 FCDE 2024'!$A$1:$F$104</definedName>
    <definedName name="_xlnm.Print_Area" localSheetId="21">'14 Interventi SPES INVEST 2022 '!$A$1:$I$34</definedName>
    <definedName name="_xlnm.Print_Area" localSheetId="6">'7 EQU'!$A$1:$E$62</definedName>
    <definedName name="_xlnm.Print_Area" localSheetId="8">'8 Riesam A1'!$A$1:$H$41</definedName>
    <definedName name="_xlnm.Print_Area" localSheetId="10">'8 Riesam A3'!$A$1:$K$14</definedName>
    <definedName name="_xlnm.Print_Area" localSheetId="7">'8 Riesam SINTESI'!$A$1:$C$55</definedName>
    <definedName name="_xlnm.Print_Area" localSheetId="11">'9 FPV 2022'!$A$1:$J$157</definedName>
    <definedName name="_xlnm.Print_Area" localSheetId="12">'9 FPV 2023'!$A$1:$J$157</definedName>
    <definedName name="_xlnm.Print_Area" localSheetId="13">'9 FPV 2024'!$A$1:$J$157</definedName>
    <definedName name="_xlnm.Print_Titles" localSheetId="17">'11 SPESE OBBL 2022'!$1:$1</definedName>
    <definedName name="_xlnm.Print_Titles" localSheetId="19">'13 DCA Entr'!$1:$1</definedName>
    <definedName name="_xlnm.Print_Titles" localSheetId="20">'13 DCA Spese'!$1:$1</definedName>
    <definedName name="_xlnm.Print_Titles" localSheetId="21">'14 Interventi SPES INVEST 2022 '!$1:$1</definedName>
    <definedName name="_xlnm.Print_Titles" localSheetId="1">'2 SPESE'!$2:$4</definedName>
    <definedName name="_xlnm.Print_Titles" localSheetId="11">'9 FPV 2022'!$1:$8</definedName>
    <definedName name="_xlnm.Print_Titles" localSheetId="12">'9 FPV 2023'!$1:$8</definedName>
    <definedName name="_xlnm.Print_Titles" localSheetId="13">'9 FPV 2024'!$1:$8</definedName>
  </definedNames>
  <calcPr calcId="191029" fullCalcOnLoad="1"/>
</workbook>
</file>

<file path=xl/calcChain.xml><?xml version="1.0" encoding="utf-8"?>
<calcChain xmlns="http://schemas.openxmlformats.org/spreadsheetml/2006/main">
  <c r="G28" i="22"/>
  <c r="H28"/>
  <c r="H33"/>
  <c r="I28"/>
  <c r="G30"/>
  <c r="H30"/>
  <c r="I30"/>
  <c r="G32"/>
  <c r="G33"/>
  <c r="H32"/>
  <c r="I32"/>
  <c r="I33"/>
  <c r="G4" i="19"/>
  <c r="G5"/>
  <c r="G77"/>
  <c r="C14" i="18"/>
  <c r="C18"/>
  <c r="D18"/>
  <c r="E18"/>
  <c r="C22"/>
  <c r="D22"/>
  <c r="D31"/>
  <c r="D93"/>
  <c r="D96"/>
  <c r="E22"/>
  <c r="C31"/>
  <c r="E31"/>
  <c r="F34"/>
  <c r="C44"/>
  <c r="D44"/>
  <c r="E44"/>
  <c r="E46"/>
  <c r="F46"/>
  <c r="C46"/>
  <c r="D46"/>
  <c r="F49"/>
  <c r="F51"/>
  <c r="F53"/>
  <c r="F57"/>
  <c r="C59"/>
  <c r="D59"/>
  <c r="E59"/>
  <c r="F59"/>
  <c r="C68"/>
  <c r="D68"/>
  <c r="E68"/>
  <c r="C73"/>
  <c r="D73"/>
  <c r="E73"/>
  <c r="E79"/>
  <c r="C79"/>
  <c r="C99"/>
  <c r="D79"/>
  <c r="D99"/>
  <c r="C91"/>
  <c r="D91"/>
  <c r="E91"/>
  <c r="C93"/>
  <c r="C96"/>
  <c r="C14" i="17"/>
  <c r="C18"/>
  <c r="D18"/>
  <c r="E18"/>
  <c r="C22"/>
  <c r="D22"/>
  <c r="D31"/>
  <c r="E22"/>
  <c r="C31"/>
  <c r="E31"/>
  <c r="F34"/>
  <c r="C44"/>
  <c r="D44"/>
  <c r="E44"/>
  <c r="E46"/>
  <c r="F46"/>
  <c r="C46"/>
  <c r="D46"/>
  <c r="F49"/>
  <c r="F51"/>
  <c r="F53"/>
  <c r="F57"/>
  <c r="C59"/>
  <c r="C93"/>
  <c r="C96"/>
  <c r="D59"/>
  <c r="E59"/>
  <c r="C68"/>
  <c r="D68"/>
  <c r="E68"/>
  <c r="C73"/>
  <c r="D73"/>
  <c r="E73"/>
  <c r="E79"/>
  <c r="E99"/>
  <c r="C79"/>
  <c r="D79"/>
  <c r="D93"/>
  <c r="C91"/>
  <c r="D91"/>
  <c r="E91"/>
  <c r="C99"/>
  <c r="C14" i="16"/>
  <c r="C18"/>
  <c r="D18"/>
  <c r="E18"/>
  <c r="C22"/>
  <c r="D22"/>
  <c r="D31"/>
  <c r="E22"/>
  <c r="C31"/>
  <c r="C93"/>
  <c r="C96"/>
  <c r="E31"/>
  <c r="F34"/>
  <c r="C44"/>
  <c r="D44"/>
  <c r="D46"/>
  <c r="E44"/>
  <c r="E46"/>
  <c r="F46"/>
  <c r="C46"/>
  <c r="F49"/>
  <c r="F53"/>
  <c r="F57"/>
  <c r="C59"/>
  <c r="F59"/>
  <c r="D59"/>
  <c r="E59"/>
  <c r="C68"/>
  <c r="D68"/>
  <c r="E68"/>
  <c r="C73"/>
  <c r="D73"/>
  <c r="D79"/>
  <c r="D99"/>
  <c r="E73"/>
  <c r="C79"/>
  <c r="C99"/>
  <c r="E79"/>
  <c r="F79"/>
  <c r="C91"/>
  <c r="D91"/>
  <c r="E91"/>
  <c r="E10" i="15"/>
  <c r="E11"/>
  <c r="J11"/>
  <c r="E12"/>
  <c r="J12"/>
  <c r="E13"/>
  <c r="J13"/>
  <c r="E14"/>
  <c r="J14"/>
  <c r="E15"/>
  <c r="J15"/>
  <c r="E16"/>
  <c r="J16"/>
  <c r="E17"/>
  <c r="J17"/>
  <c r="E18"/>
  <c r="J18"/>
  <c r="E19"/>
  <c r="J19"/>
  <c r="E20"/>
  <c r="J20"/>
  <c r="E21"/>
  <c r="J21"/>
  <c r="C22"/>
  <c r="D22"/>
  <c r="F22"/>
  <c r="G22"/>
  <c r="H22"/>
  <c r="I22"/>
  <c r="J25"/>
  <c r="J26"/>
  <c r="J27"/>
  <c r="C28"/>
  <c r="D28"/>
  <c r="E28"/>
  <c r="F28"/>
  <c r="G28"/>
  <c r="H28"/>
  <c r="I28"/>
  <c r="J31"/>
  <c r="J34"/>
  <c r="J32"/>
  <c r="J33"/>
  <c r="C34"/>
  <c r="D34"/>
  <c r="E34"/>
  <c r="F34"/>
  <c r="G34"/>
  <c r="H34"/>
  <c r="I34"/>
  <c r="J37"/>
  <c r="J38"/>
  <c r="J39"/>
  <c r="J40"/>
  <c r="J41"/>
  <c r="J42"/>
  <c r="J43"/>
  <c r="J44"/>
  <c r="C45"/>
  <c r="D45"/>
  <c r="E45"/>
  <c r="F45"/>
  <c r="G45"/>
  <c r="H45"/>
  <c r="I45"/>
  <c r="J48"/>
  <c r="J49"/>
  <c r="J51"/>
  <c r="J50"/>
  <c r="C51"/>
  <c r="D51"/>
  <c r="E51"/>
  <c r="F51"/>
  <c r="G51"/>
  <c r="H51"/>
  <c r="I51"/>
  <c r="J54"/>
  <c r="J55"/>
  <c r="J56"/>
  <c r="C57"/>
  <c r="D57"/>
  <c r="E57"/>
  <c r="F57"/>
  <c r="G57"/>
  <c r="H57"/>
  <c r="I57"/>
  <c r="J57"/>
  <c r="J60"/>
  <c r="J61"/>
  <c r="C62"/>
  <c r="D62"/>
  <c r="E62"/>
  <c r="F62"/>
  <c r="G62"/>
  <c r="H62"/>
  <c r="I62"/>
  <c r="J62"/>
  <c r="J65"/>
  <c r="J66"/>
  <c r="J68"/>
  <c r="J67"/>
  <c r="C68"/>
  <c r="D68"/>
  <c r="E68"/>
  <c r="F68"/>
  <c r="G68"/>
  <c r="H68"/>
  <c r="I68"/>
  <c r="J71"/>
  <c r="J72"/>
  <c r="J73"/>
  <c r="J74"/>
  <c r="J75"/>
  <c r="J76"/>
  <c r="J77"/>
  <c r="J78"/>
  <c r="J79"/>
  <c r="C80"/>
  <c r="D80"/>
  <c r="D157"/>
  <c r="E80"/>
  <c r="F80"/>
  <c r="G80"/>
  <c r="H80"/>
  <c r="I80"/>
  <c r="J83"/>
  <c r="J84"/>
  <c r="J85"/>
  <c r="J86"/>
  <c r="J87"/>
  <c r="J88"/>
  <c r="C89"/>
  <c r="D89"/>
  <c r="E89"/>
  <c r="F89"/>
  <c r="G89"/>
  <c r="H89"/>
  <c r="I89"/>
  <c r="J89"/>
  <c r="J92"/>
  <c r="J93"/>
  <c r="J94"/>
  <c r="C95"/>
  <c r="D95"/>
  <c r="E95"/>
  <c r="F95"/>
  <c r="G95"/>
  <c r="H95"/>
  <c r="I95"/>
  <c r="J98"/>
  <c r="J108"/>
  <c r="J99"/>
  <c r="J100"/>
  <c r="J101"/>
  <c r="J102"/>
  <c r="J103"/>
  <c r="J104"/>
  <c r="J105"/>
  <c r="J106"/>
  <c r="J107"/>
  <c r="C108"/>
  <c r="D108"/>
  <c r="E108"/>
  <c r="F108"/>
  <c r="G108"/>
  <c r="H108"/>
  <c r="I108"/>
  <c r="J111"/>
  <c r="J112"/>
  <c r="J113"/>
  <c r="J114"/>
  <c r="J115"/>
  <c r="J116"/>
  <c r="J117"/>
  <c r="J118"/>
  <c r="C119"/>
  <c r="D119"/>
  <c r="E119"/>
  <c r="F119"/>
  <c r="G119"/>
  <c r="H119"/>
  <c r="I119"/>
  <c r="J122"/>
  <c r="J123"/>
  <c r="J124"/>
  <c r="J125"/>
  <c r="J127"/>
  <c r="J126"/>
  <c r="C127"/>
  <c r="D127"/>
  <c r="E127"/>
  <c r="F127"/>
  <c r="G127"/>
  <c r="H127"/>
  <c r="I127"/>
  <c r="E130"/>
  <c r="J130"/>
  <c r="E131"/>
  <c r="J131"/>
  <c r="J134"/>
  <c r="E132"/>
  <c r="J132"/>
  <c r="E133"/>
  <c r="J133"/>
  <c r="C134"/>
  <c r="D134"/>
  <c r="F134"/>
  <c r="G134"/>
  <c r="H134"/>
  <c r="I134"/>
  <c r="J137"/>
  <c r="J140"/>
  <c r="J138"/>
  <c r="J139"/>
  <c r="C140"/>
  <c r="D140"/>
  <c r="E140"/>
  <c r="F140"/>
  <c r="G140"/>
  <c r="H140"/>
  <c r="I140"/>
  <c r="J143"/>
  <c r="J145"/>
  <c r="J144"/>
  <c r="C145"/>
  <c r="D145"/>
  <c r="E145"/>
  <c r="F145"/>
  <c r="G145"/>
  <c r="H145"/>
  <c r="I145"/>
  <c r="J148"/>
  <c r="J149"/>
  <c r="J150"/>
  <c r="C150"/>
  <c r="D150"/>
  <c r="E150"/>
  <c r="F150"/>
  <c r="G150"/>
  <c r="G157"/>
  <c r="H150"/>
  <c r="I150"/>
  <c r="J153"/>
  <c r="J155"/>
  <c r="J154"/>
  <c r="C155"/>
  <c r="D155"/>
  <c r="E155"/>
  <c r="F155"/>
  <c r="G155"/>
  <c r="H155"/>
  <c r="I155"/>
  <c r="I157"/>
  <c r="E10" i="14"/>
  <c r="J10"/>
  <c r="E11"/>
  <c r="J11"/>
  <c r="E12"/>
  <c r="J12"/>
  <c r="E13"/>
  <c r="J13"/>
  <c r="E14"/>
  <c r="J14"/>
  <c r="E15"/>
  <c r="J15"/>
  <c r="E16"/>
  <c r="J16"/>
  <c r="E17"/>
  <c r="J17"/>
  <c r="E18"/>
  <c r="J18"/>
  <c r="E19"/>
  <c r="J19"/>
  <c r="E20"/>
  <c r="J20"/>
  <c r="E21"/>
  <c r="J21"/>
  <c r="C22"/>
  <c r="D22"/>
  <c r="E22"/>
  <c r="F22"/>
  <c r="G22"/>
  <c r="H22"/>
  <c r="I22"/>
  <c r="J25"/>
  <c r="J26"/>
  <c r="J27"/>
  <c r="C28"/>
  <c r="D28"/>
  <c r="E28"/>
  <c r="F28"/>
  <c r="G28"/>
  <c r="H28"/>
  <c r="I28"/>
  <c r="J28"/>
  <c r="J31"/>
  <c r="J32"/>
  <c r="J33"/>
  <c r="C34"/>
  <c r="D34"/>
  <c r="E34"/>
  <c r="F34"/>
  <c r="G34"/>
  <c r="H34"/>
  <c r="I34"/>
  <c r="E37"/>
  <c r="J37"/>
  <c r="J45"/>
  <c r="E38"/>
  <c r="J38"/>
  <c r="E39"/>
  <c r="J39"/>
  <c r="E40"/>
  <c r="J40"/>
  <c r="E41"/>
  <c r="J41"/>
  <c r="E42"/>
  <c r="J42"/>
  <c r="E43"/>
  <c r="J43"/>
  <c r="E44"/>
  <c r="J44"/>
  <c r="C45"/>
  <c r="D45"/>
  <c r="F45"/>
  <c r="G45"/>
  <c r="H45"/>
  <c r="I45"/>
  <c r="J48"/>
  <c r="J49"/>
  <c r="J51"/>
  <c r="J50"/>
  <c r="C51"/>
  <c r="D51"/>
  <c r="E51"/>
  <c r="F51"/>
  <c r="G51"/>
  <c r="H51"/>
  <c r="I51"/>
  <c r="J54"/>
  <c r="J55"/>
  <c r="J56"/>
  <c r="C57"/>
  <c r="D57"/>
  <c r="E57"/>
  <c r="F57"/>
  <c r="G57"/>
  <c r="H57"/>
  <c r="I57"/>
  <c r="J57"/>
  <c r="J60"/>
  <c r="J62"/>
  <c r="J61"/>
  <c r="C62"/>
  <c r="D62"/>
  <c r="E62"/>
  <c r="F62"/>
  <c r="G62"/>
  <c r="H62"/>
  <c r="I62"/>
  <c r="E65"/>
  <c r="J65"/>
  <c r="E66"/>
  <c r="J66"/>
  <c r="E67"/>
  <c r="J67"/>
  <c r="C68"/>
  <c r="D68"/>
  <c r="E68"/>
  <c r="F68"/>
  <c r="G68"/>
  <c r="H68"/>
  <c r="I68"/>
  <c r="E71"/>
  <c r="J71"/>
  <c r="E72"/>
  <c r="J72"/>
  <c r="E73"/>
  <c r="J73"/>
  <c r="E74"/>
  <c r="J74"/>
  <c r="E75"/>
  <c r="J75"/>
  <c r="E76"/>
  <c r="J76"/>
  <c r="E77"/>
  <c r="J77"/>
  <c r="E78"/>
  <c r="J78"/>
  <c r="E79"/>
  <c r="J79"/>
  <c r="C80"/>
  <c r="D80"/>
  <c r="F80"/>
  <c r="G80"/>
  <c r="H80"/>
  <c r="I80"/>
  <c r="J83"/>
  <c r="J84"/>
  <c r="J85"/>
  <c r="J86"/>
  <c r="J87"/>
  <c r="J88"/>
  <c r="C89"/>
  <c r="D89"/>
  <c r="E89"/>
  <c r="F89"/>
  <c r="G89"/>
  <c r="H89"/>
  <c r="I89"/>
  <c r="J89"/>
  <c r="J92"/>
  <c r="J95"/>
  <c r="J93"/>
  <c r="J94"/>
  <c r="C95"/>
  <c r="D95"/>
  <c r="E95"/>
  <c r="F95"/>
  <c r="G95"/>
  <c r="H95"/>
  <c r="I95"/>
  <c r="J98"/>
  <c r="J99"/>
  <c r="J100"/>
  <c r="J101"/>
  <c r="J102"/>
  <c r="J108"/>
  <c r="J103"/>
  <c r="J104"/>
  <c r="J105"/>
  <c r="J106"/>
  <c r="J107"/>
  <c r="C108"/>
  <c r="D108"/>
  <c r="E108"/>
  <c r="F108"/>
  <c r="G108"/>
  <c r="H108"/>
  <c r="I108"/>
  <c r="J111"/>
  <c r="J112"/>
  <c r="J113"/>
  <c r="J114"/>
  <c r="J115"/>
  <c r="J116"/>
  <c r="J117"/>
  <c r="J118"/>
  <c r="C119"/>
  <c r="D119"/>
  <c r="E119"/>
  <c r="F119"/>
  <c r="G119"/>
  <c r="H119"/>
  <c r="I119"/>
  <c r="J122"/>
  <c r="J123"/>
  <c r="J124"/>
  <c r="J125"/>
  <c r="J126"/>
  <c r="C127"/>
  <c r="D127"/>
  <c r="E127"/>
  <c r="F127"/>
  <c r="G127"/>
  <c r="H127"/>
  <c r="I127"/>
  <c r="E130"/>
  <c r="J130"/>
  <c r="E131"/>
  <c r="E132"/>
  <c r="J132"/>
  <c r="E133"/>
  <c r="J133"/>
  <c r="C134"/>
  <c r="D134"/>
  <c r="F134"/>
  <c r="G134"/>
  <c r="H134"/>
  <c r="I134"/>
  <c r="J137"/>
  <c r="J138"/>
  <c r="J140"/>
  <c r="J139"/>
  <c r="C140"/>
  <c r="D140"/>
  <c r="D157"/>
  <c r="E140"/>
  <c r="F140"/>
  <c r="G140"/>
  <c r="H140"/>
  <c r="H157"/>
  <c r="I140"/>
  <c r="J143"/>
  <c r="J144"/>
  <c r="J145"/>
  <c r="C145"/>
  <c r="D145"/>
  <c r="E145"/>
  <c r="F145"/>
  <c r="G145"/>
  <c r="H145"/>
  <c r="I145"/>
  <c r="J148"/>
  <c r="J150"/>
  <c r="J149"/>
  <c r="C150"/>
  <c r="D150"/>
  <c r="E150"/>
  <c r="F150"/>
  <c r="G150"/>
  <c r="H150"/>
  <c r="I150"/>
  <c r="J153"/>
  <c r="J154"/>
  <c r="J155"/>
  <c r="C155"/>
  <c r="D155"/>
  <c r="E155"/>
  <c r="F155"/>
  <c r="F157"/>
  <c r="G155"/>
  <c r="H155"/>
  <c r="I155"/>
  <c r="C157"/>
  <c r="G157"/>
  <c r="E10" i="13"/>
  <c r="J10"/>
  <c r="E11"/>
  <c r="J11"/>
  <c r="E12"/>
  <c r="J12"/>
  <c r="E13"/>
  <c r="J13"/>
  <c r="E14"/>
  <c r="J14"/>
  <c r="E15"/>
  <c r="J15"/>
  <c r="E16"/>
  <c r="J16"/>
  <c r="E17"/>
  <c r="J17"/>
  <c r="E18"/>
  <c r="J18"/>
  <c r="E19"/>
  <c r="J19"/>
  <c r="E20"/>
  <c r="J20"/>
  <c r="E21"/>
  <c r="J21"/>
  <c r="C22"/>
  <c r="D22"/>
  <c r="F22"/>
  <c r="G22"/>
  <c r="H22"/>
  <c r="I22"/>
  <c r="J25"/>
  <c r="J26"/>
  <c r="J28"/>
  <c r="J27"/>
  <c r="C28"/>
  <c r="D28"/>
  <c r="E28"/>
  <c r="F28"/>
  <c r="G28"/>
  <c r="H28"/>
  <c r="I28"/>
  <c r="J31"/>
  <c r="J32"/>
  <c r="J33"/>
  <c r="C34"/>
  <c r="D34"/>
  <c r="E34"/>
  <c r="F34"/>
  <c r="G34"/>
  <c r="H34"/>
  <c r="I34"/>
  <c r="J34"/>
  <c r="J37"/>
  <c r="J38"/>
  <c r="J39"/>
  <c r="J40"/>
  <c r="J41"/>
  <c r="J42"/>
  <c r="J43"/>
  <c r="J44"/>
  <c r="C45"/>
  <c r="D45"/>
  <c r="E45"/>
  <c r="F45"/>
  <c r="G45"/>
  <c r="H45"/>
  <c r="I45"/>
  <c r="J45"/>
  <c r="E48"/>
  <c r="E49"/>
  <c r="J49"/>
  <c r="E50"/>
  <c r="J50"/>
  <c r="C51"/>
  <c r="D51"/>
  <c r="F51"/>
  <c r="G51"/>
  <c r="H51"/>
  <c r="I51"/>
  <c r="E54"/>
  <c r="E55"/>
  <c r="J55"/>
  <c r="E56"/>
  <c r="J56"/>
  <c r="C57"/>
  <c r="D57"/>
  <c r="F57"/>
  <c r="G57"/>
  <c r="H57"/>
  <c r="I57"/>
  <c r="E60"/>
  <c r="J60"/>
  <c r="J62"/>
  <c r="J61"/>
  <c r="C62"/>
  <c r="D62"/>
  <c r="F62"/>
  <c r="G62"/>
  <c r="H62"/>
  <c r="I62"/>
  <c r="E65"/>
  <c r="J65"/>
  <c r="E66"/>
  <c r="J66"/>
  <c r="J68"/>
  <c r="E67"/>
  <c r="J67"/>
  <c r="C68"/>
  <c r="D68"/>
  <c r="E68"/>
  <c r="F68"/>
  <c r="G68"/>
  <c r="H68"/>
  <c r="I68"/>
  <c r="E71"/>
  <c r="E72"/>
  <c r="J72"/>
  <c r="E73"/>
  <c r="J73"/>
  <c r="E74"/>
  <c r="J74"/>
  <c r="E75"/>
  <c r="J75"/>
  <c r="E76"/>
  <c r="J76"/>
  <c r="E77"/>
  <c r="J77"/>
  <c r="E78"/>
  <c r="J78"/>
  <c r="E79"/>
  <c r="J79"/>
  <c r="C80"/>
  <c r="D80"/>
  <c r="F80"/>
  <c r="G80"/>
  <c r="G157"/>
  <c r="H80"/>
  <c r="I80"/>
  <c r="E83"/>
  <c r="J83"/>
  <c r="E84"/>
  <c r="J84"/>
  <c r="E85"/>
  <c r="J85"/>
  <c r="E86"/>
  <c r="J86"/>
  <c r="E87"/>
  <c r="J87"/>
  <c r="E88"/>
  <c r="J88"/>
  <c r="C89"/>
  <c r="D89"/>
  <c r="F89"/>
  <c r="G89"/>
  <c r="H89"/>
  <c r="I89"/>
  <c r="E92"/>
  <c r="J92"/>
  <c r="E93"/>
  <c r="J93"/>
  <c r="J95"/>
  <c r="E94"/>
  <c r="J94"/>
  <c r="C95"/>
  <c r="D95"/>
  <c r="D157"/>
  <c r="F95"/>
  <c r="G95"/>
  <c r="H95"/>
  <c r="I95"/>
  <c r="E98"/>
  <c r="J98"/>
  <c r="E99"/>
  <c r="J99"/>
  <c r="E100"/>
  <c r="J100"/>
  <c r="E101"/>
  <c r="J101"/>
  <c r="E102"/>
  <c r="J102"/>
  <c r="E103"/>
  <c r="J103"/>
  <c r="E104"/>
  <c r="J104"/>
  <c r="E105"/>
  <c r="J105"/>
  <c r="E106"/>
  <c r="J106"/>
  <c r="E107"/>
  <c r="J107"/>
  <c r="C108"/>
  <c r="D108"/>
  <c r="E108"/>
  <c r="F108"/>
  <c r="G108"/>
  <c r="H108"/>
  <c r="I108"/>
  <c r="E111"/>
  <c r="E112"/>
  <c r="J112"/>
  <c r="E113"/>
  <c r="J113"/>
  <c r="E114"/>
  <c r="J114"/>
  <c r="E115"/>
  <c r="J115"/>
  <c r="E116"/>
  <c r="J116"/>
  <c r="E117"/>
  <c r="J117"/>
  <c r="E118"/>
  <c r="J118"/>
  <c r="C119"/>
  <c r="D119"/>
  <c r="F119"/>
  <c r="F157"/>
  <c r="G119"/>
  <c r="H119"/>
  <c r="I119"/>
  <c r="E122"/>
  <c r="J122"/>
  <c r="J127"/>
  <c r="E123"/>
  <c r="J123"/>
  <c r="E124"/>
  <c r="J124"/>
  <c r="E125"/>
  <c r="J125"/>
  <c r="E126"/>
  <c r="J126"/>
  <c r="C127"/>
  <c r="D127"/>
  <c r="E127"/>
  <c r="F127"/>
  <c r="G127"/>
  <c r="H127"/>
  <c r="I127"/>
  <c r="E130"/>
  <c r="J130"/>
  <c r="E131"/>
  <c r="J131"/>
  <c r="E132"/>
  <c r="J132"/>
  <c r="E133"/>
  <c r="J133"/>
  <c r="C134"/>
  <c r="D134"/>
  <c r="F134"/>
  <c r="G134"/>
  <c r="H134"/>
  <c r="I134"/>
  <c r="J137"/>
  <c r="J140"/>
  <c r="J138"/>
  <c r="J139"/>
  <c r="C140"/>
  <c r="D140"/>
  <c r="E140"/>
  <c r="F140"/>
  <c r="G140"/>
  <c r="H140"/>
  <c r="I140"/>
  <c r="E143"/>
  <c r="J143"/>
  <c r="E144"/>
  <c r="J144"/>
  <c r="C145"/>
  <c r="D145"/>
  <c r="F145"/>
  <c r="G145"/>
  <c r="H145"/>
  <c r="I145"/>
  <c r="E148"/>
  <c r="J148"/>
  <c r="J150"/>
  <c r="E149"/>
  <c r="J149"/>
  <c r="C150"/>
  <c r="D150"/>
  <c r="F150"/>
  <c r="G150"/>
  <c r="H150"/>
  <c r="I150"/>
  <c r="E153"/>
  <c r="J153"/>
  <c r="E154"/>
  <c r="J154"/>
  <c r="J155"/>
  <c r="C155"/>
  <c r="D155"/>
  <c r="F155"/>
  <c r="G155"/>
  <c r="H155"/>
  <c r="I155"/>
  <c r="I157"/>
  <c r="C13" i="12"/>
  <c r="C21"/>
  <c r="C32"/>
  <c r="C44"/>
  <c r="C36"/>
  <c r="C40"/>
  <c r="C43"/>
  <c r="C55"/>
  <c r="J6" i="11"/>
  <c r="J7"/>
  <c r="J8"/>
  <c r="J9"/>
  <c r="E10"/>
  <c r="F10"/>
  <c r="G10"/>
  <c r="H10"/>
  <c r="I10"/>
  <c r="K10"/>
  <c r="L7" i="10"/>
  <c r="L8"/>
  <c r="L9"/>
  <c r="L10"/>
  <c r="L11"/>
  <c r="F12"/>
  <c r="G12"/>
  <c r="H12"/>
  <c r="I12"/>
  <c r="J12"/>
  <c r="K12"/>
  <c r="L12"/>
  <c r="L40"/>
  <c r="M12"/>
  <c r="L14"/>
  <c r="L15"/>
  <c r="L16"/>
  <c r="L17"/>
  <c r="L18"/>
  <c r="L19"/>
  <c r="F20"/>
  <c r="F33"/>
  <c r="G20"/>
  <c r="H20"/>
  <c r="I20"/>
  <c r="J20"/>
  <c r="K20"/>
  <c r="M20"/>
  <c r="L22"/>
  <c r="L23"/>
  <c r="F24"/>
  <c r="G24"/>
  <c r="H24"/>
  <c r="H33"/>
  <c r="I24"/>
  <c r="J24"/>
  <c r="K24"/>
  <c r="L24"/>
  <c r="L42"/>
  <c r="M24"/>
  <c r="L26"/>
  <c r="L27"/>
  <c r="L28"/>
  <c r="F28"/>
  <c r="G28"/>
  <c r="H28"/>
  <c r="I28"/>
  <c r="J28"/>
  <c r="K28"/>
  <c r="M28"/>
  <c r="L30"/>
  <c r="L31"/>
  <c r="L32"/>
  <c r="L44"/>
  <c r="F32"/>
  <c r="G32"/>
  <c r="G33"/>
  <c r="H32"/>
  <c r="I32"/>
  <c r="I33"/>
  <c r="J32"/>
  <c r="K32"/>
  <c r="K33"/>
  <c r="M32"/>
  <c r="J33"/>
  <c r="M33"/>
  <c r="L39"/>
  <c r="L43"/>
  <c r="G7" i="9"/>
  <c r="G8"/>
  <c r="C9"/>
  <c r="D9"/>
  <c r="E9"/>
  <c r="F9"/>
  <c r="F36"/>
  <c r="H9"/>
  <c r="H36"/>
  <c r="G11"/>
  <c r="G12"/>
  <c r="G13"/>
  <c r="C14"/>
  <c r="D14"/>
  <c r="E14"/>
  <c r="F14"/>
  <c r="G14"/>
  <c r="H14"/>
  <c r="G16"/>
  <c r="G17"/>
  <c r="C18"/>
  <c r="D18"/>
  <c r="E18"/>
  <c r="F18"/>
  <c r="G18"/>
  <c r="H18"/>
  <c r="G20"/>
  <c r="G21"/>
  <c r="G22"/>
  <c r="G24"/>
  <c r="G23"/>
  <c r="C24"/>
  <c r="D24"/>
  <c r="E24"/>
  <c r="F24"/>
  <c r="H24"/>
  <c r="G26"/>
  <c r="G28"/>
  <c r="G27"/>
  <c r="C28"/>
  <c r="D28"/>
  <c r="E28"/>
  <c r="F28"/>
  <c r="H28"/>
  <c r="G30"/>
  <c r="G35"/>
  <c r="E31"/>
  <c r="G31"/>
  <c r="G32"/>
  <c r="G33"/>
  <c r="G34"/>
  <c r="C35"/>
  <c r="D35"/>
  <c r="E35"/>
  <c r="E36"/>
  <c r="F35"/>
  <c r="H35"/>
  <c r="C36"/>
  <c r="L46"/>
  <c r="E99" i="18"/>
  <c r="F99"/>
  <c r="F79" i="17"/>
  <c r="F99"/>
  <c r="E93"/>
  <c r="E93" i="16"/>
  <c r="E96"/>
  <c r="E99"/>
  <c r="F99"/>
  <c r="J22" i="14"/>
  <c r="K17" i="8"/>
  <c r="K22"/>
  <c r="K24"/>
  <c r="J17"/>
  <c r="J22"/>
  <c r="J24"/>
  <c r="E17"/>
  <c r="E22"/>
  <c r="E24"/>
  <c r="D17"/>
  <c r="D22"/>
  <c r="D24"/>
  <c r="C17"/>
  <c r="C22"/>
  <c r="C24"/>
  <c r="B17"/>
  <c r="B22"/>
  <c r="B24"/>
  <c r="B26"/>
  <c r="I13"/>
  <c r="I17"/>
  <c r="I22"/>
  <c r="I24"/>
  <c r="H13"/>
  <c r="H17"/>
  <c r="H22"/>
  <c r="H24"/>
  <c r="C10" i="7"/>
  <c r="D10"/>
  <c r="D23"/>
  <c r="D54"/>
  <c r="D62"/>
  <c r="E10"/>
  <c r="E23"/>
  <c r="C23"/>
  <c r="C52"/>
  <c r="C41"/>
  <c r="D41"/>
  <c r="E41"/>
  <c r="C50"/>
  <c r="D50"/>
  <c r="E50"/>
  <c r="D52"/>
  <c r="E54"/>
  <c r="E62"/>
  <c r="E52"/>
  <c r="J108" i="13"/>
  <c r="L45" i="10"/>
  <c r="J134" i="13"/>
  <c r="F96" i="16"/>
  <c r="D93"/>
  <c r="D96"/>
  <c r="F93" i="17"/>
  <c r="L20" i="10"/>
  <c r="L41"/>
  <c r="J131" i="14"/>
  <c r="J134"/>
  <c r="J157"/>
  <c r="E134"/>
  <c r="F93" i="16"/>
  <c r="J10" i="11"/>
  <c r="J12"/>
  <c r="H157" i="13"/>
  <c r="E134"/>
  <c r="E89"/>
  <c r="E57"/>
  <c r="E22"/>
  <c r="E93" i="18"/>
  <c r="C54" i="7"/>
  <c r="C62"/>
  <c r="L33" i="10"/>
  <c r="E155" i="13"/>
  <c r="E145"/>
  <c r="J145"/>
  <c r="J157"/>
  <c r="J111"/>
  <c r="J119"/>
  <c r="E119"/>
  <c r="E95"/>
  <c r="J71"/>
  <c r="J80"/>
  <c r="E80"/>
  <c r="J48"/>
  <c r="J51"/>
  <c r="E51"/>
  <c r="J68" i="14"/>
  <c r="F157" i="15"/>
  <c r="D99" i="17"/>
  <c r="D96"/>
  <c r="J89" i="13"/>
  <c r="J22"/>
  <c r="J119" i="14"/>
  <c r="E45"/>
  <c r="J80" i="15"/>
  <c r="E96" i="17"/>
  <c r="F96"/>
  <c r="C157" i="13"/>
  <c r="E150"/>
  <c r="E62"/>
  <c r="J54"/>
  <c r="J57"/>
  <c r="E134" i="15"/>
  <c r="E157"/>
  <c r="J45"/>
  <c r="J10"/>
  <c r="J22"/>
  <c r="E22"/>
  <c r="I157" i="14"/>
  <c r="E157"/>
  <c r="J127"/>
  <c r="J80"/>
  <c r="H157" i="15"/>
  <c r="J28"/>
  <c r="F59" i="17"/>
  <c r="D36" i="9"/>
  <c r="G9"/>
  <c r="G36"/>
  <c r="E80" i="14"/>
  <c r="J34"/>
  <c r="C157" i="15"/>
  <c r="J119"/>
  <c r="J157"/>
  <c r="J95"/>
  <c r="F79" i="18"/>
  <c r="E157" i="13"/>
  <c r="E96" i="18"/>
  <c r="F96"/>
  <c r="F93"/>
</calcChain>
</file>

<file path=xl/sharedStrings.xml><?xml version="1.0" encoding="utf-8"?>
<sst xmlns="http://schemas.openxmlformats.org/spreadsheetml/2006/main" count="3820" uniqueCount="1034">
  <si>
    <t>TITOLO
TIPOLOGIA</t>
  </si>
  <si>
    <t>DENOMINAZIONE</t>
  </si>
  <si>
    <t>RESIDUI PRESUNTI AL TERMINE DELL'ESERCIZIO 
2021</t>
  </si>
  <si>
    <t>PREVISIONI DEFINITIVE DELL'ANNO 
2021</t>
  </si>
  <si>
    <t>PREVISIONI DELL'ANNO
2022</t>
  </si>
  <si>
    <t>PREVISIONI DELL'ANNO
2023</t>
  </si>
  <si>
    <t>PREVISIONI DELL'ANNO
2024</t>
  </si>
  <si>
    <t>Fondo pluriennale vincolato per spese correnti</t>
  </si>
  <si>
    <t>Previsione di competenza</t>
  </si>
  <si>
    <t>Fondo pluriennale vincolato per spese in conto capitale</t>
  </si>
  <si>
    <t>Utilizzo avanzo di Amministrazione</t>
  </si>
  <si>
    <t>- di cui avanzo utilizzato anticipatamente</t>
  </si>
  <si>
    <t>0,00</t>
  </si>
  <si>
    <t xml:space="preserve">- di cui utilizzo fondo anticipazioni di liquidità  </t>
  </si>
  <si>
    <t>Fondo di Cassa all'1/1/esercizio di riferimento</t>
  </si>
  <si>
    <t>Previsione di cassa</t>
  </si>
  <si>
    <t xml:space="preserve">TITOLO 2: </t>
  </si>
  <si>
    <t>Trasferimenti correnti</t>
  </si>
  <si>
    <t>20101</t>
  </si>
  <si>
    <t>Tipologia 101: Trasferimenti correnti da Amministrazioni pubbliche</t>
  </si>
  <si>
    <t>20104</t>
  </si>
  <si>
    <t>Tipologia 104: Trasferimenti correnti da Istituzioni Sociali Private</t>
  </si>
  <si>
    <t>20000
Totale TITOLO 2</t>
  </si>
  <si>
    <t xml:space="preserve">TITOLO 3: </t>
  </si>
  <si>
    <t>Entrate extratributarie</t>
  </si>
  <si>
    <t>30100</t>
  </si>
  <si>
    <t>Tipologia 100: Vendita di beni e servizi e proventi derivanti dalla gestione dei beni</t>
  </si>
  <si>
    <t>30200</t>
  </si>
  <si>
    <t>Tipologia 200: Proventi derivanti dall'attività di controllo e repressione delle irregolarità e degli illeciti</t>
  </si>
  <si>
    <t>30300</t>
  </si>
  <si>
    <t>Tipologia 300: Interessi attivi</t>
  </si>
  <si>
    <t>30500</t>
  </si>
  <si>
    <t>Tipologia 500: Rimborsi e altre entrate correnti</t>
  </si>
  <si>
    <t>30000
Totale TITOLO 3</t>
  </si>
  <si>
    <t xml:space="preserve">TITOLO 4: </t>
  </si>
  <si>
    <t>Entrate in conto capitale</t>
  </si>
  <si>
    <t>40200</t>
  </si>
  <si>
    <t>Tipologia 200: Contributi agli investimenti</t>
  </si>
  <si>
    <t>40500</t>
  </si>
  <si>
    <t>Tipologia 500: Altre entrate in conto capitale</t>
  </si>
  <si>
    <t>40000
Totale TITOLO 4</t>
  </si>
  <si>
    <t xml:space="preserve">TITOLO 9: </t>
  </si>
  <si>
    <t>Entrate per conto terzi e partite di giro</t>
  </si>
  <si>
    <t>90100</t>
  </si>
  <si>
    <t>Tipologia 100: Entrate per partite di giro</t>
  </si>
  <si>
    <t>90200</t>
  </si>
  <si>
    <t>Tipologia 200: Entrate per conto terzi</t>
  </si>
  <si>
    <t>90000
Totale TITOLO 9</t>
  </si>
  <si>
    <t>TOTALE</t>
  </si>
  <si>
    <t>TITOLI</t>
  </si>
  <si>
    <t>GENERALE DELLE ENTRATE</t>
  </si>
  <si>
    <t>BILANCIO DI PREVISIONE
ENTRATE</t>
  </si>
  <si>
    <t>di cui fondo pluriennale vincolato</t>
  </si>
  <si>
    <t>di cui già impegnato</t>
  </si>
  <si>
    <t>TOTALE GENERALE DELLE SPESE</t>
  </si>
  <si>
    <t>TOTALE MISSIONI</t>
  </si>
  <si>
    <t>Servizi per conto terzi</t>
  </si>
  <si>
    <t>TOTALE
MISSIONE 99</t>
  </si>
  <si>
    <t>Servizi per conto terzi - Partite di giro</t>
  </si>
  <si>
    <t>Totale Programma 01</t>
  </si>
  <si>
    <t>Uscite per conto terzi e partite di giro</t>
  </si>
  <si>
    <t>Titolo 7</t>
  </si>
  <si>
    <t>Programma 01</t>
  </si>
  <si>
    <t>9901</t>
  </si>
  <si>
    <t>MISSIONE 99</t>
  </si>
  <si>
    <t>Missione</t>
  </si>
  <si>
    <t>Missione (codice)</t>
  </si>
  <si>
    <t>Fondi e accantonamenti</t>
  </si>
  <si>
    <t>TOTALE
MISSIONE 20</t>
  </si>
  <si>
    <t>Altri fondi</t>
  </si>
  <si>
    <t>Totale Programma 03</t>
  </si>
  <si>
    <t>Spese in conto capitale</t>
  </si>
  <si>
    <t>Titolo 2</t>
  </si>
  <si>
    <t>Spese correnti</t>
  </si>
  <si>
    <t>Titolo 1</t>
  </si>
  <si>
    <t>Programma 03</t>
  </si>
  <si>
    <t>2003</t>
  </si>
  <si>
    <t>Fondo crediti di dubbia esigibilità</t>
  </si>
  <si>
    <t>Totale Programma 02</t>
  </si>
  <si>
    <t>Programma 02</t>
  </si>
  <si>
    <t>2002</t>
  </si>
  <si>
    <t>Fondo di riserva</t>
  </si>
  <si>
    <t>2001</t>
  </si>
  <si>
    <t>MISSIONE 20</t>
  </si>
  <si>
    <t>Relazioni con le altre autonomie territoriali e locali</t>
  </si>
  <si>
    <t>TOTALE
MISSIONE 18</t>
  </si>
  <si>
    <t>Politica regionale unitaria per le relazioni finanziarie con le altre autonomie territoriali (solo per le Regioni)</t>
  </si>
  <si>
    <t>1802</t>
  </si>
  <si>
    <t>MISSIONE 18</t>
  </si>
  <si>
    <t>Politiche per il lavoro e la formazione professionale</t>
  </si>
  <si>
    <t>TOTALE
MISSIONE 15</t>
  </si>
  <si>
    <t>Formazione professionale</t>
  </si>
  <si>
    <t>1502</t>
  </si>
  <si>
    <t>MISSIONE 15</t>
  </si>
  <si>
    <t>Sviluppo economico e competitività</t>
  </si>
  <si>
    <t>TOTALE
MISSIONE 14</t>
  </si>
  <si>
    <t>Ricerca e innovazione</t>
  </si>
  <si>
    <t>1403</t>
  </si>
  <si>
    <t>Commercio - reti distributive - tutela dei consumatori</t>
  </si>
  <si>
    <t>1402</t>
  </si>
  <si>
    <t>MISSIONE 14</t>
  </si>
  <si>
    <t>Diritti sociali, politiche sociali e famiglia</t>
  </si>
  <si>
    <t>TOTALE
MISSIONE 12</t>
  </si>
  <si>
    <t>Politica regionale unitaria per i diritti sociali e la famiglia  (solo per le Regioni)</t>
  </si>
  <si>
    <t>Totale Programma 10</t>
  </si>
  <si>
    <t>Programma 10</t>
  </si>
  <si>
    <t>1210</t>
  </si>
  <si>
    <t>Cooperazione e associazionismo</t>
  </si>
  <si>
    <t>Totale Programma 08</t>
  </si>
  <si>
    <t>Programma 08</t>
  </si>
  <si>
    <t>1208</t>
  </si>
  <si>
    <t>MISSIONE 12</t>
  </si>
  <si>
    <t>Soccorso civile</t>
  </si>
  <si>
    <t>TOTALE
MISSIONE 11</t>
  </si>
  <si>
    <t>Interventi a seguito di calamità naturali</t>
  </si>
  <si>
    <t>1102</t>
  </si>
  <si>
    <t>MISSIONE 11</t>
  </si>
  <si>
    <t>Sviluppo sostenibile e tutela del territorio e dell'ambiente</t>
  </si>
  <si>
    <t>TOTALE
MISSIONE 09</t>
  </si>
  <si>
    <t>Rifiuti</t>
  </si>
  <si>
    <t>0903</t>
  </si>
  <si>
    <t>MISSIONE 09</t>
  </si>
  <si>
    <t>Turismo</t>
  </si>
  <si>
    <t>TOTALE
MISSIONE 07</t>
  </si>
  <si>
    <t>Sviluppo e la valorizzazione del turismo</t>
  </si>
  <si>
    <t>0701</t>
  </si>
  <si>
    <t>MISSIONE 07</t>
  </si>
  <si>
    <t>Politiche giovanili, sport e tempo libero</t>
  </si>
  <si>
    <t>TOTALE
MISSIONE 06</t>
  </si>
  <si>
    <t>Sport e tempo libero</t>
  </si>
  <si>
    <t>0601</t>
  </si>
  <si>
    <t>MISSIONE 06</t>
  </si>
  <si>
    <t>Tutela e valorizzazione dei beni e delle attività culturali</t>
  </si>
  <si>
    <t>TOTALE
MISSIONE 05</t>
  </si>
  <si>
    <t>Attività culturali e interventi diversi nel settore culturale</t>
  </si>
  <si>
    <t>0502</t>
  </si>
  <si>
    <t>Valorizzazione dei beni di interesse storico</t>
  </si>
  <si>
    <t>0501</t>
  </si>
  <si>
    <t>MISSIONE 05</t>
  </si>
  <si>
    <t>Servizi istituzionali,  generali e di gestione</t>
  </si>
  <si>
    <t>TOTALE
MISSIONE 01</t>
  </si>
  <si>
    <t>Altri servizi generali</t>
  </si>
  <si>
    <t>Totale Programma 11</t>
  </si>
  <si>
    <t>Programma 11</t>
  </si>
  <si>
    <t>0111</t>
  </si>
  <si>
    <t>Risorse umane</t>
  </si>
  <si>
    <t>0110</t>
  </si>
  <si>
    <t>Statistica e sistemi informativi</t>
  </si>
  <si>
    <t>0108</t>
  </si>
  <si>
    <t>Ufficio tecnico</t>
  </si>
  <si>
    <t>Totale Programma 06</t>
  </si>
  <si>
    <t>Programma 06</t>
  </si>
  <si>
    <t>0106</t>
  </si>
  <si>
    <t>Gestione dei beni demaniali e patrimoniali</t>
  </si>
  <si>
    <t>Totale Programma 05</t>
  </si>
  <si>
    <t>Programma 05</t>
  </si>
  <si>
    <t>0105</t>
  </si>
  <si>
    <t>Gestione economica, finanziaria,  programmazione, provveditorato</t>
  </si>
  <si>
    <t>Spese per incremento attività finanziarie</t>
  </si>
  <si>
    <t>Titolo 3</t>
  </si>
  <si>
    <t>0103</t>
  </si>
  <si>
    <t>Segreteria generale</t>
  </si>
  <si>
    <t>0102</t>
  </si>
  <si>
    <t>Organi istituzionali</t>
  </si>
  <si>
    <t>0101</t>
  </si>
  <si>
    <t>MISSIONE 01</t>
  </si>
  <si>
    <t>DISAVANZO DERIVANTE DA DEBITO AUTORIZZATO E NON CONTRATTO</t>
  </si>
  <si>
    <t>DISAVANZO DI AMMINISTRAZIONE</t>
  </si>
  <si>
    <t>MISSIONE
PROGRAMMA
TITOLO</t>
  </si>
  <si>
    <t>BILANCIO DI PREVISIONE
SPESE</t>
  </si>
  <si>
    <t>90000
TITOLO 9</t>
  </si>
  <si>
    <t>40000
TITOLO 4</t>
  </si>
  <si>
    <t>30000
TITOLO 3</t>
  </si>
  <si>
    <t>20000
TITOLO 2</t>
  </si>
  <si>
    <t xml:space="preserve">- di cui utilizzo fondo anticipazioni di liquidità </t>
  </si>
  <si>
    <t>TITOLO</t>
  </si>
  <si>
    <t>BILANCIO DI PREVISIONE
RIEPILOGO GENERALE ENTRATE PER TITOLI</t>
  </si>
  <si>
    <t>RIEPILOGO DELLE MISSIONI</t>
  </si>
  <si>
    <t>BILANCIO DI PREVISIONE
RIEPILOGO GENERALE DELLE SPESE PER MISSIONI</t>
  </si>
  <si>
    <t>TOTALE TITOLI</t>
  </si>
  <si>
    <t>USCITE PER CONTO TERZI E PARTITE DI GIRO</t>
  </si>
  <si>
    <t>TITOLO 7</t>
  </si>
  <si>
    <t>SPESE PER INCREMENTO ATTIVITÀ FINANZIARIE</t>
  </si>
  <si>
    <t>TITOLO 3</t>
  </si>
  <si>
    <t>SPESE IN CONTO CAPITALE</t>
  </si>
  <si>
    <t>TITOLO 2</t>
  </si>
  <si>
    <t>SPESE CORRENTI</t>
  </si>
  <si>
    <t>TITOLO 1</t>
  </si>
  <si>
    <t>BILANCIO DI PREVISIONE
RIEPILOGO GENERALE DELLE SPESE PER TITOLI</t>
  </si>
  <si>
    <t>(7) Corrisponde alla seconda voce iscritta nel conto del bilancio spesa</t>
  </si>
  <si>
    <t>(6) Con riferimento a ciascun esercizio, il  saldo positivo dell’equilibrio di parte corrente  in termini di competenza finanziaria può costituire copertura agli investimenti imputati agli esercizi successivi  per un importo non superiore alla media dei saldi di parte corrente in termini di competenza  registrati negli ultimi tre esercizi rendicontati, se sempre positivi, determinati al netto dell’utilizzo dell’avanzo di amministrazione,  e delle entrate non ricorrenti che non hanno dato copertura a impegni.</t>
  </si>
  <si>
    <t>(5) Con riferimento a ciascun esercizio, il  saldo positivo dell’equilibrio di parte corrente  in termini di competenza finanziaria può costituire copertura agli investimenti imputati agli esercizi successivi  per un importo non superiore al minore valore tra la media dei saldi di parte corrente in termini di competenza e la media dei saldi di parte corrente in termini di cassa registrati negli ultimi tre esercizi rendicontati, se sempre positivi, determinati al netto dell’utilizzo dell’avanzo di amministrazione, del fondo di cassa, e delle entrate non ricorrenti che non hanno dato copertura a impegni, o pagamenti, delle gestioni vincolati e delle risorse riguardanti il finanziamento del Servizio sanitario nazionale.</t>
  </si>
  <si>
    <t>(4) Le spese correnti finanziate da entrate con specifico vincolo di destinazione comprendono quelle finanziate da entrate vincolate accertate nell'esercizio, da FPV d'entrata. Gli stanziamenti di spesa considerati nella voce comprendono il relativo FPV di spesa.</t>
  </si>
  <si>
    <t>(3) Il corrispettivo della cessione di beni immobili può essere destinato all’estinzione anticipata di prestiti - principio applicato della contabilità finanziaria 3.13.</t>
  </si>
  <si>
    <t>(2) Corrispondono alle entrate in conto capitale relative ai soli contributi agli investimenti destinati al rimborso prestiti corrispondenti alla voce del piano dei conti finanziario con codifica E.4.02.06.00.000.</t>
  </si>
  <si>
    <t>(1) Escluso il disavanzo derivante dal debito autorizzato e non contratto. Corrisponde alla prima voce del conto del bilancio spese.</t>
  </si>
  <si>
    <t>(**) In sede di approvazione del bilancio di previsione è consentito l'utilizzo della sola quota vincolata del risultato di amministrazione presunto. Nel coso dell'esercizio è consentito l'utilizzo anche della quota accantonata se il bilancio è approvato a seguito della verifica prevista dall'articolo 42, comma 9, prospetto concernente il risultato di amministrazione presunto dell'anno precedente aggiornato sulla base di un pre-consuntivo dell'esercizio precedente.  E' consentito l'utilizzo anche della quota destinata agli investimenti e della quota libera del risultato di amministrazione dell'anno precedente  a seguito dell'approvazione del rendiconto dell'anno precedente. Comprende anche l'utilizzo del fondo del DL 35/2011</t>
  </si>
  <si>
    <t>(*) Indicare gli anni di riferimento N, N+1 e N+2.</t>
  </si>
  <si>
    <t>Equilibrio di parte corrente ai fini della copertura degli investimenti pluriennali</t>
  </si>
  <si>
    <t>(+)</t>
  </si>
  <si>
    <t>Spese correnti finanziate da entrate destinate al SSN</t>
  </si>
  <si>
    <t>Fondo pluriennale vincolato di parte corrente (di spesa) al netto delle componenti non vincolate derivanti dal riaccertamento ord.</t>
  </si>
  <si>
    <t>Spese correnti non sanitarie finanziate da entrate con specifico vincolo di destinazione</t>
  </si>
  <si>
    <t>(-)</t>
  </si>
  <si>
    <t xml:space="preserve">Entrate titoli 1-2-3 destinate al finanziamento del SSN </t>
  </si>
  <si>
    <t xml:space="preserve">Entrate titoli 1-2-3 non sanitarie con specifico vincolo di destinazione </t>
  </si>
  <si>
    <r>
      <t>Fondo pluriennale vincolato per spese correnti iscritto in entrata al netto delle componenti non vincolate derivanti dal riaccertamento ord</t>
    </r>
    <r>
      <rPr>
        <sz val="7"/>
        <color indexed="10"/>
        <rFont val="Arial"/>
        <family val="2"/>
      </rPr>
      <t xml:space="preserve">. </t>
    </r>
  </si>
  <si>
    <t>Utilizzo risultato di amministrazione destinato al finanziamento di spese correnti e al rimborso di prestiti al netto del Fondo anticipazione di liquidità</t>
  </si>
  <si>
    <t>(A) Equilibrio di parte corrente</t>
  </si>
  <si>
    <t>Saldo corrente ai fini della copertura degli investimenti pluriennali delle Regioni a statuto ordinario</t>
  </si>
  <si>
    <t>EQUILIBRIO FINALE (D=A+B)</t>
  </si>
  <si>
    <t>(C) Variazioni di attività finanziarie</t>
  </si>
  <si>
    <t>Spese titolo 3.01.01 - Acquisizioni di partecipazioni e conferimenti di capitale</t>
  </si>
  <si>
    <t>Entrate titolo 5.01.01 - Alienazioni di partecipazioni</t>
  </si>
  <si>
    <t xml:space="preserve">di cui Fondo pluriennale vincolato per attività finanziarie </t>
  </si>
  <si>
    <t>Spese titolo 3.00 - Incremento attività finanziarie</t>
  </si>
  <si>
    <t>Entrate titolo 5.00 - Riduzioni attività finanziarie</t>
  </si>
  <si>
    <t>Fondo pluriennale vincolato per incremento di attività finanziarie  iscritto in entrata</t>
  </si>
  <si>
    <t>Utilizzo risultato presunto di amministrazione al finanziamento di attività finanziarie</t>
  </si>
  <si>
    <t>(B) Equilibrio di parte capitale</t>
  </si>
  <si>
    <t>Variazioni di attività finanziarie (se positivo)</t>
  </si>
  <si>
    <t>Ripiano disavanzo pregresso derivante da debito autorizzato e non contratto (presunto)</t>
  </si>
  <si>
    <t>Spese titolo 2.04 - Altri trasferimenti in conto capitale</t>
  </si>
  <si>
    <t>- di cui fondo pluriennale vincolato</t>
  </si>
  <si>
    <t>Entrate titolo 4.03 - Altri trasferimenti in conto capitale</t>
  </si>
  <si>
    <t>Entrate di parte capitale destinate a spese correnti in base a specifiche disposizioni di legge o dei principi contabili</t>
  </si>
  <si>
    <t>Entrate per accensioni di prestiti destinate all'estinzione anticipata di prestiti</t>
  </si>
  <si>
    <t>Entrate in conto capitale destinate all'estinzione anticipata di prestiti</t>
  </si>
  <si>
    <t>Entrate in conto capitale per contributi agli investimenti direttamente destinati al rimborso dei prestiti da amministrazioni pubbliche</t>
  </si>
  <si>
    <t>Entrate per accensioni di prestiti (titolo 6)</t>
  </si>
  <si>
    <t xml:space="preserve">Entrate in conto capitale (titolo 4)  </t>
  </si>
  <si>
    <t>Fondo pluriennale vincolato per spese in conto capitale iscritto in entrata</t>
  </si>
  <si>
    <t>Utilizzo risultato di amministrazione presunto per il finanziamento di spese di investimento</t>
  </si>
  <si>
    <t>- di cui per estinzione anticipata di prestiti</t>
  </si>
  <si>
    <t xml:space="preserve">- di cui fondo anticipazioni di liquidità </t>
  </si>
  <si>
    <t>Rimborso prestiti</t>
  </si>
  <si>
    <t>Variazioni di attività finanziarie (se negativo)</t>
  </si>
  <si>
    <t>Entrate titoli 1-2-3</t>
  </si>
  <si>
    <t>Fondo pluriennale vincolato per spese correnti iscritto in entrata</t>
  </si>
  <si>
    <t>Ripiano disavanzo presunto di amministrazione esercizio precedente</t>
  </si>
  <si>
    <t>Utilizzo risultato di amministrazione presunto per il finanziamento di spese correnti e per il rimborso di prestiti</t>
  </si>
  <si>
    <t>COMPETENZA 
ANNO 2024</t>
  </si>
  <si>
    <t>COMPETENZA
ANNO 2023</t>
  </si>
  <si>
    <t>COMPETENZA ANNO 2022</t>
  </si>
  <si>
    <t>EQUILIBRI DI BILANCIO</t>
  </si>
  <si>
    <r>
      <t xml:space="preserve">EQUILIBRI DI BILANCIO </t>
    </r>
    <r>
      <rPr>
        <b/>
        <u/>
        <sz val="16"/>
        <color indexed="10"/>
        <rFont val="Calibri"/>
        <family val="2"/>
      </rPr>
      <t xml:space="preserve"> </t>
    </r>
    <r>
      <rPr>
        <b/>
        <sz val="16"/>
        <color indexed="8"/>
        <rFont val="Calibri"/>
        <family val="2"/>
      </rPr>
      <t xml:space="preserve">
</t>
    </r>
  </si>
  <si>
    <t xml:space="preserve">BILANCIO DI PREVISIONE </t>
  </si>
  <si>
    <t>QUADRO GENERALE RIASSUNTIVO</t>
  </si>
  <si>
    <t>ENTRATE</t>
  </si>
  <si>
    <t>CASSA
ANNO 2022</t>
  </si>
  <si>
    <t>COMPETENZA
ANNO 2022</t>
  </si>
  <si>
    <t>COMPETENZA
ANNO 2024</t>
  </si>
  <si>
    <t>SPESE</t>
  </si>
  <si>
    <t>Fondo di cassa presunto all'inizio dell'esercizio</t>
  </si>
  <si>
    <t>Utilizzo avanzo presunto di amministrazione</t>
  </si>
  <si>
    <t>Disavanzo di amministrazione</t>
  </si>
  <si>
    <t xml:space="preserve">di cui utilizzo fondo anticipazioni di liquidità  </t>
  </si>
  <si>
    <t>Disavanzo derivante da debito autorizzati e non contratto</t>
  </si>
  <si>
    <t>Fondo pluriennale vincolato</t>
  </si>
  <si>
    <t>Titolo 1 - Spese correnti</t>
  </si>
  <si>
    <t>Titolo 1 - Entrate correnti di natura tributaria, contributiva e perequativa</t>
  </si>
  <si>
    <t>-di cui fondo pluriennale vincolato</t>
  </si>
  <si>
    <t>Titolo 2 - Trasferimenti correnti</t>
  </si>
  <si>
    <t>Titolo 3 - Entrate extratributarie</t>
  </si>
  <si>
    <t>Titolo 2 - Spese in conto capitale</t>
  </si>
  <si>
    <t>Titolo 4 - Entrate in conto capitale</t>
  </si>
  <si>
    <t>Titolo 3 - Spese per incremento attività finanziarie</t>
  </si>
  <si>
    <t>Titolo 5 - Entrate da riduzione di attivita' finanziarie</t>
  </si>
  <si>
    <t>Totale entrate finali</t>
  </si>
  <si>
    <t>Totale spese finali</t>
  </si>
  <si>
    <t>Titolo 6 - Accensione prestiti</t>
  </si>
  <si>
    <t>Titolo 4 - Rimborso di prestiti</t>
  </si>
  <si>
    <t>Titolo 7 - Anticipazioni da istituto tesoriere/cassiere</t>
  </si>
  <si>
    <t xml:space="preserve">-di cui utilizzo fondo anticipazioni di liquidità  </t>
  </si>
  <si>
    <t>Titolo 9 - Entrate per conto terzi e partite di giro</t>
  </si>
  <si>
    <t>Titolo 5 - Chiusura Anticipazioni ricevute da istituto tesoriere/cassiere</t>
  </si>
  <si>
    <t xml:space="preserve"> </t>
  </si>
  <si>
    <t>Titolo 7 - Uscite per conto terzi e partite di giro</t>
  </si>
  <si>
    <t>Totale titoli</t>
  </si>
  <si>
    <t>TOTALE COMPLESSIVO ENTRATE</t>
  </si>
  <si>
    <t>TOTALE COMPLESSIVO SPESE</t>
  </si>
  <si>
    <t>Fondo di cassa finale presunto</t>
  </si>
  <si>
    <r>
      <t>(4)</t>
    </r>
    <r>
      <rPr>
        <i/>
        <sz val="7"/>
        <color indexed="8"/>
        <rFont val="Times New Roman"/>
        <family val="1"/>
      </rPr>
      <t> </t>
    </r>
    <r>
      <rPr>
        <i/>
        <sz val="12"/>
        <color indexed="8"/>
        <rFont val="Times New Roman"/>
        <family val="1"/>
      </rPr>
      <t>I fondi di riserva e i fondi speciali non confluiscono nella quota accantonata del risultato di amministrazione.</t>
    </r>
  </si>
  <si>
    <t>(2)  Indicare con il segno (+) i maggiori accantonamenti nel risultato di amministrazione effettuati in sede di predisposizione del rendiconto, e con il segno (-) , le riduzioni degli accantonamenti effettuati in sede di predisposizione del rendiconto.</t>
  </si>
  <si>
    <r>
      <t>(1)</t>
    </r>
    <r>
      <rPr>
        <i/>
        <sz val="7"/>
        <color indexed="8"/>
        <rFont val="Times New Roman"/>
        <family val="1"/>
      </rPr>
      <t xml:space="preserve">   </t>
    </r>
    <r>
      <rPr>
        <i/>
        <sz val="12"/>
        <color indexed="8"/>
        <rFont val="Times New Roman"/>
        <family val="1"/>
      </rPr>
      <t>Indicare, con il segno (-), l’utilizzo dei fondi accantonati attraverso l'applicazione in bilancio della corrispondente quota del risultato di amministrazione.</t>
    </r>
  </si>
  <si>
    <t>(*) Allegato obbligatorio nel caso in cui il bilancio di previsione approvato nel corso dell'esercizio N preveda l’utilizzo delle quote accantonate del risultato di amministrazione presunto</t>
  </si>
  <si>
    <t xml:space="preserve">Totale </t>
  </si>
  <si>
    <t>Totale Altri accantonamenti</t>
  </si>
  <si>
    <t xml:space="preserve">FONDO SPECIALE PER FINANZIAMENTO NUOVI PROVVEDIMENTI LEGISLATIVI DEL CONSIGLIO REGIONALE - SPESE CORRENTI  - PURO                                                                                                                                                                                            </t>
  </si>
  <si>
    <t xml:space="preserve">FONDO SPECIALE PER FINANZIAMENTO NUOVI PROVVEDIMENTI LEGISLATIVI DEL CONSIGLIO REGIONALE - SPESE   IN CONTO CAPITALE  - AVANZO                                                                                                                                                                                              </t>
  </si>
  <si>
    <t xml:space="preserve">FONDO SPECIALE PER FINANZIAMENTO NUOVI PROVVEDIMENTI LEGISLATIVI DEL CONSIGLIO REGIONALE - SPESE CORRENTI   - AVANZO                                                                                                                                                                                              </t>
  </si>
  <si>
    <t xml:space="preserve">FONDO SPECIALE PER FINANZIAMENTO NUOVI PROVVEDIMENTI LEGISLATIVI DEL CONSIGLIO IN CORSO DI APPROVAZIONE ART 49 C.5 D.LGS 118/2011- SPESE CORRENTI    </t>
  </si>
  <si>
    <r>
      <t>Altri accantonamenti</t>
    </r>
    <r>
      <rPr>
        <vertAlign val="superscript"/>
        <sz val="14"/>
        <color indexed="8"/>
        <rFont val="Times New Roman"/>
        <family val="1"/>
      </rPr>
      <t>(4)</t>
    </r>
  </si>
  <si>
    <t xml:space="preserve">Totale Accantonamento residui perenti  (solo per le regioni)  </t>
  </si>
  <si>
    <t xml:space="preserve">Accantonamento residui perenti (solo per le regioni)  </t>
  </si>
  <si>
    <t xml:space="preserve">Totale Fondo crediti di dubbia esigibilità </t>
  </si>
  <si>
    <t>Totale Fondo contezioso</t>
  </si>
  <si>
    <t>Fondo rischi da contenzioso</t>
  </si>
  <si>
    <t>Fondo contezioso</t>
  </si>
  <si>
    <t>Totale Fondo  perdite società partecipate</t>
  </si>
  <si>
    <t>Fondo  perdite società partecipate</t>
  </si>
  <si>
    <t xml:space="preserve">Totale Fondo anticipazioni liquidità </t>
  </si>
  <si>
    <t xml:space="preserve">Fondo anticipazioni liquidità </t>
  </si>
  <si>
    <t>(f)</t>
  </si>
  <si>
    <t>(e)=(a)+(b)+( c)+(d)</t>
  </si>
  <si>
    <t>(d)</t>
  </si>
  <si>
    <t>(c)</t>
  </si>
  <si>
    <t>(b)</t>
  </si>
  <si>
    <t>(a)</t>
  </si>
  <si>
    <t>Risorse accantonate   presunte
al 31/12/2021 applicate al primo esercizio del bilancio di previsione</t>
  </si>
  <si>
    <t>Risorse accantonate  nel risultato di amministrazione presunto
al 31/12/ 2021</t>
  </si>
  <si>
    <r>
      <t xml:space="preserve">Variazione degli accantonamenti che si prevede di effettuare </t>
    </r>
    <r>
      <rPr>
        <b/>
        <strike/>
        <sz val="12"/>
        <rFont val="Times New Roman"/>
        <family val="1"/>
      </rPr>
      <t xml:space="preserve"> </t>
    </r>
    <r>
      <rPr>
        <b/>
        <sz val="12"/>
        <rFont val="Times New Roman"/>
        <family val="1"/>
      </rPr>
      <t xml:space="preserve">in sede di  rendiconto 2021 (con segno +/-) </t>
    </r>
    <r>
      <rPr>
        <b/>
        <vertAlign val="superscript"/>
        <sz val="12"/>
        <rFont val="Times New Roman"/>
        <family val="1"/>
      </rPr>
      <t>(2)</t>
    </r>
  </si>
  <si>
    <t>Risorse accantonate stanziate nella spesa del bilancio  dell'esercizio 2021</t>
  </si>
  <si>
    <r>
      <t>Risorse accantonate applicate al bilancio
dell'esercizio 2021 (con segno -</t>
    </r>
    <r>
      <rPr>
        <b/>
        <vertAlign val="superscript"/>
        <sz val="11"/>
        <rFont val="Times New Roman"/>
        <family val="1"/>
      </rPr>
      <t>1</t>
    </r>
    <r>
      <rPr>
        <b/>
        <sz val="11"/>
        <rFont val="Times New Roman"/>
        <family val="1"/>
      </rPr>
      <t>)</t>
    </r>
  </si>
  <si>
    <t>Risorse accantonate  al 1/1/2021</t>
  </si>
  <si>
    <t>descrizione</t>
  </si>
  <si>
    <t xml:space="preserve">Capitolo di spesa </t>
  </si>
  <si>
    <t>ELENCO ANALITICO DELLE RISORSE ACCANTONATE NEL RISULTATO DI AMMINISTRAZIONE PRESUNTO (*)</t>
  </si>
  <si>
    <t>Allegato a/1)  Risultato di amministrazione - quote accantonate</t>
  </si>
  <si>
    <t>(1) Importo immediatamente utilizzabile nelle more dell'approvazione del rendiconto. Nel corso dell'esercizio provvisorio è utilizzabile nei limiti di quanto previsto nel principio applicato della contabilità finanziaria.</t>
  </si>
  <si>
    <t>(*) Allegato obbligatorio nel caso in cui il bilancio di previsione preveda l’utilizzo delle quote vincolate del risultato di amministrazione presunto</t>
  </si>
  <si>
    <r>
      <t>Totale risorse vincolate al netto di quelle che sono state oggetto di accantonamenti (l=h-i)</t>
    </r>
    <r>
      <rPr>
        <b/>
        <vertAlign val="superscript"/>
        <sz val="16"/>
        <color indexed="8"/>
        <rFont val="Times New Roman"/>
        <family val="1"/>
      </rPr>
      <t>(1)</t>
    </r>
  </si>
  <si>
    <t>Totale risorse vincolate da altro al netto di quelle che sono state oggetto di accantonamenti (l/5=h5-i/5)</t>
  </si>
  <si>
    <t>Totale risorse vincolate dall'Ente al netto di quelle che sono state oggetto di accantonamenti (l/4=h/4-i/4)</t>
  </si>
  <si>
    <t>Totale risorse vincolate da finanziamenti al netto di quelle che sono state oggetto di accantonamenti (l/3=h/3-i/3)</t>
  </si>
  <si>
    <t>Totale risorse vincolate da trasferimenti al netto di quelle che sono state oggetto di accantonamenti (l/2=h/2-i/2)</t>
  </si>
  <si>
    <t>Totale risorse vincolate da legge al netto  di quelle che sono state oggetto di accantonamenti (l/1=h/1-i/1)</t>
  </si>
  <si>
    <t>Totale quote accantonate riguardanti le risorse vincolate  (i=i/1+i/2+i/3+i/4+i/5)</t>
  </si>
  <si>
    <t>Totale quote accantonate riguardanti le risorse vincolate da altro (i/5)</t>
  </si>
  <si>
    <t>Totale quote accantonate riguardanti le risorse vincolate dall'ente  (i/4)</t>
  </si>
  <si>
    <t>Totale quote accantonate riguardanti le risorse vincolate da finanziamenti (i/3)</t>
  </si>
  <si>
    <t>Totale quote accantonate riguardanti le risorse vincolate da trasferimenti (i/2)</t>
  </si>
  <si>
    <t>Totale quote accantonate riguardanti le risorse vincolate da legge (i/1)</t>
  </si>
  <si>
    <r>
      <t>Totale risorse vincolate</t>
    </r>
    <r>
      <rPr>
        <b/>
        <vertAlign val="superscript"/>
        <sz val="20"/>
        <color indexed="8"/>
        <rFont val="Times New Roman"/>
        <family val="1"/>
      </rPr>
      <t xml:space="preserve">  </t>
    </r>
    <r>
      <rPr>
        <b/>
        <sz val="20"/>
        <color indexed="8"/>
        <rFont val="Times New Roman"/>
        <family val="1"/>
      </rPr>
      <t>(h +(h/1)+(h/2)+(h/3)+(h/4)+(h/5)</t>
    </r>
  </si>
  <si>
    <t>Totale altri vincoli  (h/5)</t>
  </si>
  <si>
    <t>Spese art. 27 ter l.r. 3/2009 per fronteggiare emergenze sociali e ambientali</t>
  </si>
  <si>
    <t>Avanzo di ammnistrazione esercizio precedente - art. 27 ter l.r 3/2009</t>
  </si>
  <si>
    <t>Entrate da risparmi di spesa per fronteggiare emergenze sociali e ambientali</t>
  </si>
  <si>
    <t>Altri vincoli</t>
  </si>
  <si>
    <t>Totale vincoli formalmente attribuiti dall'ente (h/4)</t>
  </si>
  <si>
    <t>Vincoli formalmente attribuiti dall'ente</t>
  </si>
  <si>
    <t>Totale vincoli derivanti da finanziamenti (h/3)</t>
  </si>
  <si>
    <t>Vincoli derivanti da finanziamenti</t>
  </si>
  <si>
    <t>Totale vincoli derivanti da trasferimenti (h/2)</t>
  </si>
  <si>
    <t>Spese funzionamento Cobire</t>
  </si>
  <si>
    <t>Entrate funzionamento rete Cobire</t>
  </si>
  <si>
    <t>Avanzo di ammnistrazione esercizio precedente - Cobire</t>
  </si>
  <si>
    <t xml:space="preserve">Spese funzionamento osservatorio legislativo interregionale </t>
  </si>
  <si>
    <t>Avanzo di ammnistrazione esercizio precedente - Oli</t>
  </si>
  <si>
    <t>Spese funzionamento osservatorio legislativo interregionale - corrente</t>
  </si>
  <si>
    <t>Entrate funzionamento osservatorio legislativo interregionale - corrente</t>
  </si>
  <si>
    <t>Spese funzionamento osservatorio legislativo interregionale - capitale</t>
  </si>
  <si>
    <t>Entrate funzionamento osservatorio legislativo interregionale - capitale</t>
  </si>
  <si>
    <t>Vincoli derivanti da Trasferimenti</t>
  </si>
  <si>
    <t>Totale vincoli derivanti dalla legge (h/1)</t>
  </si>
  <si>
    <t>Costituzione del fondo patrimoniale fondazione formazione poitica legge 79 del 2020</t>
  </si>
  <si>
    <t>Trasferimento dal bilancio regionale -capitale</t>
  </si>
  <si>
    <t>Spese destinate ad interventi di carattere sociale  di cui alla legge 77 del 2020</t>
  </si>
  <si>
    <t>Recuperi, rimborsi e restituzione somme afferenti al settore bilancio e finanze</t>
  </si>
  <si>
    <t>Spese funzioni delegate Agcom</t>
  </si>
  <si>
    <t>Avanzo di ammnistrazione esercizio precedente</t>
  </si>
  <si>
    <t>Trasferimenti per funzioni delegate Agcom</t>
  </si>
  <si>
    <t>Vincoli derivanti dalla legge</t>
  </si>
  <si>
    <t>(i)</t>
  </si>
  <si>
    <r>
      <t>(g)=(a) +(b)-( c)-(d)-(e)</t>
    </r>
    <r>
      <rPr>
        <i/>
        <sz val="14"/>
        <rFont val="Times New Roman"/>
        <family val="1"/>
      </rPr>
      <t>+</t>
    </r>
    <r>
      <rPr>
        <i/>
        <sz val="22"/>
        <rFont val="Times New Roman"/>
        <family val="1"/>
      </rPr>
      <t>(</t>
    </r>
    <r>
      <rPr>
        <i/>
        <sz val="16"/>
        <color indexed="8"/>
        <rFont val="Times New Roman"/>
        <family val="1"/>
      </rPr>
      <t xml:space="preserve">f) </t>
    </r>
    <r>
      <rPr>
        <i/>
        <sz val="16"/>
        <color indexed="10"/>
        <rFont val="Times New Roman"/>
        <family val="1"/>
      </rPr>
      <t xml:space="preserve"> </t>
    </r>
  </si>
  <si>
    <t>(e)</t>
  </si>
  <si>
    <t>Risorse vincolate presunte al 31/12/2021 applicate al primo esercizio del bilancio di previsione</t>
  </si>
  <si>
    <t>Risorse vincolate nel risultato di amministrazione presunto al 31/12/2021</t>
  </si>
  <si>
    <t>Cancellazione nell'esercizio 2021 di impegni finanziati dal fondo pluriennale vincolato dopo l'approvazione del rendiconto dell'esercizio 2020 se non reimpegnati  nell'esercizio 2021 (+)</t>
  </si>
  <si>
    <r>
      <t>Cancellazione nell'esercizio 2021 di residui attivi vincolati o eliminazione del vincolo su quote del risultato di amministrazione (+) e cancellazione nell'esercizio 2021 di residui passivi finanziati da risorse vincolate (-) (gestione dei residui)</t>
    </r>
    <r>
      <rPr>
        <b/>
        <strike/>
        <sz val="16"/>
        <rFont val="Times New Roman"/>
        <family val="1"/>
      </rPr>
      <t>:</t>
    </r>
    <r>
      <rPr>
        <b/>
        <sz val="16"/>
        <rFont val="Times New Roman"/>
        <family val="1"/>
      </rPr>
      <t xml:space="preserve"> (dati presunti) </t>
    </r>
  </si>
  <si>
    <t>Fondo plur. vinc.  al 31/12/2021finanziato da entrate vincolate accertate nell'esercizio o da quote vincolate del risultato di amministrazione (dati presunti)</t>
  </si>
  <si>
    <t>Impegni presunti eserc. 2021finanziati da entrate vincolate accertate nell'esercizio o da quote vincolate del risultato di amministrazione ( dati presunti)</t>
  </si>
  <si>
    <t>Entrate vincolate accertate nell'esercizio 2021 (dati presunti)</t>
  </si>
  <si>
    <t>Risorse vinc. al 1/1/ 2021</t>
  </si>
  <si>
    <t>Descr.</t>
  </si>
  <si>
    <t>Cap.  di entrata</t>
  </si>
  <si>
    <t>ELENCO ANALITICO DELLE RISORSE VINCOLATE NEL RISULTATO DI AMMINISTRAZIONE PRESUNTO (*)</t>
  </si>
  <si>
    <t>Allegato a/2)  Risultato di amministrazione - quote vincolate</t>
  </si>
  <si>
    <t>(1) Le risorse destinate agli investimenti costituiscono una componente del risultato di amministrazione utilizzabile solo a seguito dell'approvazione del rendiconto dell'esercizio precedente.</t>
  </si>
  <si>
    <t xml:space="preserve">(*) Allegato obbligatorio nel caso in cui il bilancio di previsione approvato dopo l'approvazione del rendiconto dell'esercizio N-1  preveda l’utilizzo delle quote del risultato di amministrazione destinate agli investimenti </t>
  </si>
  <si>
    <r>
      <t xml:space="preserve">Totale risorse destinate nel risultato di amministrazione presunto al netto di quelle che sono state oggetto di accantonamenti </t>
    </r>
    <r>
      <rPr>
        <b/>
        <vertAlign val="superscript"/>
        <sz val="12"/>
        <color indexed="8"/>
        <rFont val="Times New Roman"/>
        <family val="1"/>
      </rPr>
      <t>(1)</t>
    </r>
  </si>
  <si>
    <t>Totale quote accantonate nel risultato di amministrzione presunto riguardanti  le risorse destinate agli investimenti</t>
  </si>
  <si>
    <t>Spesa di investimento</t>
  </si>
  <si>
    <t>Trasferimenti dal bilancio regionale parte capitale</t>
  </si>
  <si>
    <t>Avanzo di ammnistrazione esercizio precedente - parte destinata agli investimenti</t>
  </si>
  <si>
    <t>(g)</t>
  </si>
  <si>
    <t>(f)=(a) +(b) -( c)-(d)-(e)</t>
  </si>
  <si>
    <t>Risorse destinate agli investimenti nel risultato presunte al 31/12/2021 applicate al primo esercizio del bilancio di previsione</t>
  </si>
  <si>
    <t>Risorse destinate agli investimenti nel risultato di amministrazione presunto al 31/12/ 2021</t>
  </si>
  <si>
    <t>Cancellazione di residui attivi costituiti da risorse destinate agli investimenti  o eliminazione della destinazione  su quote del risultato di amministrazione (+) e cancellazione di residui passivi finanziati da risorse destinate agli investimenti (-) (gestione dei residui)</t>
  </si>
  <si>
    <t>Fondo plurien. vinc.  al 31/12/2021 finanziato da entrate destinate accertate nell'esercizio o da quote destinate  del risultato di amministrazione</t>
  </si>
  <si>
    <t xml:space="preserve">Impegni  eserc. 2021 finanziati da entrate destinate accertate nell'esercizio o da quote destinate  del risultato di amministrazione ( dati presunti) 
</t>
  </si>
  <si>
    <t>Entrate destinate agli investimenti accertate nell'esercizio 2021 (dato presunto)</t>
  </si>
  <si>
    <r>
      <t xml:space="preserve">Risorse destinate agli investim. 
</t>
    </r>
    <r>
      <rPr>
        <b/>
        <sz val="10"/>
        <color indexed="8"/>
        <rFont val="Times New Roman"/>
        <family val="1"/>
      </rPr>
      <t>al 1/1/ 2021</t>
    </r>
  </si>
  <si>
    <t>Descriz.</t>
  </si>
  <si>
    <t>Capitolo di spesa</t>
  </si>
  <si>
    <t>Capitolo di entrata</t>
  </si>
  <si>
    <t>ELENCO ANALITICO DELLE RISORSE DESTINATE AGLI INVESTIMENTI NEL RISULTATO DI AMMINISTRAZIONE PRESUNTO (*)</t>
  </si>
  <si>
    <t>Allegato a/3)  Risultato di amministrazione - quote destinate</t>
  </si>
  <si>
    <r>
      <t>I</t>
    </r>
    <r>
      <rPr>
        <sz val="11"/>
        <rFont val="Calibri"/>
        <family val="2"/>
      </rPr>
      <t>n caso di risultato negativo, le regioni iscrivono nel passivo del bilancio distintamente il disavanzo di amministrazione presunto da ripianare (lettera E al netto della lettera F) e il disavanzo derivante da debito autorizzato e non contratto (lettera F).</t>
    </r>
    <r>
      <rPr>
        <strike/>
        <sz val="11"/>
        <rFont val="Calibri"/>
        <family val="2"/>
      </rPr>
      <t xml:space="preserve"> </t>
    </r>
  </si>
  <si>
    <t>(7)</t>
  </si>
  <si>
    <t xml:space="preserve">Solo per le Regioni e le Province autonome di Trento e di Bolzano. </t>
  </si>
  <si>
    <t>(6)</t>
  </si>
  <si>
    <t>Indicare l'importo del  fondo ...... risultante nel prospetto del risultato di amministrazione allegato al consuntivo dell'esercizio N-2, incrementato dell'importo realtivo al fondo ....... stanziato nel bilancio di previsione N-1 (importo aggiornato), al netto degli eventuali utilizzi del fondo successivi all'approvazione del consuntivo N-2. Se il bilancio di previsione dell'esercizio N è approvato nel corso dell'esercizio N, indicare, sulla base dei dati di preconsuntivo o di consuntivo, l'importo del fondo ............ indicato nel prospetto del risultato di amministrazione del rendiconto dell'esercizio N.</t>
  </si>
  <si>
    <t>(5)</t>
  </si>
  <si>
    <t>Indicare l'importo del  fondo crediti di dubbia esigibilità risultante nel prospetto del risultato di amministrazione allegato al consuntivo dell'esercizio N-2, incrementato dell'accantonamento al fondo crediti di dubbia esigibilità stanziato nel bilancio di previsione N-1 (importo aggiornato), al netto degli eventuali utilizzi del fondo successivi all'approvazione del consuntivo N-2. Se il bilancio di previsione dell'esercizio N-1 è approvato nel corso dell'esercizio N, indicare, sulla base dei dati di preconsuntivo o di consuntivo, l'importo del fondo crediti di dubbia esigibilità del prospetto del risultato di amministrazione del rendiconto dell'esercizio N-1.</t>
  </si>
  <si>
    <t>(4)</t>
  </si>
  <si>
    <t>Non comprende il fondo pluriennale vincolato.</t>
  </si>
  <si>
    <t>(3)</t>
  </si>
  <si>
    <t>nota cassata con DM 1 agosto 2019</t>
  </si>
  <si>
    <t>(2)</t>
  </si>
  <si>
    <t>Indicare l'importo del fondo pluriennale vincolato totale stanziato in entrata  del bilancio di previsione per l'esercizio  N.</t>
  </si>
  <si>
    <t>(1)</t>
  </si>
  <si>
    <t>Indicare gli anni di riferimento N e N-1.</t>
  </si>
  <si>
    <t>(* )</t>
  </si>
  <si>
    <t>Totale utilizzo avanzo di amministrazione presunto</t>
  </si>
  <si>
    <t xml:space="preserve">Utilizzo altri vincoli </t>
  </si>
  <si>
    <t xml:space="preserve">Utilizzo vincoli formalmente attribuiti dall'ente </t>
  </si>
  <si>
    <t>Utilizzo vincoli derivanti dalla contrazione di mutui</t>
  </si>
  <si>
    <t>Utilizzo vincoli derivanti da trasferimenti</t>
  </si>
  <si>
    <t xml:space="preserve">Utilizzo vincoli derivanti da leggi e dai principi contabili </t>
  </si>
  <si>
    <t>Utilizzo quota vincolata</t>
  </si>
  <si>
    <r>
      <t xml:space="preserve">3) Utilizzo quote vincolate del risultato di amministrazione  </t>
    </r>
    <r>
      <rPr>
        <b/>
        <sz val="11"/>
        <rFont val="Calibri"/>
        <family val="2"/>
      </rPr>
      <t>presunto al 31/12/2021:</t>
    </r>
  </si>
  <si>
    <r>
      <t xml:space="preserve">Se E è negativo, tale importo  è iscritto tra le spese del bilancio di previsione  come disavanzo da ripianare </t>
    </r>
    <r>
      <rPr>
        <b/>
        <vertAlign val="superscript"/>
        <sz val="11"/>
        <rFont val="Calibri"/>
        <family val="2"/>
      </rPr>
      <t>(7)</t>
    </r>
  </si>
  <si>
    <r>
      <t xml:space="preserve">F) di cui Disavanzo da debito autorizzato e non contratto </t>
    </r>
    <r>
      <rPr>
        <vertAlign val="superscript"/>
        <sz val="11"/>
        <rFont val="Calibri"/>
        <family val="2"/>
      </rPr>
      <t>(6)</t>
    </r>
  </si>
  <si>
    <t>E) Totale parte disponibile (E=A-B-C-D)</t>
  </si>
  <si>
    <t>D) Totale destinata agli investimenti</t>
  </si>
  <si>
    <t>Parte destinata agli investimenti</t>
  </si>
  <si>
    <t>C) Totale parte vincolata</t>
  </si>
  <si>
    <t xml:space="preserve">Altri vincoli </t>
  </si>
  <si>
    <t xml:space="preserve">Vincoli formalmente attribuiti dall'ente </t>
  </si>
  <si>
    <t>Vincoli derivanti dalla contrazione di mutui</t>
  </si>
  <si>
    <t>Vincoli derivanti da trasferimenti</t>
  </si>
  <si>
    <t xml:space="preserve">Vincoli derivanti da leggi e dai principi contabili </t>
  </si>
  <si>
    <t xml:space="preserve">Parte vincolata </t>
  </si>
  <si>
    <t>B) Totale parte accantonata</t>
  </si>
  <si>
    <r>
      <t>Altri accantonamenti</t>
    </r>
    <r>
      <rPr>
        <vertAlign val="superscript"/>
        <sz val="11"/>
        <rFont val="Calibri"/>
        <family val="2"/>
      </rPr>
      <t>(5)</t>
    </r>
    <r>
      <rPr>
        <sz val="11"/>
        <rFont val="Calibri"/>
        <family val="2"/>
      </rPr>
      <t xml:space="preserve"> - Fondi speciali per il finanziamento dei nuovi provvedimenti legislativi del Consiglio regionale per spesa corrente e capitale in corso di approvazione </t>
    </r>
  </si>
  <si>
    <r>
      <t>Fondo contenzioso</t>
    </r>
    <r>
      <rPr>
        <vertAlign val="superscript"/>
        <sz val="11"/>
        <rFont val="Calibri"/>
        <family val="2"/>
      </rPr>
      <t>(5)</t>
    </r>
  </si>
  <si>
    <r>
      <t>Fondo  perdite società partecipate</t>
    </r>
    <r>
      <rPr>
        <vertAlign val="superscript"/>
        <sz val="11"/>
        <rFont val="Calibri"/>
        <family val="2"/>
      </rPr>
      <t>(5)</t>
    </r>
  </si>
  <si>
    <r>
      <t xml:space="preserve">Fondo anticipazioni liquidità </t>
    </r>
    <r>
      <rPr>
        <vertAlign val="superscript"/>
        <sz val="11"/>
        <rFont val="Calibri"/>
        <family val="2"/>
      </rPr>
      <t>(5)</t>
    </r>
  </si>
  <si>
    <r>
      <t xml:space="preserve">Accantonamento residui perenti al 31/12/2021 (solo per le regioni) </t>
    </r>
    <r>
      <rPr>
        <vertAlign val="superscript"/>
        <sz val="11"/>
        <rFont val="Calibri"/>
        <family val="2"/>
      </rPr>
      <t>(5)</t>
    </r>
  </si>
  <si>
    <r>
      <t>Fondo crediti di dubbia esigibilità al 31/12/2021</t>
    </r>
    <r>
      <rPr>
        <vertAlign val="superscript"/>
        <sz val="11"/>
        <rFont val="Calibri"/>
        <family val="2"/>
      </rPr>
      <t xml:space="preserve"> (4)</t>
    </r>
  </si>
  <si>
    <r>
      <t>Parte accantonata</t>
    </r>
    <r>
      <rPr>
        <sz val="11"/>
        <color indexed="8"/>
        <rFont val="Calibri"/>
        <family val="2"/>
      </rPr>
      <t xml:space="preserve"> </t>
    </r>
    <r>
      <rPr>
        <b/>
        <vertAlign val="superscript"/>
        <sz val="11"/>
        <color indexed="8"/>
        <rFont val="Calibri"/>
        <family val="2"/>
      </rPr>
      <t>(3)</t>
    </r>
  </si>
  <si>
    <r>
      <t xml:space="preserve">2) Composizione del risultato di amministrazione  </t>
    </r>
    <r>
      <rPr>
        <b/>
        <sz val="11"/>
        <rFont val="Calibri"/>
        <family val="2"/>
      </rPr>
      <t xml:space="preserve">presunto al 31/12/2021: </t>
    </r>
  </si>
  <si>
    <r>
      <t xml:space="preserve">A) Risultato  di amministrazione presunto al 31/12/2021 </t>
    </r>
    <r>
      <rPr>
        <b/>
        <vertAlign val="superscript"/>
        <sz val="11"/>
        <rFont val="Calibri"/>
        <family val="2"/>
      </rPr>
      <t xml:space="preserve"> </t>
    </r>
  </si>
  <si>
    <t>=</t>
  </si>
  <si>
    <r>
      <t>Fondo pluriennale vincolato</t>
    </r>
    <r>
      <rPr>
        <sz val="11"/>
        <rFont val="Calibri"/>
        <family val="2"/>
      </rPr>
      <t xml:space="preserve"> finale presunto dell'esercizio 2021 </t>
    </r>
    <r>
      <rPr>
        <b/>
        <vertAlign val="superscript"/>
        <sz val="11"/>
        <rFont val="Calibri"/>
        <family val="2"/>
      </rPr>
      <t>(1)</t>
    </r>
  </si>
  <si>
    <t xml:space="preserve">- </t>
  </si>
  <si>
    <r>
      <t xml:space="preserve">Riduzione dei residui passivi presunta per il restante periodo </t>
    </r>
    <r>
      <rPr>
        <sz val="11"/>
        <rFont val="Calibri"/>
        <family val="2"/>
      </rPr>
      <t>dell'esercizio 2021</t>
    </r>
  </si>
  <si>
    <t>+</t>
  </si>
  <si>
    <r>
      <t xml:space="preserve">Incremento dei residui attivi presunto per il restante periodo </t>
    </r>
    <r>
      <rPr>
        <sz val="11"/>
        <rFont val="Calibri"/>
        <family val="2"/>
      </rPr>
      <t>dell'esercizio 2021</t>
    </r>
  </si>
  <si>
    <r>
      <t xml:space="preserve">Riduzione dei residui attivi presunta per il restante periodo </t>
    </r>
    <r>
      <rPr>
        <sz val="11"/>
        <rFont val="Calibri"/>
        <family val="2"/>
      </rPr>
      <t>dell'esercizio 2021</t>
    </r>
  </si>
  <si>
    <r>
      <t xml:space="preserve">Spese che prevedo di impegnare per il restante periodo </t>
    </r>
    <r>
      <rPr>
        <sz val="11"/>
        <rFont val="Calibri"/>
        <family val="2"/>
      </rPr>
      <t>dell'esercizio 2021</t>
    </r>
  </si>
  <si>
    <r>
      <t>Entrate che prevedo di accertare  per il restante periodo</t>
    </r>
    <r>
      <rPr>
        <sz val="11"/>
        <rFont val="Calibri"/>
        <family val="2"/>
      </rPr>
      <t xml:space="preserve"> dell'esercizio 2021</t>
    </r>
  </si>
  <si>
    <t>Risultato di amministrazione dell'esercizio 2021 alla data di redazione del bilancio di previsione dell'anno 2022</t>
  </si>
  <si>
    <t>Riduzione dei residui passivi già verificatasi nell'esercizio 2021</t>
  </si>
  <si>
    <t>Incremento  dei residui attivi già verificatasi nell'esercizio 2021</t>
  </si>
  <si>
    <t>Riduzione dei residui attivi già verificatasi nell'esercizio 2021</t>
  </si>
  <si>
    <t>Uscite già impegnate nell'esercizio 2021</t>
  </si>
  <si>
    <t>Entrate già accertate nell'esercizio 2021</t>
  </si>
  <si>
    <t>Fondo pluriennale vincolato iniziale dell'esercizio 2021</t>
  </si>
  <si>
    <t>Risultato di amministrazione iniziale dell'esercizio 2021</t>
  </si>
  <si>
    <t>1) Determinazione del risultato di amministrazione presunto al 31/12/2021:</t>
  </si>
  <si>
    <t xml:space="preserve">TABELLA DIMOSTRATIVA DEL RISULTATO DI AMMINISTRAZIONE PRESUNTO
(ALL'INIZIO DELL'ESERCIZIO 2022 DI RIFERIMENTO DEL BILANCIO DI PREVISIONE) </t>
  </si>
  <si>
    <t>Allegato Risultato presunto di amministrazione</t>
  </si>
  <si>
    <t>TOTALE MISSIONE 19 - Relazioni internazionali</t>
  </si>
  <si>
    <r>
      <t xml:space="preserve">Cooperazione territoriale </t>
    </r>
    <r>
      <rPr>
        <i/>
        <sz val="11"/>
        <color indexed="8"/>
        <rFont val="Calibri"/>
        <family val="2"/>
      </rPr>
      <t>(solo per le Regioni)</t>
    </r>
  </si>
  <si>
    <t>02</t>
  </si>
  <si>
    <t>Relazioni internazionali e Cooperazione allo sviluppo</t>
  </si>
  <si>
    <t>01</t>
  </si>
  <si>
    <t>MISSIONE 19 - Relazioni internazionali</t>
  </si>
  <si>
    <t>19</t>
  </si>
  <si>
    <t>TOTALE MISSIONE 18 - Relazioni con le altre autonomie territoriali e locali</t>
  </si>
  <si>
    <r>
      <t xml:space="preserve">Politica regionale unitaria per le relazioni con le altre autonomie territoriali e locali </t>
    </r>
    <r>
      <rPr>
        <i/>
        <sz val="11"/>
        <rFont val="Calibri"/>
        <family val="2"/>
      </rPr>
      <t>(solo per le Regioni)</t>
    </r>
  </si>
  <si>
    <t>Relazioni finanziarie con le altre autonomie territoriali</t>
  </si>
  <si>
    <t>MISSIONE 18 - Relazioni con le altre autonomie territoriali e locali</t>
  </si>
  <si>
    <t>18</t>
  </si>
  <si>
    <t>TOTALE MISSIONE 17 - Energia e diversificazione delle fonti energetiche</t>
  </si>
  <si>
    <r>
      <t xml:space="preserve">Politica regionale unitaria per l'energia e la diversificazione delle fonti energetiche </t>
    </r>
    <r>
      <rPr>
        <i/>
        <sz val="11"/>
        <rFont val="Calibri"/>
        <family val="2"/>
      </rPr>
      <t>(solo per le Regioni)</t>
    </r>
  </si>
  <si>
    <t>Fonti energetiche</t>
  </si>
  <si>
    <t>MISSIONE 17 - Energia e diversificazione delle fonti energetiche</t>
  </si>
  <si>
    <t>17</t>
  </si>
  <si>
    <t>TOTALE MISSIONE 16 - Agricoltura, politiche agroalimentari e pesca</t>
  </si>
  <si>
    <r>
      <t xml:space="preserve">Politica regionale unitaria per l'agricoltura, i sistemi agroalimentari, la caccia e la pesca </t>
    </r>
    <r>
      <rPr>
        <i/>
        <sz val="11"/>
        <rFont val="Calibri"/>
        <family val="2"/>
      </rPr>
      <t>(solo per le Regioni)</t>
    </r>
  </si>
  <si>
    <t>03</t>
  </si>
  <si>
    <t>Caccia e pesca</t>
  </si>
  <si>
    <t>Sviluppo del settore agricolo e del sistema agroalimentare</t>
  </si>
  <si>
    <t>MISSIONE 16 - Agricoltura, politiche agroalimentari e pesca</t>
  </si>
  <si>
    <t>16</t>
  </si>
  <si>
    <t>TOTALE MISSIONE 15 - Politiche per il lavoro e la formazione professionale</t>
  </si>
  <si>
    <r>
      <t xml:space="preserve">Politica regionale unitaria per il lavoro e la formazione professionale </t>
    </r>
    <r>
      <rPr>
        <i/>
        <sz val="11"/>
        <rFont val="Calibri"/>
        <family val="2"/>
      </rPr>
      <t>(solo per le Regioni)</t>
    </r>
  </si>
  <si>
    <t>04</t>
  </si>
  <si>
    <t>Sostegno all'occupazione</t>
  </si>
  <si>
    <t>Servizi per lo sviluppo del mercato del lavoro</t>
  </si>
  <si>
    <t>MISSIONE 15 - Politiche per il lavoro e la formazione professionale</t>
  </si>
  <si>
    <t>15</t>
  </si>
  <si>
    <t>TOTALE MISSIONE 14 - Sviluppo economico e competitività</t>
  </si>
  <si>
    <r>
      <t xml:space="preserve">Politica regionale unitaria per lo sviluppo economico e la competitività </t>
    </r>
    <r>
      <rPr>
        <i/>
        <sz val="11"/>
        <rFont val="Calibri"/>
        <family val="2"/>
      </rPr>
      <t>(solo per le Regioni)</t>
    </r>
  </si>
  <si>
    <t>05</t>
  </si>
  <si>
    <t xml:space="preserve">Reti e altri servizi di pubblica utilità  </t>
  </si>
  <si>
    <t>Industria, PMI e Artigianato</t>
  </si>
  <si>
    <t>MISSIONE 14 - Sviluppo economico e competitività</t>
  </si>
  <si>
    <t>14</t>
  </si>
  <si>
    <t>TOTALE MISSIONE 13 - Tutela della salute</t>
  </si>
  <si>
    <r>
      <t xml:space="preserve">Politica regionale unitaria per la tutela della salute </t>
    </r>
    <r>
      <rPr>
        <i/>
        <sz val="11"/>
        <rFont val="Calibri"/>
        <family val="2"/>
      </rPr>
      <t>(solo per le Regioni)</t>
    </r>
  </si>
  <si>
    <t>08</t>
  </si>
  <si>
    <t>Ulteriori spese in materia sanitaria</t>
  </si>
  <si>
    <t>07</t>
  </si>
  <si>
    <t>Servizio sanitario regionale - restituzione maggiori gettiti SSN</t>
  </si>
  <si>
    <t>06</t>
  </si>
  <si>
    <t>Servizio sanitario regionale - investimenti sanitari</t>
  </si>
  <si>
    <t>Servizio sanitario regionale - ripiano di disavanzi sanitari relativi ad esercizi pregressi</t>
  </si>
  <si>
    <t xml:space="preserve">Servizio sanitario regionale - finanziamento aggiuntivo corrente per la copertura dello squilibrio di bilancio corrente </t>
  </si>
  <si>
    <t>Servizio sanitario regionale - finanziamento aggiuntivo corrente per livelli di assistenza superiori ai LEA</t>
  </si>
  <si>
    <t>Servizio sanitario regionale - finanziamento ordinario corrente per la garanzia dei LEA</t>
  </si>
  <si>
    <t>MISSIONE 13 - Tutela della salute</t>
  </si>
  <si>
    <t>13</t>
  </si>
  <si>
    <t>TOTALE MISSIONE 12 - Diritti sociali, politiche sociali e famiglia</t>
  </si>
  <si>
    <r>
      <t xml:space="preserve">Politica regionale unitaria per i diritti sociali e la famiglia 
</t>
    </r>
    <r>
      <rPr>
        <i/>
        <sz val="11"/>
        <rFont val="Calibri"/>
        <family val="2"/>
      </rPr>
      <t>(solo per le Regioni)</t>
    </r>
  </si>
  <si>
    <t>10</t>
  </si>
  <si>
    <t>Servizio necroscopico e cimiteriale</t>
  </si>
  <si>
    <t>09</t>
  </si>
  <si>
    <t xml:space="preserve">Programmazione e governo della rete dei servizi sociosanitari e sociali </t>
  </si>
  <si>
    <t>Interventi per il diritto alla casa</t>
  </si>
  <si>
    <t>Interventi per le famiglie</t>
  </si>
  <si>
    <t>Interventi per soggetti a rischio di esclusione sociale</t>
  </si>
  <si>
    <t>Interventi per gli anziani</t>
  </si>
  <si>
    <t>Interventi per la disabilità</t>
  </si>
  <si>
    <t>Interventi per l'infanzia e i minori e per asili nido</t>
  </si>
  <si>
    <t>MISSIONE 12 - Diritti sociali, politiche sociali e famiglia</t>
  </si>
  <si>
    <t>12</t>
  </si>
  <si>
    <t>TOTALE MISSIONE 11 - Soccorso civile</t>
  </si>
  <si>
    <r>
      <t xml:space="preserve">Politica regionale unitaria per il soccorso e la protezione civile 
</t>
    </r>
    <r>
      <rPr>
        <i/>
        <sz val="11"/>
        <rFont val="Calibri"/>
        <family val="2"/>
      </rPr>
      <t>(solo per le Regioni)</t>
    </r>
  </si>
  <si>
    <t>Sistema di protezione civile</t>
  </si>
  <si>
    <t>MISSIONE 11 - Soccorso civile</t>
  </si>
  <si>
    <t>11</t>
  </si>
  <si>
    <t>TOTALE MISSIONE 10 - Trasporti e diritto alla mobilità</t>
  </si>
  <si>
    <r>
      <t xml:space="preserve">Politica regionale unitaria per i trasporti e il diritto alla mobilità 
</t>
    </r>
    <r>
      <rPr>
        <i/>
        <sz val="11"/>
        <rFont val="Calibri"/>
        <family val="2"/>
      </rPr>
      <t>(solo per le Regioni)</t>
    </r>
  </si>
  <si>
    <t>Viabilità e infrastrutture stradali</t>
  </si>
  <si>
    <t>Altre modalità di trasporto</t>
  </si>
  <si>
    <t xml:space="preserve">04 </t>
  </si>
  <si>
    <t>Trasporto per vie d'acqua</t>
  </si>
  <si>
    <t xml:space="preserve">Trasporto pubblico locale </t>
  </si>
  <si>
    <t>Trasporto ferroviario</t>
  </si>
  <si>
    <t>MISSIONE 10 - Trasporti e diritto alla mobilità</t>
  </si>
  <si>
    <t>TOTALE MISSIONE 9 - Sviluppo sostenibile e tutela del territorio e dell'ambiente</t>
  </si>
  <si>
    <r>
      <t xml:space="preserve">Politica regionale unitaria per lo sviluppo sostenibile e la tutela del territorio e dell'ambiente </t>
    </r>
    <r>
      <rPr>
        <i/>
        <sz val="11"/>
        <rFont val="Calibri"/>
        <family val="2"/>
      </rPr>
      <t>(solo per le Regioni)</t>
    </r>
  </si>
  <si>
    <t>Qualità dell'aria e riduzione dell'inquinamento</t>
  </si>
  <si>
    <t>Sviluppo sostenibile territorio montano piccoli Comuni</t>
  </si>
  <si>
    <t>Tutela e valorizzazione delle risorse idriche</t>
  </si>
  <si>
    <t>Aree protette, parchi naturali, protezione naturalistica e forestazione</t>
  </si>
  <si>
    <t>Servizio idrico integrato</t>
  </si>
  <si>
    <t xml:space="preserve"> Tutela, valorizzazione e recupero ambientale </t>
  </si>
  <si>
    <t>Difesa del suolo</t>
  </si>
  <si>
    <t>MISSIONE 9 - Sviluppo sostenibile e tutela del territorio e dell'ambiente</t>
  </si>
  <si>
    <t>TOTALE MISSIONE 8 - Assetto del territorio ed edilizia abitativa</t>
  </si>
  <si>
    <r>
      <t xml:space="preserve">Politica regionale unitaria per l'assetto del territorio e l'edilizia abitativa </t>
    </r>
    <r>
      <rPr>
        <i/>
        <sz val="11"/>
        <rFont val="Calibri"/>
        <family val="2"/>
      </rPr>
      <t>(solo per le Regioni)</t>
    </r>
  </si>
  <si>
    <t>Edilizia residenziale pubblica e locale e piani di edilizia economico-popolare</t>
  </si>
  <si>
    <r>
      <t>Urbanistica e</t>
    </r>
    <r>
      <rPr>
        <strike/>
        <sz val="11"/>
        <rFont val="Calibri"/>
        <family val="2"/>
      </rPr>
      <t xml:space="preserve"> </t>
    </r>
    <r>
      <rPr>
        <sz val="11"/>
        <rFont val="Calibri"/>
        <family val="2"/>
      </rPr>
      <t>assetto del territorio</t>
    </r>
  </si>
  <si>
    <t>MISSIONE 8 - Assetto del territorio ed edilizia abitativa</t>
  </si>
  <si>
    <t>TOTALE MISSIONE 7 - Turismo</t>
  </si>
  <si>
    <r>
      <t xml:space="preserve">Politica regionale unitaria per il turismo </t>
    </r>
    <r>
      <rPr>
        <i/>
        <sz val="11"/>
        <rFont val="Calibri"/>
        <family val="2"/>
      </rPr>
      <t>(solo per le Regioni)</t>
    </r>
  </si>
  <si>
    <t>Sviluppo e valorizzazione del turismo</t>
  </si>
  <si>
    <t>MISSIONE 7 - Turismo</t>
  </si>
  <si>
    <t>TOTALE MISSIONE 6 - Politiche giovanili, sport e tempo libero</t>
  </si>
  <si>
    <r>
      <t xml:space="preserve">Politica regionale unitaria per i giovani, lo sport e il tempo libero 
</t>
    </r>
    <r>
      <rPr>
        <i/>
        <sz val="11"/>
        <rFont val="Calibri"/>
        <family val="2"/>
      </rPr>
      <t>(solo per le Regioni)</t>
    </r>
  </si>
  <si>
    <t>Giovani</t>
  </si>
  <si>
    <t xml:space="preserve">02 </t>
  </si>
  <si>
    <t xml:space="preserve">01 </t>
  </si>
  <si>
    <t>MISSIONE 6 - Politiche giovanili, sport e tempo libero</t>
  </si>
  <si>
    <t>TOTALE MISSIONE 5 - Tutela e valorizzazione dei beni e attività culturali</t>
  </si>
  <si>
    <r>
      <t xml:space="preserve">Politica regionale unitaria per la tutela dei beni e delle attività culturali </t>
    </r>
    <r>
      <rPr>
        <i/>
        <sz val="11"/>
        <rFont val="Calibri"/>
        <family val="2"/>
      </rPr>
      <t>(solo per le Regioni)</t>
    </r>
  </si>
  <si>
    <t xml:space="preserve">Valorizzazione dei beni di interesse storico. </t>
  </si>
  <si>
    <t>MISSIONE 5 - Tutela e valorizzazione dei beni e attività culturali</t>
  </si>
  <si>
    <t>TOTALE MISSIONE 4 - Istruzione e diritto allo studio</t>
  </si>
  <si>
    <r>
      <t xml:space="preserve">Politica regionale unitaria per l'istruzione e il diritto allo studio </t>
    </r>
    <r>
      <rPr>
        <i/>
        <sz val="11"/>
        <rFont val="Calibri"/>
        <family val="2"/>
      </rPr>
      <t>(solo per le Regioni)</t>
    </r>
  </si>
  <si>
    <t>Diritto allo studio</t>
  </si>
  <si>
    <t xml:space="preserve">07 </t>
  </si>
  <si>
    <t>Servizi ausiliari all’istruzione</t>
  </si>
  <si>
    <t>Istruzione tecnica superiore</t>
  </si>
  <si>
    <t xml:space="preserve">05 </t>
  </si>
  <si>
    <t>Istruzione universitaria</t>
  </si>
  <si>
    <r>
      <t xml:space="preserve">Edilizia scolastica </t>
    </r>
    <r>
      <rPr>
        <i/>
        <sz val="11"/>
        <rFont val="Calibri"/>
        <family val="2"/>
      </rPr>
      <t>(solo per le Regioni)</t>
    </r>
  </si>
  <si>
    <t>Altri ordini di istruzione non universitaria</t>
  </si>
  <si>
    <t xml:space="preserve"> Istruzione prescolastica</t>
  </si>
  <si>
    <t>MISSIONE 4 - Istruzione e diritto allo studio</t>
  </si>
  <si>
    <t>TOTALE MISSIONE 3 - Ordine pubblico e sicurezza</t>
  </si>
  <si>
    <r>
      <t xml:space="preserve">Politica regionale unitaria per l'ordine pubblico e la sicurezza </t>
    </r>
    <r>
      <rPr>
        <i/>
        <sz val="11"/>
        <rFont val="Calibri"/>
        <family val="2"/>
      </rPr>
      <t>(solo per le Regioni)</t>
    </r>
  </si>
  <si>
    <t>Sistema integrato di sicurezza urbana</t>
  </si>
  <si>
    <t>Polizia locale e amministrativa</t>
  </si>
  <si>
    <t>MISSIONE 3 - Ordine pubblico e sicurezza</t>
  </si>
  <si>
    <t>TOTALE MISSIONE 2 - Giustizia</t>
  </si>
  <si>
    <r>
      <t xml:space="preserve">Politica regionale unitaria per la giustizia </t>
    </r>
    <r>
      <rPr>
        <i/>
        <sz val="11"/>
        <rFont val="Calibri"/>
        <family val="2"/>
      </rPr>
      <t>(solo per le Regioni)</t>
    </r>
  </si>
  <si>
    <t>Casa circondariale e altri servizi</t>
  </si>
  <si>
    <t>Uffici giudiziari</t>
  </si>
  <si>
    <t>MISSIONE 2 - Giustizia</t>
  </si>
  <si>
    <r>
      <t>TOTALE MISSIONE 1 - Servizi istituzionali, generali e di gestione</t>
    </r>
    <r>
      <rPr>
        <b/>
        <i/>
        <strike/>
        <sz val="11"/>
        <rFont val="Calibri"/>
        <family val="2"/>
      </rPr>
      <t xml:space="preserve"> </t>
    </r>
  </si>
  <si>
    <r>
      <t xml:space="preserve">Politica regionale unitaria per i servizi istituzionali, generali e di gestione </t>
    </r>
    <r>
      <rPr>
        <i/>
        <sz val="11"/>
        <rFont val="Calibri"/>
        <family val="2"/>
      </rPr>
      <t>(solo per le Regioni)</t>
    </r>
  </si>
  <si>
    <t xml:space="preserve"> Assistenza tecnico-amministrativa agli enti locali</t>
  </si>
  <si>
    <t xml:space="preserve"> Statistica e sistemi informativi</t>
  </si>
  <si>
    <t xml:space="preserve"> Elezioni e consultazioni popolari - Anagrafe e stato civile </t>
  </si>
  <si>
    <t>Gestione delle entrate tributarie e servizi fiscali</t>
  </si>
  <si>
    <t xml:space="preserve">Gestione economica, finanziaria,  programmazione e provveditorato </t>
  </si>
  <si>
    <t xml:space="preserve">MISSIONE 1 - Servizi istituzionali, generali e di gestione </t>
  </si>
  <si>
    <t>(h) = ( c)+(d)+(e)+(f)+(g)</t>
  </si>
  <si>
    <t>( c)  = (a) - (b)</t>
  </si>
  <si>
    <t>Imputazione non ancora definita</t>
  </si>
  <si>
    <t>Anni successivi</t>
  </si>
  <si>
    <t>Fondo pluriennale vincolato al 31 dicembre dell'esercizio 2022</t>
  </si>
  <si>
    <t xml:space="preserve">Spese che si prevede di impegnare nell'esercizio 2022, con copertura costituita dal fondo pluriennale vincolato con imputazione agli esercizi :  </t>
  </si>
  <si>
    <t>Quota del fondo pluriennale vincolato al 31 dicembre dell'esercizio 2021, non destinata ad essere utilizzata nell'esercizio 2022 e  rinviata all'esercizio 2023 e successivi</t>
  </si>
  <si>
    <t>Spese impegnate negli esercizi precedenti con copertura costituita dal fondo pluriennale vincolato e imputate all'esercizio 2022</t>
  </si>
  <si>
    <t>Fondo pluriennale vincolato al 
31 dicembre dell'esercizio 2021</t>
  </si>
  <si>
    <t>MISSIONI E PROGRAMMI</t>
  </si>
  <si>
    <t>COMPOSIZIONE PER MISSIONI E PROGRAMMI DEL FONDO PLURIENNALE VINCOLATO DELL'ESERCIZIO 2022</t>
  </si>
  <si>
    <t>Allegato  -  Fondo pluriennale vincolato</t>
  </si>
  <si>
    <t>Fondo pluriennale vincolato al 31 dicembre dell'esercizio 2023</t>
  </si>
  <si>
    <t xml:space="preserve">Spese che si prevede di impegnare nell'esercizio 2023, con copertura costituita dal fondo pluriennale vincolato con imputazione agli esercizi :  </t>
  </si>
  <si>
    <t>Quota del fondo pluriennale vincolato al 31 dicembre dell'esercizio 2022, non destinata ad essere utilizzata nell'esercizio 2023 e  rinviata all'esercizio 2024 e successivi</t>
  </si>
  <si>
    <t>Spese impegnate negli esercizi precedenti con copertura costituita dal fondo pluriennale vincolato e imputate all'esercizio 2023</t>
  </si>
  <si>
    <t>Fondo pluriennale vincolato al 
31 dicembre dell'esercizio 2022</t>
  </si>
  <si>
    <t>COMPOSIZIONE PER MISSIONI E PROGRAMMI DEL FONDO PLURIENNALE VINCOLATO DELL'ESERCIZIO 2023</t>
  </si>
  <si>
    <t>Fondo pluriennale vincolato al 31 dicembre dell'esercizio 2024</t>
  </si>
  <si>
    <t xml:space="preserve">Spese che si prevede di impegnare nell'esercizio 2024, con copertura costituita dal fondo pluriennale vincolato con imputazione agli esercizi :  </t>
  </si>
  <si>
    <t>Quota del fondo pluriennale vincolato al 31 dicembre dell'esercizio 2023, non destinata ad essere utilizzata nell'esercizio 2024 e  rinviata all'esercizio 2025 e successivi</t>
  </si>
  <si>
    <t>Spese impegnate negli esercizi precedenti con copertura costituita dal fondo pluriennale vincolato e imputate all'esercizio 2024</t>
  </si>
  <si>
    <t>Fondo pluriennale vincolato al 
31 dicembre dell'esercizio 2023</t>
  </si>
  <si>
    <t>COMPOSIZIONE PER MISSIONI E PROGRAMMI DEL FONDO PLURIENNALE VINCOLATO DELL'ESERCIZIO 2024</t>
  </si>
  <si>
    <t>Allegato -  Fondo pluriennale vincolato</t>
  </si>
  <si>
    <t>*** Il totale generale della colonna (c) corrisponde alla somma degli stanziamenti del bilancio  riguardanti il  fondo crediti di dubbia esigibilità Nel bilancio di previsione il fondo crediti di dubbia esigibilità  è articolato in due distinti stanziamenti:  il fondo crediti di dubbia esigibilità riguardante  le entrate di dubbia esigibilità del titolo 4 delle entrate (stanziato nel titolo 2 delle spese), e il fondo riguardante tutte le altre entrate (stanziato nel titolo 1 della spesa).   Pertanto, il FCDE di parte corrente omprende anche l'accantonamento riguardante i crediti del titolo 5.</t>
  </si>
  <si>
    <t>** Gli importi della colonna (c) non devono essere inferiori a quelli della colonna (b); se sono superiori le motivazioni della differenza sono indicate nella relazione al bilancio.</t>
  </si>
  <si>
    <t>* Non richiedono l’accantonamento al fondo crediti di dubbia esigibilità i: a) i trasferimenti da altre Amministrazioni pubbliche e dall'Unione europea; b) i crediti assistiti da fidejussione; c) le entrate tributarie che, sulla base dei nuovi principi contabili, sono accertate per cassa. I principi contabili cui si fa riferimento in questo prospetto sono contenuti nell'allegato 4.2.</t>
  </si>
  <si>
    <t>DI CUI   FONDO CREDITI DI DUBBIA ESIGIBILITA' IN C/CAPITALE</t>
  </si>
  <si>
    <r>
      <rPr>
        <b/>
        <i/>
        <sz val="16"/>
        <rFont val="Calibri"/>
        <family val="2"/>
      </rPr>
      <t xml:space="preserve">DI CUI   FONDO CREDITI DI DUBBIA ESIGIBILITA' DI PARTE CORRENTE </t>
    </r>
    <r>
      <rPr>
        <i/>
        <sz val="16"/>
        <rFont val="Calibri"/>
        <family val="2"/>
      </rPr>
      <t>(**)</t>
    </r>
  </si>
  <si>
    <t>TOTALE GENERALE (***)</t>
  </si>
  <si>
    <t>TOTALE TITOLO 5</t>
  </si>
  <si>
    <t>5000000</t>
  </si>
  <si>
    <t>Tipologia 400: Altre entrate per riduzione di attività finanziarie</t>
  </si>
  <si>
    <t>5040000</t>
  </si>
  <si>
    <t>Tipologia 300: Riscossione crediti di medio-lungo termine</t>
  </si>
  <si>
    <t>5030000</t>
  </si>
  <si>
    <t>Tipologia 200: Riscossione crediti di breve termine</t>
  </si>
  <si>
    <t>5020000</t>
  </si>
  <si>
    <t>Tipologia 100: Alienazione di attività finanziarie</t>
  </si>
  <si>
    <t>5010000</t>
  </si>
  <si>
    <t>ENTRATE DA RIDUZIONE DI ATTIVITA' FINANZIARIE</t>
  </si>
  <si>
    <t>TOTALE TITOLO 4</t>
  </si>
  <si>
    <t>4000000</t>
  </si>
  <si>
    <t>4050000</t>
  </si>
  <si>
    <t>Tipologia 400: Entrate da alienazione di beni materiali e immateriali</t>
  </si>
  <si>
    <t>4040000</t>
  </si>
  <si>
    <t>Tipologia 300:  Altri trasferimenti in conto capitale al netto dei trasferimenti da PA e da UE</t>
  </si>
  <si>
    <t>Altri trasferimenti in conto capitale da UE</t>
  </si>
  <si>
    <t xml:space="preserve">Altri trasferimenti in conto capitale da amministrazioni pubbliche </t>
  </si>
  <si>
    <t>Tipologia 300: Altri trasferimenti in conto capitale</t>
  </si>
  <si>
    <t>4030000</t>
  </si>
  <si>
    <t>Tipologia 200: Contributi agli investimenti al netto dei contributi da PA e da UE</t>
  </si>
  <si>
    <t>Contributi agli investimenti da UE</t>
  </si>
  <si>
    <t xml:space="preserve">Contributi agli investimenti da amministrazioni pubbliche </t>
  </si>
  <si>
    <t>4020000</t>
  </si>
  <si>
    <t>Tipologia 100: Tributi in conto capitale</t>
  </si>
  <si>
    <t>4010000</t>
  </si>
  <si>
    <t xml:space="preserve">ENTRATE IN CONTO CAPITALE </t>
  </si>
  <si>
    <t>TOTALE TITOLO 3</t>
  </si>
  <si>
    <t>3000000</t>
  </si>
  <si>
    <t>3050000</t>
  </si>
  <si>
    <t>Tipologia 400: Altre entrate da redditi da capitale</t>
  </si>
  <si>
    <t>3040000</t>
  </si>
  <si>
    <t>3030000</t>
  </si>
  <si>
    <t>3020000</t>
  </si>
  <si>
    <t>3010000</t>
  </si>
  <si>
    <t>ENTRATE EXTRATRIBUTARIE</t>
  </si>
  <si>
    <t>TOTALE TITOLO 2</t>
  </si>
  <si>
    <t>2000000</t>
  </si>
  <si>
    <t xml:space="preserve"> Trasferimenti correnti dal Resto del Mondo</t>
  </si>
  <si>
    <t>Trasferimenti correnti dall'Unione Europea</t>
  </si>
  <si>
    <t>Tipologia 105: Trasferimenti correnti dall'Unione Europea e dal Resto del Mondo</t>
  </si>
  <si>
    <t>2010500</t>
  </si>
  <si>
    <t>2010400</t>
  </si>
  <si>
    <t>Tipologia 103: Trasferimenti correnti da Imprese</t>
  </si>
  <si>
    <t>2010300</t>
  </si>
  <si>
    <t>Tipologia 102: Trasferimenti correnti da Famiglie</t>
  </si>
  <si>
    <t>2010200</t>
  </si>
  <si>
    <t>2010100</t>
  </si>
  <si>
    <t>TRASFERIMENTI CORRENTI</t>
  </si>
  <si>
    <t>TOTALE TITOLO 1</t>
  </si>
  <si>
    <t>1000000</t>
  </si>
  <si>
    <r>
      <rPr>
        <b/>
        <sz val="16"/>
        <rFont val="Calibri"/>
        <family val="2"/>
      </rPr>
      <t xml:space="preserve">Tipologia 302: Fondi perequativi dalla Regione o Provincia autonoma </t>
    </r>
    <r>
      <rPr>
        <b/>
        <i/>
        <sz val="16"/>
        <rFont val="Calibri"/>
        <family val="2"/>
      </rPr>
      <t>(solo per gli Enti locali)</t>
    </r>
  </si>
  <si>
    <t>1030200</t>
  </si>
  <si>
    <t>Tipologia 301: Fondi perequativi da Amministrazioni Centrali</t>
  </si>
  <si>
    <t>1030100</t>
  </si>
  <si>
    <t>Tipologia 104: Compartecipazioni di tributi</t>
  </si>
  <si>
    <t>1010400</t>
  </si>
  <si>
    <t>Tipologia 103: Tributi devoluti e regolati alle autonomie speciali  non accertati per cassa</t>
  </si>
  <si>
    <t xml:space="preserve"> di cui accertati per cassa sulla base del principio contabile 3.7 </t>
  </si>
  <si>
    <r>
      <rPr>
        <b/>
        <sz val="16"/>
        <rFont val="Calibri"/>
        <family val="2"/>
      </rPr>
      <t xml:space="preserve">Tipologia 103: Tributi devoluti e regolati alle autonomie speciali  </t>
    </r>
    <r>
      <rPr>
        <b/>
        <i/>
        <sz val="16"/>
        <rFont val="Calibri"/>
        <family val="2"/>
      </rPr>
      <t>(solo per le Regioni)</t>
    </r>
  </si>
  <si>
    <t>1010300</t>
  </si>
  <si>
    <t>Tipologia 102: Tributi destinati al finanziamento della sanità non accertati per cassa</t>
  </si>
  <si>
    <r>
      <rPr>
        <b/>
        <sz val="16"/>
        <rFont val="Calibri"/>
        <family val="2"/>
      </rPr>
      <t xml:space="preserve">Tipologia 102: Tributi destinati al finanziamento della sanità </t>
    </r>
    <r>
      <rPr>
        <b/>
        <i/>
        <sz val="16"/>
        <rFont val="Calibri"/>
        <family val="2"/>
      </rPr>
      <t>(solo per le Regioni)</t>
    </r>
  </si>
  <si>
    <t>1010200</t>
  </si>
  <si>
    <t>Tipologia 101: Imposte, tasse e proventi assimilati non accertati per cassa</t>
  </si>
  <si>
    <t>Tipologia 101: Imposte, tasse e proventi assimilati</t>
  </si>
  <si>
    <t>1010100</t>
  </si>
  <si>
    <t>ENTRATE CORRENTI DI NATURA TRIBUTARIA, CONTRIBUTIVA E PEREQUATIVA</t>
  </si>
  <si>
    <t>% di stanziamento accantonato al fondo nel rispetto del principio contabile applicato 3.3
(d)=(c/a)</t>
  </si>
  <si>
    <r>
      <rPr>
        <b/>
        <sz val="16"/>
        <rFont val="Calibri"/>
        <family val="2"/>
      </rPr>
      <t xml:space="preserve">ACCANTONAMENTO EFFETTIVO DI BILANCIO (**)
</t>
    </r>
    <r>
      <rPr>
        <b/>
        <i/>
        <sz val="16"/>
        <rFont val="Calibri"/>
        <family val="2"/>
      </rPr>
      <t xml:space="preserve">(c) </t>
    </r>
  </si>
  <si>
    <r>
      <rPr>
        <b/>
        <sz val="16"/>
        <rFont val="Calibri"/>
        <family val="2"/>
      </rPr>
      <t xml:space="preserve">ACCANTONAMENTO OBBLIGATORIO AL FONDO (*)
</t>
    </r>
    <r>
      <rPr>
        <b/>
        <i/>
        <sz val="16"/>
        <rFont val="Calibri"/>
        <family val="2"/>
      </rPr>
      <t>(b)</t>
    </r>
  </si>
  <si>
    <r>
      <rPr>
        <b/>
        <sz val="16"/>
        <rFont val="Calibri"/>
        <family val="2"/>
      </rPr>
      <t xml:space="preserve">STANZIAMENTI DI BILANCIO 
</t>
    </r>
    <r>
      <rPr>
        <b/>
        <i/>
        <sz val="16"/>
        <rFont val="Calibri"/>
        <family val="2"/>
      </rPr>
      <t>(a)</t>
    </r>
  </si>
  <si>
    <t xml:space="preserve">
TIPOLOGIA
</t>
  </si>
  <si>
    <t>(predisporre un allegato per ciascun anno del bilancio di previsione)</t>
  </si>
  <si>
    <t>Esercizio finanziario 2022</t>
  </si>
  <si>
    <t>COMPOSIZIONE DELL'ACCANTONAMENTO AL FONDO CREDITI DI DUBBIA ESIGIBILITA'*</t>
  </si>
  <si>
    <t>Allegato - Fondo crediti di dubbia esigibilità</t>
  </si>
  <si>
    <t>Esercizio finanziario  2023</t>
  </si>
  <si>
    <t>Allegato  - Fondo crediti di dubbia esigibilità</t>
  </si>
  <si>
    <t>Esercizio finanziario  2024</t>
  </si>
  <si>
    <t>0701:Uscite per partite di giro</t>
  </si>
  <si>
    <t>0700:Uscite per conto terzi e partite di giro</t>
  </si>
  <si>
    <t>9901:Servizi per conto terzi - Partite di giro</t>
  </si>
  <si>
    <t xml:space="preserve">9900:Servizi per conto terzi </t>
  </si>
  <si>
    <t>VERSAMENTO A PRIVATI TRATTENUTA PIGNORAMENTI E CESSIONI DEL QUINTO SU EMOLUMENTI CONSIGLIERI ED EX CONSIGLIERI</t>
  </si>
  <si>
    <t>VERSAMENTO ALL'ASSOCIAZIONE EX CONSIGLIERI QUOTA TRATTENUTA SU ASSEGNI VITALIZI</t>
  </si>
  <si>
    <t>VERSAMENTO TRATTENUTE PER INTERVENTO SOSTITUTIVO (INPS, INAIL ED AGENZIA DELLE ENTRATE - RISCOSSIONE - PER INADEMPIMENTI ART 48  BIS DPR 602/1973)</t>
  </si>
  <si>
    <t>VERSAMENTO TRATTENUTA PER ATTI DI LIBERALITA' O ACQUISIZIONE SERVIZI CONNESSI ALL'ESERCIZIO DEL MANDATO DEI CONSIGLIERI E ASSESSORI REGIONALI - ART. 24 TER L.R. 3/2009</t>
  </si>
  <si>
    <t>VERSAMENTO TRATTENUTA ASSICURAZIONE PREVIDENZIALE INTEGRATIVA DEI CONSIGLIERI E ASSESSORI REGIONALI - ART. 24 BIS L.R. 3/2009</t>
  </si>
  <si>
    <t>VERSAMENTO ALLA GIUNTA REGIONALE TRATTENUTE OBBLIGATORIE (ART.. 4 C. 1 L.R. 3/2009)</t>
  </si>
  <si>
    <t>RITENUTE ERARIALI SU  PREMI</t>
  </si>
  <si>
    <t>VERSAMENTO RITENUTE PREVIDENZIALI E ASSISTENZIALI SU REDDITI ASSIMILATI A LAVORO DIPENDENTE - quota 1/3</t>
  </si>
  <si>
    <t>VERSAMENTO  RITENUTE PREVIDENZIALI E ASSISTENZIALI SU REDDITI DI LAVORO AUTONOMO</t>
  </si>
  <si>
    <t>RIDUZIONE SU COMPENSI DIPENDENTI PUBBLICI ART.1COMMA 126 L.662/96 E DPCM 486/98</t>
  </si>
  <si>
    <t>VERSAMENTO RITENUTE ERARIALI SPLIT PAYMENT ART. 17 TER DPR 633/1972</t>
  </si>
  <si>
    <t>RITENUTE ERARIALI APPLICATE SU REDDITI DA LAVORO OCCASIONALE E AUTONOMO</t>
  </si>
  <si>
    <t>VERSAMENTO RITENUTE FISCALI APPLICATE SU REDDITI CONSIGLIERI ASSESSORI. ORGANISMI ESTERNI E ALTRI REDDITI ASSIMILATI A LAVORO DIPENDENTE</t>
  </si>
  <si>
    <t>RITENUTE ERARIALI SU CONTRIBUTI 4%</t>
  </si>
  <si>
    <t>0103:Acquisto di beni e servizi</t>
  </si>
  <si>
    <t>0100:Spese correnti</t>
  </si>
  <si>
    <t>0110:Risorse umane</t>
  </si>
  <si>
    <t xml:space="preserve">0100:Servizi istituzionali,  generali e di gestione </t>
  </si>
  <si>
    <t>ONERI PREVIDENZIALI QUOTA 2/3 A CARICO ENTE SU DOCENZE FORMAZIONE</t>
  </si>
  <si>
    <t>0102:Imposte e tasse a carico dell'ente</t>
  </si>
  <si>
    <t>ONERI IRAP SU DOCENTI CORSO DI FORMAZIONE</t>
  </si>
  <si>
    <t>0101:Organi istituzionali</t>
  </si>
  <si>
    <t>ONERI IRAP AMMINISTRATORI</t>
  </si>
  <si>
    <t>TRATTAMENTO INDENNITARIO AMMINISTRATORI</t>
  </si>
  <si>
    <t>GARANTE INFANZIA E ADOLESCENZA - FORMAZIONE DEI TUTORI VOLONTARI (art. 11, legge 47/2017)</t>
  </si>
  <si>
    <t>0110:Altre spese correnti</t>
  </si>
  <si>
    <t>0103:Gestione economica, finanziaria,  programmazione, provveditorato</t>
  </si>
  <si>
    <t>SPESE DOVUTE A SANZIONI</t>
  </si>
  <si>
    <t>ONERI PREVIDENZIALI QUOTA 2/3 A CARICO ENTE PER STUDI, INCARICHI DI CONSULENZA E PRESTAZIONI PROFESSIONALI DIBATTITI PUBBLICI E PROCESSI PARTECIPATIVI</t>
  </si>
  <si>
    <t>ONERI IRAP PER STUDI, INCARICHI DI CONSULENZA E PRESTAZIONI PROFESSIONALI DIBATTITI PUBBLICI E PROCESSI PARTECIPATIVI</t>
  </si>
  <si>
    <t>CORECOM GESTIONE DELLE DELEGHE - INPS QUOTA 2/3 SU COMPETENZE RELATORI CONVEGNI</t>
  </si>
  <si>
    <t>CORECOM GESTIONE DELLE DELEGHE - IRAP SU COMPETENZE RELATORI CONVEGNI</t>
  </si>
  <si>
    <t>VERSAMENTO IVA ALLA GIUNTA REGIONALE SU FATTURE EMESSE DAL CONSIGLIO PER LA GESTIONE COMMERCIALE USO SALE CONSILIARI</t>
  </si>
  <si>
    <t>ONERI (IMPOSTA DI BOLLO) PER SERVIZIO DI TESORERIA</t>
  </si>
  <si>
    <t>CORECOM GESTIONE DELLE DELEGHE - IRAP SU RIMBORSO KM MISSIONI</t>
  </si>
  <si>
    <t>0109:Rimborsi e poste correttive delle entrate</t>
  </si>
  <si>
    <t>RIMBORSO A GIUNTA REGIONALE SOMME RELATIVE AL CONSUMO ENERGETICO ED AL COLLEGAMENTO TELEMATICO DEI DIPENDENTI DEL CONSIGLIO IN TELELAVORO</t>
  </si>
  <si>
    <t>0106:Ufficio tecnico</t>
  </si>
  <si>
    <t>MANUTENZIONE IMPIANTI PER LA SICUREZZA SUI LUOGHI DI LAVORO SERVIZI EXTRACANONE E VERIFICHE OBBLIGATORIE</t>
  </si>
  <si>
    <t>ONERI PREVIDENZIALI QUOTA 2/3 A CARICO ENTE SU PRESTAZIONE DI LAVORO AUTONOMO</t>
  </si>
  <si>
    <t>0101:Redditi da lavoro dipendente</t>
  </si>
  <si>
    <t>INAIL SU TIROCINI FORMATIVI CORECOM - RISORSE AGCOM</t>
  </si>
  <si>
    <t>IRAP SU TIROCINI FORMATIVI CORECOM - RISORSE AGCOM</t>
  </si>
  <si>
    <t>0104:Trasferimenti correnti</t>
  </si>
  <si>
    <t>0111:Altri servizi generali</t>
  </si>
  <si>
    <t>RIMBORSO SPESE PROMOTORI PRIVATI PER LEGGI DI INIZIATIVE POPOLARI (L.R. 51/2010)</t>
  </si>
  <si>
    <t>TRASFERIMENTO RISORSE GIUNTA REGIONALE PER CONTRIBUTO ANAC</t>
  </si>
  <si>
    <t>RIMBORSO COMPENSI ALLA GIUNTA REGIONALE PER LAVORO STRAORDINARIO DEL PERSONALE  A TEMPO INDETERMINATO DEL CONSIGLIO</t>
  </si>
  <si>
    <t>ONERI IRAP GARANTE DELLE PERSONE SOTTOPOSTE A MISURE RESTRITTIVE DELLA LIBERTA' PERSONALE</t>
  </si>
  <si>
    <t>RIMBORSI SPESE E MISSIONI GARANTE DELLE PERSONE SOTTOPOSTE A MISURE RESTRITTIVE DELLA LIBERTA' PERSONALE</t>
  </si>
  <si>
    <t>INDENNITA' DI FUNZIONE GARANTE DELLE PERSONE SOTTOPOSTE A MISURE RESTRITTIVE DELLA LIBERTA' PERSONALE</t>
  </si>
  <si>
    <t>CANONI TELEVISIVI A CARICO DELL'ENTE</t>
  </si>
  <si>
    <t>SPESE MINUTE SOSTENUTE TRAMITE FONDO ECONOMALE - SPESE PER ACQUISTO VALORI BOLLATI</t>
  </si>
  <si>
    <t>0107:Interessi passivi</t>
  </si>
  <si>
    <t>INTERESSI DI MORA</t>
  </si>
  <si>
    <t>0105:Gestione dei beni demaniali e patrimoniali</t>
  </si>
  <si>
    <t>ALTRE SPESE PER UTILIZZO BENI DI TERZI (ONERI ACCESSORI LOCAZIONE)</t>
  </si>
  <si>
    <t>SPESE DERIVANTI DA CONTENZIOSO</t>
  </si>
  <si>
    <t>2001:Fondo di riserva</t>
  </si>
  <si>
    <t xml:space="preserve">2000:Fondi e accantonamenti </t>
  </si>
  <si>
    <t>FONDO DI RISERVA PER SPESE OBBLIGATORIE SPESE CORRENTI</t>
  </si>
  <si>
    <t>SPESE PER LA FORMAZIONE OBBLIGATORIA DEL PERSONALE DEL CONSIGLIO</t>
  </si>
  <si>
    <t>ACCERTAMENTI SANITARI</t>
  </si>
  <si>
    <t>COSTO MENSA - QUOTA A CARICO DIPENDENTI</t>
  </si>
  <si>
    <t>SERVIZIO MENSA</t>
  </si>
  <si>
    <t>RIMBORSO COMPENSI ALLA GIUNTA REGIONALE PER LAVORO STRAORDINARIO DEL PERSONALE  GIORNALISTICO A TEMPO INDETERMINATO DEL CONSIGLIO</t>
  </si>
  <si>
    <t>FORNITURE BENI DI CONSUMO PER LA SICUREZZA SUI LUOGHI DI LAVORO</t>
  </si>
  <si>
    <t>MANUTENZIONE IMPIANTI PER LA SICUREZZA SUI LUOGHI DI LAVORO</t>
  </si>
  <si>
    <t>TASSA SUI RIFIUTI</t>
  </si>
  <si>
    <t>UTENZE CONDOMINIALI</t>
  </si>
  <si>
    <t>CONSUMO ACQUA POTABILE</t>
  </si>
  <si>
    <t>CONSUMO GAS</t>
  </si>
  <si>
    <t>CONSUMO ENERGIA ELETTRICA</t>
  </si>
  <si>
    <t>IMPOSTA DI REGISTRO SU LOCAZIONE</t>
  </si>
  <si>
    <t>CANONE DI LOCAZIONE</t>
  </si>
  <si>
    <t>COSTO PREMI ASSICURATIVI - CONSIGLIERI. PRESIDENTE GIUNTA E ASSESSORI (Art. 24 c. 2 l.r. 3/2009)</t>
  </si>
  <si>
    <t>ASSICURAZIONE RC PATRIMONIALE</t>
  </si>
  <si>
    <t>ASSICURAZIONE RCT E PRESTATORI D'OPERA</t>
  </si>
  <si>
    <t>SPESE MINUTE SOSTENUTE TRAMITE FONDO ECONOMALE - IMPOSTE E TASSE A CARICO DELL'ENTE</t>
  </si>
  <si>
    <t>SPESE E COMMISSIONI PER SERVIZIO DI TESORERIA</t>
  </si>
  <si>
    <t>SERVIZI DI CONNETTIVITA'</t>
  </si>
  <si>
    <t>TELEFONIA MOBILE</t>
  </si>
  <si>
    <t>TELEFONIA FISSA</t>
  </si>
  <si>
    <t>ONERI IRAP GARANTE PER L'INFANZIA E L'ADOLESCENZA</t>
  </si>
  <si>
    <t>RIMBORSI SPESE E MISSIONI GARANTE PER L'INFANZIA E L'ADOLESCENZA</t>
  </si>
  <si>
    <t>INDENNITA' DI FUNZIONE GARANTE PER L'INFANZIA E L'ADOLESCENZA</t>
  </si>
  <si>
    <t>IRAP SU EMOLUMENTI COLLEGIO DI GARANZIA L.R. 34/2008</t>
  </si>
  <si>
    <t>EMOLUMENTI COLLEGIO DI GARANZIA (L.R. 34/2008)</t>
  </si>
  <si>
    <t>MISSIONI AUTORITA' REGIONALE PER LA PARTECIPAZIONE</t>
  </si>
  <si>
    <t>ONERI IRAP AUTORITA' REGIONALE PER LA PARTECIPAZIONE</t>
  </si>
  <si>
    <t>RIMBORSI SPESE AUTORITA' REGIONALE PER LA PARTECIPAZIONE</t>
  </si>
  <si>
    <t>GETTONI AUTORITA' REGIONALE PER LA PARTECIPAZIONE</t>
  </si>
  <si>
    <t>MISSIONI COMPONENTI DELLA CONFERENZA PERMANENTE DELLE AUTONOMIE SOCIALI</t>
  </si>
  <si>
    <t>IRAP SU RIMBORSO KM MISSIONI MEMBRI CONFERENZA PERMANENTE AUTONOMIE SOCIALI</t>
  </si>
  <si>
    <t>IRAP SU GETTONI E INDENNITA' CAL</t>
  </si>
  <si>
    <t>GETTONI CONSIGLIO AUTONOMIE LOCALI</t>
  </si>
  <si>
    <t>INDENNITA' DI FUNZIONE  PRESIDENTE CONSIGLIO AUTONOMIE LOCALI</t>
  </si>
  <si>
    <t>MISSIONI COMPONENTI COMMISSIONE PARI OPPORTUNITA'</t>
  </si>
  <si>
    <t>ONERI IRAP COMMISSIONE PARI OPPORTUNITA'</t>
  </si>
  <si>
    <t>RIMBORSI SPESE COMPONENTI COMMISSIONE PARI OPPORTUNITA'</t>
  </si>
  <si>
    <t>INDENNITA' DI FUNZIONE COMPONENTI COMMISSIONE PARI OPPORTUNITA'</t>
  </si>
  <si>
    <t>CORECOM - TRASFERIMENTI AD ENTI PUBBLICI PER PROGETTI COMUNI (RISORSE VINCOLATE)RISORSE AGCOM</t>
  </si>
  <si>
    <t>CORECOM - ATTIVITA' DI CONCILIAZIONE E DEFINIZIONE GESTIONE DELLE DELEGHE</t>
  </si>
  <si>
    <t>IRAP SU EROGAZIONI PREMI</t>
  </si>
  <si>
    <t>MISSIONI COMPONENTI CORECOM</t>
  </si>
  <si>
    <t>ONERI IRAP CORECOM</t>
  </si>
  <si>
    <t>RIMBORSI SPESE CORECOM</t>
  </si>
  <si>
    <t>INDENNITA' DI FUNZIONE CORECOM</t>
  </si>
  <si>
    <t>ONER IRAP DIFENSORE CIVICO</t>
  </si>
  <si>
    <t>RIMBORSI SPESE E MISSIONI DIFENSORE CIVICO</t>
  </si>
  <si>
    <t>INDENNITA' DI FUNZIONE  DIFENSORE CIVICO</t>
  </si>
  <si>
    <t>SERVIZI DI RAPPRESENTANZA  GARANTE DELLE PERSONE SOTTOPOSTE A MISURE RESTRITTIVE DELLA LIBERTA' PERSONALE</t>
  </si>
  <si>
    <t>SERVIZI DI RAPPRESENTANZA  GARANTE INFANZIA E ADOLESCENZA</t>
  </si>
  <si>
    <t>SPESE DI RAPPRESENTANZA PRESIDENTE COPAS</t>
  </si>
  <si>
    <t>SERVIZI DI RAPPRESENTANZA PRESIDENTE CAL</t>
  </si>
  <si>
    <t>SERVIZI DI RAPPRESENTANZA  PRESIDENTE CPO</t>
  </si>
  <si>
    <t>BENI DI RAPPRESENTANZA PRESIDENTE CPO</t>
  </si>
  <si>
    <t>SERVIZI DI RAPPRESENTANZA PRESIDENTE CORECOM</t>
  </si>
  <si>
    <t>SERVIZI DI RAPPRESENTANZA  DIFENSORE CIVICO</t>
  </si>
  <si>
    <t>BENI DI RAPPRESENTANZA  DIFENSORE CIVICO</t>
  </si>
  <si>
    <t>SPESE DI RAPPRESENTANZA PER SERVIZI    PRESIDENTI COMMISSIONI CONSILIARI</t>
  </si>
  <si>
    <t>SPESE PER BENI DI RAPPRESENTANZA   PRESIDENTI COMMISSIONI CONSILIARI</t>
  </si>
  <si>
    <t>SERVIZI DI RAPPRESENTANZA  MEMBRI UFFICIO DI PRESIDENZA</t>
  </si>
  <si>
    <t>BENI DI RAPPRESENTANZA MEMBRI UFFICIO DI PRESIDENZA</t>
  </si>
  <si>
    <t>RIMBORSO SPESE ENTI LOCALI PER L'INIZIATIVA POPOLARE (L.R. 51/2010)</t>
  </si>
  <si>
    <t>INAIL SU TIROCINI FORMATIVI A TITOLO ONEROSO PRESSO IL CONSIGLIO REGIONALE</t>
  </si>
  <si>
    <t>IRAP SU TIROCINI FORMATIVI A TITOLO ONEROSO PRESSO IL CONSIGLIO REGIONALE</t>
  </si>
  <si>
    <t>INDENNIZZI PER RITARDO NEI PAGAMENTI</t>
  </si>
  <si>
    <t>INDENNIZZI PER RITARDO NEI PROCEDIMENTI AMMINISTRATIVI</t>
  </si>
  <si>
    <t>RIMBORSO ALLA SEZIONE REGIONALE DI CONTROLLO DELLA CORTE DEI CONTI PER LA REGIONE TOSCANA (Art. 7. c. 8. l. 131/03) -</t>
  </si>
  <si>
    <t>ONERI IRAP SU LAVORO AUTONOMO OCCASIONALE E ALTRI REDDITI</t>
  </si>
  <si>
    <t>CONTRIBUTO PER IL FUNZIONAMENTO DEI GRUPPI CONSILIARI (l.r.83/2012)</t>
  </si>
  <si>
    <t>IRAP ASSEGNI VITALIZI DIRETTI E INDIRETTI (l.r. 3/2009)</t>
  </si>
  <si>
    <t>ASSEGNI VITALIZI DIRETTI E INDIRETTI (l.r. 3/2009)</t>
  </si>
  <si>
    <t>MISSIONI ESTERO CONSIGLIERI</t>
  </si>
  <si>
    <t>MISSIONI ITALIA CONSIGLIERI</t>
  </si>
  <si>
    <t>Pluriennale 2024</t>
  </si>
  <si>
    <t>Pluriennale 2023</t>
  </si>
  <si>
    <t>Competenza</t>
  </si>
  <si>
    <t>Macroaggregato</t>
  </si>
  <si>
    <t>Titolo</t>
  </si>
  <si>
    <t>Programma</t>
  </si>
  <si>
    <t>Descrizione</t>
  </si>
  <si>
    <t>Numero Macro Capitolo</t>
  </si>
  <si>
    <t>E.9.02.99.99.000</t>
  </si>
  <si>
    <t>E.9.02.04.02.000</t>
  </si>
  <si>
    <t>E.9.02.04.01.000</t>
  </si>
  <si>
    <t>E.9.01.99.99.000</t>
  </si>
  <si>
    <t>E.9.01.99.03.000</t>
  </si>
  <si>
    <t>E.9.01.99.01.000</t>
  </si>
  <si>
    <t>E.9.01.03.02.000</t>
  </si>
  <si>
    <t>E.9.01.03.01.000</t>
  </si>
  <si>
    <t>E.9.01.02.99.000</t>
  </si>
  <si>
    <t>E.9.01.02.02.000</t>
  </si>
  <si>
    <t>E.9.01.02.01.000</t>
  </si>
  <si>
    <t>E.9.01.01.99.000</t>
  </si>
  <si>
    <t>E.9.01.01.02.000</t>
  </si>
  <si>
    <t>E.9.01.01.01.000</t>
  </si>
  <si>
    <t>E.4.05.04.99.000</t>
  </si>
  <si>
    <t>E.4.05.03.02.000</t>
  </si>
  <si>
    <t>E.4.02.01.04.000</t>
  </si>
  <si>
    <t>E.4.02.01.02.000</t>
  </si>
  <si>
    <t>E.3.05.99.99.000</t>
  </si>
  <si>
    <t>E.3.05.02.03.000</t>
  </si>
  <si>
    <t>E.3.03.03.99.000</t>
  </si>
  <si>
    <t>E.3.02.03.01.000</t>
  </si>
  <si>
    <t>E.3.01.02.01.000</t>
  </si>
  <si>
    <t>E.2.01.04.01.000</t>
  </si>
  <si>
    <t>E.2.01.01.04.000</t>
  </si>
  <si>
    <t>E.2.01.01.02.000</t>
  </si>
  <si>
    <t>E.2.01.01.01.000</t>
  </si>
  <si>
    <t>CS 2022</t>
  </si>
  <si>
    <t>CS 2021</t>
  </si>
  <si>
    <t>CP 2024</t>
  </si>
  <si>
    <t>CP 2023</t>
  </si>
  <si>
    <t>CP 2022</t>
  </si>
  <si>
    <t>CP 2021</t>
  </si>
  <si>
    <t>RS 2021</t>
  </si>
  <si>
    <t>vocePDCI 2022 (ENTRATA) al 15 novembre 2021</t>
  </si>
  <si>
    <t>99</t>
  </si>
  <si>
    <t>U.7.02.99.99.000</t>
  </si>
  <si>
    <t>U.7.02.04.02.000</t>
  </si>
  <si>
    <t>U.7.02.04.01.000</t>
  </si>
  <si>
    <t>U.7.01.99.99.000</t>
  </si>
  <si>
    <t>U.7.01.99.03.000</t>
  </si>
  <si>
    <t>U.7.01.99.01.000</t>
  </si>
  <si>
    <t>U.7.01.03.02.000</t>
  </si>
  <si>
    <t>U.7.01.03.01.000</t>
  </si>
  <si>
    <t>U.7.01.02.99.000</t>
  </si>
  <si>
    <t>U.7.01.02.02.000</t>
  </si>
  <si>
    <t>U.7.01.02.01.000</t>
  </si>
  <si>
    <t>U.7.01.01.99.000</t>
  </si>
  <si>
    <t>U.7.01.01.02.000</t>
  </si>
  <si>
    <t>U.7.01.01.01.000</t>
  </si>
  <si>
    <t>U.3.01.01.04.000</t>
  </si>
  <si>
    <t>U.2.05.02.01.000</t>
  </si>
  <si>
    <t>20</t>
  </si>
  <si>
    <t>U.2.05.01.02.000</t>
  </si>
  <si>
    <t>U.2.05.01.01.000</t>
  </si>
  <si>
    <t>U.2.03.01.02.000</t>
  </si>
  <si>
    <t>U.2.02.03.05.000</t>
  </si>
  <si>
    <t>U.2.02.03.02.000</t>
  </si>
  <si>
    <t>U.2.02.01.99.000</t>
  </si>
  <si>
    <t>U.2.02.01.10.000</t>
  </si>
  <si>
    <t>U.2.02.01.07.000</t>
  </si>
  <si>
    <t>U.2.02.01.06.000</t>
  </si>
  <si>
    <t>U.2.02.01.05.000</t>
  </si>
  <si>
    <t>U.2.02.01.04.000</t>
  </si>
  <si>
    <t>U.2.02.01.03.000</t>
  </si>
  <si>
    <t>U.1.10.99.99.000</t>
  </si>
  <si>
    <t>U.1.10.05.04.000</t>
  </si>
  <si>
    <t>U.1.10.05.03.000</t>
  </si>
  <si>
    <t>U.1.10.05.01.000</t>
  </si>
  <si>
    <t>U.1.10.04.01.000</t>
  </si>
  <si>
    <t>U.1.10.03.01.000</t>
  </si>
  <si>
    <t>U.1.10.01.02.000</t>
  </si>
  <si>
    <t>U.1.10.01.01.000</t>
  </si>
  <si>
    <t>U.1.09.01.01.000</t>
  </si>
  <si>
    <t>U.1.07.06.02.000</t>
  </si>
  <si>
    <t>U.1.04.04.01.000</t>
  </si>
  <si>
    <t>U.1.04.03.99.000</t>
  </si>
  <si>
    <t>U.1.04.02.05.000</t>
  </si>
  <si>
    <t>U.1.04.02.02.000</t>
  </si>
  <si>
    <t>U.1.04.01.04.000</t>
  </si>
  <si>
    <t>U.1.04.01.02.000</t>
  </si>
  <si>
    <t>U.1.04.01.01.000</t>
  </si>
  <si>
    <t>U.1.03.02.99.000</t>
  </si>
  <si>
    <t>U.1.03.02.19.000</t>
  </si>
  <si>
    <t>U.1.03.02.18.000</t>
  </si>
  <si>
    <t>U.1.03.02.17.000</t>
  </si>
  <si>
    <t>U.1.03.02.16.000</t>
  </si>
  <si>
    <t>U.1.03.02.14.000</t>
  </si>
  <si>
    <t>U.1.03.02.13.000</t>
  </si>
  <si>
    <t>U.1.03.02.12.000</t>
  </si>
  <si>
    <t>U.1.03.02.11.000</t>
  </si>
  <si>
    <t>U.1.03.02.10.000</t>
  </si>
  <si>
    <t>U.1.03.02.09.000</t>
  </si>
  <si>
    <t>U.1.03.02.07.000</t>
  </si>
  <si>
    <t>U.1.03.02.05.000</t>
  </si>
  <si>
    <t>U.1.03.02.04.000</t>
  </si>
  <si>
    <t>U.1.03.02.02.000</t>
  </si>
  <si>
    <t>U.1.03.02.01.000</t>
  </si>
  <si>
    <t>U.1.03.01.05.000</t>
  </si>
  <si>
    <t>U.1.03.01.02.000</t>
  </si>
  <si>
    <t>U.1.03.01.01.000</t>
  </si>
  <si>
    <t>U.1.02.01.99.000</t>
  </si>
  <si>
    <t>U.1.02.01.06.000</t>
  </si>
  <si>
    <t>U.1.02.01.03.000</t>
  </si>
  <si>
    <t>U.1.02.01.02.000</t>
  </si>
  <si>
    <t>U.1.02.01.01.000</t>
  </si>
  <si>
    <t>U.1.01.02.01.000</t>
  </si>
  <si>
    <t>U.1.01.01.02.000</t>
  </si>
  <si>
    <t>CP-FPV 2024</t>
  </si>
  <si>
    <t>CP-FPV 2023</t>
  </si>
  <si>
    <t>CP-FPV 2022</t>
  </si>
  <si>
    <t>CP-FPV 2021</t>
  </si>
  <si>
    <t>CP-IMP 2024</t>
  </si>
  <si>
    <t>CP-IMP 2023</t>
  </si>
  <si>
    <t>CP-IMP 2022</t>
  </si>
  <si>
    <t>CP-IMP 2021</t>
  </si>
  <si>
    <t>prog 2022</t>
  </si>
  <si>
    <t>miss 2022</t>
  </si>
  <si>
    <t>vocePDCI 2022 (SPESA) al 1.12.2021</t>
  </si>
  <si>
    <t>Totale generale</t>
  </si>
  <si>
    <t>Totale parziale</t>
  </si>
  <si>
    <t>Spesa coperta da FPV di entrata</t>
  </si>
  <si>
    <t>2020110:Beni immobili di valore culturale, storico ed artistico</t>
  </si>
  <si>
    <t>0200:Spese in conto capitale</t>
  </si>
  <si>
    <t>MANUTENZIONE IMMOBILI-SPESE DI INVESTIMENTO</t>
  </si>
  <si>
    <t>Spesa coperta da entrate proprie</t>
  </si>
  <si>
    <t>SPESE IN CONTO CAPITALE A TITOLO DI SPONSORIZZAZIONI</t>
  </si>
  <si>
    <t>Spesa coperta da entrate trasferite dal bilancio regionale - Giunta regionale</t>
  </si>
  <si>
    <t>2020106:Macchine per ufficio</t>
  </si>
  <si>
    <t>SPESE MINUTE SOSTENUTE TRAMITE FONDO ECONOMALE - MACCHINE PER UFFICIO</t>
  </si>
  <si>
    <t>2020104:Impianti e macchinari</t>
  </si>
  <si>
    <t>SPESE MINUTE SOSTENUTE TRAMITE FONDO ECONOMALE - IMPIANTI E MACCHINARI</t>
  </si>
  <si>
    <t>2020107:Hardware</t>
  </si>
  <si>
    <t>SPESE MINUTE SOSTENUTE TRAMITE FONDO ECONOMALE - ACQUISTO HARDWARE</t>
  </si>
  <si>
    <t>2020105:Attrezzature</t>
  </si>
  <si>
    <t>SPESE MINUTE SOSTENUTE TRAMITE FONDO ECONOMALE - ACQUISTO ATTREZZATURE</t>
  </si>
  <si>
    <t>FORNITURA DI ATTREZZATURE PER LA SICUREZZA DEI LUOGHI DI LAVORO - SPESA DI INVESTIMENTO</t>
  </si>
  <si>
    <t>0108:Statistica e sistemi informativi</t>
  </si>
  <si>
    <t>MACCHINARI PER UFFICIO</t>
  </si>
  <si>
    <t>2020305:Incarichi professionali per la realizzazione di investimenti</t>
  </si>
  <si>
    <t>SERVIZI ACCESSORI SOGGETTO AGGREGATORE GRT - SPESA DI INVESTIMENTO</t>
  </si>
  <si>
    <t>MANUTENZIONE IMPIANTI SOGGETTO AGGREGATORE GRT - SPESA DI INVESTIMENTO</t>
  </si>
  <si>
    <t>2020103:Mobili e arredi</t>
  </si>
  <si>
    <t>SPESE PER L'ACQUISTO DI MOBILI E ARREDI PER ALLESTIMENTO SPAZI ESPOSITIVI DI PROPRIETA REGIONE TOSCANA</t>
  </si>
  <si>
    <t>2050101:Fondi di riserva in c/capitale</t>
  </si>
  <si>
    <t>2003:Altri fondi</t>
  </si>
  <si>
    <t>FONDO PER SPESE IMPREVISTE IN CONTO CAPITALE</t>
  </si>
  <si>
    <t>SPESE PER L'ACQUISTO DI MATERIALI E ATTREZZATURE PER ALLESTIMENTO SPAZI ESPOSITIVI DI PROPRIETA' REGIONE TOSCANA</t>
  </si>
  <si>
    <t>SPESE PER L'ACQUISTO DI MATERIALI E ATTREZZATURE PER LA SEGNALETICA INTERNA</t>
  </si>
  <si>
    <t>APPARATI MULTIMEDIALI</t>
  </si>
  <si>
    <t>APPARATI DI TELECOMUNICAZIONE</t>
  </si>
  <si>
    <t>PERIFERICHE</t>
  </si>
  <si>
    <t>POSTAZIONI DI LAVORO</t>
  </si>
  <si>
    <t>SERVER</t>
  </si>
  <si>
    <t>2020302:Software</t>
  </si>
  <si>
    <t>SOFTWARE E MANUTENZIONE EVOLUTIVA</t>
  </si>
  <si>
    <t>SPESE PER L'ACQUISTO DI MATERIALI E ATTREZZATURE PER ALLESTIMENTO DI MOSTRE ED ESPOSIZIONI</t>
  </si>
  <si>
    <t>ACQUISTO  ATTREZZATURE E APPARECCHIATURE PER MENSA</t>
  </si>
  <si>
    <t>ACQUISTO MOBILI E ARREDI  PER MENSA</t>
  </si>
  <si>
    <t>ACQUISTO ATTREZZATURE -SPESE DI INVESTIMENTO</t>
  </si>
  <si>
    <t>ACQUISTO MOBILI E ARREDI -SPESE DI INVESTIMENTO</t>
  </si>
  <si>
    <t>SERVIZI TECNICI IMMOBILI E IMPIANTI   -SPESE INVESTIMENTO</t>
  </si>
  <si>
    <t>MANUTENZIONE IMPIANTI-SPESE DI INVESTIMENTO</t>
  </si>
  <si>
    <t>Piano dei Conti PC4</t>
  </si>
  <si>
    <t xml:space="preserve">Sono da considerarsi spese impreviste:  </t>
  </si>
  <si>
    <r>
      <t>・</t>
    </r>
    <r>
      <rPr>
        <sz val="18"/>
        <rFont val="Calibri"/>
        <family val="2"/>
      </rPr>
      <t xml:space="preserve"> Spese correnti e non prevedibili al momento della predisposizione del bilancio  </t>
    </r>
  </si>
  <si>
    <r>
      <t>・</t>
    </r>
    <r>
      <rPr>
        <sz val="18"/>
        <rFont val="Calibri"/>
        <family val="2"/>
      </rPr>
      <t xml:space="preserve"> Spese di investimento non prevedibili al momento della predisposizione del bilancio  </t>
    </r>
  </si>
  <si>
    <r>
      <t>・</t>
    </r>
    <r>
      <rPr>
        <sz val="18"/>
        <rFont val="Calibri"/>
        <family val="2"/>
      </rPr>
      <t xml:space="preserve"> Spese indifferibili e urgenti intervenute successivamente all'approvazione del Bilancio  </t>
    </r>
  </si>
  <si>
    <r>
      <t>・</t>
    </r>
    <r>
      <rPr>
        <sz val="18"/>
        <rFont val="Calibri"/>
        <family val="2"/>
      </rPr>
      <t xml:space="preserve"> Spese connesse ad azioni esecutive intraprese dopo l'approvazione del bilancio e non previste nell'apposito fondo rischi</t>
    </r>
  </si>
  <si>
    <t>SI RINVIA AL FILE ALLEGATO A in PDF</t>
  </si>
</sst>
</file>

<file path=xl/styles.xml><?xml version="1.0" encoding="utf-8"?>
<styleSheet xmlns="http://schemas.openxmlformats.org/spreadsheetml/2006/main">
  <numFmts count="6">
    <numFmt numFmtId="43" formatCode="_-* #,##0.00_-;\-* #,##0.00_-;_-* &quot;-&quot;??_-;_-@_-"/>
    <numFmt numFmtId="171" formatCode="_-* #,##0.00\ _€_-;\-* #,##0.00\ _€_-;_-* &quot;-&quot;??\ _€_-;_-@_-"/>
    <numFmt numFmtId="179" formatCode="_(* #,##0.00_);_(* \(#,##0.00\);_(* &quot;-&quot;??_);_(@_)"/>
    <numFmt numFmtId="180" formatCode="#,##0.00_ ;\-#,##0.00\ "/>
    <numFmt numFmtId="181" formatCode="_-* #,##0_-;\-* #,##0_-;_-* &quot;-&quot;??_-;_-@_-"/>
    <numFmt numFmtId="182" formatCode="_-* #,##0.00_-;\-* #,##0.00_-;_-* \-??_-;_-@_-"/>
  </numFmts>
  <fonts count="106">
    <font>
      <sz val="10"/>
      <name val="Arial"/>
    </font>
    <font>
      <b/>
      <i/>
      <sz val="10"/>
      <name val="Arial"/>
    </font>
    <font>
      <sz val="10"/>
      <name val="Arial"/>
    </font>
    <font>
      <sz val="9"/>
      <color indexed="8"/>
      <name val="Arial"/>
    </font>
    <font>
      <b/>
      <sz val="7"/>
      <color indexed="8"/>
      <name val="Arial"/>
    </font>
    <font>
      <b/>
      <sz val="9"/>
      <color indexed="8"/>
      <name val="Arial"/>
    </font>
    <font>
      <sz val="7"/>
      <color indexed="8"/>
      <name val="Arial"/>
    </font>
    <font>
      <i/>
      <sz val="7"/>
      <color indexed="8"/>
      <name val="Arial"/>
    </font>
    <font>
      <b/>
      <i/>
      <sz val="7"/>
      <color indexed="8"/>
      <name val="Arial"/>
    </font>
    <font>
      <b/>
      <sz val="10"/>
      <color indexed="8"/>
      <name val="Arial"/>
    </font>
    <font>
      <sz val="9"/>
      <color indexed="63"/>
      <name val="Arial"/>
    </font>
    <font>
      <sz val="11"/>
      <color indexed="8"/>
      <name val="Calibri"/>
      <family val="2"/>
    </font>
    <font>
      <b/>
      <sz val="11"/>
      <color indexed="8"/>
      <name val="Calibri"/>
      <family val="2"/>
    </font>
    <font>
      <b/>
      <sz val="6"/>
      <color indexed="8"/>
      <name val="Arial"/>
    </font>
    <font>
      <sz val="6"/>
      <color indexed="8"/>
      <name val="Arial"/>
    </font>
    <font>
      <i/>
      <sz val="6"/>
      <color indexed="8"/>
      <name val="Arial"/>
    </font>
    <font>
      <sz val="6"/>
      <color indexed="8"/>
      <name val="Arial"/>
      <family val="2"/>
    </font>
    <font>
      <b/>
      <sz val="7"/>
      <color indexed="8"/>
      <name val="Arial"/>
      <family val="2"/>
    </font>
    <font>
      <sz val="7"/>
      <color indexed="8"/>
      <name val="Arial"/>
      <family val="2"/>
    </font>
    <font>
      <sz val="7"/>
      <color indexed="10"/>
      <name val="Arial"/>
      <family val="2"/>
    </font>
    <font>
      <sz val="7"/>
      <name val="Arial"/>
      <family val="2"/>
    </font>
    <font>
      <i/>
      <sz val="7"/>
      <color indexed="8"/>
      <name val="Arial"/>
      <family val="2"/>
    </font>
    <font>
      <b/>
      <sz val="16"/>
      <color indexed="8"/>
      <name val="Calibri"/>
      <family val="2"/>
    </font>
    <font>
      <b/>
      <u/>
      <sz val="16"/>
      <color indexed="10"/>
      <name val="Calibri"/>
      <family val="2"/>
    </font>
    <font>
      <i/>
      <sz val="7"/>
      <color indexed="8"/>
      <name val="Times New Roman"/>
      <family val="1"/>
    </font>
    <font>
      <i/>
      <sz val="12"/>
      <color indexed="8"/>
      <name val="Times New Roman"/>
      <family val="1"/>
    </font>
    <font>
      <vertAlign val="superscript"/>
      <sz val="14"/>
      <color indexed="8"/>
      <name val="Times New Roman"/>
      <family val="1"/>
    </font>
    <font>
      <b/>
      <sz val="12"/>
      <name val="Times New Roman"/>
      <family val="1"/>
    </font>
    <font>
      <b/>
      <strike/>
      <sz val="12"/>
      <name val="Times New Roman"/>
      <family val="1"/>
    </font>
    <font>
      <b/>
      <vertAlign val="superscript"/>
      <sz val="12"/>
      <name val="Times New Roman"/>
      <family val="1"/>
    </font>
    <font>
      <b/>
      <sz val="11"/>
      <name val="Times New Roman"/>
      <family val="1"/>
    </font>
    <font>
      <b/>
      <vertAlign val="superscript"/>
      <sz val="11"/>
      <name val="Times New Roman"/>
      <family val="1"/>
    </font>
    <font>
      <b/>
      <sz val="16"/>
      <name val="Calibri"/>
      <family val="2"/>
    </font>
    <font>
      <b/>
      <sz val="12"/>
      <name val="Calibri"/>
      <family val="2"/>
    </font>
    <font>
      <b/>
      <vertAlign val="superscript"/>
      <sz val="16"/>
      <color indexed="8"/>
      <name val="Times New Roman"/>
      <family val="1"/>
    </font>
    <font>
      <b/>
      <vertAlign val="superscript"/>
      <sz val="20"/>
      <color indexed="8"/>
      <name val="Times New Roman"/>
      <family val="1"/>
    </font>
    <font>
      <b/>
      <sz val="20"/>
      <color indexed="8"/>
      <name val="Times New Roman"/>
      <family val="1"/>
    </font>
    <font>
      <i/>
      <sz val="14"/>
      <name val="Times New Roman"/>
      <family val="1"/>
    </font>
    <font>
      <i/>
      <sz val="22"/>
      <name val="Times New Roman"/>
      <family val="1"/>
    </font>
    <font>
      <i/>
      <sz val="16"/>
      <color indexed="8"/>
      <name val="Times New Roman"/>
      <family val="1"/>
    </font>
    <font>
      <i/>
      <sz val="16"/>
      <color indexed="10"/>
      <name val="Times New Roman"/>
      <family val="1"/>
    </font>
    <font>
      <b/>
      <sz val="16"/>
      <name val="Times New Roman"/>
      <family val="1"/>
    </font>
    <font>
      <b/>
      <strike/>
      <sz val="16"/>
      <name val="Times New Roman"/>
      <family val="1"/>
    </font>
    <font>
      <b/>
      <sz val="18"/>
      <name val="Calibri"/>
      <family val="2"/>
    </font>
    <font>
      <b/>
      <vertAlign val="superscript"/>
      <sz val="12"/>
      <color indexed="8"/>
      <name val="Times New Roman"/>
      <family val="1"/>
    </font>
    <font>
      <b/>
      <sz val="10"/>
      <color indexed="8"/>
      <name val="Times New Roman"/>
      <family val="1"/>
    </font>
    <font>
      <sz val="11"/>
      <name val="Calibri"/>
      <family val="2"/>
    </font>
    <font>
      <strike/>
      <sz val="11"/>
      <name val="Calibri"/>
      <family val="2"/>
    </font>
    <font>
      <b/>
      <sz val="11"/>
      <name val="Calibri"/>
      <family val="2"/>
    </font>
    <font>
      <b/>
      <vertAlign val="superscript"/>
      <sz val="11"/>
      <name val="Calibri"/>
      <family val="2"/>
    </font>
    <font>
      <vertAlign val="superscript"/>
      <sz val="11"/>
      <name val="Calibri"/>
      <family val="2"/>
    </font>
    <font>
      <b/>
      <vertAlign val="superscript"/>
      <sz val="11"/>
      <color indexed="8"/>
      <name val="Calibri"/>
      <family val="2"/>
    </font>
    <font>
      <b/>
      <sz val="12"/>
      <color indexed="8"/>
      <name val="Calibri"/>
      <family val="2"/>
    </font>
    <font>
      <sz val="12"/>
      <color indexed="8"/>
      <name val="Calibri"/>
      <family val="2"/>
    </font>
    <font>
      <b/>
      <sz val="14"/>
      <name val="Calibri"/>
      <family val="2"/>
    </font>
    <font>
      <b/>
      <sz val="14"/>
      <color indexed="8"/>
      <name val="Calibri"/>
      <family val="2"/>
    </font>
    <font>
      <i/>
      <sz val="11"/>
      <color indexed="8"/>
      <name val="Calibri"/>
      <family val="2"/>
    </font>
    <font>
      <b/>
      <i/>
      <sz val="11"/>
      <name val="Calibri"/>
      <family val="2"/>
    </font>
    <font>
      <i/>
      <sz val="11"/>
      <name val="Calibri"/>
      <family val="2"/>
    </font>
    <font>
      <b/>
      <i/>
      <strike/>
      <sz val="11"/>
      <name val="Calibri"/>
      <family val="2"/>
    </font>
    <font>
      <b/>
      <i/>
      <sz val="11"/>
      <color indexed="8"/>
      <name val="Calibri"/>
      <family val="2"/>
    </font>
    <font>
      <i/>
      <sz val="9"/>
      <color indexed="8"/>
      <name val="Calibri"/>
      <family val="2"/>
    </font>
    <font>
      <sz val="16"/>
      <color indexed="8"/>
      <name val="Calibri"/>
      <family val="2"/>
    </font>
    <font>
      <sz val="10"/>
      <name val="Arial"/>
      <family val="2"/>
    </font>
    <font>
      <b/>
      <i/>
      <sz val="16"/>
      <name val="Calibri"/>
      <family val="2"/>
    </font>
    <font>
      <i/>
      <sz val="16"/>
      <name val="Calibri"/>
      <family val="2"/>
    </font>
    <font>
      <sz val="16"/>
      <name val="Calibri"/>
      <family val="2"/>
    </font>
    <font>
      <i/>
      <sz val="16"/>
      <color indexed="8"/>
      <name val="Calibri"/>
      <family val="2"/>
    </font>
    <font>
      <sz val="14"/>
      <name val="Arial"/>
      <family val="2"/>
    </font>
    <font>
      <b/>
      <sz val="14"/>
      <name val="Verdana"/>
      <family val="2"/>
    </font>
    <font>
      <b/>
      <sz val="9"/>
      <color indexed="63"/>
      <name val="Arial"/>
      <family val="2"/>
    </font>
    <font>
      <sz val="18"/>
      <name val="Arial"/>
      <family val="2"/>
    </font>
    <font>
      <sz val="18"/>
      <color indexed="63"/>
      <name val="Arial"/>
      <family val="2"/>
    </font>
    <font>
      <b/>
      <sz val="18"/>
      <color indexed="8"/>
      <name val="Arial"/>
      <family val="2"/>
    </font>
    <font>
      <b/>
      <sz val="14"/>
      <name val="Arial"/>
      <family val="2"/>
    </font>
    <font>
      <sz val="18"/>
      <name val="Calibri"/>
      <family val="2"/>
    </font>
    <font>
      <sz val="18"/>
      <name val="MS Gothic"/>
      <family val="3"/>
    </font>
    <font>
      <sz val="16"/>
      <name val="Arial"/>
      <family val="2"/>
    </font>
    <font>
      <sz val="11"/>
      <color theme="1"/>
      <name val="Calibri"/>
      <family val="2"/>
      <scheme val="minor"/>
    </font>
    <font>
      <b/>
      <sz val="11"/>
      <color theme="1"/>
      <name val="Calibri"/>
      <family val="2"/>
      <scheme val="minor"/>
    </font>
    <font>
      <sz val="6"/>
      <color rgb="FF000000"/>
      <name val="Arial"/>
      <family val="2"/>
    </font>
    <font>
      <b/>
      <sz val="7"/>
      <color rgb="FF000000"/>
      <name val="Arial"/>
      <family val="2"/>
    </font>
    <font>
      <sz val="7"/>
      <color rgb="FF000000"/>
      <name val="Arial"/>
      <family val="2"/>
    </font>
    <font>
      <i/>
      <sz val="7"/>
      <color rgb="FF000000"/>
      <name val="Arial"/>
      <family val="2"/>
    </font>
    <font>
      <sz val="14"/>
      <color rgb="FF000000"/>
      <name val="Times New Roman"/>
      <family val="1"/>
    </font>
    <font>
      <b/>
      <sz val="14"/>
      <color rgb="FF000000"/>
      <name val="Times New Roman"/>
      <family val="1"/>
    </font>
    <font>
      <sz val="14"/>
      <color theme="1"/>
      <name val="Calibri"/>
      <family val="2"/>
      <scheme val="minor"/>
    </font>
    <font>
      <i/>
      <sz val="12"/>
      <color rgb="FF000000"/>
      <name val="Times New Roman"/>
      <family val="1"/>
    </font>
    <font>
      <sz val="12"/>
      <color rgb="FF000000"/>
      <name val="Times New Roman"/>
      <family val="1"/>
    </font>
    <font>
      <sz val="16"/>
      <color theme="1"/>
      <name val="Calibri"/>
      <family val="2"/>
      <scheme val="minor"/>
    </font>
    <font>
      <i/>
      <sz val="16"/>
      <color rgb="FF000000"/>
      <name val="Times New Roman"/>
      <family val="1"/>
    </font>
    <font>
      <b/>
      <sz val="16"/>
      <color rgb="FF000000"/>
      <name val="Times New Roman"/>
      <family val="1"/>
    </font>
    <font>
      <b/>
      <sz val="20"/>
      <color rgb="FF000000"/>
      <name val="Times New Roman"/>
      <family val="1"/>
    </font>
    <font>
      <sz val="20"/>
      <color rgb="FF000000"/>
      <name val="Times New Roman"/>
      <family val="1"/>
    </font>
    <font>
      <sz val="16"/>
      <color rgb="FF000000"/>
      <name val="Times New Roman"/>
      <family val="1"/>
    </font>
    <font>
      <i/>
      <sz val="11"/>
      <color rgb="FF000000"/>
      <name val="Times New Roman"/>
      <family val="1"/>
    </font>
    <font>
      <sz val="10"/>
      <color theme="1"/>
      <name val="Calibri"/>
      <family val="2"/>
      <scheme val="minor"/>
    </font>
    <font>
      <b/>
      <sz val="11"/>
      <color rgb="FF000000"/>
      <name val="Times New Roman"/>
      <family val="1"/>
    </font>
    <font>
      <vertAlign val="superscript"/>
      <sz val="11"/>
      <color theme="1"/>
      <name val="Calibri"/>
      <family val="2"/>
      <scheme val="minor"/>
    </font>
    <font>
      <sz val="11"/>
      <name val="Calibri"/>
      <family val="2"/>
      <scheme val="minor"/>
    </font>
    <font>
      <b/>
      <sz val="11"/>
      <name val="Calibri"/>
      <family val="2"/>
      <scheme val="minor"/>
    </font>
    <font>
      <b/>
      <sz val="10"/>
      <color rgb="FF000000"/>
      <name val="Arial"/>
      <family val="2"/>
    </font>
    <font>
      <u/>
      <sz val="16"/>
      <color rgb="FF000000"/>
      <name val="Times New Roman"/>
      <family val="1"/>
    </font>
    <font>
      <u/>
      <sz val="20"/>
      <color rgb="FF000000"/>
      <name val="Times New Roman"/>
      <family val="1"/>
    </font>
    <font>
      <i/>
      <sz val="12"/>
      <color theme="1"/>
      <name val="Cambria"/>
      <family val="1"/>
    </font>
    <font>
      <b/>
      <sz val="12"/>
      <color rgb="FF000000"/>
      <name val="Times New Roman"/>
      <family val="1"/>
    </font>
  </fonts>
  <fills count="12">
    <fill>
      <patternFill patternType="none"/>
    </fill>
    <fill>
      <patternFill patternType="gray125"/>
    </fill>
    <fill>
      <patternFill patternType="solid">
        <fgColor indexed="9"/>
        <bgColor indexed="9"/>
      </patternFill>
    </fill>
    <fill>
      <patternFill patternType="solid">
        <fgColor indexed="22"/>
        <bgColor indexed="9"/>
      </patternFill>
    </fill>
    <fill>
      <patternFill patternType="solid">
        <fgColor indexed="33"/>
        <bgColor indexed="9"/>
      </patternFill>
    </fill>
    <fill>
      <patternFill patternType="solid">
        <fgColor theme="0" tint="-0.14999847407452621"/>
        <bgColor indexed="9"/>
      </patternFill>
    </fill>
    <fill>
      <patternFill patternType="solid">
        <fgColor theme="0"/>
        <bgColor indexed="9"/>
      </patternFill>
    </fill>
    <fill>
      <patternFill patternType="solid">
        <fgColor theme="0"/>
        <bgColor indexed="64"/>
      </patternFill>
    </fill>
    <fill>
      <patternFill patternType="solid">
        <fgColor rgb="FFFFFFFF"/>
        <bgColor rgb="FFFFFFFF"/>
      </patternFill>
    </fill>
    <fill>
      <patternFill patternType="solid">
        <fgColor theme="0" tint="-4.9989318521683403E-2"/>
        <bgColor indexed="64"/>
      </patternFill>
    </fill>
    <fill>
      <patternFill patternType="solid">
        <fgColor theme="0" tint="-4.9989318521683403E-2"/>
        <bgColor indexed="9"/>
      </patternFill>
    </fill>
    <fill>
      <patternFill patternType="solid">
        <fgColor theme="0" tint="-0.14999847407452621"/>
        <bgColor indexed="64"/>
      </patternFill>
    </fill>
  </fills>
  <borders count="107">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64"/>
      </right>
      <top/>
      <bottom style="thin">
        <color indexed="8"/>
      </bottom>
      <diagonal/>
    </border>
    <border>
      <left style="thin">
        <color indexed="8"/>
      </left>
      <right style="thin">
        <color indexed="64"/>
      </right>
      <top/>
      <bottom/>
      <diagonal/>
    </border>
    <border>
      <left style="thin">
        <color indexed="31"/>
      </left>
      <right style="thin">
        <color indexed="31"/>
      </right>
      <top/>
      <bottom/>
      <diagonal/>
    </border>
    <border>
      <left style="double">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medium">
        <color indexed="64"/>
      </left>
      <right/>
      <top style="double">
        <color indexed="64"/>
      </top>
      <bottom style="double">
        <color indexed="64"/>
      </bottom>
      <diagonal/>
    </border>
    <border>
      <left/>
      <right style="double">
        <color indexed="64"/>
      </right>
      <top/>
      <bottom/>
      <diagonal/>
    </border>
    <border>
      <left/>
      <right style="medium">
        <color indexed="64"/>
      </right>
      <top/>
      <bottom/>
      <diagonal/>
    </border>
    <border>
      <left style="double">
        <color indexed="64"/>
      </left>
      <right style="medium">
        <color indexed="64"/>
      </right>
      <top/>
      <bottom/>
      <diagonal/>
    </border>
    <border>
      <left style="double">
        <color indexed="64"/>
      </left>
      <right/>
      <top/>
      <bottom/>
      <diagonal/>
    </border>
    <border>
      <left style="medium">
        <color indexed="64"/>
      </left>
      <right/>
      <top/>
      <bottom/>
      <diagonal/>
    </border>
    <border>
      <left/>
      <right/>
      <top style="double">
        <color indexed="64"/>
      </top>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
      <left style="double">
        <color indexed="64"/>
      </left>
      <right style="double">
        <color indexed="64"/>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bottom style="double">
        <color indexed="64"/>
      </bottom>
      <diagonal/>
    </border>
    <border>
      <left style="medium">
        <color indexed="64"/>
      </left>
      <right style="double">
        <color indexed="64"/>
      </right>
      <top/>
      <bottom/>
      <diagonal/>
    </border>
    <border>
      <left/>
      <right style="medium">
        <color indexed="64"/>
      </right>
      <top/>
      <bottom style="double">
        <color indexed="64"/>
      </bottom>
      <diagonal/>
    </border>
    <border>
      <left/>
      <right style="medium">
        <color indexed="64"/>
      </right>
      <top style="double">
        <color indexed="64"/>
      </top>
      <bottom style="double">
        <color indexed="64"/>
      </bottom>
      <diagonal/>
    </border>
    <border>
      <left/>
      <right style="double">
        <color indexed="64"/>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style="medium">
        <color indexed="64"/>
      </left>
      <right style="double">
        <color indexed="64"/>
      </right>
      <top/>
      <bottom style="double">
        <color indexed="64"/>
      </bottom>
      <diagonal/>
    </border>
    <border>
      <left style="double">
        <color indexed="64"/>
      </left>
      <right/>
      <top style="double">
        <color indexed="64"/>
      </top>
      <bottom/>
      <diagonal/>
    </border>
    <border>
      <left style="medium">
        <color indexed="64"/>
      </left>
      <right style="double">
        <color indexed="64"/>
      </right>
      <top style="double">
        <color indexed="64"/>
      </top>
      <bottom style="double">
        <color indexed="64"/>
      </bottom>
      <diagonal/>
    </border>
    <border>
      <left style="thin">
        <color indexed="64"/>
      </left>
      <right style="double">
        <color indexed="64"/>
      </right>
      <top/>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right/>
      <top/>
      <bottom style="double">
        <color indexed="64"/>
      </bottom>
      <diagonal/>
    </border>
    <border>
      <left style="double">
        <color indexed="64"/>
      </left>
      <right style="double">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style="double">
        <color indexed="64"/>
      </left>
      <right style="double">
        <color indexed="64"/>
      </right>
      <top/>
      <bottom/>
      <diagonal/>
    </border>
    <border>
      <left style="thin">
        <color indexed="64"/>
      </left>
      <right/>
      <top/>
      <bottom/>
      <diagonal/>
    </border>
    <border>
      <left style="thin">
        <color indexed="64"/>
      </left>
      <right style="thin">
        <color indexed="64"/>
      </right>
      <top/>
      <bottom/>
      <diagonal/>
    </border>
    <border>
      <left style="double">
        <color indexed="64"/>
      </left>
      <right style="thin">
        <color indexed="64"/>
      </right>
      <top style="double">
        <color indexed="64"/>
      </top>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double">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double">
        <color indexed="8"/>
      </right>
      <top/>
      <bottom style="double">
        <color indexed="8"/>
      </bottom>
      <diagonal/>
    </border>
    <border>
      <left style="thin">
        <color indexed="8"/>
      </left>
      <right/>
      <top/>
      <bottom style="double">
        <color indexed="8"/>
      </bottom>
      <diagonal/>
    </border>
    <border>
      <left style="thin">
        <color indexed="8"/>
      </left>
      <right style="thin">
        <color indexed="8"/>
      </right>
      <top/>
      <bottom style="double">
        <color indexed="8"/>
      </bottom>
      <diagonal/>
    </border>
    <border>
      <left/>
      <right/>
      <top/>
      <bottom style="double">
        <color indexed="8"/>
      </bottom>
      <diagonal/>
    </border>
    <border>
      <left style="double">
        <color indexed="8"/>
      </left>
      <right style="thin">
        <color indexed="8"/>
      </right>
      <top/>
      <bottom style="double">
        <color indexed="8"/>
      </bottom>
      <diagonal/>
    </border>
    <border>
      <left style="thin">
        <color indexed="8"/>
      </left>
      <right style="double">
        <color indexed="8"/>
      </right>
      <top/>
      <bottom/>
      <diagonal/>
    </border>
    <border>
      <left style="double">
        <color indexed="8"/>
      </left>
      <right style="thin">
        <color indexed="8"/>
      </right>
      <top/>
      <bottom/>
      <diagonal/>
    </border>
    <border>
      <left style="thin">
        <color indexed="8"/>
      </left>
      <right style="double">
        <color indexed="8"/>
      </right>
      <top style="double">
        <color indexed="8"/>
      </top>
      <bottom/>
      <diagonal/>
    </border>
    <border>
      <left style="thin">
        <color indexed="8"/>
      </left>
      <right/>
      <top style="double">
        <color indexed="8"/>
      </top>
      <bottom/>
      <diagonal/>
    </border>
    <border>
      <left style="thin">
        <color indexed="8"/>
      </left>
      <right style="thin">
        <color indexed="8"/>
      </right>
      <top style="double">
        <color indexed="8"/>
      </top>
      <bottom/>
      <diagonal/>
    </border>
    <border>
      <left/>
      <right/>
      <top style="double">
        <color indexed="8"/>
      </top>
      <bottom/>
      <diagonal/>
    </border>
    <border>
      <left style="double">
        <color indexed="8"/>
      </left>
      <right/>
      <top/>
      <bottom/>
      <diagonal/>
    </border>
    <border>
      <left style="double">
        <color indexed="8"/>
      </left>
      <right style="double">
        <color indexed="8"/>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top style="medium">
        <color indexed="64"/>
      </top>
      <bottom style="double">
        <color indexed="64"/>
      </bottom>
      <diagonal/>
    </border>
    <border>
      <left style="medium">
        <color indexed="64"/>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right style="double">
        <color indexed="64"/>
      </right>
      <top style="double">
        <color indexed="64"/>
      </top>
      <bottom style="thin">
        <color indexed="64"/>
      </bottom>
      <diagonal/>
    </border>
    <border>
      <left style="thin">
        <color indexed="8"/>
      </left>
      <right style="double">
        <color indexed="8"/>
      </right>
      <top style="double">
        <color indexed="8"/>
      </top>
      <bottom style="double">
        <color indexed="8"/>
      </bottom>
      <diagonal/>
    </border>
    <border>
      <left style="double">
        <color indexed="8"/>
      </left>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double">
        <color rgb="FF000000"/>
      </right>
      <top style="double">
        <color indexed="64"/>
      </top>
      <bottom style="double">
        <color indexed="64"/>
      </bottom>
      <diagonal/>
    </border>
  </borders>
  <cellStyleXfs count="9">
    <xf numFmtId="0" fontId="0" fillId="0" borderId="0"/>
    <xf numFmtId="179" fontId="1" fillId="0" borderId="0" applyFont="0" applyFill="0" applyBorder="0" applyAlignment="0" applyProtection="0"/>
    <xf numFmtId="43" fontId="78" fillId="0" borderId="0" applyFont="0" applyFill="0" applyBorder="0" applyAlignment="0" applyProtection="0"/>
    <xf numFmtId="182" fontId="63" fillId="0" borderId="0" applyFill="0" applyBorder="0" applyAlignment="0" applyProtection="0"/>
    <xf numFmtId="171" fontId="2" fillId="0" borderId="0" applyNumberFormat="0" applyFont="0" applyFill="0" applyBorder="0" applyAlignment="0" applyProtection="0"/>
    <xf numFmtId="0" fontId="78" fillId="0" borderId="0"/>
    <xf numFmtId="0" fontId="11" fillId="0" borderId="0"/>
    <xf numFmtId="0" fontId="2" fillId="0" borderId="0" applyNumberFormat="0" applyFont="0" applyFill="0" applyBorder="0" applyAlignment="0" applyProtection="0"/>
    <xf numFmtId="0" fontId="2" fillId="0" borderId="0" applyNumberFormat="0" applyFont="0" applyFill="0" applyBorder="0" applyAlignment="0" applyProtection="0"/>
  </cellStyleXfs>
  <cellXfs count="734">
    <xf numFmtId="0" fontId="0" fillId="0" borderId="0" xfId="0"/>
    <xf numFmtId="0" fontId="3" fillId="2" borderId="0" xfId="0" applyFont="1" applyFill="1" applyAlignment="1">
      <alignment horizontal="left"/>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4" xfId="0" applyFont="1" applyFill="1" applyBorder="1" applyAlignment="1">
      <alignment horizontal="left"/>
    </xf>
    <xf numFmtId="0" fontId="3" fillId="2" borderId="5" xfId="0" applyFont="1" applyFill="1" applyBorder="1" applyAlignment="1">
      <alignment horizontal="left"/>
    </xf>
    <xf numFmtId="49" fontId="4" fillId="2" borderId="0" xfId="0" applyNumberFormat="1" applyFont="1" applyFill="1" applyAlignment="1">
      <alignment horizontal="left" vertical="center" wrapText="1"/>
    </xf>
    <xf numFmtId="0" fontId="6" fillId="2" borderId="0" xfId="0" applyFont="1" applyFill="1" applyAlignment="1">
      <alignment horizontal="left" vertical="center"/>
    </xf>
    <xf numFmtId="49" fontId="6" fillId="2" borderId="0" xfId="0" applyNumberFormat="1" applyFont="1" applyFill="1" applyAlignment="1">
      <alignment horizontal="left" vertical="center"/>
    </xf>
    <xf numFmtId="4" fontId="6" fillId="2" borderId="0" xfId="0" applyNumberFormat="1" applyFont="1" applyFill="1" applyAlignment="1">
      <alignment horizontal="right" vertical="center"/>
    </xf>
    <xf numFmtId="4" fontId="6" fillId="2" borderId="6" xfId="0" applyNumberFormat="1" applyFont="1" applyFill="1" applyBorder="1" applyAlignment="1">
      <alignment horizontal="right" vertical="center"/>
    </xf>
    <xf numFmtId="49" fontId="7" fillId="2" borderId="0" xfId="0" applyNumberFormat="1" applyFont="1" applyFill="1" applyAlignment="1">
      <alignment horizontal="left" vertical="center" wrapText="1"/>
    </xf>
    <xf numFmtId="49" fontId="7" fillId="2" borderId="0" xfId="0" applyNumberFormat="1" applyFont="1" applyFill="1" applyAlignment="1">
      <alignment horizontal="left" vertical="center"/>
    </xf>
    <xf numFmtId="4" fontId="7" fillId="2" borderId="0" xfId="0" applyNumberFormat="1" applyFont="1" applyFill="1" applyAlignment="1">
      <alignment horizontal="right" vertical="center"/>
    </xf>
    <xf numFmtId="0" fontId="6" fillId="2" borderId="6" xfId="0" applyFont="1" applyFill="1" applyBorder="1" applyAlignment="1">
      <alignment horizontal="left" vertical="center"/>
    </xf>
    <xf numFmtId="0" fontId="3" fillId="2" borderId="7" xfId="0" applyFont="1" applyFill="1" applyBorder="1" applyAlignment="1">
      <alignment horizontal="left"/>
    </xf>
    <xf numFmtId="49" fontId="4" fillId="2" borderId="8" xfId="0" applyNumberFormat="1" applyFont="1" applyFill="1" applyBorder="1" applyAlignment="1">
      <alignment horizontal="left" vertical="center" wrapText="1"/>
    </xf>
    <xf numFmtId="0" fontId="6" fillId="2" borderId="8" xfId="0" applyFont="1" applyFill="1" applyBorder="1" applyAlignment="1">
      <alignment horizontal="left" vertical="center"/>
    </xf>
    <xf numFmtId="49" fontId="6" fillId="2" borderId="8" xfId="0" applyNumberFormat="1" applyFont="1" applyFill="1" applyBorder="1" applyAlignment="1">
      <alignment horizontal="left" vertical="center"/>
    </xf>
    <xf numFmtId="4" fontId="6" fillId="2" borderId="8" xfId="0" applyNumberFormat="1" applyFont="1" applyFill="1" applyBorder="1" applyAlignment="1">
      <alignment horizontal="righ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49" fontId="4" fillId="2" borderId="10" xfId="0" applyNumberFormat="1" applyFont="1" applyFill="1" applyBorder="1" applyAlignment="1">
      <alignment horizontal="right" vertical="center" wrapText="1"/>
    </xf>
    <xf numFmtId="49" fontId="6" fillId="2" borderId="0" xfId="0" applyNumberFormat="1" applyFont="1" applyFill="1" applyAlignment="1">
      <alignment horizontal="left"/>
    </xf>
    <xf numFmtId="4" fontId="6" fillId="2" borderId="0" xfId="0" applyNumberFormat="1" applyFont="1" applyFill="1" applyAlignment="1">
      <alignment horizontal="right"/>
    </xf>
    <xf numFmtId="4" fontId="6" fillId="2" borderId="6" xfId="0" applyNumberFormat="1" applyFont="1" applyFill="1" applyBorder="1" applyAlignment="1">
      <alignment horizontal="right"/>
    </xf>
    <xf numFmtId="49" fontId="6" fillId="2" borderId="0" xfId="0" applyNumberFormat="1" applyFont="1" applyFill="1" applyAlignment="1">
      <alignment horizontal="left" vertical="top"/>
    </xf>
    <xf numFmtId="4" fontId="6" fillId="2" borderId="0" xfId="0" applyNumberFormat="1" applyFont="1" applyFill="1" applyAlignment="1">
      <alignment horizontal="right" vertical="top"/>
    </xf>
    <xf numFmtId="0" fontId="6" fillId="2" borderId="0" xfId="0" applyFont="1" applyFill="1" applyAlignment="1">
      <alignment horizontal="left" vertical="top"/>
    </xf>
    <xf numFmtId="0" fontId="6" fillId="2" borderId="6" xfId="0" applyFont="1" applyFill="1" applyBorder="1" applyAlignment="1">
      <alignment horizontal="left" vertical="top"/>
    </xf>
    <xf numFmtId="49" fontId="4" fillId="3" borderId="3" xfId="0" applyNumberFormat="1" applyFont="1" applyFill="1" applyBorder="1" applyAlignment="1">
      <alignment horizontal="left"/>
    </xf>
    <xf numFmtId="4" fontId="4" fillId="3" borderId="3" xfId="0" applyNumberFormat="1" applyFont="1" applyFill="1" applyBorder="1" applyAlignment="1">
      <alignment horizontal="right"/>
    </xf>
    <xf numFmtId="4" fontId="4" fillId="3" borderId="4" xfId="0" applyNumberFormat="1" applyFont="1" applyFill="1" applyBorder="1" applyAlignment="1">
      <alignment horizontal="right"/>
    </xf>
    <xf numFmtId="49" fontId="4" fillId="3" borderId="8" xfId="0" applyNumberFormat="1" applyFont="1" applyFill="1" applyBorder="1" applyAlignment="1">
      <alignment horizontal="left" vertical="top"/>
    </xf>
    <xf numFmtId="4" fontId="4" fillId="3" borderId="8" xfId="0" applyNumberFormat="1" applyFont="1" applyFill="1" applyBorder="1" applyAlignment="1">
      <alignment horizontal="right" vertical="top"/>
    </xf>
    <xf numFmtId="0" fontId="4" fillId="3" borderId="8" xfId="0" applyFont="1" applyFill="1" applyBorder="1" applyAlignment="1">
      <alignment horizontal="left" vertical="top"/>
    </xf>
    <xf numFmtId="0" fontId="4" fillId="3" borderId="9" xfId="0" applyFont="1" applyFill="1" applyBorder="1" applyAlignment="1">
      <alignment horizontal="left" vertical="top"/>
    </xf>
    <xf numFmtId="0" fontId="4" fillId="2" borderId="0" xfId="0" applyFont="1" applyFill="1" applyAlignment="1">
      <alignment horizontal="left"/>
    </xf>
    <xf numFmtId="49" fontId="4" fillId="2" borderId="3" xfId="0" applyNumberFormat="1" applyFont="1" applyFill="1" applyBorder="1" applyAlignment="1">
      <alignment horizontal="left"/>
    </xf>
    <xf numFmtId="4" fontId="4" fillId="2" borderId="3" xfId="0" applyNumberFormat="1" applyFont="1" applyFill="1" applyBorder="1" applyAlignment="1">
      <alignment horizontal="right"/>
    </xf>
    <xf numFmtId="4" fontId="4" fillId="2" borderId="4" xfId="0" applyNumberFormat="1" applyFont="1" applyFill="1" applyBorder="1" applyAlignment="1">
      <alignment horizontal="right"/>
    </xf>
    <xf numFmtId="49" fontId="4" fillId="2" borderId="8" xfId="0" applyNumberFormat="1" applyFont="1" applyFill="1" applyBorder="1" applyAlignment="1">
      <alignment horizontal="left" vertical="top"/>
    </xf>
    <xf numFmtId="4" fontId="4" fillId="2" borderId="8" xfId="0" applyNumberFormat="1" applyFont="1" applyFill="1" applyBorder="1" applyAlignment="1">
      <alignment horizontal="right" vertical="top"/>
    </xf>
    <xf numFmtId="0" fontId="4" fillId="2" borderId="8" xfId="0" applyFont="1" applyFill="1" applyBorder="1" applyAlignment="1">
      <alignment horizontal="left" vertical="top"/>
    </xf>
    <xf numFmtId="0" fontId="4" fillId="2" borderId="9" xfId="0" applyFont="1" applyFill="1" applyBorder="1" applyAlignment="1">
      <alignment horizontal="left" vertical="top"/>
    </xf>
    <xf numFmtId="0" fontId="10" fillId="2" borderId="0" xfId="0" applyFont="1" applyFill="1" applyAlignment="1">
      <alignment horizontal="left"/>
    </xf>
    <xf numFmtId="0" fontId="4" fillId="2" borderId="9" xfId="0" applyFont="1" applyFill="1" applyBorder="1" applyAlignment="1">
      <alignment horizontal="left" vertical="center"/>
    </xf>
    <xf numFmtId="0" fontId="4" fillId="2" borderId="8" xfId="0" applyFont="1" applyFill="1" applyBorder="1" applyAlignment="1">
      <alignment horizontal="left" vertical="center"/>
    </xf>
    <xf numFmtId="4" fontId="4" fillId="2" borderId="8" xfId="0" applyNumberFormat="1" applyFont="1" applyFill="1" applyBorder="1" applyAlignment="1">
      <alignment horizontal="right" vertical="center"/>
    </xf>
    <xf numFmtId="49" fontId="4" fillId="2" borderId="8" xfId="0" applyNumberFormat="1" applyFont="1" applyFill="1" applyBorder="1" applyAlignment="1">
      <alignment horizontal="left" vertical="center"/>
    </xf>
    <xf numFmtId="4" fontId="8" fillId="2" borderId="6" xfId="0" applyNumberFormat="1" applyFont="1" applyFill="1" applyBorder="1" applyAlignment="1">
      <alignment horizontal="right" vertical="center"/>
    </xf>
    <xf numFmtId="4" fontId="8" fillId="2" borderId="0" xfId="0" applyNumberFormat="1" applyFont="1" applyFill="1" applyAlignment="1">
      <alignment horizontal="right" vertical="center"/>
    </xf>
    <xf numFmtId="49" fontId="8" fillId="2" borderId="0" xfId="0" applyNumberFormat="1" applyFont="1" applyFill="1" applyAlignment="1">
      <alignment horizontal="left" vertical="center"/>
    </xf>
    <xf numFmtId="0" fontId="8" fillId="2" borderId="0" xfId="0" applyFont="1" applyFill="1" applyAlignment="1">
      <alignment horizontal="left" vertical="center"/>
    </xf>
    <xf numFmtId="179" fontId="4" fillId="2" borderId="4" xfId="1" applyFont="1" applyFill="1" applyBorder="1" applyAlignment="1">
      <alignment horizontal="right" vertical="center"/>
    </xf>
    <xf numFmtId="4" fontId="4" fillId="2" borderId="3" xfId="0" applyNumberFormat="1" applyFont="1" applyFill="1" applyBorder="1" applyAlignment="1">
      <alignment horizontal="right" vertical="center"/>
    </xf>
    <xf numFmtId="0" fontId="4" fillId="2" borderId="3" xfId="0" applyFont="1" applyFill="1" applyBorder="1" applyAlignment="1">
      <alignment horizontal="right" vertical="center"/>
    </xf>
    <xf numFmtId="49" fontId="4" fillId="2" borderId="3" xfId="0" applyNumberFormat="1" applyFont="1" applyFill="1" applyBorder="1" applyAlignment="1">
      <alignment horizontal="left" vertical="center"/>
    </xf>
    <xf numFmtId="4" fontId="4" fillId="2" borderId="4" xfId="0" applyNumberFormat="1" applyFont="1" applyFill="1" applyBorder="1" applyAlignment="1">
      <alignment horizontal="right" vertical="center"/>
    </xf>
    <xf numFmtId="0" fontId="4" fillId="3" borderId="9" xfId="0" applyFont="1" applyFill="1" applyBorder="1" applyAlignment="1">
      <alignment horizontal="left" vertical="center"/>
    </xf>
    <xf numFmtId="4" fontId="8" fillId="3" borderId="6" xfId="0" applyNumberFormat="1" applyFont="1" applyFill="1" applyBorder="1" applyAlignment="1">
      <alignment horizontal="right" vertical="center"/>
    </xf>
    <xf numFmtId="4" fontId="4" fillId="3" borderId="4" xfId="0" applyNumberFormat="1" applyFont="1" applyFill="1" applyBorder="1" applyAlignment="1">
      <alignment horizontal="right" vertical="center"/>
    </xf>
    <xf numFmtId="49" fontId="4" fillId="2" borderId="11" xfId="0" applyNumberFormat="1" applyFont="1" applyFill="1" applyBorder="1" applyAlignment="1">
      <alignment horizontal="left" vertical="center" wrapText="1"/>
    </xf>
    <xf numFmtId="0" fontId="4" fillId="2" borderId="6" xfId="0" applyFont="1" applyFill="1" applyBorder="1" applyAlignment="1">
      <alignment horizontal="left" vertical="center"/>
    </xf>
    <xf numFmtId="0" fontId="4" fillId="2" borderId="0" xfId="0" applyFont="1" applyFill="1" applyAlignment="1">
      <alignment horizontal="left" vertical="center"/>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4" fontId="7" fillId="2" borderId="6" xfId="0" applyNumberFormat="1" applyFont="1" applyFill="1" applyBorder="1" applyAlignment="1">
      <alignment horizontal="right" vertical="center"/>
    </xf>
    <xf numFmtId="0" fontId="4" fillId="2" borderId="3"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8" fillId="2" borderId="11" xfId="0" applyFont="1" applyFill="1" applyBorder="1" applyAlignment="1">
      <alignment horizontal="left" vertical="center" wrapText="1"/>
    </xf>
    <xf numFmtId="0" fontId="3" fillId="2" borderId="10" xfId="0" applyFont="1" applyFill="1" applyBorder="1" applyAlignment="1">
      <alignment horizontal="left" vertical="center"/>
    </xf>
    <xf numFmtId="0" fontId="5" fillId="2" borderId="0" xfId="0" applyFont="1" applyFill="1" applyAlignment="1">
      <alignment horizontal="left"/>
    </xf>
    <xf numFmtId="49" fontId="5" fillId="2" borderId="0" xfId="0" applyNumberFormat="1" applyFont="1" applyFill="1" applyAlignment="1">
      <alignment horizontal="left"/>
    </xf>
    <xf numFmtId="179" fontId="6" fillId="2" borderId="9" xfId="1" applyFont="1" applyFill="1" applyBorder="1" applyAlignment="1">
      <alignment horizontal="right" vertical="center"/>
    </xf>
    <xf numFmtId="0" fontId="3" fillId="2" borderId="7" xfId="0" applyFont="1" applyFill="1" applyBorder="1" applyAlignment="1">
      <alignment horizontal="left" vertical="center"/>
    </xf>
    <xf numFmtId="179" fontId="6" fillId="2" borderId="4" xfId="1" applyFont="1" applyFill="1" applyBorder="1" applyAlignment="1">
      <alignment horizontal="right" vertical="center"/>
    </xf>
    <xf numFmtId="0" fontId="3" fillId="2" borderId="2" xfId="0" applyFont="1" applyFill="1" applyBorder="1" applyAlignment="1">
      <alignment horizontal="left" vertical="center"/>
    </xf>
    <xf numFmtId="0" fontId="4" fillId="5" borderId="1" xfId="0" applyFont="1" applyFill="1" applyBorder="1" applyAlignment="1">
      <alignment horizontal="center" vertical="center" wrapText="1"/>
    </xf>
    <xf numFmtId="49" fontId="13" fillId="2" borderId="8" xfId="0" applyNumberFormat="1" applyFont="1" applyFill="1" applyBorder="1" applyAlignment="1">
      <alignment horizontal="left" vertical="top"/>
    </xf>
    <xf numFmtId="0" fontId="4" fillId="2" borderId="4" xfId="0" applyFont="1" applyFill="1" applyBorder="1" applyAlignment="1">
      <alignment horizontal="right"/>
    </xf>
    <xf numFmtId="0" fontId="4" fillId="2" borderId="3" xfId="0" applyFont="1" applyFill="1" applyBorder="1" applyAlignment="1">
      <alignment horizontal="right"/>
    </xf>
    <xf numFmtId="49" fontId="13" fillId="2" borderId="3" xfId="0" applyNumberFormat="1" applyFont="1" applyFill="1" applyBorder="1" applyAlignment="1">
      <alignment horizontal="left"/>
    </xf>
    <xf numFmtId="0" fontId="4" fillId="2" borderId="8" xfId="0" applyFont="1" applyFill="1" applyBorder="1" applyAlignment="1">
      <alignment horizontal="right" vertical="top"/>
    </xf>
    <xf numFmtId="0" fontId="6" fillId="2" borderId="9" xfId="0" applyFont="1" applyFill="1" applyBorder="1" applyAlignment="1">
      <alignment horizontal="left" vertical="top"/>
    </xf>
    <xf numFmtId="0" fontId="6" fillId="2" borderId="8" xfId="0" applyFont="1" applyFill="1" applyBorder="1" applyAlignment="1">
      <alignment horizontal="left" vertical="top"/>
    </xf>
    <xf numFmtId="4" fontId="6" fillId="2" borderId="8" xfId="0" applyNumberFormat="1" applyFont="1" applyFill="1" applyBorder="1" applyAlignment="1">
      <alignment horizontal="right" vertical="top"/>
    </xf>
    <xf numFmtId="49" fontId="14" fillId="2" borderId="8" xfId="0" applyNumberFormat="1" applyFont="1" applyFill="1" applyBorder="1" applyAlignment="1">
      <alignment horizontal="left" vertical="top"/>
    </xf>
    <xf numFmtId="4" fontId="6" fillId="2" borderId="11" xfId="0" applyNumberFormat="1" applyFont="1" applyFill="1" applyBorder="1" applyAlignment="1">
      <alignment horizontal="right" vertical="center"/>
    </xf>
    <xf numFmtId="4" fontId="6" fillId="2" borderId="4" xfId="0" applyNumberFormat="1" applyFont="1" applyFill="1" applyBorder="1" applyAlignment="1">
      <alignment horizontal="right"/>
    </xf>
    <xf numFmtId="4" fontId="6" fillId="2" borderId="3" xfId="0" applyNumberFormat="1" applyFont="1" applyFill="1" applyBorder="1" applyAlignment="1">
      <alignment horizontal="right"/>
    </xf>
    <xf numFmtId="49" fontId="14" fillId="2" borderId="3" xfId="0" applyNumberFormat="1" applyFont="1" applyFill="1" applyBorder="1" applyAlignment="1">
      <alignment horizontal="left"/>
    </xf>
    <xf numFmtId="0" fontId="6" fillId="2" borderId="9" xfId="0" applyFont="1" applyFill="1" applyBorder="1" applyAlignment="1">
      <alignment horizontal="right" vertical="center"/>
    </xf>
    <xf numFmtId="0" fontId="6" fillId="2" borderId="8" xfId="0" applyFont="1" applyFill="1" applyBorder="1" applyAlignment="1">
      <alignment horizontal="right" vertical="center"/>
    </xf>
    <xf numFmtId="49" fontId="14" fillId="2" borderId="8" xfId="0" applyNumberFormat="1" applyFont="1" applyFill="1" applyBorder="1" applyAlignment="1">
      <alignment horizontal="left" vertical="center"/>
    </xf>
    <xf numFmtId="49" fontId="4" fillId="2" borderId="7" xfId="0" applyNumberFormat="1" applyFont="1" applyFill="1" applyBorder="1" applyAlignment="1">
      <alignment horizontal="left" vertical="center" wrapText="1"/>
    </xf>
    <xf numFmtId="49" fontId="15" fillId="2" borderId="0" xfId="0" applyNumberFormat="1" applyFont="1" applyFill="1" applyAlignment="1">
      <alignment horizontal="left" vertical="center"/>
    </xf>
    <xf numFmtId="49" fontId="7" fillId="2" borderId="5" xfId="0" applyNumberFormat="1" applyFont="1" applyFill="1" applyBorder="1" applyAlignment="1">
      <alignment horizontal="left" vertical="center" wrapText="1"/>
    </xf>
    <xf numFmtId="0" fontId="7" fillId="2" borderId="6" xfId="0" applyFont="1" applyFill="1" applyBorder="1" applyAlignment="1">
      <alignment horizontal="right" vertical="center"/>
    </xf>
    <xf numFmtId="0" fontId="7" fillId="2" borderId="0" xfId="0" applyFont="1" applyFill="1" applyAlignment="1">
      <alignment horizontal="right" vertical="center"/>
    </xf>
    <xf numFmtId="49" fontId="14" fillId="2" borderId="0" xfId="0" applyNumberFormat="1" applyFont="1" applyFill="1" applyAlignment="1">
      <alignment horizontal="left" vertical="center"/>
    </xf>
    <xf numFmtId="49" fontId="4" fillId="2" borderId="5" xfId="0" applyNumberFormat="1" applyFont="1" applyFill="1" applyBorder="1" applyAlignment="1">
      <alignment horizontal="left" vertical="center" wrapText="1"/>
    </xf>
    <xf numFmtId="0" fontId="4" fillId="2" borderId="3" xfId="0" applyFont="1" applyFill="1" applyBorder="1" applyAlignment="1">
      <alignment horizontal="center" vertical="center"/>
    </xf>
    <xf numFmtId="0" fontId="8" fillId="2" borderId="3" xfId="0" applyFont="1" applyFill="1" applyBorder="1" applyAlignment="1">
      <alignment horizontal="left" vertical="center" wrapText="1"/>
    </xf>
    <xf numFmtId="4" fontId="6" fillId="2" borderId="12" xfId="0" applyNumberFormat="1" applyFont="1" applyFill="1" applyBorder="1" applyAlignment="1">
      <alignment horizontal="right" vertical="center"/>
    </xf>
    <xf numFmtId="0" fontId="6" fillId="2" borderId="11" xfId="0" applyFont="1" applyFill="1" applyBorder="1" applyAlignment="1">
      <alignment horizontal="right" vertical="center"/>
    </xf>
    <xf numFmtId="0" fontId="6" fillId="2" borderId="11" xfId="0" applyFont="1" applyFill="1" applyBorder="1" applyAlignment="1">
      <alignment horizontal="left" vertical="center"/>
    </xf>
    <xf numFmtId="0" fontId="16" fillId="2" borderId="0" xfId="0" applyFont="1" applyFill="1" applyAlignment="1">
      <alignment horizontal="left"/>
    </xf>
    <xf numFmtId="0" fontId="17" fillId="2" borderId="0" xfId="0" applyFont="1" applyFill="1" applyAlignment="1">
      <alignment horizontal="left" vertical="center"/>
    </xf>
    <xf numFmtId="0" fontId="17" fillId="2" borderId="0" xfId="0" applyFont="1" applyFill="1" applyAlignment="1">
      <alignment horizontal="center" vertical="center" wrapText="1"/>
    </xf>
    <xf numFmtId="0" fontId="17" fillId="2" borderId="0" xfId="0" applyFont="1" applyFill="1" applyAlignment="1">
      <alignment horizontal="right" vertical="center" wrapText="1"/>
    </xf>
    <xf numFmtId="4" fontId="17" fillId="0" borderId="1" xfId="0" applyNumberFormat="1" applyFont="1" applyFill="1" applyBorder="1" applyAlignment="1">
      <alignment horizontal="right" vertical="center"/>
    </xf>
    <xf numFmtId="0" fontId="18" fillId="2" borderId="1" xfId="0" applyFont="1" applyFill="1" applyBorder="1" applyAlignment="1">
      <alignment horizontal="center" vertical="center" wrapText="1"/>
    </xf>
    <xf numFmtId="49" fontId="17" fillId="2" borderId="1" xfId="0" applyNumberFormat="1" applyFont="1" applyFill="1" applyBorder="1" applyAlignment="1">
      <alignment horizontal="left" vertical="center" wrapText="1"/>
    </xf>
    <xf numFmtId="4" fontId="18" fillId="2" borderId="13" xfId="0" applyNumberFormat="1" applyFont="1" applyFill="1" applyBorder="1" applyAlignment="1">
      <alignment horizontal="right" vertical="center"/>
    </xf>
    <xf numFmtId="4" fontId="18" fillId="2" borderId="14" xfId="0" applyNumberFormat="1" applyFont="1" applyFill="1" applyBorder="1" applyAlignment="1">
      <alignment horizontal="right" vertical="center"/>
    </xf>
    <xf numFmtId="4" fontId="18" fillId="0" borderId="14" xfId="0" applyNumberFormat="1" applyFont="1" applyFill="1" applyBorder="1" applyAlignment="1">
      <alignment horizontal="right" vertical="center"/>
    </xf>
    <xf numFmtId="49" fontId="18" fillId="2" borderId="13" xfId="0" applyNumberFormat="1" applyFont="1" applyFill="1" applyBorder="1" applyAlignment="1">
      <alignment horizontal="center" vertical="center" wrapText="1"/>
    </xf>
    <xf numFmtId="49" fontId="18" fillId="2" borderId="13" xfId="0" applyNumberFormat="1" applyFont="1" applyFill="1" applyBorder="1" applyAlignment="1">
      <alignment horizontal="left" vertical="center" wrapText="1"/>
    </xf>
    <xf numFmtId="49" fontId="18" fillId="2" borderId="14" xfId="0" applyNumberFormat="1" applyFont="1" applyFill="1" applyBorder="1" applyAlignment="1">
      <alignment horizontal="center" vertical="center" wrapText="1"/>
    </xf>
    <xf numFmtId="49" fontId="18" fillId="2" borderId="14" xfId="0" applyNumberFormat="1" applyFont="1" applyFill="1" applyBorder="1" applyAlignment="1">
      <alignment horizontal="left" vertical="center" wrapText="1"/>
    </xf>
    <xf numFmtId="4" fontId="18" fillId="6" borderId="14" xfId="0" applyNumberFormat="1" applyFont="1" applyFill="1" applyBorder="1" applyAlignment="1">
      <alignment horizontal="right" vertical="center"/>
    </xf>
    <xf numFmtId="4" fontId="18" fillId="6" borderId="5" xfId="0" applyNumberFormat="1" applyFont="1" applyFill="1" applyBorder="1" applyAlignment="1">
      <alignment horizontal="right" vertical="center"/>
    </xf>
    <xf numFmtId="4" fontId="18" fillId="7" borderId="14" xfId="0" applyNumberFormat="1" applyFont="1" applyFill="1" applyBorder="1" applyAlignment="1">
      <alignment horizontal="right" vertical="center"/>
    </xf>
    <xf numFmtId="4" fontId="18" fillId="2" borderId="15" xfId="0" applyNumberFormat="1" applyFont="1" applyFill="1" applyBorder="1" applyAlignment="1">
      <alignment horizontal="right" vertical="center"/>
    </xf>
    <xf numFmtId="49" fontId="18" fillId="2" borderId="15" xfId="0" applyNumberFormat="1" applyFont="1" applyFill="1" applyBorder="1" applyAlignment="1">
      <alignment horizontal="center" vertical="center" wrapText="1"/>
    </xf>
    <xf numFmtId="49" fontId="20" fillId="2" borderId="15" xfId="0" applyNumberFormat="1" applyFont="1" applyFill="1" applyBorder="1" applyAlignment="1">
      <alignment horizontal="left" vertical="center" wrapText="1"/>
    </xf>
    <xf numFmtId="0" fontId="17" fillId="2" borderId="1" xfId="0" applyFont="1" applyFill="1" applyBorder="1" applyAlignment="1">
      <alignment horizontal="center" vertical="center" wrapText="1"/>
    </xf>
    <xf numFmtId="49" fontId="17" fillId="2" borderId="1" xfId="0" applyNumberFormat="1" applyFont="1" applyFill="1" applyBorder="1" applyAlignment="1">
      <alignment horizontal="right" vertical="center" wrapText="1"/>
    </xf>
    <xf numFmtId="0" fontId="17" fillId="0" borderId="0" xfId="0" applyFont="1" applyFill="1" applyAlignment="1">
      <alignment horizontal="right" vertical="center"/>
    </xf>
    <xf numFmtId="49" fontId="17" fillId="2" borderId="0" xfId="0" applyNumberFormat="1" applyFont="1" applyFill="1" applyAlignment="1">
      <alignment horizontal="left" wrapText="1"/>
    </xf>
    <xf numFmtId="0" fontId="18" fillId="0" borderId="14" xfId="0" applyFont="1" applyFill="1" applyBorder="1" applyAlignment="1">
      <alignment horizontal="left" vertical="center"/>
    </xf>
    <xf numFmtId="0" fontId="18" fillId="0" borderId="14" xfId="0" applyFont="1" applyFill="1" applyBorder="1" applyAlignment="1">
      <alignment horizontal="right" vertical="center"/>
    </xf>
    <xf numFmtId="0" fontId="18" fillId="2" borderId="14" xfId="0" applyFont="1" applyFill="1" applyBorder="1" applyAlignment="1">
      <alignment horizontal="center" vertical="center" wrapText="1"/>
    </xf>
    <xf numFmtId="0" fontId="18" fillId="2" borderId="14" xfId="0" applyFont="1" applyFill="1" applyBorder="1" applyAlignment="1">
      <alignment horizontal="left" vertical="center" wrapText="1"/>
    </xf>
    <xf numFmtId="49" fontId="18" fillId="6" borderId="14" xfId="0" applyNumberFormat="1" applyFont="1" applyFill="1" applyBorder="1" applyAlignment="1">
      <alignment horizontal="left" vertical="center" wrapText="1"/>
    </xf>
    <xf numFmtId="4" fontId="18" fillId="2" borderId="16" xfId="0" applyNumberFormat="1" applyFont="1" applyFill="1" applyBorder="1" applyAlignment="1">
      <alignment horizontal="right" vertical="center"/>
    </xf>
    <xf numFmtId="4" fontId="18" fillId="0" borderId="17" xfId="0" applyNumberFormat="1" applyFont="1" applyFill="1" applyBorder="1" applyAlignment="1">
      <alignment horizontal="right" vertical="center"/>
    </xf>
    <xf numFmtId="4" fontId="18" fillId="0" borderId="14" xfId="0" applyNumberFormat="1" applyFont="1" applyFill="1" applyBorder="1" applyAlignment="1">
      <alignment horizontal="right" vertical="center" wrapText="1"/>
    </xf>
    <xf numFmtId="4" fontId="20" fillId="0" borderId="17" xfId="0" applyNumberFormat="1" applyFont="1" applyFill="1" applyBorder="1" applyAlignment="1">
      <alignment horizontal="right" vertical="center"/>
    </xf>
    <xf numFmtId="4" fontId="20" fillId="0" borderId="14" xfId="0" applyNumberFormat="1" applyFont="1" applyFill="1" applyBorder="1" applyAlignment="1">
      <alignment horizontal="right" vertical="center"/>
    </xf>
    <xf numFmtId="4" fontId="21" fillId="0" borderId="17" xfId="0" applyNumberFormat="1" applyFont="1" applyFill="1" applyBorder="1" applyAlignment="1">
      <alignment horizontal="right" vertical="center"/>
    </xf>
    <xf numFmtId="4" fontId="21" fillId="0" borderId="14" xfId="0" applyNumberFormat="1" applyFont="1" applyFill="1" applyBorder="1" applyAlignment="1">
      <alignment horizontal="right" vertical="center"/>
    </xf>
    <xf numFmtId="49" fontId="21" fillId="2" borderId="14" xfId="0" applyNumberFormat="1" applyFont="1" applyFill="1" applyBorder="1" applyAlignment="1">
      <alignment horizontal="left" vertical="center" wrapText="1"/>
    </xf>
    <xf numFmtId="4" fontId="20" fillId="2" borderId="14" xfId="0" applyNumberFormat="1" applyFont="1" applyFill="1" applyBorder="1" applyAlignment="1">
      <alignment horizontal="right" vertical="center"/>
    </xf>
    <xf numFmtId="49" fontId="18" fillId="0" borderId="14" xfId="0" applyNumberFormat="1" applyFont="1" applyFill="1" applyBorder="1" applyAlignment="1">
      <alignment horizontal="center" vertical="center" wrapText="1"/>
    </xf>
    <xf numFmtId="49" fontId="18" fillId="0" borderId="14" xfId="0" applyNumberFormat="1" applyFont="1" applyFill="1" applyBorder="1" applyAlignment="1">
      <alignment horizontal="left" vertical="center" wrapText="1"/>
    </xf>
    <xf numFmtId="49" fontId="18" fillId="2" borderId="14" xfId="0" applyNumberFormat="1" applyFont="1" applyFill="1" applyBorder="1" applyAlignment="1">
      <alignment horizontal="center" vertical="center"/>
    </xf>
    <xf numFmtId="49" fontId="18" fillId="2" borderId="14" xfId="0" applyNumberFormat="1" applyFont="1" applyFill="1" applyBorder="1" applyAlignment="1">
      <alignment horizontal="left" vertical="center"/>
    </xf>
    <xf numFmtId="49" fontId="18" fillId="2" borderId="18" xfId="0" applyNumberFormat="1" applyFont="1" applyFill="1" applyBorder="1" applyAlignment="1">
      <alignment horizontal="left" vertical="center" wrapText="1"/>
    </xf>
    <xf numFmtId="0" fontId="18" fillId="2" borderId="14" xfId="0" applyFont="1" applyFill="1" applyBorder="1" applyAlignment="1">
      <alignment horizontal="right" vertical="center"/>
    </xf>
    <xf numFmtId="0" fontId="17" fillId="2" borderId="14" xfId="0" applyFont="1" applyFill="1" applyBorder="1" applyAlignment="1">
      <alignment horizontal="left" vertical="center"/>
    </xf>
    <xf numFmtId="49" fontId="17" fillId="2" borderId="1" xfId="0" applyNumberFormat="1" applyFont="1" applyFill="1" applyBorder="1" applyAlignment="1">
      <alignment horizontal="center" vertical="center" wrapText="1"/>
    </xf>
    <xf numFmtId="0" fontId="17" fillId="2" borderId="15" xfId="0" applyFont="1" applyFill="1" applyBorder="1" applyAlignment="1">
      <alignment horizontal="center" vertical="center"/>
    </xf>
    <xf numFmtId="49" fontId="17" fillId="2" borderId="1" xfId="0" applyNumberFormat="1" applyFont="1" applyFill="1" applyBorder="1" applyAlignment="1">
      <alignment horizontal="center" vertical="center"/>
    </xf>
    <xf numFmtId="0" fontId="80" fillId="8" borderId="0" xfId="0" applyFont="1" applyFill="1" applyAlignment="1">
      <alignment horizontal="left"/>
    </xf>
    <xf numFmtId="49" fontId="81" fillId="8" borderId="102" xfId="0" applyNumberFormat="1" applyFont="1" applyFill="1" applyBorder="1" applyAlignment="1">
      <alignment horizontal="center" vertical="center"/>
    </xf>
    <xf numFmtId="0" fontId="81" fillId="8" borderId="102" xfId="0" applyFont="1" applyFill="1" applyBorder="1" applyAlignment="1">
      <alignment horizontal="center" vertical="center" wrapText="1"/>
    </xf>
    <xf numFmtId="0" fontId="81" fillId="8" borderId="103" xfId="0" applyFont="1" applyFill="1" applyBorder="1" applyAlignment="1">
      <alignment horizontal="left" vertical="center"/>
    </xf>
    <xf numFmtId="0" fontId="82" fillId="8" borderId="103" xfId="0" applyFont="1" applyFill="1" applyBorder="1" applyAlignment="1">
      <alignment horizontal="right" vertical="center"/>
    </xf>
    <xf numFmtId="49" fontId="81" fillId="8" borderId="103" xfId="0" applyNumberFormat="1" applyFont="1" applyFill="1" applyBorder="1" applyAlignment="1">
      <alignment horizontal="left" vertical="center" wrapText="1"/>
    </xf>
    <xf numFmtId="4" fontId="82" fillId="8" borderId="103" xfId="0" applyNumberFormat="1" applyFont="1" applyFill="1" applyBorder="1" applyAlignment="1">
      <alignment horizontal="right" vertical="center"/>
    </xf>
    <xf numFmtId="49" fontId="83" fillId="8" borderId="103" xfId="0" applyNumberFormat="1" applyFont="1" applyFill="1" applyBorder="1" applyAlignment="1">
      <alignment horizontal="left" vertical="center" wrapText="1"/>
    </xf>
    <xf numFmtId="4" fontId="83" fillId="8" borderId="103" xfId="0" applyNumberFormat="1" applyFont="1" applyFill="1" applyBorder="1" applyAlignment="1">
      <alignment horizontal="right" vertical="center"/>
    </xf>
    <xf numFmtId="0" fontId="81" fillId="8" borderId="103" xfId="0" applyFont="1" applyFill="1" applyBorder="1" applyAlignment="1">
      <alignment horizontal="left" vertical="center" wrapText="1"/>
    </xf>
    <xf numFmtId="49" fontId="81" fillId="8" borderId="103" xfId="0" applyNumberFormat="1" applyFont="1" applyFill="1" applyBorder="1" applyAlignment="1">
      <alignment horizontal="left" vertical="center"/>
    </xf>
    <xf numFmtId="0" fontId="82" fillId="8" borderId="104" xfId="0" applyFont="1" applyFill="1" applyBorder="1" applyAlignment="1">
      <alignment horizontal="right" vertical="center"/>
    </xf>
    <xf numFmtId="0" fontId="82" fillId="8" borderId="105" xfId="0" applyFont="1" applyFill="1" applyBorder="1" applyAlignment="1">
      <alignment horizontal="right" vertical="center"/>
    </xf>
    <xf numFmtId="49" fontId="82" fillId="8" borderId="103" xfId="0" applyNumberFormat="1" applyFont="1" applyFill="1" applyBorder="1" applyAlignment="1">
      <alignment horizontal="left" wrapText="1"/>
    </xf>
    <xf numFmtId="4" fontId="82" fillId="8" borderId="103" xfId="0" applyNumberFormat="1" applyFont="1" applyFill="1" applyBorder="1" applyAlignment="1">
      <alignment horizontal="right" wrapText="1"/>
    </xf>
    <xf numFmtId="4" fontId="82" fillId="8" borderId="103" xfId="0" applyNumberFormat="1" applyFont="1" applyFill="1" applyBorder="1" applyAlignment="1">
      <alignment horizontal="right"/>
    </xf>
    <xf numFmtId="49" fontId="82" fillId="8" borderId="103" xfId="0" applyNumberFormat="1" applyFont="1" applyFill="1" applyBorder="1" applyAlignment="1">
      <alignment horizontal="left" vertical="center" wrapText="1"/>
    </xf>
    <xf numFmtId="49" fontId="83" fillId="8" borderId="103" xfId="0" quotePrefix="1" applyNumberFormat="1" applyFont="1" applyFill="1" applyBorder="1" applyAlignment="1">
      <alignment horizontal="left" vertical="center" wrapText="1"/>
    </xf>
    <xf numFmtId="0" fontId="83" fillId="8" borderId="103" xfId="0" applyFont="1" applyFill="1" applyBorder="1" applyAlignment="1">
      <alignment horizontal="left" vertical="center"/>
    </xf>
    <xf numFmtId="0" fontId="82" fillId="8" borderId="103" xfId="0" applyFont="1" applyFill="1" applyBorder="1" applyAlignment="1">
      <alignment horizontal="left" vertical="center" wrapText="1"/>
    </xf>
    <xf numFmtId="0" fontId="82" fillId="8" borderId="103" xfId="0" applyFont="1" applyFill="1" applyBorder="1" applyAlignment="1">
      <alignment horizontal="left" vertical="center"/>
    </xf>
    <xf numFmtId="4" fontId="82" fillId="8" borderId="103" xfId="0" applyNumberFormat="1" applyFont="1" applyFill="1" applyBorder="1" applyAlignment="1">
      <alignment horizontal="right" vertical="center" wrapText="1"/>
    </xf>
    <xf numFmtId="49" fontId="83" fillId="8" borderId="103" xfId="0" quotePrefix="1" applyNumberFormat="1" applyFont="1" applyFill="1" applyBorder="1" applyAlignment="1">
      <alignment horizontal="left" vertical="top" wrapText="1"/>
    </xf>
    <xf numFmtId="0" fontId="83" fillId="8" borderId="103" xfId="0" applyFont="1" applyFill="1" applyBorder="1" applyAlignment="1">
      <alignment horizontal="left" vertical="top"/>
    </xf>
    <xf numFmtId="4" fontId="83" fillId="8" borderId="103" xfId="0" applyNumberFormat="1" applyFont="1" applyFill="1" applyBorder="1" applyAlignment="1">
      <alignment horizontal="right" vertical="top"/>
    </xf>
    <xf numFmtId="49" fontId="81" fillId="8" borderId="103" xfId="0" applyNumberFormat="1" applyFont="1" applyFill="1" applyBorder="1" applyAlignment="1">
      <alignment horizontal="right" vertical="center" wrapText="1"/>
    </xf>
    <xf numFmtId="4" fontId="81" fillId="8" borderId="105" xfId="0" applyNumberFormat="1" applyFont="1" applyFill="1" applyBorder="1" applyAlignment="1">
      <alignment horizontal="right" vertical="center"/>
    </xf>
    <xf numFmtId="0" fontId="81" fillId="8" borderId="103" xfId="0" applyFont="1" applyFill="1" applyBorder="1" applyAlignment="1">
      <alignment horizontal="right" vertical="center" wrapText="1"/>
    </xf>
    <xf numFmtId="0" fontId="81" fillId="8" borderId="105" xfId="0" applyFont="1" applyFill="1" applyBorder="1" applyAlignment="1">
      <alignment horizontal="left" vertical="center"/>
    </xf>
    <xf numFmtId="4" fontId="81" fillId="8" borderId="102" xfId="0" applyNumberFormat="1" applyFont="1" applyFill="1" applyBorder="1" applyAlignment="1">
      <alignment horizontal="right" vertical="center"/>
    </xf>
    <xf numFmtId="49" fontId="81" fillId="8" borderId="105" xfId="0" applyNumberFormat="1" applyFont="1" applyFill="1" applyBorder="1" applyAlignment="1">
      <alignment horizontal="right" vertical="center" wrapText="1"/>
    </xf>
    <xf numFmtId="0" fontId="81" fillId="8" borderId="0" xfId="0" applyFont="1" applyFill="1" applyAlignment="1">
      <alignment horizontal="left" vertical="center"/>
    </xf>
    <xf numFmtId="49" fontId="81" fillId="8" borderId="105" xfId="0" applyNumberFormat="1" applyFont="1" applyFill="1" applyBorder="1" applyAlignment="1">
      <alignment horizontal="left" vertical="center" wrapText="1"/>
    </xf>
    <xf numFmtId="0" fontId="82" fillId="8" borderId="0" xfId="0" applyFont="1" applyFill="1" applyAlignment="1">
      <alignment horizontal="left" vertical="center"/>
    </xf>
    <xf numFmtId="0" fontId="78" fillId="0" borderId="0" xfId="5"/>
    <xf numFmtId="43" fontId="78" fillId="0" borderId="0" xfId="5" applyNumberFormat="1"/>
    <xf numFmtId="43" fontId="84" fillId="0" borderId="19" xfId="2" applyFont="1" applyBorder="1" applyAlignment="1">
      <alignment horizontal="center" vertical="center"/>
    </xf>
    <xf numFmtId="4" fontId="84" fillId="0" borderId="19" xfId="2" applyNumberFormat="1" applyFont="1" applyBorder="1" applyAlignment="1">
      <alignment horizontal="center" vertical="center"/>
    </xf>
    <xf numFmtId="0" fontId="85" fillId="0" borderId="20" xfId="5" applyFont="1" applyBorder="1" applyAlignment="1">
      <alignment horizontal="left" vertical="center"/>
    </xf>
    <xf numFmtId="0" fontId="85" fillId="0" borderId="21" xfId="5" applyFont="1" applyBorder="1" applyAlignment="1">
      <alignment horizontal="left" vertical="center"/>
    </xf>
    <xf numFmtId="0" fontId="84" fillId="0" borderId="21" xfId="5" applyFont="1" applyBorder="1" applyAlignment="1">
      <alignment horizontal="left" vertical="center"/>
    </xf>
    <xf numFmtId="0" fontId="84" fillId="0" borderId="22" xfId="5" applyFont="1" applyBorder="1" applyAlignment="1">
      <alignment horizontal="left" vertical="center"/>
    </xf>
    <xf numFmtId="0" fontId="84" fillId="0" borderId="23" xfId="5" applyFont="1" applyBorder="1" applyAlignment="1">
      <alignment horizontal="center" vertical="center"/>
    </xf>
    <xf numFmtId="43" fontId="84" fillId="0" borderId="23" xfId="2" applyFont="1" applyBorder="1" applyAlignment="1">
      <alignment horizontal="center" vertical="center"/>
    </xf>
    <xf numFmtId="0" fontId="84" fillId="0" borderId="23" xfId="5" applyFont="1" applyBorder="1" applyAlignment="1">
      <alignment vertical="center"/>
    </xf>
    <xf numFmtId="0" fontId="84" fillId="0" borderId="24" xfId="5" applyFont="1" applyBorder="1" applyAlignment="1">
      <alignment horizontal="center" vertical="center"/>
    </xf>
    <xf numFmtId="0" fontId="84" fillId="0" borderId="24" xfId="5" applyFont="1" applyBorder="1" applyAlignment="1">
      <alignment vertical="center"/>
    </xf>
    <xf numFmtId="0" fontId="84" fillId="0" borderId="25" xfId="5" applyFont="1" applyBorder="1" applyAlignment="1">
      <alignment vertical="center"/>
    </xf>
    <xf numFmtId="0" fontId="84" fillId="0" borderId="26" xfId="5" applyFont="1" applyBorder="1" applyAlignment="1">
      <alignment horizontal="left" vertical="center"/>
    </xf>
    <xf numFmtId="0" fontId="84" fillId="0" borderId="27" xfId="5" applyFont="1" applyBorder="1" applyAlignment="1">
      <alignment horizontal="left" vertical="center"/>
    </xf>
    <xf numFmtId="43" fontId="84" fillId="0" borderId="25" xfId="2" applyFont="1" applyBorder="1" applyAlignment="1">
      <alignment horizontal="center" vertical="center"/>
    </xf>
    <xf numFmtId="43" fontId="84" fillId="0" borderId="24" xfId="2" applyFont="1" applyBorder="1" applyAlignment="1">
      <alignment vertical="center"/>
    </xf>
    <xf numFmtId="43" fontId="84" fillId="0" borderId="25" xfId="2" applyFont="1" applyBorder="1" applyAlignment="1">
      <alignment vertical="center"/>
    </xf>
    <xf numFmtId="0" fontId="84" fillId="0" borderId="26" xfId="5" applyFont="1" applyBorder="1" applyAlignment="1">
      <alignment horizontal="left" vertical="center" wrapText="1"/>
    </xf>
    <xf numFmtId="0" fontId="84" fillId="0" borderId="27" xfId="5" applyFont="1" applyBorder="1" applyAlignment="1">
      <alignment horizontal="left" vertical="center" wrapText="1"/>
    </xf>
    <xf numFmtId="4" fontId="84" fillId="0" borderId="24" xfId="2" applyNumberFormat="1" applyFont="1" applyBorder="1" applyAlignment="1">
      <alignment horizontal="center" vertical="center"/>
    </xf>
    <xf numFmtId="0" fontId="84" fillId="0" borderId="28" xfId="5" applyFont="1" applyBorder="1" applyAlignment="1">
      <alignment vertical="center"/>
    </xf>
    <xf numFmtId="0" fontId="84" fillId="0" borderId="28" xfId="5" applyFont="1" applyBorder="1" applyAlignment="1">
      <alignment horizontal="center" vertical="center"/>
    </xf>
    <xf numFmtId="43" fontId="84" fillId="0" borderId="29" xfId="2" applyFont="1" applyBorder="1" applyAlignment="1">
      <alignment vertical="center"/>
    </xf>
    <xf numFmtId="43" fontId="84" fillId="0" borderId="19" xfId="2" applyFont="1" applyBorder="1" applyAlignment="1">
      <alignment vertical="center"/>
    </xf>
    <xf numFmtId="43" fontId="84" fillId="0" borderId="23" xfId="2" applyFont="1" applyBorder="1" applyAlignment="1">
      <alignment vertical="center"/>
    </xf>
    <xf numFmtId="43" fontId="84" fillId="0" borderId="24" xfId="2" applyFont="1" applyBorder="1" applyAlignment="1">
      <alignment horizontal="center" vertical="center"/>
    </xf>
    <xf numFmtId="43" fontId="84" fillId="0" borderId="28" xfId="2" applyFont="1" applyBorder="1" applyAlignment="1">
      <alignment vertical="center"/>
    </xf>
    <xf numFmtId="43" fontId="84" fillId="0" borderId="28" xfId="2" applyFont="1" applyBorder="1" applyAlignment="1">
      <alignment horizontal="center" vertical="center"/>
    </xf>
    <xf numFmtId="43" fontId="84" fillId="0" borderId="29" xfId="2" applyFont="1" applyBorder="1" applyAlignment="1">
      <alignment horizontal="center" vertical="center"/>
    </xf>
    <xf numFmtId="43" fontId="84" fillId="0" borderId="0" xfId="2" applyFont="1" applyAlignment="1">
      <alignment horizontal="left" vertical="center"/>
    </xf>
    <xf numFmtId="43" fontId="84" fillId="0" borderId="24" xfId="2" applyFont="1" applyBorder="1" applyAlignment="1">
      <alignment horizontal="left" vertical="center"/>
    </xf>
    <xf numFmtId="0" fontId="86" fillId="0" borderId="26" xfId="5" applyFont="1" applyBorder="1"/>
    <xf numFmtId="43" fontId="84" fillId="0" borderId="0" xfId="2" applyFont="1" applyAlignment="1">
      <alignment horizontal="center" vertical="center"/>
    </xf>
    <xf numFmtId="0" fontId="86" fillId="0" borderId="30" xfId="5" applyFont="1" applyBorder="1" applyAlignment="1">
      <alignment horizontal="center"/>
    </xf>
    <xf numFmtId="4" fontId="84" fillId="0" borderId="24" xfId="5" applyNumberFormat="1" applyFont="1" applyBorder="1" applyAlignment="1">
      <alignment vertical="center"/>
    </xf>
    <xf numFmtId="0" fontId="87" fillId="0" borderId="31" xfId="5" applyFont="1" applyBorder="1" applyAlignment="1">
      <alignment horizontal="center" vertical="center" wrapText="1"/>
    </xf>
    <xf numFmtId="0" fontId="87" fillId="0" borderId="31" xfId="5" applyFont="1" applyBorder="1" applyAlignment="1">
      <alignment horizontal="center" vertical="center"/>
    </xf>
    <xf numFmtId="0" fontId="88" fillId="0" borderId="31" xfId="5" applyFont="1" applyBorder="1" applyAlignment="1">
      <alignment horizontal="left" vertical="center"/>
    </xf>
    <xf numFmtId="0" fontId="88" fillId="0" borderId="29" xfId="5" applyFont="1" applyBorder="1" applyAlignment="1">
      <alignment horizontal="left" vertical="center"/>
    </xf>
    <xf numFmtId="0" fontId="27" fillId="0" borderId="32" xfId="5" applyFont="1" applyBorder="1" applyAlignment="1">
      <alignment horizontal="center" vertical="center" wrapText="1"/>
    </xf>
    <xf numFmtId="0" fontId="30" fillId="0" borderId="32" xfId="5" applyFont="1" applyBorder="1" applyAlignment="1">
      <alignment horizontal="center" vertical="center" wrapText="1"/>
    </xf>
    <xf numFmtId="0" fontId="27" fillId="0" borderId="33" xfId="5" applyFont="1" applyBorder="1" applyAlignment="1">
      <alignment horizontal="center" vertical="center" wrapText="1"/>
    </xf>
    <xf numFmtId="0" fontId="78" fillId="0" borderId="0" xfId="5" applyAlignment="1">
      <alignment horizontal="left"/>
    </xf>
    <xf numFmtId="0" fontId="89" fillId="0" borderId="0" xfId="5" applyFont="1"/>
    <xf numFmtId="0" fontId="90" fillId="0" borderId="0" xfId="5" applyFont="1" applyAlignment="1">
      <alignment vertical="center" wrapText="1"/>
    </xf>
    <xf numFmtId="43" fontId="91" fillId="0" borderId="0" xfId="2" applyFont="1" applyBorder="1" applyAlignment="1">
      <alignment horizontal="center" vertical="center"/>
    </xf>
    <xf numFmtId="0" fontId="91" fillId="0" borderId="0" xfId="5" applyFont="1" applyBorder="1" applyAlignment="1">
      <alignment horizontal="left" vertical="center" wrapText="1"/>
    </xf>
    <xf numFmtId="43" fontId="92" fillId="0" borderId="34" xfId="2" applyFont="1" applyBorder="1" applyAlignment="1">
      <alignment horizontal="center" vertical="center"/>
    </xf>
    <xf numFmtId="43" fontId="93" fillId="0" borderId="35" xfId="2" applyFont="1" applyBorder="1" applyAlignment="1">
      <alignment horizontal="center" vertical="center"/>
    </xf>
    <xf numFmtId="43" fontId="91" fillId="0" borderId="35" xfId="2" applyFont="1" applyBorder="1" applyAlignment="1">
      <alignment horizontal="center" vertical="center"/>
    </xf>
    <xf numFmtId="43" fontId="94" fillId="0" borderId="35" xfId="2" applyFont="1" applyBorder="1" applyAlignment="1">
      <alignment horizontal="center" vertical="center"/>
    </xf>
    <xf numFmtId="0" fontId="94" fillId="0" borderId="36" xfId="5" applyFont="1" applyBorder="1" applyAlignment="1">
      <alignment horizontal="center" vertical="center"/>
    </xf>
    <xf numFmtId="43" fontId="93" fillId="0" borderId="37" xfId="2" applyFont="1" applyBorder="1" applyAlignment="1">
      <alignment horizontal="right" vertical="center"/>
    </xf>
    <xf numFmtId="43" fontId="93" fillId="0" borderId="38" xfId="2" applyFont="1" applyBorder="1" applyAlignment="1">
      <alignment horizontal="center" vertical="center"/>
    </xf>
    <xf numFmtId="43" fontId="93" fillId="0" borderId="39" xfId="2" applyFont="1" applyBorder="1" applyAlignment="1">
      <alignment horizontal="right" vertical="center"/>
    </xf>
    <xf numFmtId="0" fontId="93" fillId="0" borderId="31" xfId="5" applyFont="1" applyBorder="1" applyAlignment="1">
      <alignment horizontal="right" vertical="center"/>
    </xf>
    <xf numFmtId="43" fontId="93" fillId="0" borderId="31" xfId="2" applyFont="1" applyBorder="1" applyAlignment="1">
      <alignment horizontal="left" vertical="center"/>
    </xf>
    <xf numFmtId="43" fontId="93" fillId="0" borderId="40" xfId="2" applyFont="1" applyBorder="1" applyAlignment="1">
      <alignment horizontal="left" vertical="center"/>
    </xf>
    <xf numFmtId="0" fontId="93" fillId="0" borderId="31" xfId="5" applyFont="1" applyBorder="1" applyAlignment="1">
      <alignment horizontal="left" vertical="center"/>
    </xf>
    <xf numFmtId="0" fontId="93" fillId="0" borderId="20" xfId="5" applyFont="1" applyBorder="1" applyAlignment="1">
      <alignment horizontal="left" vertical="center"/>
    </xf>
    <xf numFmtId="0" fontId="93" fillId="0" borderId="38" xfId="5" applyFont="1" applyBorder="1" applyAlignment="1">
      <alignment horizontal="center" vertical="center"/>
    </xf>
    <xf numFmtId="43" fontId="93" fillId="0" borderId="27" xfId="2" applyFont="1" applyBorder="1" applyAlignment="1">
      <alignment horizontal="left" vertical="center"/>
    </xf>
    <xf numFmtId="43" fontId="93" fillId="0" borderId="0" xfId="2" applyFont="1" applyAlignment="1">
      <alignment horizontal="left" vertical="center"/>
    </xf>
    <xf numFmtId="43" fontId="93" fillId="0" borderId="24" xfId="2" applyFont="1" applyBorder="1" applyAlignment="1">
      <alignment horizontal="left" vertical="center"/>
    </xf>
    <xf numFmtId="43" fontId="93" fillId="0" borderId="25" xfId="2" applyFont="1" applyBorder="1" applyAlignment="1">
      <alignment horizontal="left" vertical="center"/>
    </xf>
    <xf numFmtId="0" fontId="93" fillId="0" borderId="0" xfId="5" applyFont="1" applyAlignment="1">
      <alignment horizontal="left" vertical="center" wrapText="1"/>
    </xf>
    <xf numFmtId="0" fontId="93" fillId="0" borderId="24" xfId="5" applyFont="1" applyBorder="1" applyAlignment="1">
      <alignment horizontal="left" vertical="center"/>
    </xf>
    <xf numFmtId="0" fontId="93" fillId="0" borderId="25" xfId="5" applyFont="1" applyBorder="1" applyAlignment="1">
      <alignment horizontal="left" vertical="center"/>
    </xf>
    <xf numFmtId="0" fontId="93" fillId="0" borderId="23" xfId="5" applyFont="1" applyBorder="1" applyAlignment="1">
      <alignment horizontal="left" vertical="center"/>
    </xf>
    <xf numFmtId="0" fontId="93" fillId="0" borderId="0" xfId="5" applyFont="1" applyAlignment="1">
      <alignment horizontal="left" vertical="center"/>
    </xf>
    <xf numFmtId="43" fontId="93" fillId="0" borderId="31" xfId="2" applyFont="1" applyBorder="1" applyAlignment="1">
      <alignment horizontal="right" vertical="center"/>
    </xf>
    <xf numFmtId="43" fontId="93" fillId="0" borderId="40" xfId="2" applyFont="1" applyBorder="1" applyAlignment="1">
      <alignment horizontal="right" vertical="center"/>
    </xf>
    <xf numFmtId="0" fontId="93" fillId="0" borderId="27" xfId="5" applyFont="1" applyBorder="1" applyAlignment="1">
      <alignment horizontal="left" vertical="center"/>
    </xf>
    <xf numFmtId="0" fontId="93" fillId="0" borderId="24" xfId="5" applyFont="1" applyBorder="1" applyAlignment="1">
      <alignment horizontal="left" vertical="center" wrapText="1"/>
    </xf>
    <xf numFmtId="0" fontId="93" fillId="0" borderId="27" xfId="5" applyFont="1" applyBorder="1" applyAlignment="1">
      <alignment horizontal="left" vertical="center" wrapText="1"/>
    </xf>
    <xf numFmtId="0" fontId="93" fillId="0" borderId="24" xfId="5" applyFont="1" applyBorder="1" applyAlignment="1">
      <alignment horizontal="center" vertical="center"/>
    </xf>
    <xf numFmtId="43" fontId="93" fillId="0" borderId="0" xfId="2" applyFont="1" applyAlignment="1">
      <alignment horizontal="left" vertical="center" wrapText="1"/>
    </xf>
    <xf numFmtId="0" fontId="94" fillId="0" borderId="23" xfId="5" applyFont="1" applyBorder="1" applyAlignment="1">
      <alignment horizontal="left" vertical="center"/>
    </xf>
    <xf numFmtId="0" fontId="94" fillId="0" borderId="0" xfId="5" applyFont="1" applyAlignment="1">
      <alignment horizontal="left" vertical="center"/>
    </xf>
    <xf numFmtId="0" fontId="90" fillId="0" borderId="41" xfId="5" applyFont="1" applyBorder="1" applyAlignment="1">
      <alignment horizontal="center" vertical="center" wrapText="1"/>
    </xf>
    <xf numFmtId="0" fontId="90" fillId="0" borderId="41" xfId="5" applyFont="1" applyBorder="1" applyAlignment="1">
      <alignment horizontal="center" vertical="center"/>
    </xf>
    <xf numFmtId="0" fontId="94" fillId="0" borderId="41" xfId="5" applyFont="1" applyBorder="1" applyAlignment="1">
      <alignment horizontal="left" vertical="center"/>
    </xf>
    <xf numFmtId="0" fontId="94" fillId="0" borderId="42" xfId="5" applyFont="1" applyBorder="1" applyAlignment="1">
      <alignment horizontal="left" vertical="center"/>
    </xf>
    <xf numFmtId="0" fontId="41" fillId="0" borderId="33" xfId="5" applyFont="1" applyBorder="1" applyAlignment="1">
      <alignment horizontal="center" vertical="center" wrapText="1"/>
    </xf>
    <xf numFmtId="0" fontId="41" fillId="0" borderId="32" xfId="5" applyFont="1" applyBorder="1" applyAlignment="1">
      <alignment horizontal="center" vertical="center" wrapText="1"/>
    </xf>
    <xf numFmtId="0" fontId="32" fillId="0" borderId="0" xfId="5" applyFont="1" applyAlignment="1">
      <alignment vertical="center"/>
    </xf>
    <xf numFmtId="0" fontId="89" fillId="0" borderId="0" xfId="5" applyFont="1" applyAlignment="1">
      <alignment horizontal="left"/>
    </xf>
    <xf numFmtId="0" fontId="88" fillId="0" borderId="26" xfId="5" applyFont="1" applyBorder="1" applyAlignment="1">
      <alignment horizontal="center" vertical="center"/>
    </xf>
    <xf numFmtId="43" fontId="84" fillId="0" borderId="43" xfId="2" applyFont="1" applyBorder="1" applyAlignment="1">
      <alignment horizontal="center" vertical="center"/>
    </xf>
    <xf numFmtId="0" fontId="78" fillId="0" borderId="23" xfId="5" applyBorder="1"/>
    <xf numFmtId="0" fontId="88" fillId="0" borderId="44" xfId="5" applyFont="1" applyBorder="1" applyAlignment="1">
      <alignment horizontal="center" vertical="center"/>
    </xf>
    <xf numFmtId="43" fontId="88" fillId="0" borderId="43" xfId="2" applyFont="1" applyBorder="1" applyAlignment="1">
      <alignment horizontal="center" vertical="center"/>
    </xf>
    <xf numFmtId="0" fontId="78" fillId="0" borderId="32" xfId="5" applyBorder="1"/>
    <xf numFmtId="0" fontId="78" fillId="0" borderId="28" xfId="5" applyBorder="1"/>
    <xf numFmtId="0" fontId="84" fillId="0" borderId="45" xfId="5" applyFont="1" applyBorder="1" applyAlignment="1">
      <alignment horizontal="center" vertical="center"/>
    </xf>
    <xf numFmtId="43" fontId="84" fillId="0" borderId="45" xfId="2" applyFont="1" applyBorder="1" applyAlignment="1">
      <alignment horizontal="center" vertical="center"/>
    </xf>
    <xf numFmtId="43" fontId="84" fillId="0" borderId="40" xfId="2" applyFont="1" applyBorder="1" applyAlignment="1">
      <alignment horizontal="center" vertical="center"/>
    </xf>
    <xf numFmtId="0" fontId="84" fillId="0" borderId="38" xfId="5" applyFont="1" applyBorder="1" applyAlignment="1">
      <alignment horizontal="center" vertical="center"/>
    </xf>
    <xf numFmtId="43" fontId="84" fillId="0" borderId="38" xfId="2" applyFont="1" applyBorder="1" applyAlignment="1">
      <alignment horizontal="center" vertical="center"/>
    </xf>
    <xf numFmtId="43" fontId="84" fillId="0" borderId="27" xfId="2" applyFont="1" applyBorder="1" applyAlignment="1">
      <alignment horizontal="left" vertical="center"/>
    </xf>
    <xf numFmtId="43" fontId="84" fillId="0" borderId="25" xfId="2" applyFont="1" applyBorder="1" applyAlignment="1">
      <alignment horizontal="left" vertical="center"/>
    </xf>
    <xf numFmtId="0" fontId="84" fillId="0" borderId="0" xfId="5" applyFont="1" applyAlignment="1">
      <alignment horizontal="left" vertical="center" wrapText="1"/>
    </xf>
    <xf numFmtId="0" fontId="84" fillId="0" borderId="24" xfId="5" applyFont="1" applyBorder="1" applyAlignment="1">
      <alignment horizontal="left" vertical="center"/>
    </xf>
    <xf numFmtId="0" fontId="84" fillId="0" borderId="25" xfId="5" applyFont="1" applyBorder="1" applyAlignment="1">
      <alignment horizontal="left" vertical="center"/>
    </xf>
    <xf numFmtId="0" fontId="84" fillId="0" borderId="24" xfId="5" applyFont="1" applyBorder="1" applyAlignment="1">
      <alignment horizontal="left" vertical="center" wrapText="1"/>
    </xf>
    <xf numFmtId="0" fontId="95" fillId="0" borderId="41" xfId="5" applyFont="1" applyBorder="1" applyAlignment="1">
      <alignment horizontal="center" vertical="center" wrapText="1"/>
    </xf>
    <xf numFmtId="0" fontId="95" fillId="0" borderId="41" xfId="5" applyFont="1" applyBorder="1" applyAlignment="1">
      <alignment horizontal="center" vertical="center"/>
    </xf>
    <xf numFmtId="0" fontId="96" fillId="0" borderId="41" xfId="5" applyFont="1" applyBorder="1" applyAlignment="1">
      <alignment vertical="center"/>
    </xf>
    <xf numFmtId="0" fontId="96" fillId="0" borderId="42" xfId="5" applyFont="1" applyBorder="1" applyAlignment="1">
      <alignment vertical="center"/>
    </xf>
    <xf numFmtId="0" fontId="97" fillId="0" borderId="32" xfId="5" applyFont="1" applyBorder="1" applyAlignment="1">
      <alignment horizontal="center" vertical="center" wrapText="1"/>
    </xf>
    <xf numFmtId="0" fontId="30" fillId="0" borderId="33" xfId="5" applyFont="1" applyBorder="1" applyAlignment="1">
      <alignment horizontal="center" vertical="center" wrapText="1"/>
    </xf>
    <xf numFmtId="0" fontId="97" fillId="0" borderId="33" xfId="5" applyFont="1" applyBorder="1" applyAlignment="1">
      <alignment horizontal="center" vertical="center" wrapText="1"/>
    </xf>
    <xf numFmtId="0" fontId="98" fillId="7" borderId="0" xfId="5" quotePrefix="1" applyFont="1" applyFill="1" applyAlignment="1">
      <alignment horizontal="center" vertical="center"/>
    </xf>
    <xf numFmtId="0" fontId="78" fillId="7" borderId="0" xfId="5" applyFill="1" applyAlignment="1">
      <alignment wrapText="1"/>
    </xf>
    <xf numFmtId="0" fontId="99" fillId="7" borderId="0" xfId="5" applyFont="1" applyFill="1" applyAlignment="1">
      <alignment vertical="center" wrapText="1"/>
    </xf>
    <xf numFmtId="0" fontId="78" fillId="7" borderId="0" xfId="5" quotePrefix="1" applyFont="1" applyFill="1" applyAlignment="1">
      <alignment horizontal="center" vertical="center"/>
    </xf>
    <xf numFmtId="0" fontId="78" fillId="7" borderId="28" xfId="5" applyFill="1" applyBorder="1"/>
    <xf numFmtId="0" fontId="99" fillId="7" borderId="28" xfId="5" applyFont="1" applyFill="1" applyBorder="1"/>
    <xf numFmtId="0" fontId="78" fillId="7" borderId="28" xfId="5" applyFill="1" applyBorder="1" applyAlignment="1">
      <alignment horizontal="center" vertical="top"/>
    </xf>
    <xf numFmtId="43" fontId="12" fillId="0" borderId="34" xfId="2" applyFont="1" applyBorder="1" applyAlignment="1">
      <alignment horizontal="center"/>
    </xf>
    <xf numFmtId="43" fontId="78" fillId="0" borderId="46" xfId="2" applyFont="1" applyBorder="1" applyAlignment="1">
      <alignment horizontal="center"/>
    </xf>
    <xf numFmtId="0" fontId="99" fillId="0" borderId="0" xfId="5" applyFont="1"/>
    <xf numFmtId="0" fontId="78" fillId="0" borderId="26" xfId="5" applyBorder="1"/>
    <xf numFmtId="0" fontId="100" fillId="0" borderId="47" xfId="5" applyFont="1" applyBorder="1" applyAlignment="1">
      <alignment horizontal="left" wrapText="1"/>
    </xf>
    <xf numFmtId="0" fontId="100" fillId="0" borderId="31" xfId="5" applyFont="1" applyBorder="1" applyAlignment="1">
      <alignment horizontal="left" wrapText="1"/>
    </xf>
    <xf numFmtId="0" fontId="78" fillId="0" borderId="31" xfId="5" applyBorder="1"/>
    <xf numFmtId="0" fontId="99" fillId="0" borderId="20" xfId="5" applyFont="1" applyBorder="1" applyAlignment="1">
      <alignment horizontal="right"/>
    </xf>
    <xf numFmtId="43" fontId="11" fillId="0" borderId="35" xfId="2" applyFont="1" applyBorder="1" applyAlignment="1">
      <alignment horizontal="center"/>
    </xf>
    <xf numFmtId="0" fontId="99" fillId="7" borderId="0" xfId="5" applyFont="1" applyFill="1" applyAlignment="1">
      <alignment horizontal="right"/>
    </xf>
    <xf numFmtId="43" fontId="12" fillId="0" borderId="35" xfId="2" applyFont="1" applyBorder="1" applyAlignment="1">
      <alignment horizontal="center"/>
    </xf>
    <xf numFmtId="0" fontId="100" fillId="0" borderId="0" xfId="5" applyFont="1" applyAlignment="1">
      <alignment horizontal="right"/>
    </xf>
    <xf numFmtId="43" fontId="11" fillId="0" borderId="48" xfId="2" applyFont="1" applyBorder="1" applyAlignment="1">
      <alignment horizontal="center"/>
    </xf>
    <xf numFmtId="0" fontId="79" fillId="0" borderId="26" xfId="5" applyFont="1" applyBorder="1"/>
    <xf numFmtId="2" fontId="12" fillId="0" borderId="30" xfId="5" applyNumberFormat="1" applyFont="1" applyBorder="1" applyAlignment="1">
      <alignment horizontal="center"/>
    </xf>
    <xf numFmtId="43" fontId="78" fillId="0" borderId="46" xfId="2" applyFont="1" applyFill="1" applyBorder="1"/>
    <xf numFmtId="0" fontId="12" fillId="0" borderId="26" xfId="5" applyFont="1" applyBorder="1"/>
    <xf numFmtId="0" fontId="78" fillId="0" borderId="26" xfId="5" applyBorder="1" applyAlignment="1">
      <alignment horizontal="left" wrapText="1"/>
    </xf>
    <xf numFmtId="0" fontId="99" fillId="0" borderId="49" xfId="5" applyFont="1" applyBorder="1" applyAlignment="1">
      <alignment horizontal="left" wrapText="1"/>
    </xf>
    <xf numFmtId="0" fontId="99" fillId="7" borderId="49" xfId="5" applyFont="1" applyFill="1" applyBorder="1" applyAlignment="1">
      <alignment horizontal="left" wrapText="1"/>
    </xf>
    <xf numFmtId="0" fontId="78" fillId="0" borderId="46" xfId="5" applyBorder="1"/>
    <xf numFmtId="0" fontId="99" fillId="0" borderId="0" xfId="5" applyFont="1" applyAlignment="1">
      <alignment horizontal="left" wrapText="1"/>
    </xf>
    <xf numFmtId="180" fontId="11" fillId="0" borderId="34" xfId="2" applyNumberFormat="1" applyFont="1" applyFill="1" applyBorder="1" applyAlignment="1">
      <alignment horizontal="right"/>
    </xf>
    <xf numFmtId="0" fontId="99" fillId="0" borderId="50" xfId="5" applyFont="1" applyBorder="1" applyAlignment="1">
      <alignment horizontal="right"/>
    </xf>
    <xf numFmtId="0" fontId="52" fillId="0" borderId="51" xfId="5" quotePrefix="1" applyFont="1" applyBorder="1" applyAlignment="1">
      <alignment horizontal="center"/>
    </xf>
    <xf numFmtId="0" fontId="53" fillId="0" borderId="52" xfId="5" quotePrefix="1" applyFont="1" applyBorder="1" applyAlignment="1">
      <alignment horizontal="center"/>
    </xf>
    <xf numFmtId="181" fontId="78" fillId="0" borderId="46" xfId="2" applyNumberFormat="1" applyFont="1" applyFill="1" applyBorder="1" applyAlignment="1">
      <alignment horizontal="center"/>
    </xf>
    <xf numFmtId="0" fontId="53" fillId="0" borderId="52" xfId="5" applyFont="1" applyBorder="1" applyAlignment="1">
      <alignment horizontal="center"/>
    </xf>
    <xf numFmtId="43" fontId="12" fillId="0" borderId="35" xfId="2" applyFont="1" applyFill="1" applyBorder="1" applyAlignment="1">
      <alignment horizontal="center"/>
    </xf>
    <xf numFmtId="0" fontId="48" fillId="0" borderId="53" xfId="5" applyFont="1" applyBorder="1" applyAlignment="1">
      <alignment wrapText="1"/>
    </xf>
    <xf numFmtId="0" fontId="52" fillId="0" borderId="54" xfId="5" quotePrefix="1" applyFont="1" applyBorder="1" applyAlignment="1">
      <alignment horizontal="center"/>
    </xf>
    <xf numFmtId="0" fontId="99" fillId="0" borderId="20" xfId="5" applyFont="1" applyBorder="1"/>
    <xf numFmtId="0" fontId="79" fillId="0" borderId="55" xfId="5" applyFont="1" applyBorder="1"/>
    <xf numFmtId="0" fontId="12" fillId="0" borderId="56" xfId="5" applyFont="1" applyBorder="1" applyAlignment="1">
      <alignment horizontal="center"/>
    </xf>
    <xf numFmtId="0" fontId="48" fillId="0" borderId="56" xfId="5" applyFont="1" applyBorder="1" applyAlignment="1">
      <alignment horizontal="center"/>
    </xf>
    <xf numFmtId="0" fontId="54" fillId="0" borderId="0" xfId="5" applyFont="1" applyAlignment="1">
      <alignment wrapText="1"/>
    </xf>
    <xf numFmtId="0" fontId="55" fillId="0" borderId="0" xfId="5" applyFont="1" applyAlignment="1">
      <alignment horizontal="right"/>
    </xf>
    <xf numFmtId="0" fontId="54" fillId="0" borderId="0" xfId="5" applyFont="1" applyAlignment="1">
      <alignment horizontal="right"/>
    </xf>
    <xf numFmtId="0" fontId="55" fillId="0" borderId="0" xfId="5" applyFont="1"/>
    <xf numFmtId="0" fontId="78" fillId="0" borderId="0" xfId="5" applyFill="1" applyBorder="1"/>
    <xf numFmtId="4" fontId="78" fillId="0" borderId="0" xfId="5" applyNumberFormat="1" applyFill="1" applyBorder="1"/>
    <xf numFmtId="0" fontId="78" fillId="0" borderId="0" xfId="5" applyFill="1" applyBorder="1" applyAlignment="1">
      <alignment wrapText="1"/>
    </xf>
    <xf numFmtId="0" fontId="78" fillId="0" borderId="0" xfId="5" applyFill="1" applyBorder="1" applyAlignment="1"/>
    <xf numFmtId="0" fontId="56" fillId="0" borderId="0" xfId="5" applyFont="1" applyFill="1" applyBorder="1" applyAlignment="1"/>
    <xf numFmtId="0" fontId="57" fillId="0" borderId="0" xfId="5" applyFont="1" applyFill="1" applyBorder="1" applyAlignment="1">
      <alignment horizontal="center" wrapText="1"/>
    </xf>
    <xf numFmtId="4" fontId="57" fillId="0" borderId="57" xfId="5" applyNumberFormat="1" applyFont="1" applyFill="1" applyBorder="1" applyAlignment="1">
      <alignment horizontal="center" wrapText="1"/>
    </xf>
    <xf numFmtId="4" fontId="57" fillId="0" borderId="58" xfId="5" applyNumberFormat="1" applyFont="1" applyFill="1" applyBorder="1" applyAlignment="1">
      <alignment horizontal="center" wrapText="1"/>
    </xf>
    <xf numFmtId="4" fontId="57" fillId="0" borderId="59" xfId="5" applyNumberFormat="1" applyFont="1" applyFill="1" applyBorder="1" applyAlignment="1">
      <alignment horizontal="center" wrapText="1"/>
    </xf>
    <xf numFmtId="4" fontId="57" fillId="0" borderId="60" xfId="5" applyNumberFormat="1" applyFont="1" applyFill="1" applyBorder="1" applyAlignment="1">
      <alignment horizontal="center" wrapText="1"/>
    </xf>
    <xf numFmtId="0" fontId="57" fillId="0" borderId="58" xfId="5" applyFont="1" applyFill="1" applyBorder="1" applyAlignment="1">
      <alignment horizontal="right" wrapText="1"/>
    </xf>
    <xf numFmtId="0" fontId="57" fillId="0" borderId="60" xfId="5" applyFont="1" applyFill="1" applyBorder="1" applyAlignment="1">
      <alignment horizontal="center" wrapText="1"/>
    </xf>
    <xf numFmtId="4" fontId="78" fillId="0" borderId="61" xfId="5" applyNumberFormat="1" applyFill="1" applyBorder="1" applyAlignment="1">
      <alignment horizontal="center"/>
    </xf>
    <xf numFmtId="4" fontId="78" fillId="0" borderId="62" xfId="5" applyNumberFormat="1" applyFill="1" applyBorder="1" applyAlignment="1">
      <alignment horizontal="center"/>
    </xf>
    <xf numFmtId="4" fontId="78" fillId="0" borderId="63" xfId="5" applyNumberFormat="1" applyFill="1" applyBorder="1" applyAlignment="1">
      <alignment horizontal="center"/>
    </xf>
    <xf numFmtId="4" fontId="78" fillId="0" borderId="52" xfId="5" applyNumberFormat="1" applyFill="1" applyBorder="1" applyAlignment="1">
      <alignment horizontal="center"/>
    </xf>
    <xf numFmtId="0" fontId="78" fillId="0" borderId="47" xfId="5" applyFont="1" applyFill="1" applyBorder="1" applyAlignment="1">
      <alignment horizontal="left" wrapText="1"/>
    </xf>
    <xf numFmtId="0" fontId="78" fillId="0" borderId="64" xfId="5" applyFont="1" applyFill="1" applyBorder="1" applyAlignment="1"/>
    <xf numFmtId="4" fontId="12" fillId="0" borderId="29" xfId="5" applyNumberFormat="1" applyFont="1" applyFill="1" applyBorder="1" applyAlignment="1">
      <alignment horizontal="center"/>
    </xf>
    <xf numFmtId="4" fontId="12" fillId="0" borderId="55" xfId="5" applyNumberFormat="1" applyFont="1" applyFill="1" applyBorder="1" applyAlignment="1">
      <alignment horizontal="center"/>
    </xf>
    <xf numFmtId="0" fontId="57" fillId="0" borderId="65" xfId="5" applyFont="1" applyFill="1" applyBorder="1" applyAlignment="1">
      <alignment horizontal="left" wrapText="1"/>
    </xf>
    <xf numFmtId="0" fontId="57" fillId="0" borderId="55" xfId="5" applyFont="1" applyFill="1" applyBorder="1" applyAlignment="1">
      <alignment horizontal="center" wrapText="1"/>
    </xf>
    <xf numFmtId="0" fontId="78" fillId="0" borderId="63" xfId="5" applyFill="1" applyBorder="1" applyAlignment="1">
      <alignment horizontal="left" wrapText="1"/>
    </xf>
    <xf numFmtId="0" fontId="46" fillId="0" borderId="52" xfId="5" quotePrefix="1" applyFont="1" applyFill="1" applyBorder="1" applyAlignment="1">
      <alignment horizontal="center" wrapText="1"/>
    </xf>
    <xf numFmtId="0" fontId="46" fillId="0" borderId="52" xfId="5" applyFont="1" applyFill="1" applyBorder="1" applyAlignment="1">
      <alignment horizontal="center" wrapText="1"/>
    </xf>
    <xf numFmtId="0" fontId="57" fillId="0" borderId="62" xfId="5" applyFont="1" applyFill="1" applyBorder="1" applyAlignment="1">
      <alignment horizontal="left" wrapText="1"/>
    </xf>
    <xf numFmtId="0" fontId="57" fillId="0" borderId="52" xfId="5" quotePrefix="1" applyFont="1" applyFill="1" applyBorder="1" applyAlignment="1">
      <alignment horizontal="center" wrapText="1"/>
    </xf>
    <xf numFmtId="0" fontId="78" fillId="0" borderId="62" xfId="5" applyFont="1" applyFill="1" applyBorder="1" applyAlignment="1">
      <alignment horizontal="left" wrapText="1"/>
    </xf>
    <xf numFmtId="0" fontId="78" fillId="0" borderId="52" xfId="5" applyFont="1" applyFill="1" applyBorder="1" applyAlignment="1">
      <alignment wrapText="1"/>
    </xf>
    <xf numFmtId="4" fontId="12" fillId="0" borderId="66" xfId="5" applyNumberFormat="1" applyFont="1" applyFill="1" applyBorder="1" applyAlignment="1">
      <alignment horizontal="center"/>
    </xf>
    <xf numFmtId="0" fontId="48" fillId="0" borderId="55" xfId="5" applyFont="1" applyFill="1" applyBorder="1" applyAlignment="1">
      <alignment horizontal="center" wrapText="1"/>
    </xf>
    <xf numFmtId="0" fontId="46" fillId="0" borderId="63" xfId="5" applyFont="1" applyFill="1" applyBorder="1" applyAlignment="1">
      <alignment horizontal="left" wrapText="1"/>
    </xf>
    <xf numFmtId="0" fontId="57" fillId="0" borderId="58" xfId="5" applyFont="1" applyFill="1" applyBorder="1" applyAlignment="1">
      <alignment horizontal="left" wrapText="1"/>
    </xf>
    <xf numFmtId="0" fontId="48" fillId="0" borderId="60" xfId="5" applyFont="1" applyFill="1" applyBorder="1" applyAlignment="1">
      <alignment horizontal="center" wrapText="1"/>
    </xf>
    <xf numFmtId="0" fontId="46" fillId="0" borderId="59" xfId="5" applyFont="1" applyFill="1" applyBorder="1" applyAlignment="1">
      <alignment horizontal="left" wrapText="1"/>
    </xf>
    <xf numFmtId="0" fontId="46" fillId="0" borderId="60" xfId="5" quotePrefix="1" applyFont="1" applyFill="1" applyBorder="1" applyAlignment="1">
      <alignment horizontal="center" wrapText="1"/>
    </xf>
    <xf numFmtId="2" fontId="11" fillId="0" borderId="63" xfId="5" applyNumberFormat="1" applyFont="1" applyFill="1" applyBorder="1" applyAlignment="1">
      <alignment horizontal="left" wrapText="1"/>
    </xf>
    <xf numFmtId="0" fontId="46" fillId="0" borderId="0" xfId="5" applyFont="1" applyFill="1" applyBorder="1" applyAlignment="1">
      <alignment horizontal="left" wrapText="1"/>
    </xf>
    <xf numFmtId="0" fontId="46" fillId="0" borderId="62" xfId="5" applyFont="1" applyFill="1" applyBorder="1" applyAlignment="1">
      <alignment horizontal="left" wrapText="1"/>
    </xf>
    <xf numFmtId="4" fontId="78" fillId="0" borderId="49" xfId="5" applyNumberFormat="1" applyFill="1" applyBorder="1" applyAlignment="1">
      <alignment horizontal="center"/>
    </xf>
    <xf numFmtId="4" fontId="78" fillId="0" borderId="33" xfId="5" applyNumberFormat="1" applyFill="1" applyBorder="1" applyAlignment="1">
      <alignment horizontal="center"/>
    </xf>
    <xf numFmtId="4" fontId="78" fillId="0" borderId="67" xfId="5" applyNumberFormat="1" applyFill="1" applyBorder="1" applyAlignment="1">
      <alignment horizontal="center"/>
    </xf>
    <xf numFmtId="4" fontId="78" fillId="0" borderId="68" xfId="5" applyNumberFormat="1" applyFill="1" applyBorder="1" applyAlignment="1">
      <alignment horizontal="center"/>
    </xf>
    <xf numFmtId="4" fontId="78" fillId="0" borderId="64" xfId="5" applyNumberFormat="1" applyFill="1" applyBorder="1" applyAlignment="1">
      <alignment horizontal="center"/>
    </xf>
    <xf numFmtId="2" fontId="60" fillId="0" borderId="63" xfId="5" applyNumberFormat="1" applyFont="1" applyFill="1" applyBorder="1" applyAlignment="1">
      <alignment horizontal="left" wrapText="1"/>
    </xf>
    <xf numFmtId="4" fontId="61" fillId="0" borderId="57" xfId="5" quotePrefix="1" applyNumberFormat="1" applyFont="1" applyFill="1" applyBorder="1" applyAlignment="1">
      <alignment horizontal="center" vertical="center" wrapText="1"/>
    </xf>
    <xf numFmtId="4" fontId="61" fillId="0" borderId="37" xfId="5" quotePrefix="1" applyNumberFormat="1" applyFont="1" applyFill="1" applyBorder="1" applyAlignment="1">
      <alignment horizontal="center" vertical="center" wrapText="1"/>
    </xf>
    <xf numFmtId="4" fontId="61" fillId="0" borderId="59" xfId="5" quotePrefix="1" applyNumberFormat="1" applyFont="1" applyFill="1" applyBorder="1" applyAlignment="1">
      <alignment horizontal="center" vertical="center" wrapText="1"/>
    </xf>
    <xf numFmtId="4" fontId="61" fillId="0" borderId="50" xfId="5" quotePrefix="1" applyNumberFormat="1" applyFont="1" applyFill="1" applyBorder="1" applyAlignment="1">
      <alignment horizontal="center" vertical="center" wrapText="1"/>
    </xf>
    <xf numFmtId="4" fontId="61" fillId="0" borderId="51" xfId="5" quotePrefix="1" applyNumberFormat="1" applyFont="1" applyFill="1" applyBorder="1" applyAlignment="1">
      <alignment horizontal="center" vertical="center" wrapText="1"/>
    </xf>
    <xf numFmtId="4" fontId="61" fillId="0" borderId="69" xfId="5" quotePrefix="1" applyNumberFormat="1" applyFont="1" applyFill="1" applyBorder="1" applyAlignment="1">
      <alignment horizontal="center" vertical="center" wrapText="1"/>
    </xf>
    <xf numFmtId="4" fontId="61" fillId="0" borderId="56" xfId="5" quotePrefix="1" applyNumberFormat="1" applyFont="1" applyFill="1" applyBorder="1" applyAlignment="1">
      <alignment horizontal="center" vertical="center" wrapText="1"/>
    </xf>
    <xf numFmtId="0" fontId="12" fillId="0" borderId="58" xfId="5" applyFont="1" applyFill="1" applyBorder="1" applyAlignment="1">
      <alignment horizontal="center" vertical="center" wrapText="1"/>
    </xf>
    <xf numFmtId="0" fontId="12" fillId="0" borderId="60" xfId="5" applyFont="1" applyFill="1" applyBorder="1" applyAlignment="1">
      <alignment horizontal="center" wrapText="1"/>
    </xf>
    <xf numFmtId="4" fontId="12" fillId="0" borderId="70" xfId="5" applyNumberFormat="1" applyFont="1" applyFill="1" applyBorder="1" applyAlignment="1">
      <alignment horizontal="center" vertical="center" wrapText="1"/>
    </xf>
    <xf numFmtId="4" fontId="12" fillId="0" borderId="71" xfId="5" applyNumberFormat="1" applyFont="1" applyFill="1" applyBorder="1" applyAlignment="1">
      <alignment horizontal="center" vertical="center" wrapText="1"/>
    </xf>
    <xf numFmtId="0" fontId="12" fillId="0" borderId="71" xfId="5" applyNumberFormat="1" applyFont="1" applyFill="1" applyBorder="1" applyAlignment="1">
      <alignment horizontal="center" vertical="center" wrapText="1"/>
    </xf>
    <xf numFmtId="0" fontId="12" fillId="0" borderId="54" xfId="5" applyNumberFormat="1" applyFont="1" applyFill="1" applyBorder="1" applyAlignment="1">
      <alignment horizontal="center" vertical="center" wrapText="1"/>
    </xf>
    <xf numFmtId="0" fontId="78" fillId="0" borderId="0" xfId="5" applyFill="1" applyBorder="1" applyAlignment="1">
      <alignment horizontal="left" wrapText="1"/>
    </xf>
    <xf numFmtId="4" fontId="78" fillId="0" borderId="57" xfId="5" applyNumberFormat="1" applyFill="1" applyBorder="1" applyAlignment="1">
      <alignment horizontal="center"/>
    </xf>
    <xf numFmtId="0" fontId="62" fillId="0" borderId="0" xfId="6" applyFont="1" applyAlignment="1">
      <alignment vertical="center"/>
    </xf>
    <xf numFmtId="0" fontId="62" fillId="0" borderId="0" xfId="6" applyFont="1" applyFill="1" applyAlignment="1">
      <alignment vertical="center"/>
    </xf>
    <xf numFmtId="0" fontId="62" fillId="0" borderId="0" xfId="6" applyFont="1" applyAlignment="1">
      <alignment horizontal="center" vertical="center"/>
    </xf>
    <xf numFmtId="10" fontId="62" fillId="0" borderId="0" xfId="6" applyNumberFormat="1" applyFont="1" applyBorder="1" applyAlignment="1">
      <alignment vertical="center"/>
    </xf>
    <xf numFmtId="0" fontId="62" fillId="0" borderId="0" xfId="6" applyFont="1" applyBorder="1" applyAlignment="1">
      <alignment vertical="center"/>
    </xf>
    <xf numFmtId="1" fontId="62" fillId="0" borderId="0" xfId="6" applyNumberFormat="1" applyFont="1" applyBorder="1" applyAlignment="1">
      <alignment horizontal="center" vertical="center"/>
    </xf>
    <xf numFmtId="10" fontId="62" fillId="0" borderId="72" xfId="6" applyNumberFormat="1" applyFont="1" applyFill="1" applyBorder="1" applyAlignment="1">
      <alignment vertical="center"/>
    </xf>
    <xf numFmtId="0" fontId="62" fillId="0" borderId="73" xfId="6" applyFont="1" applyFill="1" applyBorder="1" applyAlignment="1">
      <alignment vertical="center"/>
    </xf>
    <xf numFmtId="0" fontId="62" fillId="0" borderId="74" xfId="6" applyFont="1" applyFill="1" applyBorder="1" applyAlignment="1">
      <alignment vertical="center"/>
    </xf>
    <xf numFmtId="1" fontId="62" fillId="0" borderId="74" xfId="6" applyNumberFormat="1" applyFont="1" applyFill="1" applyBorder="1" applyAlignment="1">
      <alignment horizontal="center" vertical="center"/>
    </xf>
    <xf numFmtId="0" fontId="62" fillId="0" borderId="75" xfId="6" applyFont="1" applyFill="1" applyBorder="1" applyAlignment="1">
      <alignment vertical="center"/>
    </xf>
    <xf numFmtId="0" fontId="62" fillId="0" borderId="76" xfId="6" applyFont="1" applyFill="1" applyBorder="1" applyAlignment="1">
      <alignment vertical="center"/>
    </xf>
    <xf numFmtId="10" fontId="32" fillId="0" borderId="77" xfId="6" applyNumberFormat="1" applyFont="1" applyFill="1" applyBorder="1" applyAlignment="1">
      <alignment horizontal="center" vertical="center" wrapText="1"/>
    </xf>
    <xf numFmtId="4" fontId="22" fillId="0" borderId="14" xfId="6" applyNumberFormat="1" applyFont="1" applyFill="1" applyBorder="1" applyAlignment="1">
      <alignment horizontal="center" vertical="center"/>
    </xf>
    <xf numFmtId="182" fontId="32" fillId="0" borderId="14" xfId="3" applyFont="1" applyFill="1" applyBorder="1" applyAlignment="1" applyProtection="1">
      <alignment horizontal="center" vertical="center"/>
    </xf>
    <xf numFmtId="0" fontId="64" fillId="0" borderId="6" xfId="6" applyFont="1" applyFill="1" applyBorder="1" applyAlignment="1">
      <alignment horizontal="left" vertical="center"/>
    </xf>
    <xf numFmtId="0" fontId="62" fillId="0" borderId="78" xfId="6" applyFont="1" applyFill="1" applyBorder="1" applyAlignment="1">
      <alignment vertical="center"/>
    </xf>
    <xf numFmtId="10" fontId="62" fillId="0" borderId="79" xfId="6" applyNumberFormat="1" applyFont="1" applyFill="1" applyBorder="1" applyAlignment="1">
      <alignment vertical="center"/>
    </xf>
    <xf numFmtId="0" fontId="62" fillId="0" borderId="80" xfId="6" applyFont="1" applyFill="1" applyBorder="1" applyAlignment="1">
      <alignment vertical="center"/>
    </xf>
    <xf numFmtId="0" fontId="62" fillId="0" borderId="81" xfId="6" applyFont="1" applyFill="1" applyBorder="1" applyAlignment="1">
      <alignment vertical="center"/>
    </xf>
    <xf numFmtId="1" fontId="62" fillId="0" borderId="81" xfId="6" applyNumberFormat="1" applyFont="1" applyFill="1" applyBorder="1" applyAlignment="1">
      <alignment horizontal="center" vertical="center"/>
    </xf>
    <xf numFmtId="0" fontId="62" fillId="0" borderId="82" xfId="6" applyFont="1" applyFill="1" applyBorder="1" applyAlignment="1">
      <alignment vertical="center"/>
    </xf>
    <xf numFmtId="0" fontId="62" fillId="0" borderId="0" xfId="6" applyFont="1"/>
    <xf numFmtId="10" fontId="62" fillId="0" borderId="72" xfId="6" applyNumberFormat="1" applyFont="1" applyBorder="1" applyAlignment="1">
      <alignment vertical="center"/>
    </xf>
    <xf numFmtId="0" fontId="62" fillId="0" borderId="73" xfId="6" applyFont="1" applyBorder="1" applyAlignment="1">
      <alignment vertical="center"/>
    </xf>
    <xf numFmtId="0" fontId="62" fillId="0" borderId="74" xfId="6" applyFont="1" applyBorder="1" applyAlignment="1">
      <alignment vertical="center"/>
    </xf>
    <xf numFmtId="1" fontId="62" fillId="0" borderId="74" xfId="6" applyNumberFormat="1" applyFont="1" applyBorder="1" applyAlignment="1">
      <alignment horizontal="center" vertical="center"/>
    </xf>
    <xf numFmtId="0" fontId="62" fillId="0" borderId="75" xfId="6" applyFont="1" applyBorder="1" applyAlignment="1">
      <alignment vertical="center"/>
    </xf>
    <xf numFmtId="0" fontId="62" fillId="0" borderId="76" xfId="6" applyFont="1" applyBorder="1" applyAlignment="1">
      <alignment vertical="center"/>
    </xf>
    <xf numFmtId="4" fontId="22" fillId="0" borderId="5" xfId="6" applyNumberFormat="1" applyFont="1" applyBorder="1" applyAlignment="1">
      <alignment horizontal="center" vertical="center"/>
    </xf>
    <xf numFmtId="4" fontId="22" fillId="0" borderId="14" xfId="6" applyNumberFormat="1" applyFont="1" applyBorder="1" applyAlignment="1">
      <alignment horizontal="center" vertical="center"/>
    </xf>
    <xf numFmtId="0" fontId="64" fillId="0" borderId="6" xfId="6" applyFont="1" applyFill="1" applyBorder="1" applyAlignment="1">
      <alignment horizontal="right" vertical="center"/>
    </xf>
    <xf numFmtId="0" fontId="62" fillId="0" borderId="78" xfId="6" applyFont="1" applyBorder="1" applyAlignment="1">
      <alignment vertical="center"/>
    </xf>
    <xf numFmtId="10" fontId="62" fillId="0" borderId="79" xfId="6" applyNumberFormat="1" applyFont="1" applyBorder="1" applyAlignment="1">
      <alignment vertical="center"/>
    </xf>
    <xf numFmtId="0" fontId="62" fillId="0" borderId="80" xfId="6" applyFont="1" applyBorder="1" applyAlignment="1">
      <alignment vertical="center"/>
    </xf>
    <xf numFmtId="0" fontId="62" fillId="0" borderId="81" xfId="6" applyFont="1" applyBorder="1" applyAlignment="1">
      <alignment vertical="center"/>
    </xf>
    <xf numFmtId="1" fontId="62" fillId="0" borderId="81" xfId="6" applyNumberFormat="1" applyFont="1" applyBorder="1" applyAlignment="1">
      <alignment horizontal="center" vertical="center"/>
    </xf>
    <xf numFmtId="0" fontId="62" fillId="0" borderId="82" xfId="6" applyFont="1" applyBorder="1" applyAlignment="1">
      <alignment vertical="center"/>
    </xf>
    <xf numFmtId="4" fontId="62" fillId="0" borderId="0" xfId="6" applyNumberFormat="1" applyFont="1" applyFill="1" applyAlignment="1">
      <alignment vertical="center"/>
    </xf>
    <xf numFmtId="10" fontId="32" fillId="0" borderId="72" xfId="6" applyNumberFormat="1" applyFont="1" applyFill="1" applyBorder="1" applyAlignment="1">
      <alignment horizontal="center" vertical="center" wrapText="1"/>
    </xf>
    <xf numFmtId="4" fontId="32" fillId="0" borderId="75" xfId="6" applyNumberFormat="1" applyFont="1" applyFill="1" applyBorder="1" applyAlignment="1">
      <alignment horizontal="center" vertical="center" wrapText="1"/>
    </xf>
    <xf numFmtId="4" fontId="32" fillId="0" borderId="74" xfId="6" applyNumberFormat="1" applyFont="1" applyFill="1" applyBorder="1" applyAlignment="1">
      <alignment horizontal="center" vertical="center" wrapText="1"/>
    </xf>
    <xf numFmtId="0" fontId="32" fillId="0" borderId="73" xfId="6" applyFont="1" applyFill="1" applyBorder="1" applyAlignment="1">
      <alignment vertical="center" wrapText="1"/>
    </xf>
    <xf numFmtId="0" fontId="32" fillId="0" borderId="76" xfId="6" applyFont="1" applyFill="1" applyBorder="1" applyAlignment="1">
      <alignment horizontal="center" vertical="center" wrapText="1"/>
    </xf>
    <xf numFmtId="10" fontId="66" fillId="0" borderId="77" xfId="6" applyNumberFormat="1" applyFont="1" applyFill="1" applyBorder="1" applyAlignment="1">
      <alignment horizontal="center" vertical="center" wrapText="1"/>
    </xf>
    <xf numFmtId="1" fontId="32" fillId="0" borderId="0" xfId="6" applyNumberFormat="1" applyFont="1" applyFill="1" applyBorder="1" applyAlignment="1">
      <alignment horizontal="center" vertical="center" wrapText="1"/>
    </xf>
    <xf numFmtId="1" fontId="32" fillId="0" borderId="14" xfId="6" applyNumberFormat="1" applyFont="1" applyFill="1" applyBorder="1" applyAlignment="1">
      <alignment horizontal="center" vertical="center" wrapText="1"/>
    </xf>
    <xf numFmtId="0" fontId="32" fillId="0" borderId="14" xfId="6" applyFont="1" applyFill="1" applyBorder="1" applyAlignment="1">
      <alignment horizontal="left" vertical="center"/>
    </xf>
    <xf numFmtId="0" fontId="32" fillId="0" borderId="83" xfId="6" applyFont="1" applyFill="1" applyBorder="1" applyAlignment="1">
      <alignment horizontal="center" vertical="center"/>
    </xf>
    <xf numFmtId="2" fontId="32" fillId="0" borderId="5" xfId="6" applyNumberFormat="1" applyFont="1" applyFill="1" applyBorder="1" applyAlignment="1">
      <alignment horizontal="center" vertical="center" wrapText="1"/>
    </xf>
    <xf numFmtId="2" fontId="32" fillId="0" borderId="14" xfId="6" applyNumberFormat="1" applyFont="1" applyFill="1" applyBorder="1" applyAlignment="1">
      <alignment horizontal="center" vertical="center" wrapText="1"/>
    </xf>
    <xf numFmtId="4" fontId="32" fillId="0" borderId="5" xfId="6" applyNumberFormat="1" applyFont="1" applyFill="1" applyBorder="1" applyAlignment="1">
      <alignment horizontal="center" vertical="center" wrapText="1"/>
    </xf>
    <xf numFmtId="4" fontId="32" fillId="0" borderId="14" xfId="6" applyNumberFormat="1" applyFont="1" applyFill="1" applyBorder="1" applyAlignment="1">
      <alignment horizontal="center" vertical="center" wrapText="1"/>
    </xf>
    <xf numFmtId="0" fontId="32" fillId="0" borderId="0" xfId="6" applyFont="1" applyFill="1" applyBorder="1" applyAlignment="1">
      <alignment vertical="center" wrapText="1"/>
    </xf>
    <xf numFmtId="0" fontId="32" fillId="0" borderId="78" xfId="6" applyFont="1" applyFill="1" applyBorder="1" applyAlignment="1">
      <alignment horizontal="center" vertical="center" wrapText="1"/>
    </xf>
    <xf numFmtId="0" fontId="32" fillId="0" borderId="5" xfId="6" applyFont="1" applyFill="1" applyBorder="1" applyAlignment="1">
      <alignment horizontal="left" vertical="center"/>
    </xf>
    <xf numFmtId="1" fontId="32" fillId="0" borderId="81" xfId="6" applyNumberFormat="1" applyFont="1" applyFill="1" applyBorder="1" applyAlignment="1">
      <alignment horizontal="center" vertical="center" wrapText="1"/>
    </xf>
    <xf numFmtId="0" fontId="64" fillId="0" borderId="0" xfId="6" applyFont="1" applyFill="1" applyBorder="1" applyAlignment="1">
      <alignment vertical="center" wrapText="1"/>
    </xf>
    <xf numFmtId="0" fontId="32" fillId="0" borderId="74" xfId="6" applyFont="1" applyFill="1" applyBorder="1" applyAlignment="1">
      <alignment vertical="center" wrapText="1"/>
    </xf>
    <xf numFmtId="10" fontId="62" fillId="0" borderId="77" xfId="6" applyNumberFormat="1" applyFont="1" applyBorder="1" applyAlignment="1">
      <alignment vertical="center"/>
    </xf>
    <xf numFmtId="0" fontId="62" fillId="0" borderId="14" xfId="6" applyFont="1" applyBorder="1" applyAlignment="1">
      <alignment vertical="center"/>
    </xf>
    <xf numFmtId="0" fontId="32" fillId="0" borderId="78" xfId="6" applyFont="1" applyFill="1" applyBorder="1" applyAlignment="1">
      <alignment horizontal="center" vertical="center"/>
    </xf>
    <xf numFmtId="0" fontId="62" fillId="0" borderId="14" xfId="6" applyFont="1" applyFill="1" applyBorder="1" applyAlignment="1">
      <alignment horizontal="left" vertical="center"/>
    </xf>
    <xf numFmtId="0" fontId="66" fillId="0" borderId="83" xfId="6" applyFont="1" applyFill="1" applyBorder="1" applyAlignment="1">
      <alignment horizontal="center" vertical="center"/>
    </xf>
    <xf numFmtId="0" fontId="66" fillId="0" borderId="14" xfId="6" applyFont="1" applyFill="1" applyBorder="1" applyAlignment="1">
      <alignment horizontal="left" vertical="center"/>
    </xf>
    <xf numFmtId="0" fontId="32" fillId="0" borderId="14" xfId="6" applyFont="1" applyFill="1" applyBorder="1" applyAlignment="1">
      <alignment horizontal="right" vertical="center"/>
    </xf>
    <xf numFmtId="2" fontId="66" fillId="0" borderId="5" xfId="6" applyNumberFormat="1" applyFont="1" applyFill="1" applyBorder="1" applyAlignment="1">
      <alignment horizontal="center" vertical="center" wrapText="1"/>
    </xf>
    <xf numFmtId="2" fontId="66" fillId="0" borderId="14" xfId="6" applyNumberFormat="1" applyFont="1" applyFill="1" applyBorder="1" applyAlignment="1">
      <alignment horizontal="center" vertical="center" wrapText="1"/>
    </xf>
    <xf numFmtId="4" fontId="66" fillId="0" borderId="14" xfId="6" applyNumberFormat="1" applyFont="1" applyFill="1" applyBorder="1" applyAlignment="1">
      <alignment horizontal="center" vertical="center" wrapText="1"/>
    </xf>
    <xf numFmtId="0" fontId="66" fillId="0" borderId="14" xfId="6" applyFont="1" applyFill="1" applyBorder="1" applyAlignment="1">
      <alignment horizontal="right" vertical="center"/>
    </xf>
    <xf numFmtId="4" fontId="66" fillId="0" borderId="63" xfId="6" applyNumberFormat="1" applyFont="1" applyFill="1" applyBorder="1" applyAlignment="1">
      <alignment horizontal="center" vertical="center" wrapText="1"/>
    </xf>
    <xf numFmtId="0" fontId="62" fillId="0" borderId="14" xfId="6" applyFont="1" applyFill="1" applyBorder="1" applyAlignment="1">
      <alignment horizontal="right" vertical="center"/>
    </xf>
    <xf numFmtId="0" fontId="66" fillId="0" borderId="14" xfId="6" applyFont="1" applyFill="1" applyBorder="1" applyAlignment="1">
      <alignment vertical="center"/>
    </xf>
    <xf numFmtId="0" fontId="32" fillId="0" borderId="83" xfId="6" applyFont="1" applyFill="1" applyBorder="1" applyAlignment="1">
      <alignment vertical="center"/>
    </xf>
    <xf numFmtId="0" fontId="64" fillId="0" borderId="83" xfId="6" applyFont="1" applyFill="1" applyBorder="1" applyAlignment="1">
      <alignment vertical="center"/>
    </xf>
    <xf numFmtId="0" fontId="62" fillId="0" borderId="83" xfId="6" applyFont="1" applyBorder="1" applyAlignment="1">
      <alignment vertical="center"/>
    </xf>
    <xf numFmtId="0" fontId="62" fillId="0" borderId="0" xfId="6" applyFont="1" applyBorder="1" applyAlignment="1">
      <alignment horizontal="center" vertical="center"/>
    </xf>
    <xf numFmtId="4" fontId="32" fillId="0" borderId="63" xfId="6" applyNumberFormat="1" applyFont="1" applyFill="1" applyBorder="1" applyAlignment="1">
      <alignment horizontal="center" vertical="center" wrapText="1"/>
    </xf>
    <xf numFmtId="4" fontId="62" fillId="0" borderId="0" xfId="6" applyNumberFormat="1" applyFont="1" applyFill="1" applyBorder="1" applyAlignment="1">
      <alignment horizontal="center" vertical="center" wrapText="1"/>
    </xf>
    <xf numFmtId="10" fontId="22" fillId="0" borderId="77" xfId="6" applyNumberFormat="1" applyFont="1" applyBorder="1" applyAlignment="1">
      <alignment vertical="center"/>
    </xf>
    <xf numFmtId="0" fontId="22" fillId="0" borderId="0" xfId="6" applyFont="1" applyBorder="1" applyAlignment="1">
      <alignment vertical="center"/>
    </xf>
    <xf numFmtId="0" fontId="22" fillId="0" borderId="14" xfId="6" applyFont="1" applyBorder="1" applyAlignment="1">
      <alignment vertical="center"/>
    </xf>
    <xf numFmtId="0" fontId="32" fillId="0" borderId="14" xfId="6" applyFont="1" applyFill="1" applyBorder="1" applyAlignment="1">
      <alignment horizontal="left" vertical="center" wrapText="1"/>
    </xf>
    <xf numFmtId="0" fontId="66" fillId="0" borderId="0" xfId="6" applyFont="1" applyFill="1" applyBorder="1" applyAlignment="1">
      <alignment horizontal="center" vertical="center"/>
    </xf>
    <xf numFmtId="0" fontId="32" fillId="0" borderId="14" xfId="6" applyFont="1" applyFill="1" applyBorder="1" applyAlignment="1">
      <alignment horizontal="center" vertical="center"/>
    </xf>
    <xf numFmtId="2" fontId="32" fillId="0" borderId="74" xfId="6" applyNumberFormat="1" applyFont="1" applyFill="1" applyBorder="1" applyAlignment="1">
      <alignment horizontal="center" vertical="center" wrapText="1"/>
    </xf>
    <xf numFmtId="0" fontId="22" fillId="0" borderId="14" xfId="6" applyFont="1" applyFill="1" applyBorder="1" applyAlignment="1">
      <alignment horizontal="left" vertical="center"/>
    </xf>
    <xf numFmtId="0" fontId="62" fillId="0" borderId="0" xfId="6" applyFont="1" applyFill="1" applyBorder="1" applyAlignment="1">
      <alignment vertical="center"/>
    </xf>
    <xf numFmtId="0" fontId="62" fillId="0" borderId="14" xfId="6" applyFont="1" applyFill="1" applyBorder="1" applyAlignment="1">
      <alignment vertical="center"/>
    </xf>
    <xf numFmtId="1" fontId="66" fillId="0" borderId="0" xfId="6" applyNumberFormat="1" applyFont="1" applyFill="1" applyBorder="1" applyAlignment="1">
      <alignment horizontal="center" vertical="center" wrapText="1"/>
    </xf>
    <xf numFmtId="0" fontId="32" fillId="0" borderId="83" xfId="6" applyFont="1" applyFill="1" applyBorder="1" applyAlignment="1">
      <alignment horizontal="center" vertical="center" wrapText="1"/>
    </xf>
    <xf numFmtId="0" fontId="62" fillId="0" borderId="0" xfId="6" applyFont="1" applyAlignment="1">
      <alignment wrapText="1"/>
    </xf>
    <xf numFmtId="0" fontId="62" fillId="0" borderId="5" xfId="6" applyFont="1" applyBorder="1" applyAlignment="1">
      <alignment vertical="center"/>
    </xf>
    <xf numFmtId="0" fontId="62" fillId="0" borderId="14" xfId="6" applyFont="1" applyBorder="1" applyAlignment="1">
      <alignment horizontal="center" vertical="center"/>
    </xf>
    <xf numFmtId="0" fontId="62" fillId="0" borderId="5" xfId="6" applyFont="1" applyBorder="1" applyAlignment="1">
      <alignment horizontal="center" vertical="center"/>
    </xf>
    <xf numFmtId="0" fontId="32" fillId="0" borderId="6" xfId="6" applyFont="1" applyFill="1" applyBorder="1" applyAlignment="1">
      <alignment horizontal="left" vertical="center" wrapText="1"/>
    </xf>
    <xf numFmtId="0" fontId="32" fillId="0" borderId="84" xfId="6" applyFont="1" applyFill="1" applyBorder="1" applyAlignment="1">
      <alignment horizontal="center" vertical="center"/>
    </xf>
    <xf numFmtId="0" fontId="66" fillId="0" borderId="14" xfId="6" applyFont="1" applyFill="1" applyBorder="1" applyAlignment="1">
      <alignment horizontal="right" vertical="center" wrapText="1"/>
    </xf>
    <xf numFmtId="0" fontId="32" fillId="0" borderId="14" xfId="6" applyFont="1" applyFill="1" applyBorder="1" applyAlignment="1">
      <alignment horizontal="right" vertical="center" wrapText="1"/>
    </xf>
    <xf numFmtId="10" fontId="66" fillId="0" borderId="77" xfId="6" applyNumberFormat="1" applyFont="1" applyFill="1" applyBorder="1" applyAlignment="1">
      <alignment horizontal="left" vertical="center" wrapText="1"/>
    </xf>
    <xf numFmtId="0" fontId="66" fillId="0" borderId="14" xfId="6" applyFont="1" applyFill="1" applyBorder="1" applyAlignment="1">
      <alignment horizontal="left" vertical="center" wrapText="1"/>
    </xf>
    <xf numFmtId="1" fontId="66" fillId="0" borderId="0" xfId="6" applyNumberFormat="1" applyFont="1" applyFill="1" applyBorder="1" applyAlignment="1">
      <alignment horizontal="center" vertical="center"/>
    </xf>
    <xf numFmtId="10" fontId="65" fillId="0" borderId="77" xfId="6" applyNumberFormat="1" applyFont="1" applyFill="1" applyBorder="1" applyAlignment="1">
      <alignment vertical="center" wrapText="1"/>
    </xf>
    <xf numFmtId="1" fontId="65" fillId="0" borderId="0" xfId="6" applyNumberFormat="1" applyFont="1" applyFill="1" applyBorder="1" applyAlignment="1">
      <alignment horizontal="center" vertical="center" wrapText="1"/>
    </xf>
    <xf numFmtId="0" fontId="32" fillId="0" borderId="14" xfId="6" applyFont="1" applyFill="1" applyBorder="1" applyAlignment="1">
      <alignment vertical="center" wrapText="1"/>
    </xf>
    <xf numFmtId="0" fontId="64" fillId="0" borderId="83" xfId="6" applyFont="1" applyFill="1" applyBorder="1" applyAlignment="1">
      <alignment vertical="center" wrapText="1"/>
    </xf>
    <xf numFmtId="0" fontId="66" fillId="0" borderId="0" xfId="6" applyFont="1" applyFill="1" applyBorder="1" applyAlignment="1">
      <alignment vertical="center"/>
    </xf>
    <xf numFmtId="0" fontId="67" fillId="0" borderId="75" xfId="6" applyFont="1" applyFill="1" applyBorder="1" applyAlignment="1">
      <alignment vertical="center"/>
    </xf>
    <xf numFmtId="0" fontId="32" fillId="0" borderId="0" xfId="6" applyFont="1" applyFill="1" applyBorder="1" applyAlignment="1">
      <alignment vertical="center"/>
    </xf>
    <xf numFmtId="0" fontId="22" fillId="0" borderId="0" xfId="6" applyFont="1" applyFill="1" applyAlignment="1">
      <alignment vertical="center"/>
    </xf>
    <xf numFmtId="0" fontId="32" fillId="0" borderId="0" xfId="6" applyFont="1" applyFill="1" applyBorder="1" applyAlignment="1">
      <alignment horizontal="right" vertical="center"/>
    </xf>
    <xf numFmtId="2" fontId="62" fillId="0" borderId="0" xfId="6" applyNumberFormat="1" applyFont="1" applyFill="1" applyAlignment="1">
      <alignment vertical="center"/>
    </xf>
    <xf numFmtId="0" fontId="66" fillId="0" borderId="0" xfId="6" applyFont="1" applyFill="1" applyBorder="1" applyAlignment="1">
      <alignment horizontal="center" vertical="center" wrapText="1"/>
    </xf>
    <xf numFmtId="4" fontId="62" fillId="0" borderId="0" xfId="6" applyNumberFormat="1" applyFont="1" applyAlignment="1">
      <alignment vertical="center"/>
    </xf>
    <xf numFmtId="2" fontId="62" fillId="0" borderId="0" xfId="6" applyNumberFormat="1" applyFont="1" applyAlignment="1">
      <alignment vertical="center"/>
    </xf>
    <xf numFmtId="2" fontId="32" fillId="0" borderId="0" xfId="6" applyNumberFormat="1" applyFont="1" applyFill="1" applyBorder="1" applyAlignment="1">
      <alignment horizontal="center" vertical="center" wrapText="1"/>
    </xf>
    <xf numFmtId="0" fontId="66" fillId="0" borderId="0" xfId="6" applyFont="1" applyFill="1" applyBorder="1" applyAlignment="1">
      <alignment vertical="center" wrapText="1"/>
    </xf>
    <xf numFmtId="0" fontId="68" fillId="0" borderId="0" xfId="7" applyNumberFormat="1" applyFont="1" applyFill="1" applyBorder="1" applyAlignment="1">
      <alignment horizontal="center" vertical="center" wrapText="1"/>
    </xf>
    <xf numFmtId="0" fontId="68" fillId="0" borderId="0" xfId="7" applyNumberFormat="1" applyFont="1" applyFill="1" applyBorder="1" applyAlignment="1">
      <alignment horizontal="right" vertical="center" wrapText="1"/>
    </xf>
    <xf numFmtId="4" fontId="68" fillId="0" borderId="71" xfId="7" applyNumberFormat="1" applyFont="1" applyFill="1" applyBorder="1" applyAlignment="1">
      <alignment horizontal="right" vertical="center" wrapText="1"/>
    </xf>
    <xf numFmtId="49" fontId="68" fillId="0" borderId="71" xfId="7" applyNumberFormat="1" applyFont="1" applyFill="1" applyBorder="1" applyAlignment="1">
      <alignment horizontal="center" vertical="center" wrapText="1"/>
    </xf>
    <xf numFmtId="0" fontId="68" fillId="0" borderId="71" xfId="7" applyNumberFormat="1" applyFont="1" applyFill="1" applyBorder="1" applyAlignment="1">
      <alignment horizontal="center" vertical="center" wrapText="1"/>
    </xf>
    <xf numFmtId="49" fontId="69" fillId="9" borderId="71" xfId="7" applyNumberFormat="1" applyFont="1" applyFill="1" applyBorder="1" applyAlignment="1">
      <alignment horizontal="right" vertical="center" wrapText="1"/>
    </xf>
    <xf numFmtId="49" fontId="69" fillId="9" borderId="71" xfId="7" applyNumberFormat="1" applyFont="1" applyFill="1" applyBorder="1" applyAlignment="1">
      <alignment horizontal="center" vertical="center" wrapText="1"/>
    </xf>
    <xf numFmtId="179" fontId="0" fillId="0" borderId="0" xfId="1" applyFont="1"/>
    <xf numFmtId="179" fontId="10" fillId="4" borderId="71" xfId="1" applyFont="1" applyFill="1" applyBorder="1" applyAlignment="1">
      <alignment horizontal="right"/>
    </xf>
    <xf numFmtId="49" fontId="10" fillId="4" borderId="71" xfId="0" applyNumberFormat="1" applyFont="1" applyFill="1" applyBorder="1" applyAlignment="1">
      <alignment horizontal="left"/>
    </xf>
    <xf numFmtId="179" fontId="10" fillId="2" borderId="71" xfId="1" applyFont="1" applyFill="1" applyBorder="1" applyAlignment="1">
      <alignment horizontal="right"/>
    </xf>
    <xf numFmtId="49" fontId="10" fillId="2" borderId="71" xfId="0" applyNumberFormat="1" applyFont="1" applyFill="1" applyBorder="1" applyAlignment="1">
      <alignment horizontal="left"/>
    </xf>
    <xf numFmtId="179" fontId="70" fillId="5" borderId="71" xfId="1" applyFont="1" applyFill="1" applyBorder="1" applyAlignment="1">
      <alignment horizontal="right" wrapText="1"/>
    </xf>
    <xf numFmtId="49" fontId="70" fillId="5" borderId="71" xfId="0" applyNumberFormat="1" applyFont="1" applyFill="1" applyBorder="1" applyAlignment="1">
      <alignment horizontal="left" wrapText="1"/>
    </xf>
    <xf numFmtId="0" fontId="71" fillId="0" borderId="0" xfId="0" applyFont="1"/>
    <xf numFmtId="179" fontId="71" fillId="0" borderId="0" xfId="1" applyFont="1"/>
    <xf numFmtId="179" fontId="72" fillId="4" borderId="71" xfId="1" applyFont="1" applyFill="1" applyBorder="1" applyAlignment="1">
      <alignment horizontal="right"/>
    </xf>
    <xf numFmtId="179" fontId="72" fillId="4" borderId="71" xfId="1" applyFont="1" applyFill="1" applyBorder="1" applyAlignment="1">
      <alignment vertical="center"/>
    </xf>
    <xf numFmtId="49" fontId="72" fillId="4" borderId="71" xfId="0" applyNumberFormat="1" applyFont="1" applyFill="1" applyBorder="1" applyAlignment="1">
      <alignment horizontal="right"/>
    </xf>
    <xf numFmtId="49" fontId="72" fillId="4" borderId="71" xfId="0" applyNumberFormat="1" applyFont="1" applyFill="1" applyBorder="1" applyAlignment="1">
      <alignment horizontal="left"/>
    </xf>
    <xf numFmtId="0" fontId="72" fillId="2" borderId="0" xfId="0" applyFont="1" applyFill="1" applyAlignment="1">
      <alignment horizontal="left"/>
    </xf>
    <xf numFmtId="179" fontId="72" fillId="2" borderId="71" xfId="1" applyFont="1" applyFill="1" applyBorder="1" applyAlignment="1">
      <alignment horizontal="right"/>
    </xf>
    <xf numFmtId="179" fontId="72" fillId="2" borderId="71" xfId="1" applyFont="1" applyFill="1" applyBorder="1" applyAlignment="1">
      <alignment vertical="center"/>
    </xf>
    <xf numFmtId="49" fontId="72" fillId="2" borderId="71" xfId="0" applyNumberFormat="1" applyFont="1" applyFill="1" applyBorder="1" applyAlignment="1">
      <alignment horizontal="right"/>
    </xf>
    <xf numFmtId="49" fontId="72" fillId="2" borderId="71" xfId="0" applyNumberFormat="1" applyFont="1" applyFill="1" applyBorder="1" applyAlignment="1">
      <alignment horizontal="left"/>
    </xf>
    <xf numFmtId="179" fontId="73" fillId="10" borderId="71" xfId="1" applyFont="1" applyFill="1" applyBorder="1" applyAlignment="1">
      <alignment horizontal="right" wrapText="1"/>
    </xf>
    <xf numFmtId="49" fontId="73" fillId="10" borderId="71" xfId="0" applyNumberFormat="1" applyFont="1" applyFill="1" applyBorder="1" applyAlignment="1">
      <alignment horizontal="right" wrapText="1"/>
    </xf>
    <xf numFmtId="49" fontId="73" fillId="10" borderId="71" xfId="0" applyNumberFormat="1" applyFont="1" applyFill="1" applyBorder="1" applyAlignment="1">
      <alignment horizontal="left" wrapText="1"/>
    </xf>
    <xf numFmtId="4" fontId="68" fillId="0" borderId="0" xfId="8" applyNumberFormat="1" applyFont="1" applyFill="1" applyBorder="1" applyAlignment="1">
      <alignment horizontal="center" vertical="center" wrapText="1"/>
    </xf>
    <xf numFmtId="4" fontId="68" fillId="0" borderId="0" xfId="4" applyNumberFormat="1" applyFont="1" applyFill="1" applyBorder="1" applyAlignment="1">
      <alignment horizontal="center" vertical="center" wrapText="1"/>
    </xf>
    <xf numFmtId="0" fontId="68" fillId="0" borderId="0" xfId="8" applyNumberFormat="1" applyFont="1" applyFill="1" applyBorder="1" applyAlignment="1">
      <alignment horizontal="center" vertical="center" wrapText="1"/>
    </xf>
    <xf numFmtId="4" fontId="74" fillId="0" borderId="71" xfId="4" applyNumberFormat="1" applyFont="1" applyFill="1" applyBorder="1" applyAlignment="1">
      <alignment horizontal="center" vertical="center" wrapText="1"/>
    </xf>
    <xf numFmtId="4" fontId="74" fillId="0" borderId="71" xfId="8" applyNumberFormat="1" applyFont="1" applyFill="1" applyBorder="1" applyAlignment="1">
      <alignment horizontal="center" vertical="center" wrapText="1"/>
    </xf>
    <xf numFmtId="0" fontId="68" fillId="0" borderId="71" xfId="8" applyNumberFormat="1" applyFont="1" applyFill="1" applyBorder="1" applyAlignment="1">
      <alignment horizontal="center" vertical="center" wrapText="1"/>
    </xf>
    <xf numFmtId="4" fontId="68" fillId="0" borderId="71" xfId="4" applyNumberFormat="1" applyFont="1" applyFill="1" applyBorder="1" applyAlignment="1">
      <alignment horizontal="center" vertical="center" wrapText="1"/>
    </xf>
    <xf numFmtId="4" fontId="68" fillId="0" borderId="71" xfId="8" applyNumberFormat="1" applyFont="1" applyFill="1" applyBorder="1" applyAlignment="1">
      <alignment horizontal="center" vertical="center" wrapText="1"/>
    </xf>
    <xf numFmtId="4" fontId="69" fillId="11" borderId="71" xfId="4" applyNumberFormat="1" applyFont="1" applyFill="1" applyBorder="1" applyAlignment="1">
      <alignment horizontal="center" vertical="center" wrapText="1"/>
    </xf>
    <xf numFmtId="4" fontId="69" fillId="11" borderId="71" xfId="8" applyNumberFormat="1" applyFont="1" applyFill="1" applyBorder="1" applyAlignment="1">
      <alignment horizontal="center" vertical="center" wrapText="1"/>
    </xf>
    <xf numFmtId="0" fontId="69" fillId="11" borderId="71" xfId="8" applyNumberFormat="1" applyFont="1" applyFill="1" applyBorder="1" applyAlignment="1">
      <alignment horizontal="center" vertical="center" wrapText="1"/>
    </xf>
    <xf numFmtId="0" fontId="75" fillId="0" borderId="0" xfId="0" applyFont="1" applyAlignment="1">
      <alignment vertical="center"/>
    </xf>
    <xf numFmtId="0" fontId="76" fillId="0" borderId="0" xfId="0" applyFont="1" applyAlignment="1">
      <alignment vertical="center"/>
    </xf>
    <xf numFmtId="0" fontId="77" fillId="0" borderId="0" xfId="0" applyFont="1"/>
    <xf numFmtId="0" fontId="9" fillId="2" borderId="0" xfId="0" applyFont="1" applyFill="1" applyAlignment="1">
      <alignment horizontal="center" vertical="center" wrapText="1"/>
    </xf>
    <xf numFmtId="49" fontId="8" fillId="2" borderId="10" xfId="0" applyNumberFormat="1" applyFont="1" applyFill="1" applyBorder="1" applyAlignment="1">
      <alignment horizontal="right" vertical="center"/>
    </xf>
    <xf numFmtId="49" fontId="8" fillId="2" borderId="11" xfId="0" applyNumberFormat="1" applyFont="1" applyFill="1" applyBorder="1" applyAlignment="1">
      <alignment horizontal="left" vertical="center"/>
    </xf>
    <xf numFmtId="4" fontId="4" fillId="2" borderId="11" xfId="0" applyNumberFormat="1" applyFont="1" applyFill="1" applyBorder="1" applyAlignment="1">
      <alignment horizontal="right" vertical="center"/>
    </xf>
    <xf numFmtId="49" fontId="6" fillId="2" borderId="5" xfId="0" applyNumberFormat="1" applyFont="1" applyFill="1" applyBorder="1" applyAlignment="1">
      <alignment horizontal="center" vertical="center"/>
    </xf>
    <xf numFmtId="49" fontId="4" fillId="2" borderId="0" xfId="0" applyNumberFormat="1" applyFont="1" applyFill="1" applyAlignment="1">
      <alignment horizontal="left" vertical="center" wrapText="1"/>
    </xf>
    <xf numFmtId="4" fontId="6" fillId="2" borderId="0" xfId="0" applyNumberFormat="1" applyFont="1" applyFill="1" applyAlignment="1">
      <alignment horizontal="right" vertical="center"/>
    </xf>
    <xf numFmtId="0" fontId="4" fillId="3" borderId="10" xfId="0" applyFont="1" applyFill="1" applyBorder="1" applyAlignment="1">
      <alignment horizontal="center" vertical="center" wrapText="1"/>
    </xf>
    <xf numFmtId="49" fontId="8" fillId="3" borderId="11" xfId="0" applyNumberFormat="1" applyFont="1" applyFill="1" applyBorder="1" applyAlignment="1">
      <alignment horizontal="left" vertical="center" wrapText="1"/>
    </xf>
    <xf numFmtId="4" fontId="4" fillId="3" borderId="11" xfId="0" applyNumberFormat="1" applyFont="1" applyFill="1" applyBorder="1" applyAlignment="1">
      <alignment horizontal="right" vertical="center"/>
    </xf>
    <xf numFmtId="49" fontId="8" fillId="2" borderId="12" xfId="0" applyNumberFormat="1" applyFont="1" applyFill="1" applyBorder="1" applyAlignment="1">
      <alignment horizontal="left" vertical="center" wrapText="1"/>
    </xf>
    <xf numFmtId="0" fontId="4" fillId="2" borderId="8" xfId="0" applyFont="1" applyFill="1" applyBorder="1" applyAlignment="1">
      <alignment horizontal="left" vertical="center"/>
    </xf>
    <xf numFmtId="4" fontId="4" fillId="2" borderId="3" xfId="0" applyNumberFormat="1" applyFont="1" applyFill="1" applyBorder="1" applyAlignment="1">
      <alignment horizontal="right" vertical="center"/>
    </xf>
    <xf numFmtId="49" fontId="8" fillId="2" borderId="0" xfId="0" applyNumberFormat="1" applyFont="1" applyFill="1" applyAlignment="1">
      <alignment horizontal="left" vertical="center"/>
    </xf>
    <xf numFmtId="0" fontId="8" fillId="2" borderId="0" xfId="0" applyFont="1" applyFill="1" applyAlignment="1">
      <alignment horizontal="left" vertical="center"/>
    </xf>
    <xf numFmtId="4" fontId="8" fillId="2" borderId="0" xfId="0" applyNumberFormat="1" applyFont="1" applyFill="1" applyAlignment="1">
      <alignment horizontal="right" vertical="center"/>
    </xf>
    <xf numFmtId="0" fontId="4" fillId="2" borderId="10" xfId="0" applyFont="1" applyFill="1" applyBorder="1" applyAlignment="1">
      <alignment horizontal="right" vertical="center"/>
    </xf>
    <xf numFmtId="4" fontId="4" fillId="2" borderId="11" xfId="0" applyNumberFormat="1" applyFont="1" applyFill="1" applyBorder="1" applyAlignment="1">
      <alignment horizontal="center" vertical="center"/>
    </xf>
    <xf numFmtId="49" fontId="4" fillId="2" borderId="3" xfId="0" applyNumberFormat="1" applyFont="1" applyFill="1" applyBorder="1" applyAlignment="1">
      <alignment horizontal="left" vertical="center"/>
    </xf>
    <xf numFmtId="0" fontId="4" fillId="2" borderId="3" xfId="0" applyFont="1" applyFill="1" applyBorder="1" applyAlignment="1">
      <alignment horizontal="right" vertical="center"/>
    </xf>
    <xf numFmtId="49" fontId="4" fillId="2" borderId="8" xfId="0" applyNumberFormat="1" applyFont="1" applyFill="1" applyBorder="1" applyAlignment="1">
      <alignment horizontal="left" vertical="center"/>
    </xf>
    <xf numFmtId="4" fontId="4" fillId="2" borderId="8" xfId="0" applyNumberFormat="1" applyFont="1" applyFill="1" applyBorder="1" applyAlignment="1">
      <alignment horizontal="right" vertical="center"/>
    </xf>
    <xf numFmtId="0" fontId="4" fillId="2" borderId="11" xfId="0" applyFont="1" applyFill="1" applyBorder="1" applyAlignment="1">
      <alignment horizontal="left" vertical="center" wrapText="1"/>
    </xf>
    <xf numFmtId="4" fontId="8" fillId="3" borderId="0" xfId="0" applyNumberFormat="1" applyFont="1" applyFill="1" applyAlignment="1">
      <alignment horizontal="right" vertical="center"/>
    </xf>
    <xf numFmtId="49" fontId="4" fillId="3" borderId="8" xfId="0" applyNumberFormat="1" applyFont="1" applyFill="1" applyBorder="1" applyAlignment="1">
      <alignment horizontal="left" vertical="center"/>
    </xf>
    <xf numFmtId="4" fontId="4" fillId="3" borderId="8" xfId="0" applyNumberFormat="1" applyFont="1" applyFill="1" applyBorder="1" applyAlignment="1">
      <alignment horizontal="right" vertical="center"/>
    </xf>
    <xf numFmtId="0" fontId="4" fillId="3" borderId="8" xfId="0" applyFont="1" applyFill="1" applyBorder="1" applyAlignment="1">
      <alignment horizontal="left" vertical="center"/>
    </xf>
    <xf numFmtId="4" fontId="4" fillId="3" borderId="3" xfId="0" applyNumberFormat="1" applyFont="1" applyFill="1" applyBorder="1" applyAlignment="1">
      <alignment horizontal="right" vertical="center"/>
    </xf>
    <xf numFmtId="49" fontId="8" fillId="3" borderId="0" xfId="0" applyNumberFormat="1" applyFont="1" applyFill="1" applyAlignment="1">
      <alignment horizontal="left" vertical="center"/>
    </xf>
    <xf numFmtId="0" fontId="8" fillId="3" borderId="0" xfId="0" applyFont="1" applyFill="1" applyAlignment="1">
      <alignment horizontal="left" vertical="center"/>
    </xf>
    <xf numFmtId="0" fontId="4" fillId="3" borderId="10" xfId="0" applyFont="1" applyFill="1" applyBorder="1" applyAlignment="1">
      <alignment horizontal="right" vertical="center"/>
    </xf>
    <xf numFmtId="0" fontId="8" fillId="3" borderId="11" xfId="0" applyFont="1" applyFill="1" applyBorder="1" applyAlignment="1">
      <alignment horizontal="left" vertical="center" wrapText="1"/>
    </xf>
    <xf numFmtId="4" fontId="4" fillId="3" borderId="11" xfId="0" applyNumberFormat="1" applyFont="1" applyFill="1" applyBorder="1" applyAlignment="1">
      <alignment horizontal="center" vertical="center"/>
    </xf>
    <xf numFmtId="49" fontId="4" fillId="3" borderId="3" xfId="0" applyNumberFormat="1" applyFont="1" applyFill="1" applyBorder="1" applyAlignment="1">
      <alignment horizontal="left" vertical="center"/>
    </xf>
    <xf numFmtId="0" fontId="8" fillId="2" borderId="0" xfId="0" applyFont="1" applyFill="1" applyAlignment="1">
      <alignment horizontal="right"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49" fontId="4" fillId="2" borderId="11" xfId="0" applyNumberFormat="1" applyFont="1" applyFill="1" applyBorder="1" applyAlignment="1">
      <alignment horizontal="left" vertical="center" wrapText="1"/>
    </xf>
    <xf numFmtId="0" fontId="6" fillId="2" borderId="0" xfId="0" applyFont="1" applyFill="1" applyAlignment="1">
      <alignment horizontal="left" vertical="center"/>
    </xf>
    <xf numFmtId="0" fontId="4" fillId="2" borderId="8" xfId="0" applyFont="1" applyFill="1" applyBorder="1" applyAlignment="1">
      <alignment horizontal="left" vertical="center" wrapText="1"/>
    </xf>
    <xf numFmtId="0" fontId="4" fillId="2" borderId="0" xfId="0" applyFont="1" applyFill="1" applyAlignment="1">
      <alignment horizontal="left" vertical="center"/>
    </xf>
    <xf numFmtId="0" fontId="4" fillId="2" borderId="0" xfId="0" applyFont="1" applyFill="1" applyAlignment="1">
      <alignment horizontal="right" vertical="center"/>
    </xf>
    <xf numFmtId="49" fontId="6" fillId="2" borderId="0" xfId="0" applyNumberFormat="1" applyFont="1" applyFill="1" applyAlignment="1">
      <alignment horizontal="left" vertical="center"/>
    </xf>
    <xf numFmtId="0" fontId="6" fillId="2" borderId="0" xfId="0" applyFont="1" applyFill="1" applyAlignment="1">
      <alignment horizontal="left" vertical="center" wrapText="1"/>
    </xf>
    <xf numFmtId="0" fontId="6" fillId="2" borderId="0" xfId="0" applyFont="1" applyFill="1" applyAlignment="1">
      <alignment horizontal="center" vertical="center"/>
    </xf>
    <xf numFmtId="49" fontId="7" fillId="2" borderId="0" xfId="0" applyNumberFormat="1" applyFont="1" applyFill="1" applyAlignment="1">
      <alignment horizontal="left" vertical="center"/>
    </xf>
    <xf numFmtId="0" fontId="7" fillId="2" borderId="0" xfId="0" applyFont="1" applyFill="1" applyAlignment="1">
      <alignment horizontal="left" vertical="center"/>
    </xf>
    <xf numFmtId="4" fontId="7" fillId="2" borderId="0" xfId="0" applyNumberFormat="1" applyFont="1" applyFill="1" applyAlignment="1">
      <alignment horizontal="right" vertical="center"/>
    </xf>
    <xf numFmtId="0" fontId="6" fillId="2" borderId="5" xfId="0" applyFont="1" applyFill="1" applyBorder="1" applyAlignment="1">
      <alignment horizontal="center" vertical="center"/>
    </xf>
    <xf numFmtId="49" fontId="6" fillId="2" borderId="0" xfId="0" applyNumberFormat="1" applyFont="1" applyFill="1" applyAlignment="1">
      <alignment horizontal="left" vertical="center" wrapText="1"/>
    </xf>
    <xf numFmtId="4" fontId="6" fillId="2" borderId="0" xfId="0" applyNumberFormat="1" applyFont="1" applyFill="1" applyAlignment="1">
      <alignment horizontal="center" vertical="center"/>
    </xf>
    <xf numFmtId="0" fontId="5" fillId="2" borderId="0" xfId="0" applyFont="1" applyFill="1" applyAlignment="1">
      <alignment horizontal="left"/>
    </xf>
    <xf numFmtId="49" fontId="4" fillId="2" borderId="3" xfId="0" applyNumberFormat="1"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0" fontId="4" fillId="2" borderId="0" xfId="0" applyFont="1" applyFill="1" applyAlignment="1">
      <alignment horizontal="left" vertical="center" wrapText="1"/>
    </xf>
    <xf numFmtId="179" fontId="6" fillId="2" borderId="3" xfId="1" applyFont="1" applyFill="1" applyBorder="1" applyAlignment="1">
      <alignment horizontal="right" vertical="center"/>
    </xf>
    <xf numFmtId="0" fontId="3" fillId="2" borderId="8" xfId="0" applyFont="1" applyFill="1" applyBorder="1" applyAlignment="1">
      <alignment horizontal="left" vertical="center"/>
    </xf>
    <xf numFmtId="49" fontId="4" fillId="2" borderId="8" xfId="0" applyNumberFormat="1" applyFont="1" applyFill="1" applyBorder="1" applyAlignment="1">
      <alignment horizontal="left" vertical="center" wrapText="1"/>
    </xf>
    <xf numFmtId="0" fontId="6" fillId="2" borderId="8" xfId="0" applyFont="1" applyFill="1" applyBorder="1" applyAlignment="1">
      <alignment horizontal="left" vertical="center"/>
    </xf>
    <xf numFmtId="179" fontId="6" fillId="2" borderId="8" xfId="1" applyFont="1" applyFill="1" applyBorder="1" applyAlignment="1">
      <alignment horizontal="right" vertical="center"/>
    </xf>
    <xf numFmtId="0" fontId="3" fillId="2" borderId="3" xfId="0" applyFont="1" applyFill="1" applyBorder="1" applyAlignment="1">
      <alignment horizontal="left" vertical="center"/>
    </xf>
    <xf numFmtId="0" fontId="6" fillId="2" borderId="3" xfId="0" applyFont="1" applyFill="1" applyBorder="1" applyAlignment="1">
      <alignment horizontal="left" vertical="center"/>
    </xf>
    <xf numFmtId="0" fontId="4" fillId="5" borderId="1" xfId="0" applyFont="1" applyFill="1" applyBorder="1" applyAlignment="1">
      <alignment horizontal="center" vertical="center" wrapText="1"/>
    </xf>
    <xf numFmtId="0" fontId="3" fillId="2" borderId="0" xfId="0" applyFont="1" applyFill="1" applyAlignment="1">
      <alignment horizontal="left"/>
    </xf>
    <xf numFmtId="49" fontId="4" fillId="5" borderId="1"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4" fontId="6" fillId="2" borderId="11" xfId="0" applyNumberFormat="1" applyFont="1" applyFill="1" applyBorder="1" applyAlignment="1">
      <alignment horizontal="right" vertical="center"/>
    </xf>
    <xf numFmtId="49" fontId="4" fillId="2" borderId="1" xfId="0" applyNumberFormat="1" applyFont="1" applyFill="1" applyBorder="1" applyAlignment="1">
      <alignment horizontal="center" vertical="center" wrapText="1"/>
    </xf>
    <xf numFmtId="0" fontId="3" fillId="2" borderId="10" xfId="0" applyFont="1" applyFill="1" applyBorder="1" applyAlignment="1">
      <alignment horizontal="left" vertical="center"/>
    </xf>
    <xf numFmtId="0" fontId="8" fillId="2" borderId="10" xfId="0" applyFont="1" applyFill="1" applyBorder="1" applyAlignment="1">
      <alignment horizontal="left" vertical="center" wrapText="1"/>
    </xf>
    <xf numFmtId="49" fontId="8" fillId="2" borderId="11" xfId="0" applyNumberFormat="1" applyFont="1" applyFill="1" applyBorder="1" applyAlignment="1">
      <alignment horizontal="left" vertical="center" wrapText="1"/>
    </xf>
    <xf numFmtId="0" fontId="8" fillId="2" borderId="3" xfId="0" applyFont="1" applyFill="1" applyBorder="1" applyAlignment="1">
      <alignment horizontal="left" vertical="center"/>
    </xf>
    <xf numFmtId="49" fontId="8" fillId="2" borderId="10" xfId="0" applyNumberFormat="1" applyFont="1" applyFill="1" applyBorder="1" applyAlignment="1">
      <alignment horizontal="left" vertical="center"/>
    </xf>
    <xf numFmtId="0" fontId="8" fillId="2" borderId="3" xfId="0" applyFont="1" applyFill="1" applyBorder="1" applyAlignment="1">
      <alignment horizontal="left" vertical="center" wrapText="1"/>
    </xf>
    <xf numFmtId="49" fontId="8" fillId="2" borderId="2" xfId="0" applyNumberFormat="1" applyFont="1" applyFill="1" applyBorder="1" applyAlignment="1">
      <alignment horizontal="center" vertical="center" wrapText="1"/>
    </xf>
    <xf numFmtId="49" fontId="101" fillId="8" borderId="0" xfId="0" applyNumberFormat="1" applyFont="1" applyFill="1" applyAlignment="1">
      <alignment horizontal="center" vertical="center"/>
    </xf>
    <xf numFmtId="0" fontId="22" fillId="0" borderId="0" xfId="0" applyFont="1" applyFill="1" applyAlignment="1">
      <alignment horizontal="center"/>
    </xf>
    <xf numFmtId="0" fontId="22" fillId="0" borderId="0" xfId="0" applyFont="1" applyFill="1" applyAlignment="1">
      <alignment horizontal="center" wrapText="1"/>
    </xf>
    <xf numFmtId="0" fontId="55" fillId="0" borderId="0" xfId="5" applyFont="1" applyAlignment="1">
      <alignment horizontal="right"/>
    </xf>
    <xf numFmtId="0" fontId="54" fillId="0" borderId="0" xfId="5" applyFont="1" applyAlignment="1">
      <alignment horizontal="center" wrapText="1"/>
    </xf>
    <xf numFmtId="0" fontId="100" fillId="0" borderId="21" xfId="5" applyFont="1" applyBorder="1" applyAlignment="1">
      <alignment horizontal="left" wrapText="1"/>
    </xf>
    <xf numFmtId="0" fontId="100" fillId="0" borderId="20" xfId="5" applyFont="1" applyBorder="1" applyAlignment="1">
      <alignment horizontal="left" wrapText="1"/>
    </xf>
    <xf numFmtId="0" fontId="100" fillId="0" borderId="85" xfId="5" applyFont="1" applyBorder="1" applyAlignment="1">
      <alignment horizontal="left"/>
    </xf>
    <xf numFmtId="0" fontId="100" fillId="0" borderId="56" xfId="5" applyFont="1" applyBorder="1" applyAlignment="1">
      <alignment horizontal="left"/>
    </xf>
    <xf numFmtId="0" fontId="100" fillId="0" borderId="37" xfId="5" applyFont="1" applyBorder="1" applyAlignment="1">
      <alignment horizontal="left"/>
    </xf>
    <xf numFmtId="0" fontId="100" fillId="0" borderId="44" xfId="5" applyFont="1" applyBorder="1" applyAlignment="1">
      <alignment horizontal="left" wrapText="1"/>
    </xf>
    <xf numFmtId="0" fontId="100" fillId="0" borderId="28" xfId="5" applyFont="1" applyBorder="1" applyAlignment="1">
      <alignment horizontal="left" wrapText="1"/>
    </xf>
    <xf numFmtId="0" fontId="99" fillId="7" borderId="0" xfId="5" applyFont="1" applyFill="1" applyAlignment="1">
      <alignment vertical="center" wrapText="1"/>
    </xf>
    <xf numFmtId="0" fontId="100" fillId="0" borderId="85" xfId="5" applyFont="1" applyBorder="1" applyAlignment="1">
      <alignment horizontal="right"/>
    </xf>
    <xf numFmtId="0" fontId="100" fillId="0" borderId="86" xfId="5" applyFont="1" applyBorder="1" applyAlignment="1">
      <alignment horizontal="right"/>
    </xf>
    <xf numFmtId="0" fontId="78" fillId="7" borderId="0" xfId="5" applyFill="1" applyAlignment="1">
      <alignment vertical="center" wrapText="1"/>
    </xf>
    <xf numFmtId="0" fontId="78" fillId="7" borderId="0" xfId="5" applyFont="1" applyFill="1" applyAlignment="1">
      <alignment horizontal="left" vertical="center" wrapText="1"/>
    </xf>
    <xf numFmtId="0" fontId="87" fillId="0" borderId="0" xfId="5" applyFont="1" applyAlignment="1">
      <alignment horizontal="justify" vertical="center" wrapText="1"/>
    </xf>
    <xf numFmtId="0" fontId="33" fillId="0" borderId="0" xfId="5" applyFont="1" applyAlignment="1">
      <alignment horizontal="right" vertical="center"/>
    </xf>
    <xf numFmtId="0" fontId="32" fillId="0" borderId="0" xfId="5" applyFont="1" applyAlignment="1">
      <alignment horizontal="center" vertical="center"/>
    </xf>
    <xf numFmtId="0" fontId="84" fillId="0" borderId="22" xfId="5" applyFont="1" applyBorder="1" applyAlignment="1">
      <alignment horizontal="left" vertical="center" wrapText="1"/>
    </xf>
    <xf numFmtId="0" fontId="84" fillId="0" borderId="31" xfId="5" applyFont="1" applyBorder="1" applyAlignment="1">
      <alignment horizontal="left" vertical="center" wrapText="1"/>
    </xf>
    <xf numFmtId="0" fontId="90" fillId="0" borderId="0" xfId="5" applyFont="1" applyAlignment="1">
      <alignment horizontal="left" vertical="center" wrapText="1"/>
    </xf>
    <xf numFmtId="0" fontId="94" fillId="0" borderId="91" xfId="5" applyFont="1" applyBorder="1" applyAlignment="1">
      <alignment horizontal="left" vertical="center" wrapText="1"/>
    </xf>
    <xf numFmtId="0" fontId="94" fillId="0" borderId="53" xfId="5" applyFont="1" applyBorder="1" applyAlignment="1">
      <alignment horizontal="left" vertical="center" wrapText="1"/>
    </xf>
    <xf numFmtId="0" fontId="91" fillId="0" borderId="92" xfId="5" applyFont="1" applyBorder="1" applyAlignment="1">
      <alignment horizontal="left" vertical="center" wrapText="1"/>
    </xf>
    <xf numFmtId="0" fontId="91" fillId="0" borderId="93" xfId="5" applyFont="1" applyBorder="1" applyAlignment="1">
      <alignment horizontal="left" vertical="center" wrapText="1"/>
    </xf>
    <xf numFmtId="0" fontId="91" fillId="0" borderId="91" xfId="5" applyFont="1" applyBorder="1" applyAlignment="1">
      <alignment horizontal="left" vertical="center" wrapText="1"/>
    </xf>
    <xf numFmtId="0" fontId="91" fillId="0" borderId="53" xfId="5" applyFont="1" applyBorder="1" applyAlignment="1">
      <alignment horizontal="left" vertical="center" wrapText="1"/>
    </xf>
    <xf numFmtId="0" fontId="93" fillId="0" borderId="27" xfId="5" applyFont="1" applyBorder="1" applyAlignment="1">
      <alignment horizontal="left" vertical="center" wrapText="1"/>
    </xf>
    <xf numFmtId="0" fontId="93" fillId="0" borderId="24" xfId="5" applyFont="1" applyBorder="1" applyAlignment="1">
      <alignment horizontal="left" vertical="center" wrapText="1"/>
    </xf>
    <xf numFmtId="0" fontId="93" fillId="0" borderId="21" xfId="5" applyFont="1" applyBorder="1" applyAlignment="1">
      <alignment horizontal="left" vertical="center"/>
    </xf>
    <xf numFmtId="0" fontId="93" fillId="0" borderId="20" xfId="5" applyFont="1" applyBorder="1" applyAlignment="1">
      <alignment horizontal="left" vertical="center"/>
    </xf>
    <xf numFmtId="0" fontId="92" fillId="0" borderId="21" xfId="5" applyFont="1" applyBorder="1" applyAlignment="1">
      <alignment horizontal="left" vertical="center"/>
    </xf>
    <xf numFmtId="0" fontId="92" fillId="0" borderId="20" xfId="5" applyFont="1" applyBorder="1" applyAlignment="1">
      <alignment horizontal="left" vertical="center"/>
    </xf>
    <xf numFmtId="0" fontId="92" fillId="0" borderId="106" xfId="5" applyFont="1" applyBorder="1" applyAlignment="1">
      <alignment horizontal="left" vertical="center"/>
    </xf>
    <xf numFmtId="0" fontId="94" fillId="0" borderId="89" xfId="5" applyFont="1" applyBorder="1" applyAlignment="1">
      <alignment horizontal="left" vertical="center" wrapText="1"/>
    </xf>
    <xf numFmtId="0" fontId="94" fillId="0" borderId="90" xfId="5" applyFont="1" applyBorder="1" applyAlignment="1">
      <alignment horizontal="left" vertical="center" wrapText="1"/>
    </xf>
    <xf numFmtId="43" fontId="93" fillId="0" borderId="88" xfId="2" applyFont="1" applyBorder="1" applyAlignment="1">
      <alignment horizontal="left" vertical="center"/>
    </xf>
    <xf numFmtId="43" fontId="93" fillId="0" borderId="39" xfId="2" applyFont="1" applyBorder="1" applyAlignment="1">
      <alignment horizontal="left" vertical="center"/>
    </xf>
    <xf numFmtId="0" fontId="93" fillId="0" borderId="106" xfId="5" applyFont="1" applyBorder="1" applyAlignment="1">
      <alignment horizontal="left" vertical="center"/>
    </xf>
    <xf numFmtId="0" fontId="103" fillId="0" borderId="44" xfId="5" applyFont="1" applyBorder="1" applyAlignment="1">
      <alignment horizontal="left" vertical="center"/>
    </xf>
    <xf numFmtId="0" fontId="103" fillId="0" borderId="28" xfId="5" applyFont="1" applyBorder="1" applyAlignment="1">
      <alignment horizontal="left" vertical="center"/>
    </xf>
    <xf numFmtId="0" fontId="93" fillId="0" borderId="88" xfId="5" applyFont="1" applyBorder="1" applyAlignment="1">
      <alignment horizontal="left" vertical="center"/>
    </xf>
    <xf numFmtId="0" fontId="93" fillId="0" borderId="39" xfId="5" applyFont="1" applyBorder="1" applyAlignment="1">
      <alignment horizontal="left" vertical="center"/>
    </xf>
    <xf numFmtId="43" fontId="93" fillId="0" borderId="27" xfId="2" applyFont="1" applyBorder="1" applyAlignment="1">
      <alignment horizontal="left" vertical="center"/>
    </xf>
    <xf numFmtId="43" fontId="93" fillId="0" borderId="24" xfId="2" applyFont="1" applyBorder="1" applyAlignment="1">
      <alignment horizontal="left" vertical="center"/>
    </xf>
    <xf numFmtId="0" fontId="93" fillId="0" borderId="27" xfId="5" applyFont="1" applyBorder="1" applyAlignment="1">
      <alignment horizontal="left" vertical="center"/>
    </xf>
    <xf numFmtId="0" fontId="93" fillId="0" borderId="24" xfId="5" applyFont="1" applyBorder="1" applyAlignment="1">
      <alignment horizontal="left" vertical="center"/>
    </xf>
    <xf numFmtId="0" fontId="32" fillId="0" borderId="0" xfId="5" applyFont="1" applyAlignment="1">
      <alignment horizontal="right" vertical="center"/>
    </xf>
    <xf numFmtId="0" fontId="43" fillId="0" borderId="0" xfId="5" applyFont="1" applyAlignment="1">
      <alignment horizontal="center" vertical="center"/>
    </xf>
    <xf numFmtId="0" fontId="41" fillId="0" borderId="44" xfId="5" applyFont="1" applyBorder="1" applyAlignment="1">
      <alignment horizontal="center" vertical="center" wrapText="1"/>
    </xf>
    <xf numFmtId="0" fontId="41" fillId="0" borderId="32" xfId="5" applyFont="1" applyBorder="1" applyAlignment="1">
      <alignment horizontal="center" vertical="center" wrapText="1"/>
    </xf>
    <xf numFmtId="0" fontId="94" fillId="0" borderId="87" xfId="5" applyFont="1" applyBorder="1" applyAlignment="1">
      <alignment horizontal="left" vertical="center"/>
    </xf>
    <xf numFmtId="0" fontId="94" fillId="0" borderId="41" xfId="5" applyFont="1" applyBorder="1" applyAlignment="1">
      <alignment horizontal="left" vertical="center"/>
    </xf>
    <xf numFmtId="0" fontId="102" fillId="0" borderId="44" xfId="5" applyFont="1" applyBorder="1" applyAlignment="1">
      <alignment horizontal="left" vertical="center"/>
    </xf>
    <xf numFmtId="0" fontId="102" fillId="0" borderId="28" xfId="5" applyFont="1" applyBorder="1" applyAlignment="1">
      <alignment horizontal="left" vertical="center"/>
    </xf>
    <xf numFmtId="0" fontId="104" fillId="0" borderId="28" xfId="5" quotePrefix="1" applyFont="1" applyBorder="1" applyAlignment="1">
      <alignment horizontal="left" wrapText="1"/>
    </xf>
    <xf numFmtId="0" fontId="85" fillId="0" borderId="21" xfId="5" applyFont="1" applyBorder="1" applyAlignment="1">
      <alignment horizontal="right" vertical="center"/>
    </xf>
    <xf numFmtId="0" fontId="85" fillId="0" borderId="20" xfId="5" applyFont="1" applyBorder="1" applyAlignment="1">
      <alignment horizontal="right" vertical="center"/>
    </xf>
    <xf numFmtId="0" fontId="85" fillId="0" borderId="106" xfId="5" applyFont="1" applyBorder="1" applyAlignment="1">
      <alignment horizontal="right" vertical="center"/>
    </xf>
    <xf numFmtId="0" fontId="105" fillId="0" borderId="21" xfId="5" applyFont="1" applyBorder="1" applyAlignment="1">
      <alignment horizontal="left" vertical="center" wrapText="1"/>
    </xf>
    <xf numFmtId="0" fontId="105" fillId="0" borderId="20" xfId="5" applyFont="1" applyBorder="1" applyAlignment="1">
      <alignment horizontal="left" vertical="center" wrapText="1"/>
    </xf>
    <xf numFmtId="0" fontId="105" fillId="0" borderId="40" xfId="5" applyFont="1" applyBorder="1" applyAlignment="1">
      <alignment horizontal="left" vertical="center" wrapText="1"/>
    </xf>
    <xf numFmtId="0" fontId="32" fillId="0" borderId="0" xfId="5" applyFont="1" applyFill="1" applyBorder="1" applyAlignment="1">
      <alignment horizontal="right" vertical="center"/>
    </xf>
    <xf numFmtId="0" fontId="32" fillId="0" borderId="0" xfId="5" applyFont="1" applyFill="1" applyBorder="1" applyAlignment="1">
      <alignment horizontal="center" vertical="center"/>
    </xf>
    <xf numFmtId="0" fontId="12" fillId="0" borderId="64" xfId="5" applyFont="1" applyFill="1" applyBorder="1" applyAlignment="1">
      <alignment horizontal="center" vertical="center" wrapText="1"/>
    </xf>
    <xf numFmtId="0" fontId="12" fillId="0" borderId="67" xfId="5" applyFont="1" applyFill="1" applyBorder="1" applyAlignment="1">
      <alignment horizontal="center" vertical="center" wrapText="1"/>
    </xf>
    <xf numFmtId="0" fontId="12" fillId="0" borderId="94" xfId="5" applyFont="1" applyFill="1" applyBorder="1" applyAlignment="1">
      <alignment horizontal="center" vertical="center" wrapText="1"/>
    </xf>
    <xf numFmtId="0" fontId="12" fillId="0" borderId="95" xfId="5" applyFont="1" applyFill="1" applyBorder="1" applyAlignment="1">
      <alignment horizontal="center" vertical="center" wrapText="1"/>
    </xf>
    <xf numFmtId="4" fontId="12" fillId="0" borderId="33" xfId="5" applyNumberFormat="1" applyFont="1" applyFill="1" applyBorder="1" applyAlignment="1">
      <alignment horizontal="center" vertical="center" wrapText="1"/>
    </xf>
    <xf numFmtId="4" fontId="12" fillId="0" borderId="96" xfId="5" applyNumberFormat="1" applyFont="1" applyFill="1" applyBorder="1" applyAlignment="1">
      <alignment horizontal="center" vertical="center" wrapText="1"/>
    </xf>
    <xf numFmtId="4" fontId="12" fillId="0" borderId="32" xfId="5" applyNumberFormat="1" applyFont="1" applyFill="1" applyBorder="1" applyAlignment="1">
      <alignment horizontal="center" vertical="center" wrapText="1"/>
    </xf>
    <xf numFmtId="4" fontId="12" fillId="0" borderId="97" xfId="5" applyNumberFormat="1" applyFont="1" applyFill="1" applyBorder="1" applyAlignment="1">
      <alignment horizontal="center" vertical="center" wrapText="1"/>
    </xf>
    <xf numFmtId="4" fontId="12" fillId="0" borderId="89" xfId="5" applyNumberFormat="1" applyFont="1" applyFill="1" applyBorder="1" applyAlignment="1">
      <alignment horizontal="center" vertical="center" wrapText="1"/>
    </xf>
    <xf numFmtId="4" fontId="12" fillId="0" borderId="90" xfId="5" applyNumberFormat="1" applyFont="1" applyFill="1" applyBorder="1" applyAlignment="1">
      <alignment horizontal="center" vertical="center" wrapText="1"/>
    </xf>
    <xf numFmtId="4" fontId="12" fillId="0" borderId="98" xfId="5" applyNumberFormat="1" applyFont="1" applyFill="1" applyBorder="1" applyAlignment="1">
      <alignment horizontal="center" vertical="center" wrapText="1"/>
    </xf>
    <xf numFmtId="0" fontId="32" fillId="0" borderId="101" xfId="6" applyFont="1" applyFill="1" applyBorder="1" applyAlignment="1">
      <alignment horizontal="center" vertical="center" wrapText="1"/>
    </xf>
    <xf numFmtId="0" fontId="62" fillId="0" borderId="0" xfId="6" applyNumberFormat="1" applyFont="1" applyAlignment="1">
      <alignment horizontal="center" vertical="center" wrapText="1"/>
    </xf>
    <xf numFmtId="0" fontId="32" fillId="0" borderId="74" xfId="6" applyNumberFormat="1" applyFont="1" applyFill="1" applyBorder="1" applyAlignment="1">
      <alignment horizontal="center" vertical="center" wrapText="1"/>
    </xf>
    <xf numFmtId="0" fontId="32" fillId="0" borderId="0" xfId="6" applyFont="1" applyFill="1" applyBorder="1" applyAlignment="1">
      <alignment horizontal="right" vertical="center"/>
    </xf>
    <xf numFmtId="0" fontId="32" fillId="0" borderId="0" xfId="6" applyFont="1" applyFill="1" applyBorder="1" applyAlignment="1">
      <alignment horizontal="center" vertical="center"/>
    </xf>
    <xf numFmtId="0" fontId="65" fillId="0" borderId="0" xfId="6" applyFont="1" applyFill="1" applyBorder="1" applyAlignment="1">
      <alignment horizontal="center" vertical="center"/>
    </xf>
    <xf numFmtId="0" fontId="62" fillId="0" borderId="0" xfId="6" applyFont="1" applyFill="1" applyBorder="1" applyAlignment="1">
      <alignment horizontal="left" vertical="center" wrapText="1"/>
    </xf>
    <xf numFmtId="0" fontId="32" fillId="0" borderId="73" xfId="6" applyNumberFormat="1" applyFont="1" applyFill="1" applyBorder="1" applyAlignment="1">
      <alignment horizontal="center" vertical="center" wrapText="1"/>
    </xf>
    <xf numFmtId="0" fontId="64" fillId="0" borderId="99" xfId="6" applyFont="1" applyFill="1" applyBorder="1" applyAlignment="1">
      <alignment horizontal="center" vertical="center" wrapText="1"/>
    </xf>
    <xf numFmtId="0" fontId="32" fillId="0" borderId="100" xfId="6" applyFont="1" applyFill="1" applyBorder="1" applyAlignment="1">
      <alignment horizontal="center" vertical="center" wrapText="1"/>
    </xf>
  </cellXfs>
  <cellStyles count="9">
    <cellStyle name="Migliaia" xfId="1" builtinId="3"/>
    <cellStyle name="Migliaia 2" xfId="2"/>
    <cellStyle name="Migliaia 3" xfId="3"/>
    <cellStyle name="Migliaia 4" xfId="4"/>
    <cellStyle name="Normale" xfId="0" builtinId="0"/>
    <cellStyle name="Normale 2" xfId="5"/>
    <cellStyle name="Normale 3" xfId="6"/>
    <cellStyle name="Normale 4" xfId="7"/>
    <cellStyle name="Normale 5" xf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8FBFC"/>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H57"/>
  <sheetViews>
    <sheetView tabSelected="1" workbookViewId="0"/>
  </sheetViews>
  <sheetFormatPr defaultRowHeight="13.2"/>
  <cols>
    <col min="1" max="1" width="10.109375" customWidth="1"/>
    <col min="2" max="2" width="41.44140625" customWidth="1"/>
    <col min="3" max="3" width="15.88671875" customWidth="1"/>
    <col min="4" max="4" width="18.6640625" customWidth="1"/>
    <col min="5" max="7" width="13.5546875" customWidth="1"/>
    <col min="8" max="8" width="13.6640625" customWidth="1"/>
  </cols>
  <sheetData>
    <row r="1" spans="1:8" s="1" customFormat="1" ht="9" customHeight="1"/>
    <row r="2" spans="1:8" s="1" customFormat="1" ht="25.5" customHeight="1">
      <c r="A2" s="572" t="s">
        <v>51</v>
      </c>
      <c r="B2" s="572"/>
      <c r="C2" s="572"/>
      <c r="D2" s="572"/>
      <c r="E2" s="572"/>
      <c r="F2" s="572"/>
      <c r="G2" s="572"/>
      <c r="H2" s="572"/>
    </row>
    <row r="3" spans="1:8" s="1" customFormat="1" ht="6" customHeight="1"/>
    <row r="4" spans="1:8" s="1" customFormat="1" ht="36.75" customHeight="1">
      <c r="A4" s="2" t="s">
        <v>0</v>
      </c>
      <c r="B4" s="3" t="s">
        <v>1</v>
      </c>
      <c r="C4" s="2" t="s">
        <v>2</v>
      </c>
      <c r="D4" s="2"/>
      <c r="E4" s="2" t="s">
        <v>3</v>
      </c>
      <c r="F4" s="2" t="s">
        <v>4</v>
      </c>
      <c r="G4" s="2" t="s">
        <v>5</v>
      </c>
      <c r="H4" s="2" t="s">
        <v>6</v>
      </c>
    </row>
    <row r="5" spans="1:8" s="1" customFormat="1" ht="3" customHeight="1"/>
    <row r="6" spans="1:8" s="1" customFormat="1" ht="21" customHeight="1"/>
    <row r="7" spans="1:8" s="1" customFormat="1" ht="3" customHeight="1">
      <c r="A7" s="4"/>
      <c r="B7" s="5"/>
      <c r="C7" s="5"/>
      <c r="D7" s="5"/>
      <c r="E7" s="5"/>
      <c r="F7" s="5"/>
      <c r="G7" s="5"/>
      <c r="H7" s="6"/>
    </row>
    <row r="8" spans="1:8" s="1" customFormat="1" ht="21" customHeight="1">
      <c r="A8" s="7"/>
      <c r="B8" s="8" t="s">
        <v>7</v>
      </c>
      <c r="C8" s="9"/>
      <c r="D8" s="10" t="s">
        <v>8</v>
      </c>
      <c r="E8" s="11">
        <v>133764.29999999999</v>
      </c>
      <c r="F8" s="11">
        <v>0</v>
      </c>
      <c r="G8" s="11">
        <v>0</v>
      </c>
      <c r="H8" s="12">
        <v>0</v>
      </c>
    </row>
    <row r="9" spans="1:8" s="1" customFormat="1" ht="21" customHeight="1">
      <c r="A9" s="7"/>
      <c r="B9" s="8" t="s">
        <v>9</v>
      </c>
      <c r="C9" s="9"/>
      <c r="D9" s="10" t="s">
        <v>8</v>
      </c>
      <c r="E9" s="11">
        <v>270388.59999999998</v>
      </c>
      <c r="F9" s="11">
        <v>178907.74</v>
      </c>
      <c r="G9" s="11">
        <v>0</v>
      </c>
      <c r="H9" s="12">
        <v>0</v>
      </c>
    </row>
    <row r="10" spans="1:8" s="1" customFormat="1" ht="21" customHeight="1">
      <c r="A10" s="7"/>
      <c r="B10" s="8" t="s">
        <v>10</v>
      </c>
      <c r="C10" s="9"/>
      <c r="D10" s="10" t="s">
        <v>8</v>
      </c>
      <c r="E10" s="11">
        <v>8236125.4600000009</v>
      </c>
      <c r="F10" s="11">
        <v>0</v>
      </c>
      <c r="G10" s="11">
        <v>0</v>
      </c>
      <c r="H10" s="12">
        <v>0</v>
      </c>
    </row>
    <row r="11" spans="1:8" s="1" customFormat="1" ht="21" customHeight="1">
      <c r="A11" s="7"/>
      <c r="B11" s="13" t="s">
        <v>11</v>
      </c>
      <c r="C11" s="9"/>
      <c r="D11" s="14" t="s">
        <v>8</v>
      </c>
      <c r="E11" s="15" t="s">
        <v>12</v>
      </c>
      <c r="F11" s="15">
        <v>0</v>
      </c>
      <c r="G11" s="9"/>
      <c r="H11" s="16"/>
    </row>
    <row r="12" spans="1:8" s="1" customFormat="1" ht="21" customHeight="1">
      <c r="A12" s="7"/>
      <c r="B12" s="13" t="s">
        <v>13</v>
      </c>
      <c r="C12" s="9"/>
      <c r="D12" s="14" t="s">
        <v>8</v>
      </c>
      <c r="E12" s="15" t="s">
        <v>12</v>
      </c>
      <c r="F12" s="15">
        <v>0</v>
      </c>
      <c r="G12" s="11">
        <v>0</v>
      </c>
      <c r="H12" s="12">
        <v>0</v>
      </c>
    </row>
    <row r="13" spans="1:8" s="1" customFormat="1" ht="21" customHeight="1">
      <c r="A13" s="17"/>
      <c r="B13" s="18" t="s">
        <v>14</v>
      </c>
      <c r="C13" s="19"/>
      <c r="D13" s="20" t="s">
        <v>15</v>
      </c>
      <c r="E13" s="21">
        <v>9853625.8300000001</v>
      </c>
      <c r="F13" s="21">
        <v>7500000</v>
      </c>
      <c r="G13" s="22"/>
      <c r="H13" s="23"/>
    </row>
    <row r="14" spans="1:8" s="1" customFormat="1" ht="14.25" customHeight="1"/>
    <row r="15" spans="1:8" s="1" customFormat="1" ht="18" customHeight="1">
      <c r="A15" s="24" t="s">
        <v>16</v>
      </c>
      <c r="B15" s="582" t="s">
        <v>17</v>
      </c>
      <c r="C15" s="582"/>
      <c r="D15" s="582"/>
      <c r="E15" s="582"/>
      <c r="F15" s="582"/>
      <c r="G15" s="582"/>
      <c r="H15" s="582"/>
    </row>
    <row r="16" spans="1:8" s="1" customFormat="1" ht="15" customHeight="1">
      <c r="A16" s="576" t="s">
        <v>18</v>
      </c>
      <c r="B16" s="577" t="s">
        <v>19</v>
      </c>
      <c r="C16" s="578">
        <v>0</v>
      </c>
      <c r="D16" s="25" t="s">
        <v>8</v>
      </c>
      <c r="E16" s="26">
        <v>22617510.07</v>
      </c>
      <c r="F16" s="26">
        <v>22680405.07</v>
      </c>
      <c r="G16" s="26">
        <v>22687860.07</v>
      </c>
      <c r="H16" s="27">
        <v>22714060.07</v>
      </c>
    </row>
    <row r="17" spans="1:8" s="1" customFormat="1" ht="22.5" customHeight="1">
      <c r="A17" s="576"/>
      <c r="B17" s="577"/>
      <c r="C17" s="578"/>
      <c r="D17" s="28" t="s">
        <v>15</v>
      </c>
      <c r="E17" s="29">
        <v>22619798.719999999</v>
      </c>
      <c r="F17" s="29">
        <v>22680405.07</v>
      </c>
      <c r="G17" s="30"/>
      <c r="H17" s="31"/>
    </row>
    <row r="18" spans="1:8" s="1" customFormat="1" ht="15" customHeight="1">
      <c r="A18" s="576" t="s">
        <v>20</v>
      </c>
      <c r="B18" s="577" t="s">
        <v>21</v>
      </c>
      <c r="C18" s="578">
        <v>0</v>
      </c>
      <c r="D18" s="25" t="s">
        <v>8</v>
      </c>
      <c r="E18" s="26">
        <v>0</v>
      </c>
      <c r="F18" s="26">
        <v>5500</v>
      </c>
      <c r="G18" s="26">
        <v>0</v>
      </c>
      <c r="H18" s="27">
        <v>0</v>
      </c>
    </row>
    <row r="19" spans="1:8" s="1" customFormat="1" ht="22.5" customHeight="1">
      <c r="A19" s="576"/>
      <c r="B19" s="577"/>
      <c r="C19" s="578"/>
      <c r="D19" s="28" t="s">
        <v>15</v>
      </c>
      <c r="E19" s="29">
        <v>0</v>
      </c>
      <c r="F19" s="29">
        <v>5500</v>
      </c>
      <c r="G19" s="30"/>
      <c r="H19" s="31"/>
    </row>
    <row r="20" spans="1:8" s="1" customFormat="1" ht="15" customHeight="1">
      <c r="A20" s="579" t="s">
        <v>22</v>
      </c>
      <c r="B20" s="580" t="s">
        <v>17</v>
      </c>
      <c r="C20" s="581">
        <v>0</v>
      </c>
      <c r="D20" s="32" t="s">
        <v>8</v>
      </c>
      <c r="E20" s="33">
        <v>22617510.07</v>
      </c>
      <c r="F20" s="33">
        <v>22685905.07</v>
      </c>
      <c r="G20" s="33">
        <v>22687860.07</v>
      </c>
      <c r="H20" s="34">
        <v>22714060.07</v>
      </c>
    </row>
    <row r="21" spans="1:8" s="1" customFormat="1" ht="18.75" customHeight="1">
      <c r="A21" s="579"/>
      <c r="B21" s="580"/>
      <c r="C21" s="581"/>
      <c r="D21" s="35" t="s">
        <v>15</v>
      </c>
      <c r="E21" s="36">
        <v>22619798.719999999</v>
      </c>
      <c r="F21" s="36">
        <v>22685905.07</v>
      </c>
      <c r="G21" s="37"/>
      <c r="H21" s="38"/>
    </row>
    <row r="22" spans="1:8" s="1" customFormat="1" ht="15.75" customHeight="1"/>
    <row r="23" spans="1:8" s="1" customFormat="1" ht="18" customHeight="1">
      <c r="A23" s="24" t="s">
        <v>23</v>
      </c>
      <c r="B23" s="582" t="s">
        <v>24</v>
      </c>
      <c r="C23" s="582"/>
      <c r="D23" s="582"/>
      <c r="E23" s="582"/>
      <c r="F23" s="582"/>
      <c r="G23" s="582"/>
      <c r="H23" s="582"/>
    </row>
    <row r="24" spans="1:8" s="1" customFormat="1" ht="15" customHeight="1">
      <c r="A24" s="576" t="s">
        <v>25</v>
      </c>
      <c r="B24" s="577" t="s">
        <v>26</v>
      </c>
      <c r="C24" s="578">
        <v>0</v>
      </c>
      <c r="D24" s="25" t="s">
        <v>8</v>
      </c>
      <c r="E24" s="26">
        <v>1000</v>
      </c>
      <c r="F24" s="26">
        <v>1000</v>
      </c>
      <c r="G24" s="26">
        <v>1000</v>
      </c>
      <c r="H24" s="27">
        <v>1000</v>
      </c>
    </row>
    <row r="25" spans="1:8" s="1" customFormat="1" ht="22.5" customHeight="1">
      <c r="A25" s="576"/>
      <c r="B25" s="577"/>
      <c r="C25" s="578"/>
      <c r="D25" s="28" t="s">
        <v>15</v>
      </c>
      <c r="E25" s="29">
        <v>1000</v>
      </c>
      <c r="F25" s="29">
        <v>1000</v>
      </c>
      <c r="G25" s="30"/>
      <c r="H25" s="31"/>
    </row>
    <row r="26" spans="1:8" s="1" customFormat="1" ht="15" customHeight="1">
      <c r="A26" s="576" t="s">
        <v>27</v>
      </c>
      <c r="B26" s="577" t="s">
        <v>28</v>
      </c>
      <c r="C26" s="578">
        <v>0</v>
      </c>
      <c r="D26" s="25" t="s">
        <v>8</v>
      </c>
      <c r="E26" s="26">
        <v>100</v>
      </c>
      <c r="F26" s="26">
        <v>100</v>
      </c>
      <c r="G26" s="26">
        <v>100</v>
      </c>
      <c r="H26" s="27">
        <v>100</v>
      </c>
    </row>
    <row r="27" spans="1:8" s="1" customFormat="1" ht="22.5" customHeight="1">
      <c r="A27" s="576"/>
      <c r="B27" s="577"/>
      <c r="C27" s="578"/>
      <c r="D27" s="28" t="s">
        <v>15</v>
      </c>
      <c r="E27" s="29">
        <v>100</v>
      </c>
      <c r="F27" s="29">
        <v>100</v>
      </c>
      <c r="G27" s="30"/>
      <c r="H27" s="31"/>
    </row>
    <row r="28" spans="1:8" s="1" customFormat="1" ht="15" customHeight="1">
      <c r="A28" s="576" t="s">
        <v>29</v>
      </c>
      <c r="B28" s="577" t="s">
        <v>30</v>
      </c>
      <c r="C28" s="578">
        <v>0</v>
      </c>
      <c r="D28" s="25" t="s">
        <v>8</v>
      </c>
      <c r="E28" s="26">
        <v>20</v>
      </c>
      <c r="F28" s="26">
        <v>20</v>
      </c>
      <c r="G28" s="26">
        <v>20</v>
      </c>
      <c r="H28" s="27">
        <v>20</v>
      </c>
    </row>
    <row r="29" spans="1:8" s="1" customFormat="1" ht="22.5" customHeight="1">
      <c r="A29" s="576"/>
      <c r="B29" s="577"/>
      <c r="C29" s="578"/>
      <c r="D29" s="28" t="s">
        <v>15</v>
      </c>
      <c r="E29" s="29">
        <v>98.42</v>
      </c>
      <c r="F29" s="29">
        <v>20</v>
      </c>
      <c r="G29" s="30"/>
      <c r="H29" s="31"/>
    </row>
    <row r="30" spans="1:8" s="1" customFormat="1" ht="15" customHeight="1">
      <c r="A30" s="576" t="s">
        <v>31</v>
      </c>
      <c r="B30" s="577" t="s">
        <v>32</v>
      </c>
      <c r="C30" s="578">
        <v>127854.39</v>
      </c>
      <c r="D30" s="25" t="s">
        <v>8</v>
      </c>
      <c r="E30" s="26">
        <v>236358.20999999996</v>
      </c>
      <c r="F30" s="26">
        <v>222434.58</v>
      </c>
      <c r="G30" s="26">
        <v>208056.58</v>
      </c>
      <c r="H30" s="27">
        <v>196822.58</v>
      </c>
    </row>
    <row r="31" spans="1:8" s="1" customFormat="1" ht="22.5" customHeight="1">
      <c r="A31" s="576"/>
      <c r="B31" s="577"/>
      <c r="C31" s="578"/>
      <c r="D31" s="28" t="s">
        <v>15</v>
      </c>
      <c r="E31" s="29">
        <v>283871.13</v>
      </c>
      <c r="F31" s="29">
        <v>350288.97</v>
      </c>
      <c r="G31" s="30"/>
      <c r="H31" s="31"/>
    </row>
    <row r="32" spans="1:8" s="1" customFormat="1" ht="15" customHeight="1">
      <c r="A32" s="579" t="s">
        <v>33</v>
      </c>
      <c r="B32" s="580" t="s">
        <v>24</v>
      </c>
      <c r="C32" s="581">
        <v>127854.39</v>
      </c>
      <c r="D32" s="32" t="s">
        <v>8</v>
      </c>
      <c r="E32" s="33">
        <v>237478.20999999996</v>
      </c>
      <c r="F32" s="33">
        <v>223554.58</v>
      </c>
      <c r="G32" s="33">
        <v>209176.58</v>
      </c>
      <c r="H32" s="34">
        <v>197942.58</v>
      </c>
    </row>
    <row r="33" spans="1:8" s="1" customFormat="1" ht="18.75" customHeight="1">
      <c r="A33" s="579"/>
      <c r="B33" s="580"/>
      <c r="C33" s="581"/>
      <c r="D33" s="35" t="s">
        <v>15</v>
      </c>
      <c r="E33" s="36">
        <v>285069.55</v>
      </c>
      <c r="F33" s="36">
        <v>351408.97</v>
      </c>
      <c r="G33" s="37"/>
      <c r="H33" s="38"/>
    </row>
    <row r="34" spans="1:8" s="1" customFormat="1" ht="15.75" customHeight="1"/>
    <row r="35" spans="1:8" s="1" customFormat="1" ht="18" customHeight="1">
      <c r="A35" s="24" t="s">
        <v>34</v>
      </c>
      <c r="B35" s="582" t="s">
        <v>35</v>
      </c>
      <c r="C35" s="582"/>
      <c r="D35" s="582"/>
      <c r="E35" s="582"/>
      <c r="F35" s="582"/>
      <c r="G35" s="582"/>
      <c r="H35" s="582"/>
    </row>
    <row r="36" spans="1:8" s="1" customFormat="1" ht="15" customHeight="1">
      <c r="A36" s="576" t="s">
        <v>36</v>
      </c>
      <c r="B36" s="577" t="s">
        <v>37</v>
      </c>
      <c r="C36" s="578">
        <v>0</v>
      </c>
      <c r="D36" s="25" t="s">
        <v>8</v>
      </c>
      <c r="E36" s="26">
        <v>716956</v>
      </c>
      <c r="F36" s="26">
        <v>647271</v>
      </c>
      <c r="G36" s="26">
        <v>637816</v>
      </c>
      <c r="H36" s="27">
        <v>611616</v>
      </c>
    </row>
    <row r="37" spans="1:8" s="1" customFormat="1" ht="22.5" customHeight="1">
      <c r="A37" s="576"/>
      <c r="B37" s="577"/>
      <c r="C37" s="578"/>
      <c r="D37" s="28" t="s">
        <v>15</v>
      </c>
      <c r="E37" s="29">
        <v>716956</v>
      </c>
      <c r="F37" s="29">
        <v>647271</v>
      </c>
      <c r="G37" s="30"/>
      <c r="H37" s="31"/>
    </row>
    <row r="38" spans="1:8" s="1" customFormat="1" ht="15" customHeight="1">
      <c r="A38" s="576" t="s">
        <v>38</v>
      </c>
      <c r="B38" s="577" t="s">
        <v>39</v>
      </c>
      <c r="C38" s="578">
        <v>0</v>
      </c>
      <c r="D38" s="25" t="s">
        <v>8</v>
      </c>
      <c r="E38" s="26">
        <v>0</v>
      </c>
      <c r="F38" s="26">
        <v>60000</v>
      </c>
      <c r="G38" s="26">
        <v>0</v>
      </c>
      <c r="H38" s="27">
        <v>0</v>
      </c>
    </row>
    <row r="39" spans="1:8" s="1" customFormat="1" ht="22.5" customHeight="1">
      <c r="A39" s="576"/>
      <c r="B39" s="577"/>
      <c r="C39" s="578"/>
      <c r="D39" s="28" t="s">
        <v>15</v>
      </c>
      <c r="E39" s="29">
        <v>11885.77</v>
      </c>
      <c r="F39" s="29">
        <v>60000</v>
      </c>
      <c r="G39" s="30"/>
      <c r="H39" s="31"/>
    </row>
    <row r="40" spans="1:8" s="1" customFormat="1" ht="15" customHeight="1">
      <c r="A40" s="579" t="s">
        <v>40</v>
      </c>
      <c r="B40" s="580" t="s">
        <v>35</v>
      </c>
      <c r="C40" s="581">
        <v>0</v>
      </c>
      <c r="D40" s="32" t="s">
        <v>8</v>
      </c>
      <c r="E40" s="33">
        <v>716956</v>
      </c>
      <c r="F40" s="33">
        <v>707271</v>
      </c>
      <c r="G40" s="33">
        <v>637816</v>
      </c>
      <c r="H40" s="34">
        <v>611616</v>
      </c>
    </row>
    <row r="41" spans="1:8" s="1" customFormat="1" ht="18.75" customHeight="1">
      <c r="A41" s="579"/>
      <c r="B41" s="580"/>
      <c r="C41" s="581"/>
      <c r="D41" s="35" t="s">
        <v>15</v>
      </c>
      <c r="E41" s="36">
        <v>728841.77</v>
      </c>
      <c r="F41" s="36">
        <v>707271</v>
      </c>
      <c r="G41" s="37"/>
      <c r="H41" s="38"/>
    </row>
    <row r="42" spans="1:8" s="1" customFormat="1" ht="15.75" customHeight="1"/>
    <row r="43" spans="1:8" s="1" customFormat="1" ht="18" customHeight="1">
      <c r="A43" s="24" t="s">
        <v>41</v>
      </c>
      <c r="B43" s="582" t="s">
        <v>42</v>
      </c>
      <c r="C43" s="582"/>
      <c r="D43" s="582"/>
      <c r="E43" s="582"/>
      <c r="F43" s="582"/>
      <c r="G43" s="582"/>
      <c r="H43" s="582"/>
    </row>
    <row r="44" spans="1:8" s="1" customFormat="1" ht="15" customHeight="1">
      <c r="A44" s="576" t="s">
        <v>43</v>
      </c>
      <c r="B44" s="577" t="s">
        <v>44</v>
      </c>
      <c r="C44" s="578">
        <v>0</v>
      </c>
      <c r="D44" s="25" t="s">
        <v>8</v>
      </c>
      <c r="E44" s="26">
        <v>5314950</v>
      </c>
      <c r="F44" s="26">
        <v>5304949.3499999996</v>
      </c>
      <c r="G44" s="26">
        <v>5314949.3499999996</v>
      </c>
      <c r="H44" s="27">
        <v>5314949.3499999996</v>
      </c>
    </row>
    <row r="45" spans="1:8" s="1" customFormat="1" ht="22.5" customHeight="1">
      <c r="A45" s="576"/>
      <c r="B45" s="577"/>
      <c r="C45" s="578"/>
      <c r="D45" s="28" t="s">
        <v>15</v>
      </c>
      <c r="E45" s="29">
        <v>5329349.7</v>
      </c>
      <c r="F45" s="29">
        <v>5304949.3499999996</v>
      </c>
      <c r="G45" s="30"/>
      <c r="H45" s="31"/>
    </row>
    <row r="46" spans="1:8" s="1" customFormat="1" ht="15" customHeight="1">
      <c r="A46" s="576" t="s">
        <v>45</v>
      </c>
      <c r="B46" s="577" t="s">
        <v>46</v>
      </c>
      <c r="C46" s="578">
        <v>5417.61</v>
      </c>
      <c r="D46" s="25" t="s">
        <v>8</v>
      </c>
      <c r="E46" s="26">
        <v>6000</v>
      </c>
      <c r="F46" s="26">
        <v>12000</v>
      </c>
      <c r="G46" s="26">
        <v>2000</v>
      </c>
      <c r="H46" s="27">
        <v>2000</v>
      </c>
    </row>
    <row r="47" spans="1:8" s="1" customFormat="1" ht="22.5" customHeight="1">
      <c r="A47" s="576"/>
      <c r="B47" s="577"/>
      <c r="C47" s="578"/>
      <c r="D47" s="28" t="s">
        <v>15</v>
      </c>
      <c r="E47" s="29">
        <v>11417.609999999999</v>
      </c>
      <c r="F47" s="29">
        <v>17417.61</v>
      </c>
      <c r="G47" s="30"/>
      <c r="H47" s="31"/>
    </row>
    <row r="48" spans="1:8" s="1" customFormat="1" ht="15" customHeight="1">
      <c r="A48" s="579" t="s">
        <v>47</v>
      </c>
      <c r="B48" s="580" t="s">
        <v>42</v>
      </c>
      <c r="C48" s="581">
        <v>5417.61</v>
      </c>
      <c r="D48" s="32" t="s">
        <v>8</v>
      </c>
      <c r="E48" s="33">
        <v>5320950</v>
      </c>
      <c r="F48" s="33">
        <v>5316949.3499999996</v>
      </c>
      <c r="G48" s="33">
        <v>5316949.3499999996</v>
      </c>
      <c r="H48" s="34">
        <v>5316949.3499999996</v>
      </c>
    </row>
    <row r="49" spans="1:8" s="1" customFormat="1" ht="18.75" customHeight="1">
      <c r="A49" s="579"/>
      <c r="B49" s="580"/>
      <c r="C49" s="581"/>
      <c r="D49" s="35" t="s">
        <v>15</v>
      </c>
      <c r="E49" s="36">
        <v>5340767.3100000005</v>
      </c>
      <c r="F49" s="36">
        <v>5322366.96</v>
      </c>
      <c r="G49" s="37"/>
      <c r="H49" s="38"/>
    </row>
    <row r="50" spans="1:8" s="1" customFormat="1" ht="16.5" customHeight="1"/>
    <row r="51" spans="1:8" s="1" customFormat="1" ht="3" customHeight="1">
      <c r="A51" s="39"/>
      <c r="B51" s="39"/>
      <c r="C51" s="39"/>
      <c r="D51" s="39"/>
      <c r="E51" s="39"/>
      <c r="F51" s="39"/>
      <c r="G51" s="39"/>
      <c r="H51" s="39"/>
    </row>
    <row r="52" spans="1:8" s="1" customFormat="1" ht="15" customHeight="1">
      <c r="A52" s="573" t="s">
        <v>48</v>
      </c>
      <c r="B52" s="574" t="s">
        <v>49</v>
      </c>
      <c r="C52" s="575">
        <v>133272</v>
      </c>
      <c r="D52" s="40" t="s">
        <v>8</v>
      </c>
      <c r="E52" s="41">
        <v>28892894.280000001</v>
      </c>
      <c r="F52" s="41">
        <v>28933680</v>
      </c>
      <c r="G52" s="41">
        <v>28851802</v>
      </c>
      <c r="H52" s="42">
        <v>28840568</v>
      </c>
    </row>
    <row r="53" spans="1:8" s="1" customFormat="1" ht="18.75" customHeight="1">
      <c r="A53" s="573"/>
      <c r="B53" s="574"/>
      <c r="C53" s="575"/>
      <c r="D53" s="43" t="s">
        <v>15</v>
      </c>
      <c r="E53" s="44">
        <v>28974477.350000001</v>
      </c>
      <c r="F53" s="44">
        <v>29066952</v>
      </c>
      <c r="G53" s="45"/>
      <c r="H53" s="46"/>
    </row>
    <row r="54" spans="1:8" s="1" customFormat="1" ht="16.5" customHeight="1"/>
    <row r="55" spans="1:8" s="1" customFormat="1" ht="3" customHeight="1">
      <c r="A55" s="39"/>
      <c r="B55" s="39"/>
      <c r="C55" s="39"/>
      <c r="D55" s="39"/>
      <c r="E55" s="39"/>
      <c r="F55" s="39"/>
      <c r="G55" s="39"/>
      <c r="H55" s="39"/>
    </row>
    <row r="56" spans="1:8" s="1" customFormat="1" ht="15" customHeight="1">
      <c r="A56" s="573" t="s">
        <v>48</v>
      </c>
      <c r="B56" s="574" t="s">
        <v>50</v>
      </c>
      <c r="C56" s="575">
        <v>133272</v>
      </c>
      <c r="D56" s="40" t="s">
        <v>8</v>
      </c>
      <c r="E56" s="41">
        <v>37533172.640000001</v>
      </c>
      <c r="F56" s="41">
        <v>29112587.739999998</v>
      </c>
      <c r="G56" s="41">
        <v>28851802</v>
      </c>
      <c r="H56" s="42">
        <v>28840568</v>
      </c>
    </row>
    <row r="57" spans="1:8" s="1" customFormat="1" ht="18.75" customHeight="1">
      <c r="A57" s="573"/>
      <c r="B57" s="574"/>
      <c r="C57" s="575"/>
      <c r="D57" s="43" t="s">
        <v>15</v>
      </c>
      <c r="E57" s="44">
        <v>38828103.18</v>
      </c>
      <c r="F57" s="44">
        <v>36566952</v>
      </c>
      <c r="G57" s="45"/>
      <c r="H57" s="46"/>
    </row>
  </sheetData>
  <mergeCells count="53">
    <mergeCell ref="B15:H15"/>
    <mergeCell ref="A16:A17"/>
    <mergeCell ref="B16:B17"/>
    <mergeCell ref="C16:C17"/>
    <mergeCell ref="A18:A19"/>
    <mergeCell ref="B18:B19"/>
    <mergeCell ref="C18:C19"/>
    <mergeCell ref="A20:A21"/>
    <mergeCell ref="B20:B21"/>
    <mergeCell ref="C20:C21"/>
    <mergeCell ref="B23:H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B35:H35"/>
    <mergeCell ref="A36:A37"/>
    <mergeCell ref="B36:B37"/>
    <mergeCell ref="C36:C37"/>
    <mergeCell ref="A38:A39"/>
    <mergeCell ref="B38:B39"/>
    <mergeCell ref="C38:C39"/>
    <mergeCell ref="A48:A49"/>
    <mergeCell ref="B48:B49"/>
    <mergeCell ref="C48:C49"/>
    <mergeCell ref="A40:A41"/>
    <mergeCell ref="B40:B41"/>
    <mergeCell ref="C40:C41"/>
    <mergeCell ref="B43:H43"/>
    <mergeCell ref="A44:A45"/>
    <mergeCell ref="B44:B45"/>
    <mergeCell ref="C44:C45"/>
    <mergeCell ref="A2:H2"/>
    <mergeCell ref="A52:A53"/>
    <mergeCell ref="B52:B53"/>
    <mergeCell ref="C52:C53"/>
    <mergeCell ref="A56:A57"/>
    <mergeCell ref="B56:B57"/>
    <mergeCell ref="C56:C57"/>
    <mergeCell ref="A46:A47"/>
    <mergeCell ref="B46:B47"/>
    <mergeCell ref="C46:C47"/>
  </mergeCells>
  <pageMargins left="0.78431372549019618" right="0.78431372549019618" top="0.98039215686274517" bottom="0.98039215686274517" header="0.50980392156862753" footer="0.50980392156862753"/>
  <pageSetup paperSize="9" orientation="landscape"/>
  <headerFooter alignWithMargins="0"/>
</worksheet>
</file>

<file path=xl/worksheets/sheet10.xml><?xml version="1.0" encoding="utf-8"?>
<worksheet xmlns="http://schemas.openxmlformats.org/spreadsheetml/2006/main" xmlns:r="http://schemas.openxmlformats.org/officeDocument/2006/relationships">
  <sheetPr>
    <tabColor rgb="FFFFFF00"/>
  </sheetPr>
  <dimension ref="A1:Q48"/>
  <sheetViews>
    <sheetView view="pageBreakPreview" zoomScale="60" zoomScaleNormal="100" workbookViewId="0">
      <selection activeCell="A2" sqref="A2:L2"/>
    </sheetView>
  </sheetViews>
  <sheetFormatPr defaultColWidth="9.109375" defaultRowHeight="21"/>
  <cols>
    <col min="1" max="1" width="15.88671875" style="238" customWidth="1"/>
    <col min="2" max="2" width="0.33203125" style="238" customWidth="1"/>
    <col min="3" max="3" width="59.6640625" style="238" customWidth="1"/>
    <col min="4" max="4" width="16.5546875" style="238" customWidth="1"/>
    <col min="5" max="5" width="60.5546875" style="238" customWidth="1"/>
    <col min="6" max="6" width="24.88671875" style="238" customWidth="1"/>
    <col min="7" max="7" width="40.44140625" style="238" customWidth="1"/>
    <col min="8" max="9" width="38.33203125" style="238" customWidth="1"/>
    <col min="10" max="10" width="49.33203125" style="238" customWidth="1"/>
    <col min="11" max="11" width="38.33203125" style="238" customWidth="1"/>
    <col min="12" max="13" width="32.109375" style="238" customWidth="1"/>
    <col min="14" max="16384" width="9.109375" style="238"/>
  </cols>
  <sheetData>
    <row r="1" spans="1:14" s="281" customFormat="1">
      <c r="A1" s="696" t="s">
        <v>377</v>
      </c>
      <c r="B1" s="696"/>
      <c r="C1" s="696"/>
      <c r="D1" s="696"/>
      <c r="E1" s="696"/>
      <c r="F1" s="696"/>
      <c r="G1" s="696"/>
      <c r="H1" s="696"/>
      <c r="I1" s="696"/>
      <c r="J1" s="696"/>
      <c r="K1" s="696"/>
      <c r="L1" s="696"/>
      <c r="M1" s="696"/>
      <c r="N1" s="280"/>
    </row>
    <row r="2" spans="1:14" ht="35.25" customHeight="1">
      <c r="A2" s="697" t="s">
        <v>376</v>
      </c>
      <c r="B2" s="697"/>
      <c r="C2" s="697"/>
      <c r="D2" s="697"/>
      <c r="E2" s="697"/>
      <c r="F2" s="697"/>
      <c r="G2" s="697"/>
      <c r="H2" s="697"/>
      <c r="I2" s="697"/>
      <c r="J2" s="697"/>
      <c r="K2" s="697"/>
      <c r="L2" s="697"/>
      <c r="M2" s="280"/>
    </row>
    <row r="3" spans="1:14" ht="21.6" thickBot="1"/>
    <row r="4" spans="1:14" ht="168.75" customHeight="1" thickTop="1" thickBot="1">
      <c r="A4" s="698" t="s">
        <v>375</v>
      </c>
      <c r="B4" s="699"/>
      <c r="C4" s="278" t="s">
        <v>374</v>
      </c>
      <c r="D4" s="278" t="s">
        <v>316</v>
      </c>
      <c r="E4" s="278" t="s">
        <v>374</v>
      </c>
      <c r="F4" s="279" t="s">
        <v>373</v>
      </c>
      <c r="G4" s="278" t="s">
        <v>372</v>
      </c>
      <c r="H4" s="278" t="s">
        <v>371</v>
      </c>
      <c r="I4" s="279" t="s">
        <v>370</v>
      </c>
      <c r="J4" s="279" t="s">
        <v>369</v>
      </c>
      <c r="K4" s="279" t="s">
        <v>368</v>
      </c>
      <c r="L4" s="278" t="s">
        <v>367</v>
      </c>
      <c r="M4" s="278" t="s">
        <v>366</v>
      </c>
    </row>
    <row r="5" spans="1:14" ht="78.75" customHeight="1" thickBot="1">
      <c r="A5" s="277"/>
      <c r="B5" s="700"/>
      <c r="C5" s="701"/>
      <c r="D5" s="276"/>
      <c r="E5" s="276"/>
      <c r="F5" s="275" t="s">
        <v>308</v>
      </c>
      <c r="G5" s="275" t="s">
        <v>307</v>
      </c>
      <c r="H5" s="275" t="s">
        <v>306</v>
      </c>
      <c r="I5" s="275" t="s">
        <v>305</v>
      </c>
      <c r="J5" s="275" t="s">
        <v>365</v>
      </c>
      <c r="K5" s="275" t="s">
        <v>303</v>
      </c>
      <c r="L5" s="274" t="s">
        <v>364</v>
      </c>
      <c r="M5" s="274" t="s">
        <v>363</v>
      </c>
    </row>
    <row r="6" spans="1:14" ht="21.6" thickTop="1">
      <c r="A6" s="702" t="s">
        <v>362</v>
      </c>
      <c r="B6" s="703"/>
      <c r="C6" s="703"/>
      <c r="D6" s="273"/>
      <c r="E6" s="273"/>
      <c r="F6" s="273"/>
      <c r="G6" s="273"/>
      <c r="H6" s="273"/>
      <c r="I6" s="273"/>
      <c r="J6" s="273"/>
      <c r="K6" s="273"/>
      <c r="L6" s="272"/>
      <c r="M6" s="272"/>
    </row>
    <row r="7" spans="1:14" ht="53.25" customHeight="1">
      <c r="A7" s="262">
        <v>2003</v>
      </c>
      <c r="B7" s="676" t="s">
        <v>361</v>
      </c>
      <c r="C7" s="677"/>
      <c r="D7" s="261"/>
      <c r="E7" s="260" t="s">
        <v>359</v>
      </c>
      <c r="F7" s="259"/>
      <c r="G7" s="258">
        <v>172676.07</v>
      </c>
      <c r="H7" s="258">
        <v>45256.36</v>
      </c>
      <c r="I7" s="257"/>
      <c r="J7" s="256"/>
      <c r="K7" s="256"/>
      <c r="L7" s="248">
        <f>+F7+G7-H7-I7-J7+K7</f>
        <v>127419.71</v>
      </c>
      <c r="M7" s="255"/>
    </row>
    <row r="8" spans="1:14" ht="53.25" customHeight="1">
      <c r="A8" s="262">
        <v>14</v>
      </c>
      <c r="B8" s="676" t="s">
        <v>360</v>
      </c>
      <c r="C8" s="677"/>
      <c r="D8" s="261" t="s">
        <v>276</v>
      </c>
      <c r="E8" s="260" t="s">
        <v>359</v>
      </c>
      <c r="F8" s="259">
        <v>171040.33</v>
      </c>
      <c r="G8" s="258"/>
      <c r="H8" s="258">
        <v>127050.04</v>
      </c>
      <c r="I8" s="257"/>
      <c r="J8" s="256"/>
      <c r="K8" s="256"/>
      <c r="L8" s="248">
        <f>+F8+G8-H8-I8-J8+K8</f>
        <v>43990.289999999994</v>
      </c>
      <c r="M8" s="255"/>
    </row>
    <row r="9" spans="1:14" ht="75.599999999999994">
      <c r="A9" s="262">
        <v>3047</v>
      </c>
      <c r="B9" s="676" t="s">
        <v>358</v>
      </c>
      <c r="C9" s="677"/>
      <c r="D9" s="270">
        <v>10653</v>
      </c>
      <c r="E9" s="271" t="s">
        <v>357</v>
      </c>
      <c r="F9" s="259">
        <v>75368.160000000003</v>
      </c>
      <c r="G9" s="258">
        <v>0</v>
      </c>
      <c r="H9" s="258">
        <v>75368.160000000003</v>
      </c>
      <c r="I9" s="257"/>
      <c r="J9" s="256"/>
      <c r="K9" s="256"/>
      <c r="L9" s="248">
        <f>+F9+G9-H9-I9-J9+K9</f>
        <v>0</v>
      </c>
      <c r="M9" s="255"/>
    </row>
    <row r="10" spans="1:14" ht="60.75" customHeight="1">
      <c r="A10" s="262">
        <v>4003</v>
      </c>
      <c r="B10" s="267"/>
      <c r="C10" s="268" t="s">
        <v>356</v>
      </c>
      <c r="D10" s="270">
        <v>30001</v>
      </c>
      <c r="E10" s="260" t="s">
        <v>355</v>
      </c>
      <c r="F10" s="259">
        <v>50000</v>
      </c>
      <c r="G10" s="258">
        <v>0</v>
      </c>
      <c r="H10" s="258">
        <v>50000</v>
      </c>
      <c r="I10" s="257"/>
      <c r="J10" s="256"/>
      <c r="K10" s="256"/>
      <c r="L10" s="248">
        <f>+F10+G10-H10-I10-J10+K10</f>
        <v>0</v>
      </c>
      <c r="M10" s="255"/>
    </row>
    <row r="11" spans="1:14" ht="25.8" thickBot="1">
      <c r="A11" s="262"/>
      <c r="B11" s="690"/>
      <c r="C11" s="691"/>
      <c r="D11" s="261"/>
      <c r="E11" s="264"/>
      <c r="F11" s="259"/>
      <c r="G11" s="258"/>
      <c r="H11" s="258"/>
      <c r="I11" s="257"/>
      <c r="J11" s="256"/>
      <c r="K11" s="256"/>
      <c r="L11" s="248">
        <f>+F11+G11-H11-I11-J11+K11</f>
        <v>0</v>
      </c>
      <c r="M11" s="255"/>
    </row>
    <row r="12" spans="1:14" ht="26.4" thickTop="1" thickBot="1">
      <c r="A12" s="678" t="s">
        <v>354</v>
      </c>
      <c r="B12" s="679"/>
      <c r="C12" s="679"/>
      <c r="D12" s="679"/>
      <c r="E12" s="253"/>
      <c r="F12" s="266">
        <f t="shared" ref="F12:M12" si="0">SUM(F7:F11)</f>
        <v>296408.49</v>
      </c>
      <c r="G12" s="266">
        <f t="shared" si="0"/>
        <v>172676.07</v>
      </c>
      <c r="H12" s="266">
        <f t="shared" si="0"/>
        <v>297674.56</v>
      </c>
      <c r="I12" s="266">
        <f t="shared" si="0"/>
        <v>0</v>
      </c>
      <c r="J12" s="266">
        <f t="shared" si="0"/>
        <v>0</v>
      </c>
      <c r="K12" s="266">
        <f t="shared" si="0"/>
        <v>0</v>
      </c>
      <c r="L12" s="265">
        <f t="shared" si="0"/>
        <v>171410</v>
      </c>
      <c r="M12" s="250">
        <f t="shared" si="0"/>
        <v>0</v>
      </c>
    </row>
    <row r="13" spans="1:14" ht="25.8" thickTop="1">
      <c r="A13" s="688" t="s">
        <v>353</v>
      </c>
      <c r="B13" s="689"/>
      <c r="C13" s="689"/>
      <c r="D13" s="689"/>
      <c r="E13" s="264"/>
      <c r="F13" s="264"/>
      <c r="G13" s="264"/>
      <c r="H13" s="264"/>
      <c r="I13" s="264"/>
      <c r="J13" s="264"/>
      <c r="K13" s="264"/>
      <c r="L13" s="263"/>
      <c r="M13" s="263"/>
    </row>
    <row r="14" spans="1:14" ht="50.4">
      <c r="A14" s="262">
        <v>4006</v>
      </c>
      <c r="B14" s="676" t="s">
        <v>352</v>
      </c>
      <c r="C14" s="677"/>
      <c r="D14" s="261"/>
      <c r="E14" s="260" t="s">
        <v>351</v>
      </c>
      <c r="F14" s="259">
        <v>0</v>
      </c>
      <c r="G14" s="258">
        <v>500</v>
      </c>
      <c r="H14" s="258">
        <v>500</v>
      </c>
      <c r="I14" s="257"/>
      <c r="J14" s="256"/>
      <c r="K14" s="256"/>
      <c r="L14" s="248">
        <f t="shared" ref="L14:L19" si="1">+F14+G14-H14-I14-J14+K14</f>
        <v>0</v>
      </c>
      <c r="M14" s="255"/>
    </row>
    <row r="15" spans="1:14" ht="50.4">
      <c r="A15" s="262">
        <v>2010</v>
      </c>
      <c r="B15" s="676" t="s">
        <v>350</v>
      </c>
      <c r="C15" s="677"/>
      <c r="D15" s="261"/>
      <c r="E15" s="260" t="s">
        <v>349</v>
      </c>
      <c r="F15" s="259">
        <v>0</v>
      </c>
      <c r="G15" s="258">
        <v>0</v>
      </c>
      <c r="H15" s="258">
        <v>0</v>
      </c>
      <c r="I15" s="257"/>
      <c r="J15" s="256"/>
      <c r="K15" s="256"/>
      <c r="L15" s="248">
        <f t="shared" si="1"/>
        <v>0</v>
      </c>
      <c r="M15" s="255"/>
    </row>
    <row r="16" spans="1:14" ht="72.75" customHeight="1">
      <c r="A16" s="262">
        <v>15</v>
      </c>
      <c r="B16" s="676" t="s">
        <v>348</v>
      </c>
      <c r="C16" s="677"/>
      <c r="D16" s="261"/>
      <c r="E16" s="260" t="s">
        <v>347</v>
      </c>
      <c r="F16" s="259">
        <v>19048.03</v>
      </c>
      <c r="G16" s="258"/>
      <c r="H16" s="258">
        <v>7352.15</v>
      </c>
      <c r="I16" s="257"/>
      <c r="J16" s="256"/>
      <c r="K16" s="256"/>
      <c r="L16" s="248">
        <f t="shared" si="1"/>
        <v>11695.88</v>
      </c>
      <c r="M16" s="255"/>
    </row>
    <row r="17" spans="1:13" ht="50.4">
      <c r="A17" s="262">
        <v>16</v>
      </c>
      <c r="B17" s="269"/>
      <c r="C17" s="268" t="s">
        <v>346</v>
      </c>
      <c r="D17" s="261"/>
      <c r="E17" s="260" t="s">
        <v>344</v>
      </c>
      <c r="F17" s="259">
        <v>10000</v>
      </c>
      <c r="G17" s="258"/>
      <c r="H17" s="258">
        <v>5040</v>
      </c>
      <c r="I17" s="257"/>
      <c r="J17" s="256"/>
      <c r="K17" s="256"/>
      <c r="L17" s="248">
        <f t="shared" si="1"/>
        <v>4960</v>
      </c>
      <c r="M17" s="255"/>
    </row>
    <row r="18" spans="1:13" ht="25.8" thickBot="1">
      <c r="A18" s="262">
        <v>2001</v>
      </c>
      <c r="B18" s="690" t="s">
        <v>345</v>
      </c>
      <c r="C18" s="691"/>
      <c r="D18" s="261"/>
      <c r="E18" s="260" t="s">
        <v>344</v>
      </c>
      <c r="F18" s="259"/>
      <c r="G18" s="258">
        <v>15000</v>
      </c>
      <c r="H18" s="258">
        <v>5000</v>
      </c>
      <c r="I18" s="257"/>
      <c r="J18" s="256"/>
      <c r="K18" s="256"/>
      <c r="L18" s="248">
        <f t="shared" si="1"/>
        <v>10000</v>
      </c>
      <c r="M18" s="255"/>
    </row>
    <row r="19" spans="1:13" ht="26.4" thickTop="1" thickBot="1">
      <c r="A19" s="262"/>
      <c r="B19" s="690"/>
      <c r="C19" s="691"/>
      <c r="D19" s="261"/>
      <c r="E19" s="264"/>
      <c r="F19" s="259"/>
      <c r="G19" s="258"/>
      <c r="H19" s="258"/>
      <c r="I19" s="257"/>
      <c r="J19" s="256"/>
      <c r="K19" s="256"/>
      <c r="L19" s="248">
        <f t="shared" si="1"/>
        <v>0</v>
      </c>
      <c r="M19" s="255"/>
    </row>
    <row r="20" spans="1:13" ht="26.4" thickTop="1" thickBot="1">
      <c r="A20" s="678" t="s">
        <v>343</v>
      </c>
      <c r="B20" s="679"/>
      <c r="C20" s="679"/>
      <c r="D20" s="679"/>
      <c r="E20" s="687"/>
      <c r="F20" s="266">
        <f t="shared" ref="F20:M20" si="2">SUM(F14:F19)</f>
        <v>29048.03</v>
      </c>
      <c r="G20" s="266">
        <f t="shared" si="2"/>
        <v>15500</v>
      </c>
      <c r="H20" s="266">
        <f t="shared" si="2"/>
        <v>17892.150000000001</v>
      </c>
      <c r="I20" s="266">
        <f t="shared" si="2"/>
        <v>0</v>
      </c>
      <c r="J20" s="266">
        <f t="shared" si="2"/>
        <v>0</v>
      </c>
      <c r="K20" s="266">
        <f t="shared" si="2"/>
        <v>0</v>
      </c>
      <c r="L20" s="265">
        <f t="shared" si="2"/>
        <v>26655.879999999997</v>
      </c>
      <c r="M20" s="250">
        <f t="shared" si="2"/>
        <v>0</v>
      </c>
    </row>
    <row r="21" spans="1:13" ht="25.8" thickTop="1">
      <c r="A21" s="688" t="s">
        <v>342</v>
      </c>
      <c r="B21" s="689"/>
      <c r="C21" s="689"/>
      <c r="D21" s="689"/>
      <c r="E21" s="264"/>
      <c r="F21" s="264"/>
      <c r="G21" s="264"/>
      <c r="H21" s="264"/>
      <c r="I21" s="264"/>
      <c r="J21" s="264"/>
      <c r="K21" s="264"/>
      <c r="L21" s="263"/>
      <c r="M21" s="263"/>
    </row>
    <row r="22" spans="1:13" ht="22.5" customHeight="1">
      <c r="A22" s="262"/>
      <c r="B22" s="694"/>
      <c r="C22" s="695"/>
      <c r="D22" s="261"/>
      <c r="E22" s="264"/>
      <c r="F22" s="262"/>
      <c r="G22" s="261"/>
      <c r="H22" s="261"/>
      <c r="I22" s="264"/>
      <c r="J22" s="267"/>
      <c r="K22" s="267"/>
      <c r="L22" s="248">
        <f>+F22+G22-H22-I22-J22+K22</f>
        <v>0</v>
      </c>
      <c r="M22" s="255"/>
    </row>
    <row r="23" spans="1:13" ht="25.8" thickBot="1">
      <c r="A23" s="262"/>
      <c r="B23" s="690"/>
      <c r="C23" s="691"/>
      <c r="D23" s="261"/>
      <c r="E23" s="264"/>
      <c r="F23" s="262"/>
      <c r="G23" s="261"/>
      <c r="H23" s="261"/>
      <c r="I23" s="264"/>
      <c r="J23" s="267"/>
      <c r="K23" s="267"/>
      <c r="L23" s="248">
        <f>+F23+G23-H23-I23-J23+K23</f>
        <v>0</v>
      </c>
      <c r="M23" s="248"/>
    </row>
    <row r="24" spans="1:13" ht="26.4" thickTop="1" thickBot="1">
      <c r="A24" s="678" t="s">
        <v>341</v>
      </c>
      <c r="B24" s="679"/>
      <c r="C24" s="679"/>
      <c r="D24" s="679"/>
      <c r="E24" s="687"/>
      <c r="F24" s="266">
        <f t="shared" ref="F24:M24" si="3">SUM(F22:F23)</f>
        <v>0</v>
      </c>
      <c r="G24" s="266">
        <f t="shared" si="3"/>
        <v>0</v>
      </c>
      <c r="H24" s="266">
        <f t="shared" si="3"/>
        <v>0</v>
      </c>
      <c r="I24" s="266">
        <f t="shared" si="3"/>
        <v>0</v>
      </c>
      <c r="J24" s="266">
        <f t="shared" si="3"/>
        <v>0</v>
      </c>
      <c r="K24" s="266">
        <f t="shared" si="3"/>
        <v>0</v>
      </c>
      <c r="L24" s="265">
        <f t="shared" si="3"/>
        <v>0</v>
      </c>
      <c r="M24" s="250">
        <f t="shared" si="3"/>
        <v>0</v>
      </c>
    </row>
    <row r="25" spans="1:13" ht="25.8" thickTop="1">
      <c r="A25" s="688" t="s">
        <v>340</v>
      </c>
      <c r="B25" s="689"/>
      <c r="C25" s="689"/>
      <c r="D25" s="689"/>
      <c r="E25" s="264"/>
      <c r="F25" s="264"/>
      <c r="G25" s="264"/>
      <c r="H25" s="264"/>
      <c r="I25" s="264"/>
      <c r="J25" s="264"/>
      <c r="K25" s="264"/>
      <c r="L25" s="263"/>
      <c r="M25" s="263"/>
    </row>
    <row r="26" spans="1:13" ht="25.2">
      <c r="A26" s="259"/>
      <c r="B26" s="692"/>
      <c r="C26" s="693"/>
      <c r="D26" s="258"/>
      <c r="E26" s="257"/>
      <c r="F26" s="259"/>
      <c r="G26" s="258"/>
      <c r="H26" s="258"/>
      <c r="I26" s="257"/>
      <c r="J26" s="256"/>
      <c r="K26" s="256"/>
      <c r="L26" s="248">
        <f>+F26+G26-H26-I26-J26+K26</f>
        <v>0</v>
      </c>
      <c r="M26" s="248"/>
    </row>
    <row r="27" spans="1:13" ht="25.8" thickBot="1">
      <c r="A27" s="259"/>
      <c r="B27" s="685"/>
      <c r="C27" s="686"/>
      <c r="D27" s="258"/>
      <c r="E27" s="257"/>
      <c r="F27" s="259"/>
      <c r="G27" s="258"/>
      <c r="H27" s="258"/>
      <c r="I27" s="257"/>
      <c r="J27" s="256"/>
      <c r="K27" s="256"/>
      <c r="L27" s="248">
        <f>+F27+G27-H27-I27-J27+K27</f>
        <v>0</v>
      </c>
      <c r="M27" s="248"/>
    </row>
    <row r="28" spans="1:13" ht="26.4" thickTop="1" thickBot="1">
      <c r="A28" s="678" t="s">
        <v>339</v>
      </c>
      <c r="B28" s="679"/>
      <c r="C28" s="679"/>
      <c r="D28" s="679"/>
      <c r="E28" s="687"/>
      <c r="F28" s="252">
        <f t="shared" ref="F28:M28" si="4">SUM(F26:F27)</f>
        <v>0</v>
      </c>
      <c r="G28" s="252">
        <f t="shared" si="4"/>
        <v>0</v>
      </c>
      <c r="H28" s="252">
        <f t="shared" si="4"/>
        <v>0</v>
      </c>
      <c r="I28" s="252">
        <f t="shared" si="4"/>
        <v>0</v>
      </c>
      <c r="J28" s="252">
        <f t="shared" si="4"/>
        <v>0</v>
      </c>
      <c r="K28" s="252">
        <f t="shared" si="4"/>
        <v>0</v>
      </c>
      <c r="L28" s="251">
        <f t="shared" si="4"/>
        <v>0</v>
      </c>
      <c r="M28" s="251">
        <f t="shared" si="4"/>
        <v>0</v>
      </c>
    </row>
    <row r="29" spans="1:13" ht="25.8" thickTop="1">
      <c r="A29" s="688" t="s">
        <v>338</v>
      </c>
      <c r="B29" s="689"/>
      <c r="C29" s="689"/>
      <c r="D29" s="264"/>
      <c r="E29" s="264"/>
      <c r="F29" s="264"/>
      <c r="G29" s="264"/>
      <c r="H29" s="264"/>
      <c r="I29" s="264"/>
      <c r="J29" s="264"/>
      <c r="K29" s="264"/>
      <c r="L29" s="263"/>
      <c r="M29" s="263"/>
    </row>
    <row r="30" spans="1:13" ht="48" customHeight="1">
      <c r="A30" s="262">
        <v>3061</v>
      </c>
      <c r="B30" s="676" t="s">
        <v>337</v>
      </c>
      <c r="C30" s="677"/>
      <c r="D30" s="261"/>
      <c r="E30" s="260" t="s">
        <v>335</v>
      </c>
      <c r="F30" s="259"/>
      <c r="G30" s="258">
        <v>11000</v>
      </c>
      <c r="H30" s="258">
        <v>11000</v>
      </c>
      <c r="I30" s="257"/>
      <c r="J30" s="256"/>
      <c r="K30" s="256"/>
      <c r="L30" s="248">
        <f>+F30+G30-H30-I30-J30+K30</f>
        <v>0</v>
      </c>
      <c r="M30" s="255"/>
    </row>
    <row r="31" spans="1:13" ht="72.75" customHeight="1" thickBot="1">
      <c r="A31" s="262">
        <v>17</v>
      </c>
      <c r="B31" s="676" t="s">
        <v>336</v>
      </c>
      <c r="C31" s="677"/>
      <c r="D31" s="261"/>
      <c r="E31" s="260" t="s">
        <v>335</v>
      </c>
      <c r="F31" s="259">
        <v>23322.39</v>
      </c>
      <c r="G31" s="258"/>
      <c r="H31" s="258">
        <v>23322.39</v>
      </c>
      <c r="I31" s="257"/>
      <c r="J31" s="256"/>
      <c r="K31" s="256"/>
      <c r="L31" s="248">
        <f>+F31+G31-H31-I31-J31+K31</f>
        <v>0</v>
      </c>
      <c r="M31" s="255"/>
    </row>
    <row r="32" spans="1:13" ht="26.4" thickTop="1" thickBot="1">
      <c r="A32" s="678" t="s">
        <v>334</v>
      </c>
      <c r="B32" s="679"/>
      <c r="C32" s="679"/>
      <c r="D32" s="254"/>
      <c r="E32" s="253"/>
      <c r="F32" s="252">
        <f t="shared" ref="F32:M32" si="5">SUM(F30:F31)</f>
        <v>23322.39</v>
      </c>
      <c r="G32" s="252">
        <f t="shared" si="5"/>
        <v>11000</v>
      </c>
      <c r="H32" s="252">
        <f t="shared" si="5"/>
        <v>34322.39</v>
      </c>
      <c r="I32" s="252">
        <f t="shared" si="5"/>
        <v>0</v>
      </c>
      <c r="J32" s="252">
        <f t="shared" si="5"/>
        <v>0</v>
      </c>
      <c r="K32" s="252">
        <f t="shared" si="5"/>
        <v>0</v>
      </c>
      <c r="L32" s="251">
        <f t="shared" si="5"/>
        <v>0</v>
      </c>
      <c r="M32" s="250">
        <f t="shared" si="5"/>
        <v>0</v>
      </c>
    </row>
    <row r="33" spans="1:17" ht="29.4" thickTop="1" thickBot="1">
      <c r="A33" s="680" t="s">
        <v>333</v>
      </c>
      <c r="B33" s="681"/>
      <c r="C33" s="681"/>
      <c r="D33" s="681"/>
      <c r="E33" s="682"/>
      <c r="F33" s="249">
        <f t="shared" ref="F33:K33" si="6">+F32+F28+F24+F20+F12</f>
        <v>348778.91</v>
      </c>
      <c r="G33" s="249">
        <f t="shared" si="6"/>
        <v>199176.07</v>
      </c>
      <c r="H33" s="249">
        <f t="shared" si="6"/>
        <v>349889.1</v>
      </c>
      <c r="I33" s="249">
        <f t="shared" si="6"/>
        <v>0</v>
      </c>
      <c r="J33" s="249">
        <f t="shared" si="6"/>
        <v>0</v>
      </c>
      <c r="K33" s="249">
        <f t="shared" si="6"/>
        <v>0</v>
      </c>
      <c r="L33" s="248">
        <f>+F33+G33-H33-I33-J33+K33</f>
        <v>198065.88</v>
      </c>
      <c r="M33" s="247">
        <f>+M32+M28+M24+M20+M12</f>
        <v>0</v>
      </c>
    </row>
    <row r="34" spans="1:17" ht="25.5" customHeight="1" thickTop="1">
      <c r="E34" s="683" t="s">
        <v>332</v>
      </c>
      <c r="F34" s="684"/>
      <c r="G34" s="684"/>
      <c r="H34" s="684"/>
      <c r="I34" s="684"/>
      <c r="J34" s="684"/>
      <c r="K34" s="684"/>
      <c r="L34" s="246"/>
    </row>
    <row r="35" spans="1:17" ht="25.5" customHeight="1">
      <c r="E35" s="670" t="s">
        <v>331</v>
      </c>
      <c r="F35" s="671"/>
      <c r="G35" s="671"/>
      <c r="H35" s="671"/>
      <c r="I35" s="671"/>
      <c r="J35" s="671"/>
      <c r="K35" s="671"/>
      <c r="L35" s="245"/>
    </row>
    <row r="36" spans="1:17" ht="25.5" customHeight="1">
      <c r="E36" s="670" t="s">
        <v>330</v>
      </c>
      <c r="F36" s="671"/>
      <c r="G36" s="671"/>
      <c r="H36" s="671"/>
      <c r="I36" s="671"/>
      <c r="J36" s="671"/>
      <c r="K36" s="671"/>
      <c r="L36" s="245"/>
    </row>
    <row r="37" spans="1:17" ht="25.5" customHeight="1">
      <c r="E37" s="670" t="s">
        <v>329</v>
      </c>
      <c r="F37" s="671"/>
      <c r="G37" s="671"/>
      <c r="H37" s="671"/>
      <c r="I37" s="671"/>
      <c r="J37" s="671"/>
      <c r="K37" s="671"/>
      <c r="L37" s="245"/>
    </row>
    <row r="38" spans="1:17" ht="25.5" customHeight="1">
      <c r="E38" s="670" t="s">
        <v>328</v>
      </c>
      <c r="F38" s="671"/>
      <c r="G38" s="671"/>
      <c r="H38" s="671"/>
      <c r="I38" s="671"/>
      <c r="J38" s="671"/>
      <c r="K38" s="671"/>
      <c r="L38" s="245"/>
    </row>
    <row r="39" spans="1:17" ht="25.5" customHeight="1">
      <c r="E39" s="674" t="s">
        <v>327</v>
      </c>
      <c r="F39" s="675"/>
      <c r="G39" s="675"/>
      <c r="H39" s="675"/>
      <c r="I39" s="675"/>
      <c r="J39" s="675"/>
      <c r="K39" s="675"/>
      <c r="L39" s="244">
        <f>SUM(L34:L38)</f>
        <v>0</v>
      </c>
    </row>
    <row r="40" spans="1:17" ht="25.5" customHeight="1">
      <c r="E40" s="670" t="s">
        <v>326</v>
      </c>
      <c r="F40" s="671"/>
      <c r="G40" s="671"/>
      <c r="H40" s="671"/>
      <c r="I40" s="671"/>
      <c r="J40" s="671"/>
      <c r="K40" s="671"/>
      <c r="L40" s="243">
        <f>+L12-L34</f>
        <v>171410</v>
      </c>
    </row>
    <row r="41" spans="1:17" ht="25.5" customHeight="1">
      <c r="E41" s="670" t="s">
        <v>325</v>
      </c>
      <c r="F41" s="671"/>
      <c r="G41" s="671"/>
      <c r="H41" s="671"/>
      <c r="I41" s="671"/>
      <c r="J41" s="671"/>
      <c r="K41" s="671"/>
      <c r="L41" s="243">
        <f>+L20-L35</f>
        <v>26655.879999999997</v>
      </c>
    </row>
    <row r="42" spans="1:17" ht="25.5" customHeight="1">
      <c r="E42" s="670" t="s">
        <v>324</v>
      </c>
      <c r="F42" s="671"/>
      <c r="G42" s="671"/>
      <c r="H42" s="671"/>
      <c r="I42" s="671"/>
      <c r="J42" s="671"/>
      <c r="K42" s="671"/>
      <c r="L42" s="243">
        <f>+L24-L36</f>
        <v>0</v>
      </c>
    </row>
    <row r="43" spans="1:17" ht="25.5" customHeight="1">
      <c r="E43" s="670" t="s">
        <v>323</v>
      </c>
      <c r="F43" s="671"/>
      <c r="G43" s="671"/>
      <c r="H43" s="671"/>
      <c r="I43" s="671"/>
      <c r="J43" s="671"/>
      <c r="K43" s="671"/>
      <c r="L43" s="243">
        <f>+L28-L37</f>
        <v>0</v>
      </c>
    </row>
    <row r="44" spans="1:17" ht="25.5" customHeight="1">
      <c r="E44" s="670" t="s">
        <v>322</v>
      </c>
      <c r="F44" s="671"/>
      <c r="G44" s="671"/>
      <c r="H44" s="671"/>
      <c r="I44" s="671"/>
      <c r="J44" s="671"/>
      <c r="K44" s="671"/>
      <c r="L44" s="243">
        <f>+L32-L38</f>
        <v>0</v>
      </c>
    </row>
    <row r="45" spans="1:17" ht="25.5" customHeight="1" thickBot="1">
      <c r="E45" s="672" t="s">
        <v>321</v>
      </c>
      <c r="F45" s="673"/>
      <c r="G45" s="673"/>
      <c r="H45" s="673"/>
      <c r="I45" s="673"/>
      <c r="J45" s="673"/>
      <c r="K45" s="673"/>
      <c r="L45" s="242">
        <f>SUM(L40:L44)</f>
        <v>198065.88</v>
      </c>
    </row>
    <row r="46" spans="1:17" ht="25.5" customHeight="1" thickTop="1">
      <c r="E46" s="241"/>
      <c r="F46" s="241"/>
      <c r="G46" s="241"/>
      <c r="H46" s="241"/>
      <c r="I46" s="241"/>
      <c r="J46" s="241"/>
      <c r="K46" s="241"/>
      <c r="L46" s="240"/>
    </row>
    <row r="47" spans="1:17" ht="16.5" customHeight="1">
      <c r="A47" s="669" t="s">
        <v>320</v>
      </c>
      <c r="B47" s="669"/>
      <c r="C47" s="669"/>
      <c r="D47" s="669"/>
      <c r="E47" s="669"/>
      <c r="F47" s="669"/>
      <c r="G47" s="669"/>
      <c r="H47" s="669"/>
      <c r="I47" s="669"/>
      <c r="J47" s="669"/>
      <c r="K47" s="669"/>
      <c r="L47" s="669"/>
      <c r="M47" s="239"/>
      <c r="N47" s="239"/>
      <c r="O47" s="239"/>
      <c r="P47" s="239"/>
      <c r="Q47" s="239"/>
    </row>
    <row r="48" spans="1:17" ht="31.5" customHeight="1">
      <c r="A48" s="669" t="s">
        <v>319</v>
      </c>
      <c r="B48" s="669"/>
      <c r="C48" s="669"/>
      <c r="D48" s="669"/>
      <c r="E48" s="669"/>
      <c r="F48" s="669"/>
      <c r="G48" s="669"/>
      <c r="H48" s="669"/>
      <c r="I48" s="669"/>
      <c r="J48" s="669"/>
      <c r="K48" s="669"/>
      <c r="L48" s="669"/>
      <c r="M48" s="239"/>
    </row>
  </sheetData>
  <mergeCells count="44">
    <mergeCell ref="A1:M1"/>
    <mergeCell ref="A2:L2"/>
    <mergeCell ref="A4:B4"/>
    <mergeCell ref="B5:C5"/>
    <mergeCell ref="A6:C6"/>
    <mergeCell ref="B7:C7"/>
    <mergeCell ref="B8:C8"/>
    <mergeCell ref="B9:C9"/>
    <mergeCell ref="B11:C11"/>
    <mergeCell ref="A12:D12"/>
    <mergeCell ref="A13:D13"/>
    <mergeCell ref="B14:C14"/>
    <mergeCell ref="B23:C23"/>
    <mergeCell ref="A24:E24"/>
    <mergeCell ref="A25:D25"/>
    <mergeCell ref="B26:C26"/>
    <mergeCell ref="B18:C18"/>
    <mergeCell ref="B19:C19"/>
    <mergeCell ref="A20:E20"/>
    <mergeCell ref="A21:D21"/>
    <mergeCell ref="B22:C22"/>
    <mergeCell ref="B31:C31"/>
    <mergeCell ref="A32:C32"/>
    <mergeCell ref="A33:E33"/>
    <mergeCell ref="E34:K34"/>
    <mergeCell ref="B15:C15"/>
    <mergeCell ref="B16:C16"/>
    <mergeCell ref="B27:C27"/>
    <mergeCell ref="A28:E28"/>
    <mergeCell ref="A29:C29"/>
    <mergeCell ref="B30:C30"/>
    <mergeCell ref="E35:K35"/>
    <mergeCell ref="E36:K36"/>
    <mergeCell ref="E37:K37"/>
    <mergeCell ref="E38:K38"/>
    <mergeCell ref="E39:K39"/>
    <mergeCell ref="A47:L47"/>
    <mergeCell ref="A48:L48"/>
    <mergeCell ref="E40:K40"/>
    <mergeCell ref="E41:K41"/>
    <mergeCell ref="E42:K42"/>
    <mergeCell ref="E43:K43"/>
    <mergeCell ref="E44:K44"/>
    <mergeCell ref="E45:K45"/>
  </mergeCells>
  <pageMargins left="0.70866141732283472" right="0.70866141732283472" top="0.74803149606299213" bottom="0.74803149606299213" header="0.31496062992125984" footer="0.31496062992125984"/>
  <pageSetup paperSize="9" scale="28" orientation="landscape" r:id="rId1"/>
</worksheet>
</file>

<file path=xl/worksheets/sheet11.xml><?xml version="1.0" encoding="utf-8"?>
<worksheet xmlns="http://schemas.openxmlformats.org/spreadsheetml/2006/main" xmlns:r="http://schemas.openxmlformats.org/officeDocument/2006/relationships">
  <sheetPr>
    <tabColor rgb="FFFFFF00"/>
  </sheetPr>
  <dimension ref="A1:L31"/>
  <sheetViews>
    <sheetView zoomScale="70" zoomScaleNormal="70" workbookViewId="0">
      <selection activeCell="J12" sqref="J12"/>
    </sheetView>
  </sheetViews>
  <sheetFormatPr defaultColWidth="9.109375" defaultRowHeight="14.4"/>
  <cols>
    <col min="1" max="1" width="9.109375" style="193"/>
    <col min="2" max="2" width="30.33203125" style="193" customWidth="1"/>
    <col min="3" max="3" width="9.109375" style="193"/>
    <col min="4" max="4" width="15.88671875" style="193" customWidth="1"/>
    <col min="5" max="6" width="24.33203125" style="193" customWidth="1"/>
    <col min="7" max="8" width="26.88671875" style="193" customWidth="1"/>
    <col min="9" max="9" width="37.33203125" style="193" customWidth="1"/>
    <col min="10" max="10" width="29.44140625" style="193" customWidth="1"/>
    <col min="11" max="11" width="24.88671875" style="193" customWidth="1"/>
    <col min="12" max="16384" width="9.109375" style="193"/>
  </cols>
  <sheetData>
    <row r="1" spans="1:11" ht="27.75" customHeight="1">
      <c r="A1" s="665" t="s">
        <v>398</v>
      </c>
      <c r="B1" s="665"/>
      <c r="C1" s="665"/>
      <c r="D1" s="665"/>
      <c r="E1" s="665"/>
      <c r="F1" s="665"/>
      <c r="G1" s="665"/>
      <c r="H1" s="665"/>
      <c r="I1" s="665"/>
      <c r="J1" s="665"/>
      <c r="K1" s="665"/>
    </row>
    <row r="2" spans="1:11" ht="21">
      <c r="A2" s="666" t="s">
        <v>397</v>
      </c>
      <c r="B2" s="666"/>
      <c r="C2" s="666"/>
      <c r="D2" s="666"/>
      <c r="E2" s="666"/>
      <c r="F2" s="666"/>
      <c r="G2" s="666"/>
      <c r="H2" s="666"/>
      <c r="I2" s="666"/>
      <c r="J2" s="666"/>
    </row>
    <row r="3" spans="1:11" ht="15" thickBot="1"/>
    <row r="4" spans="1:11" ht="177" customHeight="1" thickTop="1" thickBot="1">
      <c r="A4" s="306" t="s">
        <v>396</v>
      </c>
      <c r="B4" s="306" t="s">
        <v>394</v>
      </c>
      <c r="C4" s="306" t="s">
        <v>395</v>
      </c>
      <c r="D4" s="306" t="s">
        <v>394</v>
      </c>
      <c r="E4" s="306" t="s">
        <v>393</v>
      </c>
      <c r="F4" s="306" t="s">
        <v>392</v>
      </c>
      <c r="G4" s="305" t="s">
        <v>391</v>
      </c>
      <c r="H4" s="235" t="s">
        <v>390</v>
      </c>
      <c r="I4" s="304" t="s">
        <v>389</v>
      </c>
      <c r="J4" s="304" t="s">
        <v>388</v>
      </c>
      <c r="K4" s="304" t="s">
        <v>387</v>
      </c>
    </row>
    <row r="5" spans="1:11" ht="15" thickBot="1">
      <c r="A5" s="303"/>
      <c r="B5" s="302"/>
      <c r="C5" s="302"/>
      <c r="D5" s="302"/>
      <c r="E5" s="301" t="s">
        <v>308</v>
      </c>
      <c r="F5" s="301" t="s">
        <v>307</v>
      </c>
      <c r="G5" s="301" t="s">
        <v>306</v>
      </c>
      <c r="H5" s="301" t="s">
        <v>305</v>
      </c>
      <c r="I5" s="301" t="s">
        <v>365</v>
      </c>
      <c r="J5" s="300" t="s">
        <v>386</v>
      </c>
      <c r="K5" s="300" t="s">
        <v>385</v>
      </c>
    </row>
    <row r="6" spans="1:11" ht="87" customHeight="1" thickTop="1">
      <c r="A6" s="298">
        <v>7</v>
      </c>
      <c r="B6" s="299" t="s">
        <v>384</v>
      </c>
      <c r="C6" s="297"/>
      <c r="D6" s="296" t="s">
        <v>382</v>
      </c>
      <c r="E6" s="295">
        <v>442799.32</v>
      </c>
      <c r="F6" s="225"/>
      <c r="G6" s="225">
        <v>260823.31</v>
      </c>
      <c r="H6" s="224">
        <v>138005.13</v>
      </c>
      <c r="I6" s="294"/>
      <c r="J6" s="293">
        <f>+E6+F6-G6-H6-I6</f>
        <v>43970.880000000005</v>
      </c>
      <c r="K6" s="292"/>
    </row>
    <row r="7" spans="1:11" ht="48" customHeight="1">
      <c r="A7" s="298">
        <v>4003</v>
      </c>
      <c r="B7" s="299" t="s">
        <v>383</v>
      </c>
      <c r="C7" s="297"/>
      <c r="D7" s="296" t="s">
        <v>382</v>
      </c>
      <c r="E7" s="295"/>
      <c r="F7" s="225">
        <v>716456</v>
      </c>
      <c r="G7" s="225">
        <v>638754.63</v>
      </c>
      <c r="H7" s="224">
        <v>40902.61</v>
      </c>
      <c r="I7" s="294">
        <v>33000</v>
      </c>
      <c r="J7" s="293">
        <f>+E7+F7-G7-H7-I7</f>
        <v>3798.7599999999948</v>
      </c>
      <c r="K7" s="292"/>
    </row>
    <row r="8" spans="1:11" ht="18">
      <c r="A8" s="298"/>
      <c r="B8" s="297"/>
      <c r="C8" s="297"/>
      <c r="D8" s="296"/>
      <c r="E8" s="295"/>
      <c r="F8" s="225"/>
      <c r="G8" s="225"/>
      <c r="H8" s="224"/>
      <c r="I8" s="294"/>
      <c r="J8" s="293">
        <f>+E8+F8-G8-H8-I8</f>
        <v>0</v>
      </c>
      <c r="K8" s="292"/>
    </row>
    <row r="9" spans="1:11" ht="18.600000000000001" thickBot="1">
      <c r="A9" s="298"/>
      <c r="B9" s="297"/>
      <c r="C9" s="297"/>
      <c r="D9" s="296"/>
      <c r="E9" s="295"/>
      <c r="F9" s="225"/>
      <c r="G9" s="225"/>
      <c r="H9" s="224"/>
      <c r="I9" s="294"/>
      <c r="J9" s="293">
        <f>+E9+F9-G9-H9-I9</f>
        <v>0</v>
      </c>
      <c r="K9" s="292"/>
    </row>
    <row r="10" spans="1:11" ht="19.2" thickTop="1" thickBot="1">
      <c r="A10" s="705" t="s">
        <v>286</v>
      </c>
      <c r="B10" s="706"/>
      <c r="C10" s="706"/>
      <c r="D10" s="707"/>
      <c r="E10" s="291">
        <f t="shared" ref="E10:K10" si="0">SUM(E6:E9)</f>
        <v>442799.32</v>
      </c>
      <c r="F10" s="291">
        <f t="shared" si="0"/>
        <v>716456</v>
      </c>
      <c r="G10" s="291">
        <f t="shared" si="0"/>
        <v>899577.94</v>
      </c>
      <c r="H10" s="291">
        <f t="shared" si="0"/>
        <v>178907.74</v>
      </c>
      <c r="I10" s="291">
        <f t="shared" si="0"/>
        <v>33000</v>
      </c>
      <c r="J10" s="290">
        <f t="shared" si="0"/>
        <v>47769.64</v>
      </c>
      <c r="K10" s="289">
        <f t="shared" si="0"/>
        <v>0</v>
      </c>
    </row>
    <row r="11" spans="1:11" ht="66.75" customHeight="1" thickTop="1" thickBot="1">
      <c r="A11" s="288"/>
      <c r="B11" s="288"/>
      <c r="C11" s="288"/>
      <c r="D11" s="287"/>
      <c r="E11" s="708" t="s">
        <v>381</v>
      </c>
      <c r="F11" s="709"/>
      <c r="G11" s="709"/>
      <c r="H11" s="709"/>
      <c r="I11" s="710"/>
      <c r="J11" s="286"/>
      <c r="K11" s="285"/>
    </row>
    <row r="12" spans="1:11" ht="70.5" customHeight="1" thickTop="1" thickBot="1">
      <c r="D12" s="284"/>
      <c r="E12" s="708" t="s">
        <v>380</v>
      </c>
      <c r="F12" s="709"/>
      <c r="G12" s="709"/>
      <c r="H12" s="709"/>
      <c r="I12" s="710"/>
      <c r="J12" s="283">
        <f>+J10-J11</f>
        <v>47769.64</v>
      </c>
      <c r="K12" s="282"/>
    </row>
    <row r="13" spans="1:11" ht="33.75" customHeight="1" thickTop="1">
      <c r="A13" s="704" t="s">
        <v>379</v>
      </c>
      <c r="B13" s="704"/>
      <c r="C13" s="704"/>
      <c r="D13" s="704"/>
      <c r="E13" s="704"/>
      <c r="F13" s="704"/>
      <c r="G13" s="704"/>
      <c r="H13" s="704"/>
      <c r="I13" s="704"/>
      <c r="J13" s="704"/>
    </row>
    <row r="14" spans="1:11" ht="47.25" customHeight="1">
      <c r="A14" s="664" t="s">
        <v>378</v>
      </c>
      <c r="B14" s="664"/>
      <c r="C14" s="664"/>
      <c r="D14" s="664"/>
      <c r="E14" s="664"/>
      <c r="F14" s="664"/>
      <c r="G14" s="664"/>
      <c r="H14" s="664"/>
      <c r="I14" s="664"/>
      <c r="J14" s="664"/>
    </row>
    <row r="31" spans="12:12">
      <c r="L31" s="193" t="s">
        <v>276</v>
      </c>
    </row>
  </sheetData>
  <mergeCells count="7">
    <mergeCell ref="A13:J13"/>
    <mergeCell ref="A14:J14"/>
    <mergeCell ref="A1:K1"/>
    <mergeCell ref="A2:J2"/>
    <mergeCell ref="A10:D10"/>
    <mergeCell ref="E11:I11"/>
    <mergeCell ref="E12:I12"/>
  </mergeCells>
  <pageMargins left="0.70866141732283472" right="0.70866141732283472" top="0.74803149606299213" bottom="0.74803149606299213" header="0.31496062992125984" footer="0.31496062992125984"/>
  <pageSetup paperSize="9" scale="50" orientation="landscape" r:id="rId1"/>
  <rowBreaks count="1" manualBreakCount="1">
    <brk id="15" max="11" man="1"/>
  </rowBreaks>
</worksheet>
</file>

<file path=xl/worksheets/sheet12.xml><?xml version="1.0" encoding="utf-8"?>
<worksheet xmlns="http://schemas.openxmlformats.org/spreadsheetml/2006/main" xmlns:r="http://schemas.openxmlformats.org/officeDocument/2006/relationships">
  <sheetPr>
    <tabColor theme="9" tint="-0.249977111117893"/>
    <pageSetUpPr fitToPage="1"/>
  </sheetPr>
  <dimension ref="A1:J169"/>
  <sheetViews>
    <sheetView zoomScale="80" zoomScaleNormal="80" workbookViewId="0">
      <selection activeCell="L22" sqref="L22"/>
    </sheetView>
  </sheetViews>
  <sheetFormatPr defaultColWidth="9.109375" defaultRowHeight="14.4"/>
  <cols>
    <col min="1" max="1" width="5.33203125" style="356" customWidth="1"/>
    <col min="2" max="2" width="90.33203125" style="355" customWidth="1"/>
    <col min="3" max="3" width="17.6640625" style="354" customWidth="1"/>
    <col min="4" max="4" width="21.33203125" style="354" customWidth="1"/>
    <col min="5" max="5" width="24.88671875" style="354" customWidth="1"/>
    <col min="6" max="6" width="17.88671875" style="354" customWidth="1"/>
    <col min="7" max="7" width="19.6640625" style="354" bestFit="1" customWidth="1"/>
    <col min="8" max="8" width="21.5546875" style="354" bestFit="1" customWidth="1"/>
    <col min="9" max="9" width="12.6640625" style="354" customWidth="1"/>
    <col min="10" max="10" width="23.5546875" style="354" customWidth="1"/>
    <col min="11" max="29" width="9.109375" style="353"/>
    <col min="30" max="30" width="8.88671875" style="353" customWidth="1"/>
    <col min="31" max="16384" width="9.109375" style="353"/>
  </cols>
  <sheetData>
    <row r="1" spans="1:10" ht="21">
      <c r="A1" s="711" t="s">
        <v>615</v>
      </c>
      <c r="B1" s="711"/>
      <c r="C1" s="711"/>
      <c r="D1" s="711"/>
      <c r="E1" s="711"/>
      <c r="F1" s="711"/>
      <c r="G1" s="711"/>
      <c r="H1" s="711"/>
      <c r="I1" s="711"/>
      <c r="J1" s="711"/>
    </row>
    <row r="3" spans="1:10" ht="21">
      <c r="A3" s="712" t="s">
        <v>614</v>
      </c>
      <c r="B3" s="712"/>
      <c r="C3" s="712"/>
      <c r="D3" s="712"/>
      <c r="E3" s="712"/>
      <c r="F3" s="712"/>
      <c r="G3" s="712"/>
      <c r="H3" s="712"/>
      <c r="I3" s="712"/>
      <c r="J3" s="712"/>
    </row>
    <row r="4" spans="1:10" ht="21">
      <c r="A4" s="712"/>
      <c r="B4" s="712"/>
    </row>
    <row r="5" spans="1:10" ht="15" thickBot="1">
      <c r="B5" s="411"/>
    </row>
    <row r="6" spans="1:10" ht="63" customHeight="1" thickTop="1">
      <c r="A6" s="713" t="s">
        <v>613</v>
      </c>
      <c r="B6" s="714"/>
      <c r="C6" s="717" t="s">
        <v>612</v>
      </c>
      <c r="D6" s="717" t="s">
        <v>611</v>
      </c>
      <c r="E6" s="719" t="s">
        <v>610</v>
      </c>
      <c r="F6" s="721" t="s">
        <v>609</v>
      </c>
      <c r="G6" s="722"/>
      <c r="H6" s="722"/>
      <c r="I6" s="723"/>
      <c r="J6" s="717" t="s">
        <v>608</v>
      </c>
    </row>
    <row r="7" spans="1:10" ht="123.75" customHeight="1">
      <c r="A7" s="715"/>
      <c r="B7" s="716"/>
      <c r="C7" s="718"/>
      <c r="D7" s="718"/>
      <c r="E7" s="720"/>
      <c r="F7" s="410">
        <v>2023</v>
      </c>
      <c r="G7" s="409">
        <v>2024</v>
      </c>
      <c r="H7" s="408" t="s">
        <v>607</v>
      </c>
      <c r="I7" s="407" t="s">
        <v>606</v>
      </c>
      <c r="J7" s="718"/>
    </row>
    <row r="8" spans="1:10" ht="15" thickBot="1">
      <c r="A8" s="406"/>
      <c r="B8" s="405"/>
      <c r="C8" s="398" t="s">
        <v>308</v>
      </c>
      <c r="D8" s="404" t="s">
        <v>307</v>
      </c>
      <c r="E8" s="403" t="s">
        <v>605</v>
      </c>
      <c r="F8" s="402" t="s">
        <v>305</v>
      </c>
      <c r="G8" s="401" t="s">
        <v>365</v>
      </c>
      <c r="H8" s="400" t="s">
        <v>303</v>
      </c>
      <c r="I8" s="399" t="s">
        <v>385</v>
      </c>
      <c r="J8" s="398" t="s">
        <v>604</v>
      </c>
    </row>
    <row r="9" spans="1:10" ht="15" thickTop="1">
      <c r="A9" s="379" t="s">
        <v>469</v>
      </c>
      <c r="B9" s="397" t="s">
        <v>603</v>
      </c>
      <c r="C9" s="396"/>
      <c r="D9" s="396"/>
      <c r="E9" s="396"/>
      <c r="F9" s="396"/>
      <c r="G9" s="395"/>
      <c r="H9" s="395"/>
      <c r="I9" s="394"/>
      <c r="J9" s="393"/>
    </row>
    <row r="10" spans="1:10">
      <c r="A10" s="376" t="s">
        <v>469</v>
      </c>
      <c r="B10" s="389" t="s">
        <v>163</v>
      </c>
      <c r="C10" s="368">
        <v>0</v>
      </c>
      <c r="D10" s="368">
        <v>0</v>
      </c>
      <c r="E10" s="365">
        <f t="shared" ref="E10:E21" si="0">C10-D10</f>
        <v>0</v>
      </c>
      <c r="F10" s="368">
        <v>0</v>
      </c>
      <c r="G10" s="367">
        <v>0</v>
      </c>
      <c r="H10" s="367">
        <v>0</v>
      </c>
      <c r="I10" s="367">
        <v>0</v>
      </c>
      <c r="J10" s="365">
        <f t="shared" ref="J10:J21" si="1">+E10+F10+G10+H10+I10</f>
        <v>0</v>
      </c>
    </row>
    <row r="11" spans="1:10">
      <c r="A11" s="376" t="s">
        <v>467</v>
      </c>
      <c r="B11" s="384" t="s">
        <v>161</v>
      </c>
      <c r="C11" s="368">
        <v>0</v>
      </c>
      <c r="D11" s="368">
        <v>0</v>
      </c>
      <c r="E11" s="365">
        <f t="shared" si="0"/>
        <v>0</v>
      </c>
      <c r="F11" s="368">
        <v>0</v>
      </c>
      <c r="G11" s="367">
        <v>0</v>
      </c>
      <c r="H11" s="367">
        <v>0</v>
      </c>
      <c r="I11" s="367">
        <v>0</v>
      </c>
      <c r="J11" s="365">
        <f t="shared" si="1"/>
        <v>0</v>
      </c>
    </row>
    <row r="12" spans="1:10">
      <c r="A12" s="376" t="s">
        <v>484</v>
      </c>
      <c r="B12" s="384" t="s">
        <v>602</v>
      </c>
      <c r="C12" s="368">
        <v>0</v>
      </c>
      <c r="D12" s="368">
        <v>0</v>
      </c>
      <c r="E12" s="365">
        <f t="shared" si="0"/>
        <v>0</v>
      </c>
      <c r="F12" s="368">
        <v>0</v>
      </c>
      <c r="G12" s="367">
        <v>0</v>
      </c>
      <c r="H12" s="367">
        <v>0</v>
      </c>
      <c r="I12" s="367">
        <v>0</v>
      </c>
      <c r="J12" s="365">
        <f t="shared" si="1"/>
        <v>0</v>
      </c>
    </row>
    <row r="13" spans="1:10">
      <c r="A13" s="376" t="s">
        <v>491</v>
      </c>
      <c r="B13" s="384" t="s">
        <v>601</v>
      </c>
      <c r="C13" s="368">
        <v>0</v>
      </c>
      <c r="D13" s="368">
        <v>0</v>
      </c>
      <c r="E13" s="365">
        <f t="shared" si="0"/>
        <v>0</v>
      </c>
      <c r="F13" s="368">
        <v>0</v>
      </c>
      <c r="G13" s="367">
        <v>0</v>
      </c>
      <c r="H13" s="367">
        <v>0</v>
      </c>
      <c r="I13" s="367">
        <v>0</v>
      </c>
      <c r="J13" s="365">
        <f t="shared" si="1"/>
        <v>0</v>
      </c>
    </row>
    <row r="14" spans="1:10">
      <c r="A14" s="376" t="s">
        <v>498</v>
      </c>
      <c r="B14" s="384" t="s">
        <v>153</v>
      </c>
      <c r="C14" s="368">
        <v>0</v>
      </c>
      <c r="D14" s="368">
        <v>0</v>
      </c>
      <c r="E14" s="365">
        <f t="shared" si="0"/>
        <v>0</v>
      </c>
      <c r="F14" s="368">
        <v>0</v>
      </c>
      <c r="G14" s="367">
        <v>0</v>
      </c>
      <c r="H14" s="367">
        <v>0</v>
      </c>
      <c r="I14" s="367">
        <v>0</v>
      </c>
      <c r="J14" s="365">
        <f t="shared" si="1"/>
        <v>0</v>
      </c>
    </row>
    <row r="15" spans="1:10">
      <c r="A15" s="376" t="s">
        <v>509</v>
      </c>
      <c r="B15" s="384" t="s">
        <v>149</v>
      </c>
      <c r="C15" s="368">
        <v>178907.74</v>
      </c>
      <c r="D15" s="368">
        <v>178907.74</v>
      </c>
      <c r="E15" s="365">
        <f t="shared" si="0"/>
        <v>0</v>
      </c>
      <c r="F15" s="368">
        <v>0</v>
      </c>
      <c r="G15" s="367">
        <v>0</v>
      </c>
      <c r="H15" s="367">
        <v>0</v>
      </c>
      <c r="I15" s="367">
        <v>0</v>
      </c>
      <c r="J15" s="365">
        <f t="shared" si="1"/>
        <v>0</v>
      </c>
    </row>
    <row r="16" spans="1:10">
      <c r="A16" s="376" t="s">
        <v>507</v>
      </c>
      <c r="B16" s="384" t="s">
        <v>600</v>
      </c>
      <c r="C16" s="368">
        <v>0</v>
      </c>
      <c r="D16" s="368">
        <v>0</v>
      </c>
      <c r="E16" s="365">
        <f t="shared" si="0"/>
        <v>0</v>
      </c>
      <c r="F16" s="368">
        <v>0</v>
      </c>
      <c r="G16" s="367">
        <v>0</v>
      </c>
      <c r="H16" s="367">
        <v>0</v>
      </c>
      <c r="I16" s="367">
        <v>0</v>
      </c>
      <c r="J16" s="365">
        <f t="shared" si="1"/>
        <v>0</v>
      </c>
    </row>
    <row r="17" spans="1:10">
      <c r="A17" s="376" t="s">
        <v>505</v>
      </c>
      <c r="B17" s="384" t="s">
        <v>599</v>
      </c>
      <c r="C17" s="368">
        <v>0</v>
      </c>
      <c r="D17" s="368">
        <v>0</v>
      </c>
      <c r="E17" s="365">
        <f t="shared" si="0"/>
        <v>0</v>
      </c>
      <c r="F17" s="368">
        <v>0</v>
      </c>
      <c r="G17" s="367">
        <v>0</v>
      </c>
      <c r="H17" s="367">
        <v>0</v>
      </c>
      <c r="I17" s="367">
        <v>0</v>
      </c>
      <c r="J17" s="365">
        <f t="shared" si="1"/>
        <v>0</v>
      </c>
    </row>
    <row r="18" spans="1:10">
      <c r="A18" s="376" t="s">
        <v>521</v>
      </c>
      <c r="B18" s="384" t="s">
        <v>598</v>
      </c>
      <c r="C18" s="368">
        <v>0</v>
      </c>
      <c r="D18" s="368">
        <v>0</v>
      </c>
      <c r="E18" s="365">
        <f t="shared" si="0"/>
        <v>0</v>
      </c>
      <c r="F18" s="368">
        <v>0</v>
      </c>
      <c r="G18" s="367">
        <v>0</v>
      </c>
      <c r="H18" s="367">
        <v>0</v>
      </c>
      <c r="I18" s="367">
        <v>0</v>
      </c>
      <c r="J18" s="365">
        <f t="shared" si="1"/>
        <v>0</v>
      </c>
    </row>
    <row r="19" spans="1:10">
      <c r="A19" s="376" t="s">
        <v>519</v>
      </c>
      <c r="B19" s="384" t="s">
        <v>145</v>
      </c>
      <c r="C19" s="368">
        <v>0</v>
      </c>
      <c r="D19" s="368">
        <v>0</v>
      </c>
      <c r="E19" s="365">
        <f t="shared" si="0"/>
        <v>0</v>
      </c>
      <c r="F19" s="368">
        <v>0</v>
      </c>
      <c r="G19" s="392">
        <v>0</v>
      </c>
      <c r="H19" s="392">
        <v>0</v>
      </c>
      <c r="I19" s="367">
        <v>0</v>
      </c>
      <c r="J19" s="365">
        <f t="shared" si="1"/>
        <v>0</v>
      </c>
    </row>
    <row r="20" spans="1:10">
      <c r="A20" s="376" t="s">
        <v>535</v>
      </c>
      <c r="B20" s="384" t="s">
        <v>141</v>
      </c>
      <c r="C20" s="368">
        <v>0</v>
      </c>
      <c r="D20" s="368">
        <v>0</v>
      </c>
      <c r="E20" s="365">
        <f t="shared" si="0"/>
        <v>0</v>
      </c>
      <c r="F20" s="368">
        <v>0</v>
      </c>
      <c r="G20" s="367">
        <v>0</v>
      </c>
      <c r="H20" s="367">
        <v>0</v>
      </c>
      <c r="I20" s="367">
        <v>0</v>
      </c>
      <c r="J20" s="365">
        <f t="shared" si="1"/>
        <v>0</v>
      </c>
    </row>
    <row r="21" spans="1:10" ht="15" thickBot="1">
      <c r="A21" s="376" t="s">
        <v>530</v>
      </c>
      <c r="B21" s="390" t="s">
        <v>597</v>
      </c>
      <c r="C21" s="368">
        <v>0</v>
      </c>
      <c r="D21" s="368">
        <v>0</v>
      </c>
      <c r="E21" s="368">
        <f t="shared" si="0"/>
        <v>0</v>
      </c>
      <c r="F21" s="368">
        <v>0</v>
      </c>
      <c r="G21" s="367">
        <v>0</v>
      </c>
      <c r="H21" s="367">
        <v>0</v>
      </c>
      <c r="I21" s="367">
        <v>0</v>
      </c>
      <c r="J21" s="365">
        <f t="shared" si="1"/>
        <v>0</v>
      </c>
    </row>
    <row r="22" spans="1:10" ht="15.6" thickTop="1" thickBot="1">
      <c r="A22" s="383"/>
      <c r="B22" s="373" t="s">
        <v>596</v>
      </c>
      <c r="C22" s="372">
        <f t="shared" ref="C22:J22" si="2">SUM(C10:C21)</f>
        <v>178907.74</v>
      </c>
      <c r="D22" s="372">
        <f t="shared" si="2"/>
        <v>178907.74</v>
      </c>
      <c r="E22" s="372">
        <f t="shared" si="2"/>
        <v>0</v>
      </c>
      <c r="F22" s="372">
        <f t="shared" si="2"/>
        <v>0</v>
      </c>
      <c r="G22" s="382">
        <f t="shared" si="2"/>
        <v>0</v>
      </c>
      <c r="H22" s="382">
        <f t="shared" si="2"/>
        <v>0</v>
      </c>
      <c r="I22" s="382">
        <f t="shared" si="2"/>
        <v>0</v>
      </c>
      <c r="J22" s="371">
        <f t="shared" si="2"/>
        <v>0</v>
      </c>
    </row>
    <row r="23" spans="1:10" ht="15" thickTop="1">
      <c r="A23" s="381"/>
      <c r="B23" s="378"/>
      <c r="C23" s="368"/>
      <c r="D23" s="368"/>
      <c r="E23" s="368"/>
      <c r="F23" s="368"/>
      <c r="G23" s="367"/>
      <c r="H23" s="367"/>
      <c r="I23" s="366"/>
      <c r="J23" s="365"/>
    </row>
    <row r="24" spans="1:10">
      <c r="A24" s="379" t="s">
        <v>467</v>
      </c>
      <c r="B24" s="378" t="s">
        <v>595</v>
      </c>
      <c r="C24" s="368"/>
      <c r="D24" s="368"/>
      <c r="E24" s="368"/>
      <c r="F24" s="368"/>
      <c r="G24" s="367"/>
      <c r="H24" s="367"/>
      <c r="I24" s="366"/>
      <c r="J24" s="365"/>
    </row>
    <row r="25" spans="1:10">
      <c r="A25" s="377" t="s">
        <v>469</v>
      </c>
      <c r="B25" s="391" t="s">
        <v>594</v>
      </c>
      <c r="C25" s="368">
        <v>0</v>
      </c>
      <c r="D25" s="368">
        <v>0</v>
      </c>
      <c r="E25" s="368">
        <v>0</v>
      </c>
      <c r="F25" s="368">
        <v>0</v>
      </c>
      <c r="G25" s="367">
        <v>0</v>
      </c>
      <c r="H25" s="367">
        <v>0</v>
      </c>
      <c r="I25" s="367">
        <v>0</v>
      </c>
      <c r="J25" s="365">
        <f>+E25+F25+G25+H25+I25</f>
        <v>0</v>
      </c>
    </row>
    <row r="26" spans="1:10">
      <c r="A26" s="376" t="s">
        <v>467</v>
      </c>
      <c r="B26" s="391" t="s">
        <v>593</v>
      </c>
      <c r="C26" s="368">
        <v>0</v>
      </c>
      <c r="D26" s="368">
        <v>0</v>
      </c>
      <c r="E26" s="368">
        <v>0</v>
      </c>
      <c r="F26" s="368">
        <v>0</v>
      </c>
      <c r="G26" s="367">
        <v>0</v>
      </c>
      <c r="H26" s="367">
        <v>0</v>
      </c>
      <c r="I26" s="367">
        <v>0</v>
      </c>
      <c r="J26" s="365">
        <f>+E26+F26+G26+H26+I26</f>
        <v>0</v>
      </c>
    </row>
    <row r="27" spans="1:10" ht="15" thickBot="1">
      <c r="A27" s="376" t="s">
        <v>484</v>
      </c>
      <c r="B27" s="390" t="s">
        <v>592</v>
      </c>
      <c r="C27" s="368">
        <v>0</v>
      </c>
      <c r="D27" s="368">
        <v>0</v>
      </c>
      <c r="E27" s="368">
        <v>0</v>
      </c>
      <c r="F27" s="368">
        <v>0</v>
      </c>
      <c r="G27" s="367">
        <v>0</v>
      </c>
      <c r="H27" s="367">
        <v>0</v>
      </c>
      <c r="I27" s="367">
        <v>0</v>
      </c>
      <c r="J27" s="365">
        <f>+E27+F27+G27+H27+I27</f>
        <v>0</v>
      </c>
    </row>
    <row r="28" spans="1:10" ht="15.6" thickTop="1" thickBot="1">
      <c r="A28" s="383"/>
      <c r="B28" s="373" t="s">
        <v>591</v>
      </c>
      <c r="C28" s="372">
        <f t="shared" ref="C28:J28" si="3">SUM(C25:C27)</f>
        <v>0</v>
      </c>
      <c r="D28" s="372">
        <f t="shared" si="3"/>
        <v>0</v>
      </c>
      <c r="E28" s="372">
        <f t="shared" si="3"/>
        <v>0</v>
      </c>
      <c r="F28" s="372">
        <f t="shared" si="3"/>
        <v>0</v>
      </c>
      <c r="G28" s="382">
        <f t="shared" si="3"/>
        <v>0</v>
      </c>
      <c r="H28" s="382">
        <f t="shared" si="3"/>
        <v>0</v>
      </c>
      <c r="I28" s="382">
        <f t="shared" si="3"/>
        <v>0</v>
      </c>
      <c r="J28" s="371">
        <f t="shared" si="3"/>
        <v>0</v>
      </c>
    </row>
    <row r="29" spans="1:10" ht="15" thickTop="1">
      <c r="A29" s="381"/>
      <c r="B29" s="380"/>
      <c r="C29" s="368"/>
      <c r="D29" s="368"/>
      <c r="E29" s="368"/>
      <c r="F29" s="368"/>
      <c r="G29" s="367"/>
      <c r="H29" s="367"/>
      <c r="I29" s="366"/>
      <c r="J29" s="365"/>
    </row>
    <row r="30" spans="1:10">
      <c r="A30" s="379" t="s">
        <v>484</v>
      </c>
      <c r="B30" s="378" t="s">
        <v>590</v>
      </c>
      <c r="C30" s="368"/>
      <c r="D30" s="368"/>
      <c r="E30" s="368"/>
      <c r="F30" s="368"/>
      <c r="G30" s="367"/>
      <c r="H30" s="367"/>
      <c r="I30" s="366"/>
      <c r="J30" s="365"/>
    </row>
    <row r="31" spans="1:10">
      <c r="A31" s="376" t="s">
        <v>469</v>
      </c>
      <c r="B31" s="389" t="s">
        <v>589</v>
      </c>
      <c r="C31" s="368">
        <v>0</v>
      </c>
      <c r="D31" s="368">
        <v>0</v>
      </c>
      <c r="E31" s="368">
        <v>0</v>
      </c>
      <c r="F31" s="368">
        <v>0</v>
      </c>
      <c r="G31" s="367">
        <v>0</v>
      </c>
      <c r="H31" s="367">
        <v>0</v>
      </c>
      <c r="I31" s="367">
        <v>0</v>
      </c>
      <c r="J31" s="365">
        <f>+E31+F31+G31+H31+I31</f>
        <v>0</v>
      </c>
    </row>
    <row r="32" spans="1:10">
      <c r="A32" s="376" t="s">
        <v>567</v>
      </c>
      <c r="B32" s="384" t="s">
        <v>588</v>
      </c>
      <c r="C32" s="368">
        <v>0</v>
      </c>
      <c r="D32" s="368">
        <v>0</v>
      </c>
      <c r="E32" s="368">
        <v>0</v>
      </c>
      <c r="F32" s="368">
        <v>0</v>
      </c>
      <c r="G32" s="367">
        <v>0</v>
      </c>
      <c r="H32" s="367">
        <v>0</v>
      </c>
      <c r="I32" s="367">
        <v>0</v>
      </c>
      <c r="J32" s="365">
        <f>+E32+F32+G32+H32+I32</f>
        <v>0</v>
      </c>
    </row>
    <row r="33" spans="1:10" ht="15" thickBot="1">
      <c r="A33" s="376" t="s">
        <v>484</v>
      </c>
      <c r="B33" s="390" t="s">
        <v>587</v>
      </c>
      <c r="C33" s="368">
        <v>0</v>
      </c>
      <c r="D33" s="368">
        <v>0</v>
      </c>
      <c r="E33" s="368">
        <v>0</v>
      </c>
      <c r="F33" s="368">
        <v>0</v>
      </c>
      <c r="G33" s="367">
        <v>0</v>
      </c>
      <c r="H33" s="367">
        <v>0</v>
      </c>
      <c r="I33" s="367">
        <v>0</v>
      </c>
      <c r="J33" s="365">
        <f>+E33+F33+G33+H33+I33</f>
        <v>0</v>
      </c>
    </row>
    <row r="34" spans="1:10" ht="15.6" thickTop="1" thickBot="1">
      <c r="A34" s="383"/>
      <c r="B34" s="373" t="s">
        <v>586</v>
      </c>
      <c r="C34" s="372">
        <f t="shared" ref="C34:J34" si="4">SUM(C31:C33)</f>
        <v>0</v>
      </c>
      <c r="D34" s="372">
        <f t="shared" si="4"/>
        <v>0</v>
      </c>
      <c r="E34" s="372">
        <f t="shared" si="4"/>
        <v>0</v>
      </c>
      <c r="F34" s="372">
        <f t="shared" si="4"/>
        <v>0</v>
      </c>
      <c r="G34" s="382">
        <f t="shared" si="4"/>
        <v>0</v>
      </c>
      <c r="H34" s="382">
        <f t="shared" si="4"/>
        <v>0</v>
      </c>
      <c r="I34" s="382">
        <f t="shared" si="4"/>
        <v>0</v>
      </c>
      <c r="J34" s="371">
        <f t="shared" si="4"/>
        <v>0</v>
      </c>
    </row>
    <row r="35" spans="1:10" ht="15" thickTop="1">
      <c r="A35" s="381"/>
      <c r="B35" s="380"/>
      <c r="C35" s="368"/>
      <c r="D35" s="368"/>
      <c r="E35" s="368"/>
      <c r="F35" s="368"/>
      <c r="G35" s="367"/>
      <c r="H35" s="367"/>
      <c r="I35" s="366"/>
      <c r="J35" s="365"/>
    </row>
    <row r="36" spans="1:10">
      <c r="A36" s="379" t="s">
        <v>491</v>
      </c>
      <c r="B36" s="378" t="s">
        <v>585</v>
      </c>
      <c r="C36" s="368"/>
      <c r="D36" s="368"/>
      <c r="E36" s="368"/>
      <c r="F36" s="368"/>
      <c r="G36" s="367"/>
      <c r="H36" s="367"/>
      <c r="I36" s="366"/>
      <c r="J36" s="365"/>
    </row>
    <row r="37" spans="1:10">
      <c r="A37" s="376" t="s">
        <v>469</v>
      </c>
      <c r="B37" s="384" t="s">
        <v>584</v>
      </c>
      <c r="C37" s="368">
        <v>0</v>
      </c>
      <c r="D37" s="368">
        <v>0</v>
      </c>
      <c r="E37" s="368">
        <v>0</v>
      </c>
      <c r="F37" s="368">
        <v>0</v>
      </c>
      <c r="G37" s="367">
        <v>0</v>
      </c>
      <c r="H37" s="367">
        <v>0</v>
      </c>
      <c r="I37" s="367">
        <v>0</v>
      </c>
      <c r="J37" s="365">
        <f t="shared" ref="J37:J44" si="5">+E37+F37+G37+H37+I37</f>
        <v>0</v>
      </c>
    </row>
    <row r="38" spans="1:10">
      <c r="A38" s="376" t="s">
        <v>467</v>
      </c>
      <c r="B38" s="384" t="s">
        <v>583</v>
      </c>
      <c r="C38" s="368">
        <v>0</v>
      </c>
      <c r="D38" s="368">
        <v>0</v>
      </c>
      <c r="E38" s="368">
        <v>0</v>
      </c>
      <c r="F38" s="368">
        <v>0</v>
      </c>
      <c r="G38" s="367">
        <v>0</v>
      </c>
      <c r="H38" s="367">
        <v>0</v>
      </c>
      <c r="I38" s="367">
        <v>0</v>
      </c>
      <c r="J38" s="365">
        <f t="shared" si="5"/>
        <v>0</v>
      </c>
    </row>
    <row r="39" spans="1:10">
      <c r="A39" s="376" t="s">
        <v>484</v>
      </c>
      <c r="B39" s="384" t="s">
        <v>582</v>
      </c>
      <c r="C39" s="368">
        <v>0</v>
      </c>
      <c r="D39" s="368">
        <v>0</v>
      </c>
      <c r="E39" s="368">
        <v>0</v>
      </c>
      <c r="F39" s="368">
        <v>0</v>
      </c>
      <c r="G39" s="367">
        <v>0</v>
      </c>
      <c r="H39" s="367">
        <v>0</v>
      </c>
      <c r="I39" s="367">
        <v>0</v>
      </c>
      <c r="J39" s="365">
        <f t="shared" si="5"/>
        <v>0</v>
      </c>
    </row>
    <row r="40" spans="1:10">
      <c r="A40" s="376" t="s">
        <v>540</v>
      </c>
      <c r="B40" s="384" t="s">
        <v>581</v>
      </c>
      <c r="C40" s="368">
        <v>0</v>
      </c>
      <c r="D40" s="368">
        <v>0</v>
      </c>
      <c r="E40" s="368">
        <v>0</v>
      </c>
      <c r="F40" s="368">
        <v>0</v>
      </c>
      <c r="G40" s="367">
        <v>0</v>
      </c>
      <c r="H40" s="367">
        <v>0</v>
      </c>
      <c r="I40" s="367">
        <v>0</v>
      </c>
      <c r="J40" s="365">
        <f t="shared" si="5"/>
        <v>0</v>
      </c>
    </row>
    <row r="41" spans="1:10">
      <c r="A41" s="376" t="s">
        <v>580</v>
      </c>
      <c r="B41" s="384" t="s">
        <v>579</v>
      </c>
      <c r="C41" s="368">
        <v>0</v>
      </c>
      <c r="D41" s="368">
        <v>0</v>
      </c>
      <c r="E41" s="368">
        <v>0</v>
      </c>
      <c r="F41" s="368">
        <v>0</v>
      </c>
      <c r="G41" s="367">
        <v>0</v>
      </c>
      <c r="H41" s="367">
        <v>0</v>
      </c>
      <c r="I41" s="367">
        <v>0</v>
      </c>
      <c r="J41" s="365">
        <f t="shared" si="5"/>
        <v>0</v>
      </c>
    </row>
    <row r="42" spans="1:10">
      <c r="A42" s="376" t="s">
        <v>509</v>
      </c>
      <c r="B42" s="384" t="s">
        <v>578</v>
      </c>
      <c r="C42" s="368">
        <v>0</v>
      </c>
      <c r="D42" s="368">
        <v>0</v>
      </c>
      <c r="E42" s="368">
        <v>0</v>
      </c>
      <c r="F42" s="368">
        <v>0</v>
      </c>
      <c r="G42" s="367">
        <v>0</v>
      </c>
      <c r="H42" s="367">
        <v>0</v>
      </c>
      <c r="I42" s="367">
        <v>0</v>
      </c>
      <c r="J42" s="365">
        <f t="shared" si="5"/>
        <v>0</v>
      </c>
    </row>
    <row r="43" spans="1:10">
      <c r="A43" s="376" t="s">
        <v>577</v>
      </c>
      <c r="B43" s="384" t="s">
        <v>576</v>
      </c>
      <c r="C43" s="368">
        <v>0</v>
      </c>
      <c r="D43" s="368">
        <v>0</v>
      </c>
      <c r="E43" s="368">
        <v>0</v>
      </c>
      <c r="F43" s="368">
        <v>0</v>
      </c>
      <c r="G43" s="367">
        <v>0</v>
      </c>
      <c r="H43" s="367">
        <v>0</v>
      </c>
      <c r="I43" s="367">
        <v>0</v>
      </c>
      <c r="J43" s="365">
        <f t="shared" si="5"/>
        <v>0</v>
      </c>
    </row>
    <row r="44" spans="1:10" ht="15" thickBot="1">
      <c r="A44" s="376" t="s">
        <v>505</v>
      </c>
      <c r="B44" s="384" t="s">
        <v>575</v>
      </c>
      <c r="C44" s="368">
        <v>0</v>
      </c>
      <c r="D44" s="368">
        <v>0</v>
      </c>
      <c r="E44" s="368">
        <v>0</v>
      </c>
      <c r="F44" s="368">
        <v>0</v>
      </c>
      <c r="G44" s="367">
        <v>0</v>
      </c>
      <c r="H44" s="367">
        <v>0</v>
      </c>
      <c r="I44" s="367">
        <v>0</v>
      </c>
      <c r="J44" s="365">
        <f t="shared" si="5"/>
        <v>0</v>
      </c>
    </row>
    <row r="45" spans="1:10" ht="15.6" thickTop="1" thickBot="1">
      <c r="A45" s="383"/>
      <c r="B45" s="373" t="s">
        <v>574</v>
      </c>
      <c r="C45" s="372">
        <f t="shared" ref="C45:J45" si="6">SUM(C37:C44)</f>
        <v>0</v>
      </c>
      <c r="D45" s="372">
        <f t="shared" si="6"/>
        <v>0</v>
      </c>
      <c r="E45" s="372">
        <f t="shared" si="6"/>
        <v>0</v>
      </c>
      <c r="F45" s="372">
        <f t="shared" si="6"/>
        <v>0</v>
      </c>
      <c r="G45" s="382">
        <f t="shared" si="6"/>
        <v>0</v>
      </c>
      <c r="H45" s="382">
        <f t="shared" si="6"/>
        <v>0</v>
      </c>
      <c r="I45" s="382">
        <f t="shared" si="6"/>
        <v>0</v>
      </c>
      <c r="J45" s="371">
        <f t="shared" si="6"/>
        <v>0</v>
      </c>
    </row>
    <row r="46" spans="1:10" ht="15" thickTop="1">
      <c r="A46" s="381"/>
      <c r="B46" s="378"/>
      <c r="C46" s="368"/>
      <c r="D46" s="368"/>
      <c r="E46" s="368"/>
      <c r="F46" s="368"/>
      <c r="G46" s="367"/>
      <c r="H46" s="367"/>
      <c r="I46" s="366"/>
      <c r="J46" s="365"/>
    </row>
    <row r="47" spans="1:10">
      <c r="A47" s="379" t="s">
        <v>498</v>
      </c>
      <c r="B47" s="378" t="s">
        <v>573</v>
      </c>
      <c r="C47" s="368"/>
      <c r="D47" s="368"/>
      <c r="E47" s="368"/>
      <c r="F47" s="368"/>
      <c r="G47" s="367"/>
      <c r="H47" s="367"/>
      <c r="I47" s="366"/>
      <c r="J47" s="365"/>
    </row>
    <row r="48" spans="1:10">
      <c r="A48" s="376" t="s">
        <v>469</v>
      </c>
      <c r="B48" s="389" t="s">
        <v>572</v>
      </c>
      <c r="C48" s="368">
        <v>0</v>
      </c>
      <c r="D48" s="368">
        <v>0</v>
      </c>
      <c r="E48" s="368">
        <f>C48-D48</f>
        <v>0</v>
      </c>
      <c r="F48" s="368">
        <v>0</v>
      </c>
      <c r="G48" s="367">
        <v>0</v>
      </c>
      <c r="H48" s="367">
        <v>0</v>
      </c>
      <c r="I48" s="367">
        <v>0</v>
      </c>
      <c r="J48" s="365">
        <f>+E48+F48+G48+H48+I48</f>
        <v>0</v>
      </c>
    </row>
    <row r="49" spans="1:10">
      <c r="A49" s="376" t="s">
        <v>467</v>
      </c>
      <c r="B49" s="384" t="s">
        <v>134</v>
      </c>
      <c r="C49" s="368">
        <v>0</v>
      </c>
      <c r="D49" s="368">
        <v>0</v>
      </c>
      <c r="E49" s="368">
        <f>C49-D49</f>
        <v>0</v>
      </c>
      <c r="F49" s="368">
        <v>0</v>
      </c>
      <c r="G49" s="367">
        <v>0</v>
      </c>
      <c r="H49" s="367">
        <v>0</v>
      </c>
      <c r="I49" s="367">
        <v>0</v>
      </c>
      <c r="J49" s="365">
        <f>+E49+F49+G49+H49+I49</f>
        <v>0</v>
      </c>
    </row>
    <row r="50" spans="1:10" ht="15" thickBot="1">
      <c r="A50" s="376" t="s">
        <v>484</v>
      </c>
      <c r="B50" s="384" t="s">
        <v>571</v>
      </c>
      <c r="C50" s="368">
        <v>0</v>
      </c>
      <c r="D50" s="368">
        <v>0</v>
      </c>
      <c r="E50" s="368">
        <f>C50-D50</f>
        <v>0</v>
      </c>
      <c r="F50" s="368">
        <v>0</v>
      </c>
      <c r="G50" s="367">
        <v>0</v>
      </c>
      <c r="H50" s="367">
        <v>0</v>
      </c>
      <c r="I50" s="367">
        <v>0</v>
      </c>
      <c r="J50" s="365">
        <f>+E50+F50+G50+H50+I50</f>
        <v>0</v>
      </c>
    </row>
    <row r="51" spans="1:10" ht="15.6" thickTop="1" thickBot="1">
      <c r="A51" s="383"/>
      <c r="B51" s="373" t="s">
        <v>570</v>
      </c>
      <c r="C51" s="372">
        <f t="shared" ref="C51:J51" si="7">SUM(C48:C50)</f>
        <v>0</v>
      </c>
      <c r="D51" s="372">
        <f t="shared" si="7"/>
        <v>0</v>
      </c>
      <c r="E51" s="372">
        <f t="shared" si="7"/>
        <v>0</v>
      </c>
      <c r="F51" s="372">
        <f t="shared" si="7"/>
        <v>0</v>
      </c>
      <c r="G51" s="382">
        <f t="shared" si="7"/>
        <v>0</v>
      </c>
      <c r="H51" s="382">
        <f t="shared" si="7"/>
        <v>0</v>
      </c>
      <c r="I51" s="382">
        <f t="shared" si="7"/>
        <v>0</v>
      </c>
      <c r="J51" s="371">
        <f t="shared" si="7"/>
        <v>0</v>
      </c>
    </row>
    <row r="52" spans="1:10" ht="15" thickTop="1">
      <c r="A52" s="381"/>
      <c r="B52" s="380"/>
      <c r="C52" s="368"/>
      <c r="D52" s="368"/>
      <c r="E52" s="368"/>
      <c r="F52" s="368"/>
      <c r="G52" s="367"/>
      <c r="H52" s="367"/>
      <c r="I52" s="366"/>
      <c r="J52" s="365"/>
    </row>
    <row r="53" spans="1:10">
      <c r="A53" s="379" t="s">
        <v>509</v>
      </c>
      <c r="B53" s="378" t="s">
        <v>569</v>
      </c>
      <c r="C53" s="368"/>
      <c r="D53" s="368"/>
      <c r="E53" s="368"/>
      <c r="F53" s="368"/>
      <c r="G53" s="367"/>
      <c r="H53" s="367"/>
      <c r="I53" s="366"/>
      <c r="J53" s="365"/>
    </row>
    <row r="54" spans="1:10">
      <c r="A54" s="376" t="s">
        <v>568</v>
      </c>
      <c r="B54" s="384" t="s">
        <v>129</v>
      </c>
      <c r="C54" s="368">
        <v>0</v>
      </c>
      <c r="D54" s="368">
        <v>0</v>
      </c>
      <c r="E54" s="368">
        <f>C54-D54</f>
        <v>0</v>
      </c>
      <c r="F54" s="368">
        <v>0</v>
      </c>
      <c r="G54" s="367">
        <v>0</v>
      </c>
      <c r="H54" s="367">
        <v>0</v>
      </c>
      <c r="I54" s="367">
        <v>0</v>
      </c>
      <c r="J54" s="365">
        <f>+E54+F54+G54+H54+I54</f>
        <v>0</v>
      </c>
    </row>
    <row r="55" spans="1:10">
      <c r="A55" s="376" t="s">
        <v>567</v>
      </c>
      <c r="B55" s="384" t="s">
        <v>566</v>
      </c>
      <c r="C55" s="368">
        <v>0</v>
      </c>
      <c r="D55" s="368">
        <v>0</v>
      </c>
      <c r="E55" s="368">
        <f>C55-D55</f>
        <v>0</v>
      </c>
      <c r="F55" s="368">
        <v>0</v>
      </c>
      <c r="G55" s="367">
        <v>0</v>
      </c>
      <c r="H55" s="367">
        <v>0</v>
      </c>
      <c r="I55" s="367">
        <v>0</v>
      </c>
      <c r="J55" s="365">
        <f>+E55+F55+G55+H55+I55</f>
        <v>0</v>
      </c>
    </row>
    <row r="56" spans="1:10" ht="29.4" thickBot="1">
      <c r="A56" s="376" t="s">
        <v>484</v>
      </c>
      <c r="B56" s="384" t="s">
        <v>565</v>
      </c>
      <c r="C56" s="368">
        <v>0</v>
      </c>
      <c r="D56" s="368">
        <v>0</v>
      </c>
      <c r="E56" s="368">
        <f>C56-D56</f>
        <v>0</v>
      </c>
      <c r="F56" s="368">
        <v>0</v>
      </c>
      <c r="G56" s="367">
        <v>0</v>
      </c>
      <c r="H56" s="367">
        <v>0</v>
      </c>
      <c r="I56" s="367">
        <v>0</v>
      </c>
      <c r="J56" s="365">
        <f>+E56+F56+G56+H56+I56</f>
        <v>0</v>
      </c>
    </row>
    <row r="57" spans="1:10" ht="15.6" thickTop="1" thickBot="1">
      <c r="A57" s="383"/>
      <c r="B57" s="373" t="s">
        <v>564</v>
      </c>
      <c r="C57" s="372">
        <f t="shared" ref="C57:J57" si="8">SUM(C54:C56)</f>
        <v>0</v>
      </c>
      <c r="D57" s="372">
        <f t="shared" si="8"/>
        <v>0</v>
      </c>
      <c r="E57" s="372">
        <f t="shared" si="8"/>
        <v>0</v>
      </c>
      <c r="F57" s="372">
        <f t="shared" si="8"/>
        <v>0</v>
      </c>
      <c r="G57" s="382">
        <f t="shared" si="8"/>
        <v>0</v>
      </c>
      <c r="H57" s="382">
        <f t="shared" si="8"/>
        <v>0</v>
      </c>
      <c r="I57" s="382">
        <f t="shared" si="8"/>
        <v>0</v>
      </c>
      <c r="J57" s="371">
        <f t="shared" si="8"/>
        <v>0</v>
      </c>
    </row>
    <row r="58" spans="1:10" ht="15" thickTop="1">
      <c r="A58" s="381"/>
      <c r="B58" s="380"/>
      <c r="C58" s="368"/>
      <c r="D58" s="368"/>
      <c r="E58" s="368"/>
      <c r="F58" s="368"/>
      <c r="G58" s="367"/>
      <c r="H58" s="367"/>
      <c r="I58" s="366"/>
      <c r="J58" s="365"/>
    </row>
    <row r="59" spans="1:10">
      <c r="A59" s="379" t="s">
        <v>507</v>
      </c>
      <c r="B59" s="378" t="s">
        <v>563</v>
      </c>
      <c r="C59" s="368"/>
      <c r="D59" s="368"/>
      <c r="E59" s="368"/>
      <c r="F59" s="368"/>
      <c r="G59" s="367"/>
      <c r="H59" s="367"/>
      <c r="I59" s="367"/>
      <c r="J59" s="365"/>
    </row>
    <row r="60" spans="1:10">
      <c r="A60" s="376" t="s">
        <v>469</v>
      </c>
      <c r="B60" s="384" t="s">
        <v>562</v>
      </c>
      <c r="C60" s="368">
        <v>0</v>
      </c>
      <c r="D60" s="368">
        <v>0</v>
      </c>
      <c r="E60" s="368">
        <f>C60-D60</f>
        <v>0</v>
      </c>
      <c r="F60" s="368">
        <v>0</v>
      </c>
      <c r="G60" s="367">
        <v>0</v>
      </c>
      <c r="H60" s="367">
        <v>0</v>
      </c>
      <c r="I60" s="367">
        <v>0</v>
      </c>
      <c r="J60" s="365">
        <f>+E60+F60+G60+H60+I60</f>
        <v>0</v>
      </c>
    </row>
    <row r="61" spans="1:10" ht="15" thickBot="1">
      <c r="A61" s="376" t="s">
        <v>467</v>
      </c>
      <c r="B61" s="384" t="s">
        <v>561</v>
      </c>
      <c r="C61" s="368">
        <v>0</v>
      </c>
      <c r="D61" s="368">
        <v>0</v>
      </c>
      <c r="E61" s="368">
        <v>0</v>
      </c>
      <c r="F61" s="368">
        <v>0</v>
      </c>
      <c r="G61" s="367">
        <v>0</v>
      </c>
      <c r="H61" s="367">
        <v>0</v>
      </c>
      <c r="I61" s="367">
        <v>0</v>
      </c>
      <c r="J61" s="365">
        <f>+E61+F61+G61+H61+I61</f>
        <v>0</v>
      </c>
    </row>
    <row r="62" spans="1:10" ht="15.6" thickTop="1" thickBot="1">
      <c r="A62" s="383"/>
      <c r="B62" s="373" t="s">
        <v>560</v>
      </c>
      <c r="C62" s="372">
        <f t="shared" ref="C62:J62" si="9">+C61+C60</f>
        <v>0</v>
      </c>
      <c r="D62" s="372">
        <f t="shared" si="9"/>
        <v>0</v>
      </c>
      <c r="E62" s="372">
        <f t="shared" si="9"/>
        <v>0</v>
      </c>
      <c r="F62" s="372">
        <f t="shared" si="9"/>
        <v>0</v>
      </c>
      <c r="G62" s="372">
        <f t="shared" si="9"/>
        <v>0</v>
      </c>
      <c r="H62" s="372">
        <f t="shared" si="9"/>
        <v>0</v>
      </c>
      <c r="I62" s="372">
        <f t="shared" si="9"/>
        <v>0</v>
      </c>
      <c r="J62" s="371">
        <f t="shared" si="9"/>
        <v>0</v>
      </c>
    </row>
    <row r="63" spans="1:10" ht="15" thickTop="1">
      <c r="A63" s="381"/>
      <c r="B63" s="380"/>
      <c r="C63" s="368"/>
      <c r="D63" s="368"/>
      <c r="E63" s="368"/>
      <c r="F63" s="368"/>
      <c r="G63" s="367"/>
      <c r="H63" s="367"/>
      <c r="I63" s="366"/>
      <c r="J63" s="365"/>
    </row>
    <row r="64" spans="1:10">
      <c r="A64" s="379" t="s">
        <v>505</v>
      </c>
      <c r="B64" s="378" t="s">
        <v>559</v>
      </c>
      <c r="C64" s="368"/>
      <c r="D64" s="368"/>
      <c r="E64" s="368"/>
      <c r="F64" s="368"/>
      <c r="G64" s="367"/>
      <c r="H64" s="367"/>
      <c r="I64" s="366"/>
      <c r="J64" s="365"/>
    </row>
    <row r="65" spans="1:10">
      <c r="A65" s="376" t="s">
        <v>469</v>
      </c>
      <c r="B65" s="384" t="s">
        <v>558</v>
      </c>
      <c r="C65" s="368">
        <v>0</v>
      </c>
      <c r="D65" s="368">
        <v>0</v>
      </c>
      <c r="E65" s="368">
        <f>C65-D65</f>
        <v>0</v>
      </c>
      <c r="F65" s="368">
        <v>0</v>
      </c>
      <c r="G65" s="367">
        <v>0</v>
      </c>
      <c r="H65" s="367">
        <v>0</v>
      </c>
      <c r="I65" s="367">
        <v>0</v>
      </c>
      <c r="J65" s="365">
        <f>+E65+F65+G65+H65+I65</f>
        <v>0</v>
      </c>
    </row>
    <row r="66" spans="1:10">
      <c r="A66" s="376" t="s">
        <v>467</v>
      </c>
      <c r="B66" s="384" t="s">
        <v>557</v>
      </c>
      <c r="C66" s="368">
        <v>0</v>
      </c>
      <c r="D66" s="368">
        <v>0</v>
      </c>
      <c r="E66" s="368">
        <f>C66-D66</f>
        <v>0</v>
      </c>
      <c r="F66" s="368">
        <v>0</v>
      </c>
      <c r="G66" s="367">
        <v>0</v>
      </c>
      <c r="H66" s="367">
        <v>0</v>
      </c>
      <c r="I66" s="367">
        <v>0</v>
      </c>
      <c r="J66" s="365">
        <f>+E66+F66+G66+H66+I66</f>
        <v>0</v>
      </c>
    </row>
    <row r="67" spans="1:10" ht="15" thickBot="1">
      <c r="A67" s="376" t="s">
        <v>484</v>
      </c>
      <c r="B67" s="384" t="s">
        <v>556</v>
      </c>
      <c r="C67" s="368">
        <v>0</v>
      </c>
      <c r="D67" s="368">
        <v>0</v>
      </c>
      <c r="E67" s="368">
        <f>C67-D67</f>
        <v>0</v>
      </c>
      <c r="F67" s="368">
        <v>0</v>
      </c>
      <c r="G67" s="367">
        <v>0</v>
      </c>
      <c r="H67" s="367">
        <v>0</v>
      </c>
      <c r="I67" s="367">
        <v>0</v>
      </c>
      <c r="J67" s="365">
        <f>+E67+F67+G67+H67+I67</f>
        <v>0</v>
      </c>
    </row>
    <row r="68" spans="1:10" ht="15.6" thickTop="1" thickBot="1">
      <c r="A68" s="383"/>
      <c r="B68" s="373" t="s">
        <v>555</v>
      </c>
      <c r="C68" s="372">
        <f t="shared" ref="C68:J68" si="10">SUM(C65:C67)</f>
        <v>0</v>
      </c>
      <c r="D68" s="372">
        <f t="shared" si="10"/>
        <v>0</v>
      </c>
      <c r="E68" s="372">
        <f t="shared" si="10"/>
        <v>0</v>
      </c>
      <c r="F68" s="372">
        <f t="shared" si="10"/>
        <v>0</v>
      </c>
      <c r="G68" s="382">
        <f t="shared" si="10"/>
        <v>0</v>
      </c>
      <c r="H68" s="382">
        <f t="shared" si="10"/>
        <v>0</v>
      </c>
      <c r="I68" s="382">
        <f t="shared" si="10"/>
        <v>0</v>
      </c>
      <c r="J68" s="371">
        <f t="shared" si="10"/>
        <v>0</v>
      </c>
    </row>
    <row r="69" spans="1:10" ht="15" thickTop="1">
      <c r="A69" s="381"/>
      <c r="B69" s="380"/>
      <c r="C69" s="368"/>
      <c r="D69" s="368"/>
      <c r="E69" s="368"/>
      <c r="F69" s="368"/>
      <c r="G69" s="367"/>
      <c r="H69" s="367"/>
      <c r="I69" s="366"/>
      <c r="J69" s="365"/>
    </row>
    <row r="70" spans="1:10">
      <c r="A70" s="379" t="s">
        <v>521</v>
      </c>
      <c r="B70" s="378" t="s">
        <v>554</v>
      </c>
      <c r="C70" s="368"/>
      <c r="D70" s="368"/>
      <c r="E70" s="368"/>
      <c r="F70" s="368"/>
      <c r="G70" s="367"/>
      <c r="H70" s="367"/>
      <c r="I70" s="366"/>
      <c r="J70" s="365"/>
    </row>
    <row r="71" spans="1:10">
      <c r="A71" s="376" t="s">
        <v>469</v>
      </c>
      <c r="B71" s="384" t="s">
        <v>553</v>
      </c>
      <c r="C71" s="368">
        <v>0</v>
      </c>
      <c r="D71" s="368">
        <v>0</v>
      </c>
      <c r="E71" s="368">
        <f t="shared" ref="E71:E79" si="11">C71-D71</f>
        <v>0</v>
      </c>
      <c r="F71" s="368">
        <v>0</v>
      </c>
      <c r="G71" s="367">
        <v>0</v>
      </c>
      <c r="H71" s="367">
        <v>0</v>
      </c>
      <c r="I71" s="367">
        <v>0</v>
      </c>
      <c r="J71" s="365">
        <f t="shared" ref="J71:J79" si="12">+E71+F71+G71+H71+I71</f>
        <v>0</v>
      </c>
    </row>
    <row r="72" spans="1:10">
      <c r="A72" s="377" t="s">
        <v>467</v>
      </c>
      <c r="B72" s="384" t="s">
        <v>552</v>
      </c>
      <c r="C72" s="368">
        <v>0</v>
      </c>
      <c r="D72" s="368">
        <v>0</v>
      </c>
      <c r="E72" s="368">
        <f t="shared" si="11"/>
        <v>0</v>
      </c>
      <c r="F72" s="368">
        <v>0</v>
      </c>
      <c r="G72" s="367">
        <v>0</v>
      </c>
      <c r="H72" s="367">
        <v>0</v>
      </c>
      <c r="I72" s="367">
        <v>0</v>
      </c>
      <c r="J72" s="365">
        <f t="shared" si="12"/>
        <v>0</v>
      </c>
    </row>
    <row r="73" spans="1:10">
      <c r="A73" s="377" t="s">
        <v>484</v>
      </c>
      <c r="B73" s="384" t="s">
        <v>119</v>
      </c>
      <c r="C73" s="368">
        <v>0</v>
      </c>
      <c r="D73" s="368">
        <v>0</v>
      </c>
      <c r="E73" s="368">
        <f t="shared" si="11"/>
        <v>0</v>
      </c>
      <c r="F73" s="368">
        <v>0</v>
      </c>
      <c r="G73" s="367">
        <v>0</v>
      </c>
      <c r="H73" s="367">
        <v>0</v>
      </c>
      <c r="I73" s="367">
        <v>0</v>
      </c>
      <c r="J73" s="365">
        <f t="shared" si="12"/>
        <v>0</v>
      </c>
    </row>
    <row r="74" spans="1:10">
      <c r="A74" s="377" t="s">
        <v>491</v>
      </c>
      <c r="B74" s="384" t="s">
        <v>551</v>
      </c>
      <c r="C74" s="368">
        <v>0</v>
      </c>
      <c r="D74" s="368">
        <v>0</v>
      </c>
      <c r="E74" s="368">
        <f t="shared" si="11"/>
        <v>0</v>
      </c>
      <c r="F74" s="368">
        <v>0</v>
      </c>
      <c r="G74" s="367">
        <v>0</v>
      </c>
      <c r="H74" s="367">
        <v>0</v>
      </c>
      <c r="I74" s="367">
        <v>0</v>
      </c>
      <c r="J74" s="365">
        <f t="shared" si="12"/>
        <v>0</v>
      </c>
    </row>
    <row r="75" spans="1:10">
      <c r="A75" s="377" t="s">
        <v>498</v>
      </c>
      <c r="B75" s="384" t="s">
        <v>550</v>
      </c>
      <c r="C75" s="368">
        <v>0</v>
      </c>
      <c r="D75" s="368">
        <v>0</v>
      </c>
      <c r="E75" s="368">
        <f t="shared" si="11"/>
        <v>0</v>
      </c>
      <c r="F75" s="368">
        <v>0</v>
      </c>
      <c r="G75" s="367">
        <v>0</v>
      </c>
      <c r="H75" s="367">
        <v>0</v>
      </c>
      <c r="I75" s="367">
        <v>0</v>
      </c>
      <c r="J75" s="365">
        <f t="shared" si="12"/>
        <v>0</v>
      </c>
    </row>
    <row r="76" spans="1:10">
      <c r="A76" s="377" t="s">
        <v>509</v>
      </c>
      <c r="B76" s="384" t="s">
        <v>549</v>
      </c>
      <c r="C76" s="368">
        <v>0</v>
      </c>
      <c r="D76" s="368">
        <v>0</v>
      </c>
      <c r="E76" s="368">
        <f t="shared" si="11"/>
        <v>0</v>
      </c>
      <c r="F76" s="368">
        <v>0</v>
      </c>
      <c r="G76" s="367">
        <v>0</v>
      </c>
      <c r="H76" s="367">
        <v>0</v>
      </c>
      <c r="I76" s="367">
        <v>0</v>
      </c>
      <c r="J76" s="365">
        <f t="shared" si="12"/>
        <v>0</v>
      </c>
    </row>
    <row r="77" spans="1:10">
      <c r="A77" s="377" t="s">
        <v>507</v>
      </c>
      <c r="B77" s="384" t="s">
        <v>548</v>
      </c>
      <c r="C77" s="368">
        <v>0</v>
      </c>
      <c r="D77" s="368">
        <v>0</v>
      </c>
      <c r="E77" s="368">
        <f t="shared" si="11"/>
        <v>0</v>
      </c>
      <c r="F77" s="368">
        <v>0</v>
      </c>
      <c r="G77" s="367">
        <v>0</v>
      </c>
      <c r="H77" s="367">
        <v>0</v>
      </c>
      <c r="I77" s="367">
        <v>0</v>
      </c>
      <c r="J77" s="365">
        <f t="shared" si="12"/>
        <v>0</v>
      </c>
    </row>
    <row r="78" spans="1:10">
      <c r="A78" s="377" t="s">
        <v>505</v>
      </c>
      <c r="B78" s="384" t="s">
        <v>547</v>
      </c>
      <c r="C78" s="368">
        <v>0</v>
      </c>
      <c r="D78" s="368">
        <v>0</v>
      </c>
      <c r="E78" s="368">
        <f t="shared" si="11"/>
        <v>0</v>
      </c>
      <c r="F78" s="368">
        <v>0</v>
      </c>
      <c r="G78" s="367">
        <v>0</v>
      </c>
      <c r="H78" s="367">
        <v>0</v>
      </c>
      <c r="I78" s="367">
        <v>0</v>
      </c>
      <c r="J78" s="365">
        <f t="shared" si="12"/>
        <v>0</v>
      </c>
    </row>
    <row r="79" spans="1:10" ht="29.4" thickBot="1">
      <c r="A79" s="376" t="s">
        <v>521</v>
      </c>
      <c r="B79" s="384" t="s">
        <v>546</v>
      </c>
      <c r="C79" s="368">
        <v>0</v>
      </c>
      <c r="D79" s="368">
        <v>0</v>
      </c>
      <c r="E79" s="368">
        <f t="shared" si="11"/>
        <v>0</v>
      </c>
      <c r="F79" s="368">
        <v>0</v>
      </c>
      <c r="G79" s="367">
        <v>0</v>
      </c>
      <c r="H79" s="367">
        <v>0</v>
      </c>
      <c r="I79" s="367">
        <v>0</v>
      </c>
      <c r="J79" s="365">
        <f t="shared" si="12"/>
        <v>0</v>
      </c>
    </row>
    <row r="80" spans="1:10" ht="15.6" thickTop="1" thickBot="1">
      <c r="A80" s="383"/>
      <c r="B80" s="373" t="s">
        <v>545</v>
      </c>
      <c r="C80" s="372">
        <f t="shared" ref="C80:J80" si="13">SUM(C71:C79)</f>
        <v>0</v>
      </c>
      <c r="D80" s="372">
        <f t="shared" si="13"/>
        <v>0</v>
      </c>
      <c r="E80" s="372">
        <f t="shared" si="13"/>
        <v>0</v>
      </c>
      <c r="F80" s="372">
        <f t="shared" si="13"/>
        <v>0</v>
      </c>
      <c r="G80" s="382">
        <f t="shared" si="13"/>
        <v>0</v>
      </c>
      <c r="H80" s="382">
        <f t="shared" si="13"/>
        <v>0</v>
      </c>
      <c r="I80" s="382">
        <f t="shared" si="13"/>
        <v>0</v>
      </c>
      <c r="J80" s="371">
        <f t="shared" si="13"/>
        <v>0</v>
      </c>
    </row>
    <row r="81" spans="1:10" ht="15" thickTop="1">
      <c r="A81" s="381"/>
      <c r="B81" s="380"/>
      <c r="C81" s="368"/>
      <c r="D81" s="368"/>
      <c r="E81" s="368"/>
      <c r="F81" s="368"/>
      <c r="G81" s="367"/>
      <c r="H81" s="367"/>
      <c r="I81" s="366"/>
      <c r="J81" s="365"/>
    </row>
    <row r="82" spans="1:10">
      <c r="A82" s="379" t="s">
        <v>519</v>
      </c>
      <c r="B82" s="378" t="s">
        <v>544</v>
      </c>
      <c r="C82" s="368"/>
      <c r="D82" s="368"/>
      <c r="E82" s="368"/>
      <c r="F82" s="368"/>
      <c r="G82" s="367"/>
      <c r="H82" s="367"/>
      <c r="I82" s="366"/>
      <c r="J82" s="365"/>
    </row>
    <row r="83" spans="1:10">
      <c r="A83" s="376" t="s">
        <v>469</v>
      </c>
      <c r="B83" s="384" t="s">
        <v>543</v>
      </c>
      <c r="C83" s="368">
        <v>0</v>
      </c>
      <c r="D83" s="368">
        <v>0</v>
      </c>
      <c r="E83" s="368">
        <f t="shared" ref="E83:E88" si="14">C83-D83</f>
        <v>0</v>
      </c>
      <c r="F83" s="368">
        <v>0</v>
      </c>
      <c r="G83" s="367">
        <v>0</v>
      </c>
      <c r="H83" s="367">
        <v>0</v>
      </c>
      <c r="I83" s="367">
        <v>0</v>
      </c>
      <c r="J83" s="365">
        <f t="shared" ref="J83:J88" si="15">+E83+F83+G83+H83+I83</f>
        <v>0</v>
      </c>
    </row>
    <row r="84" spans="1:10">
      <c r="A84" s="377" t="s">
        <v>467</v>
      </c>
      <c r="B84" s="384" t="s">
        <v>542</v>
      </c>
      <c r="C84" s="368">
        <v>0</v>
      </c>
      <c r="D84" s="368">
        <v>0</v>
      </c>
      <c r="E84" s="368">
        <f t="shared" si="14"/>
        <v>0</v>
      </c>
      <c r="F84" s="368">
        <v>0</v>
      </c>
      <c r="G84" s="367">
        <v>0</v>
      </c>
      <c r="H84" s="367">
        <v>0</v>
      </c>
      <c r="I84" s="367">
        <v>0</v>
      </c>
      <c r="J84" s="365">
        <f t="shared" si="15"/>
        <v>0</v>
      </c>
    </row>
    <row r="85" spans="1:10">
      <c r="A85" s="377" t="s">
        <v>484</v>
      </c>
      <c r="B85" s="384" t="s">
        <v>541</v>
      </c>
      <c r="C85" s="368">
        <v>0</v>
      </c>
      <c r="D85" s="368">
        <v>0</v>
      </c>
      <c r="E85" s="368">
        <f t="shared" si="14"/>
        <v>0</v>
      </c>
      <c r="F85" s="368">
        <v>0</v>
      </c>
      <c r="G85" s="367">
        <v>0</v>
      </c>
      <c r="H85" s="367">
        <v>0</v>
      </c>
      <c r="I85" s="367">
        <v>0</v>
      </c>
      <c r="J85" s="365">
        <f t="shared" si="15"/>
        <v>0</v>
      </c>
    </row>
    <row r="86" spans="1:10">
      <c r="A86" s="376" t="s">
        <v>540</v>
      </c>
      <c r="B86" s="384" t="s">
        <v>539</v>
      </c>
      <c r="C86" s="368">
        <v>0</v>
      </c>
      <c r="D86" s="368">
        <v>0</v>
      </c>
      <c r="E86" s="368">
        <f t="shared" si="14"/>
        <v>0</v>
      </c>
      <c r="F86" s="368">
        <v>0</v>
      </c>
      <c r="G86" s="367">
        <v>0</v>
      </c>
      <c r="H86" s="367">
        <v>0</v>
      </c>
      <c r="I86" s="367">
        <v>0</v>
      </c>
      <c r="J86" s="365">
        <f t="shared" si="15"/>
        <v>0</v>
      </c>
    </row>
    <row r="87" spans="1:10">
      <c r="A87" s="376" t="s">
        <v>498</v>
      </c>
      <c r="B87" s="384" t="s">
        <v>538</v>
      </c>
      <c r="C87" s="368">
        <v>0</v>
      </c>
      <c r="D87" s="368">
        <v>0</v>
      </c>
      <c r="E87" s="368">
        <f t="shared" si="14"/>
        <v>0</v>
      </c>
      <c r="F87" s="368">
        <v>0</v>
      </c>
      <c r="G87" s="367">
        <v>0</v>
      </c>
      <c r="H87" s="367">
        <v>0</v>
      </c>
      <c r="I87" s="367">
        <v>0</v>
      </c>
      <c r="J87" s="365">
        <f t="shared" si="15"/>
        <v>0</v>
      </c>
    </row>
    <row r="88" spans="1:10" ht="29.4" thickBot="1">
      <c r="A88" s="376" t="s">
        <v>509</v>
      </c>
      <c r="B88" s="384" t="s">
        <v>537</v>
      </c>
      <c r="C88" s="368">
        <v>0</v>
      </c>
      <c r="D88" s="368">
        <v>0</v>
      </c>
      <c r="E88" s="368">
        <f t="shared" si="14"/>
        <v>0</v>
      </c>
      <c r="F88" s="368">
        <v>0</v>
      </c>
      <c r="G88" s="367">
        <v>0</v>
      </c>
      <c r="H88" s="367">
        <v>0</v>
      </c>
      <c r="I88" s="367">
        <v>0</v>
      </c>
      <c r="J88" s="365">
        <f t="shared" si="15"/>
        <v>0</v>
      </c>
    </row>
    <row r="89" spans="1:10" ht="15.6" thickTop="1" thickBot="1">
      <c r="A89" s="383"/>
      <c r="B89" s="373" t="s">
        <v>536</v>
      </c>
      <c r="C89" s="372">
        <f t="shared" ref="C89:J89" si="16">SUM(C83:C88)</f>
        <v>0</v>
      </c>
      <c r="D89" s="372">
        <f t="shared" si="16"/>
        <v>0</v>
      </c>
      <c r="E89" s="372">
        <f t="shared" si="16"/>
        <v>0</v>
      </c>
      <c r="F89" s="372">
        <f t="shared" si="16"/>
        <v>0</v>
      </c>
      <c r="G89" s="382">
        <f t="shared" si="16"/>
        <v>0</v>
      </c>
      <c r="H89" s="382">
        <f t="shared" si="16"/>
        <v>0</v>
      </c>
      <c r="I89" s="382">
        <f t="shared" si="16"/>
        <v>0</v>
      </c>
      <c r="J89" s="371">
        <f t="shared" si="16"/>
        <v>0</v>
      </c>
    </row>
    <row r="90" spans="1:10" ht="15" thickTop="1">
      <c r="A90" s="381"/>
      <c r="B90" s="380"/>
      <c r="C90" s="368"/>
      <c r="D90" s="368"/>
      <c r="E90" s="368"/>
      <c r="F90" s="368"/>
      <c r="G90" s="367"/>
      <c r="H90" s="367"/>
      <c r="I90" s="366"/>
      <c r="J90" s="365"/>
    </row>
    <row r="91" spans="1:10">
      <c r="A91" s="379" t="s">
        <v>535</v>
      </c>
      <c r="B91" s="378" t="s">
        <v>534</v>
      </c>
      <c r="C91" s="368"/>
      <c r="D91" s="368"/>
      <c r="E91" s="368"/>
      <c r="F91" s="368"/>
      <c r="G91" s="367"/>
      <c r="H91" s="367"/>
      <c r="I91" s="366"/>
      <c r="J91" s="365"/>
    </row>
    <row r="92" spans="1:10">
      <c r="A92" s="376" t="s">
        <v>469</v>
      </c>
      <c r="B92" s="384" t="s">
        <v>533</v>
      </c>
      <c r="C92" s="368">
        <v>0</v>
      </c>
      <c r="D92" s="368">
        <v>0</v>
      </c>
      <c r="E92" s="368">
        <f>C92-D92</f>
        <v>0</v>
      </c>
      <c r="F92" s="368">
        <v>0</v>
      </c>
      <c r="G92" s="367">
        <v>0</v>
      </c>
      <c r="H92" s="367">
        <v>0</v>
      </c>
      <c r="I92" s="367">
        <v>0</v>
      </c>
      <c r="J92" s="365">
        <f>+E92+F92+G92+H92+I92</f>
        <v>0</v>
      </c>
    </row>
    <row r="93" spans="1:10">
      <c r="A93" s="377" t="s">
        <v>467</v>
      </c>
      <c r="B93" s="384" t="s">
        <v>114</v>
      </c>
      <c r="C93" s="368">
        <v>0</v>
      </c>
      <c r="D93" s="368">
        <v>0</v>
      </c>
      <c r="E93" s="368">
        <f>C93-D93</f>
        <v>0</v>
      </c>
      <c r="F93" s="368">
        <v>0</v>
      </c>
      <c r="G93" s="367">
        <v>0</v>
      </c>
      <c r="H93" s="367">
        <v>0</v>
      </c>
      <c r="I93" s="367">
        <v>0</v>
      </c>
      <c r="J93" s="365">
        <f>+E93+F93+G93+H93+I93</f>
        <v>0</v>
      </c>
    </row>
    <row r="94" spans="1:10" ht="29.4" thickBot="1">
      <c r="A94" s="376" t="s">
        <v>484</v>
      </c>
      <c r="B94" s="384" t="s">
        <v>532</v>
      </c>
      <c r="C94" s="368">
        <v>0</v>
      </c>
      <c r="D94" s="368">
        <v>0</v>
      </c>
      <c r="E94" s="368">
        <f>C94-D94</f>
        <v>0</v>
      </c>
      <c r="F94" s="368">
        <v>0</v>
      </c>
      <c r="G94" s="367">
        <v>0</v>
      </c>
      <c r="H94" s="367">
        <v>0</v>
      </c>
      <c r="I94" s="367">
        <v>0</v>
      </c>
      <c r="J94" s="365">
        <f>+E94+F94+G94+H94+I94</f>
        <v>0</v>
      </c>
    </row>
    <row r="95" spans="1:10" ht="15.6" thickTop="1" thickBot="1">
      <c r="A95" s="383"/>
      <c r="B95" s="373" t="s">
        <v>531</v>
      </c>
      <c r="C95" s="372">
        <f t="shared" ref="C95:J95" si="17">SUM(C92:C94)</f>
        <v>0</v>
      </c>
      <c r="D95" s="372">
        <f t="shared" si="17"/>
        <v>0</v>
      </c>
      <c r="E95" s="372">
        <f t="shared" si="17"/>
        <v>0</v>
      </c>
      <c r="F95" s="372">
        <f t="shared" si="17"/>
        <v>0</v>
      </c>
      <c r="G95" s="382">
        <f t="shared" si="17"/>
        <v>0</v>
      </c>
      <c r="H95" s="382">
        <f t="shared" si="17"/>
        <v>0</v>
      </c>
      <c r="I95" s="382">
        <f t="shared" si="17"/>
        <v>0</v>
      </c>
      <c r="J95" s="371">
        <f t="shared" si="17"/>
        <v>0</v>
      </c>
    </row>
    <row r="96" spans="1:10" ht="15" thickTop="1">
      <c r="A96" s="381"/>
      <c r="B96" s="380"/>
      <c r="C96" s="368"/>
      <c r="D96" s="368"/>
      <c r="E96" s="368"/>
      <c r="F96" s="368"/>
      <c r="G96" s="367"/>
      <c r="H96" s="367"/>
      <c r="I96" s="366"/>
      <c r="J96" s="365"/>
    </row>
    <row r="97" spans="1:10">
      <c r="A97" s="379" t="s">
        <v>530</v>
      </c>
      <c r="B97" s="378" t="s">
        <v>529</v>
      </c>
      <c r="C97" s="368"/>
      <c r="D97" s="368"/>
      <c r="E97" s="368"/>
      <c r="F97" s="368"/>
      <c r="G97" s="367"/>
      <c r="H97" s="367"/>
      <c r="I97" s="366"/>
      <c r="J97" s="365"/>
    </row>
    <row r="98" spans="1:10">
      <c r="A98" s="377" t="s">
        <v>469</v>
      </c>
      <c r="B98" s="384" t="s">
        <v>528</v>
      </c>
      <c r="C98" s="368">
        <v>0</v>
      </c>
      <c r="D98" s="368">
        <v>0</v>
      </c>
      <c r="E98" s="368">
        <f t="shared" ref="E98:E107" si="18">C98-D98</f>
        <v>0</v>
      </c>
      <c r="F98" s="368">
        <v>0</v>
      </c>
      <c r="G98" s="367">
        <v>0</v>
      </c>
      <c r="H98" s="367">
        <v>0</v>
      </c>
      <c r="I98" s="367">
        <v>0</v>
      </c>
      <c r="J98" s="365">
        <f t="shared" ref="J98:J107" si="19">+E98+F98+G98+H98+I98</f>
        <v>0</v>
      </c>
    </row>
    <row r="99" spans="1:10">
      <c r="A99" s="377" t="s">
        <v>467</v>
      </c>
      <c r="B99" s="384" t="s">
        <v>527</v>
      </c>
      <c r="C99" s="368">
        <v>0</v>
      </c>
      <c r="D99" s="368">
        <v>0</v>
      </c>
      <c r="E99" s="368">
        <f t="shared" si="18"/>
        <v>0</v>
      </c>
      <c r="F99" s="368">
        <v>0</v>
      </c>
      <c r="G99" s="367">
        <v>0</v>
      </c>
      <c r="H99" s="367">
        <v>0</v>
      </c>
      <c r="I99" s="367">
        <v>0</v>
      </c>
      <c r="J99" s="365">
        <f t="shared" si="19"/>
        <v>0</v>
      </c>
    </row>
    <row r="100" spans="1:10">
      <c r="A100" s="377" t="s">
        <v>484</v>
      </c>
      <c r="B100" s="384" t="s">
        <v>526</v>
      </c>
      <c r="C100" s="368">
        <v>0</v>
      </c>
      <c r="D100" s="368">
        <v>0</v>
      </c>
      <c r="E100" s="368">
        <f t="shared" si="18"/>
        <v>0</v>
      </c>
      <c r="F100" s="368">
        <v>0</v>
      </c>
      <c r="G100" s="367">
        <v>0</v>
      </c>
      <c r="H100" s="367">
        <v>0</v>
      </c>
      <c r="I100" s="367">
        <v>0</v>
      </c>
      <c r="J100" s="365">
        <f t="shared" si="19"/>
        <v>0</v>
      </c>
    </row>
    <row r="101" spans="1:10">
      <c r="A101" s="377" t="s">
        <v>491</v>
      </c>
      <c r="B101" s="384" t="s">
        <v>525</v>
      </c>
      <c r="C101" s="368">
        <v>0</v>
      </c>
      <c r="D101" s="368">
        <v>0</v>
      </c>
      <c r="E101" s="368">
        <f t="shared" si="18"/>
        <v>0</v>
      </c>
      <c r="F101" s="368">
        <v>0</v>
      </c>
      <c r="G101" s="367">
        <v>0</v>
      </c>
      <c r="H101" s="367">
        <v>0</v>
      </c>
      <c r="I101" s="367">
        <v>0</v>
      </c>
      <c r="J101" s="365">
        <f t="shared" si="19"/>
        <v>0</v>
      </c>
    </row>
    <row r="102" spans="1:10">
      <c r="A102" s="377" t="s">
        <v>498</v>
      </c>
      <c r="B102" s="384" t="s">
        <v>524</v>
      </c>
      <c r="C102" s="368">
        <v>0</v>
      </c>
      <c r="D102" s="368">
        <v>0</v>
      </c>
      <c r="E102" s="368">
        <f t="shared" si="18"/>
        <v>0</v>
      </c>
      <c r="F102" s="368">
        <v>0</v>
      </c>
      <c r="G102" s="367">
        <v>0</v>
      </c>
      <c r="H102" s="367">
        <v>0</v>
      </c>
      <c r="I102" s="367">
        <v>0</v>
      </c>
      <c r="J102" s="365">
        <f t="shared" si="19"/>
        <v>0</v>
      </c>
    </row>
    <row r="103" spans="1:10">
      <c r="A103" s="377" t="s">
        <v>509</v>
      </c>
      <c r="B103" s="384" t="s">
        <v>523</v>
      </c>
      <c r="C103" s="368">
        <v>0</v>
      </c>
      <c r="D103" s="368">
        <v>0</v>
      </c>
      <c r="E103" s="368">
        <f t="shared" si="18"/>
        <v>0</v>
      </c>
      <c r="F103" s="368">
        <v>0</v>
      </c>
      <c r="G103" s="367">
        <v>0</v>
      </c>
      <c r="H103" s="367">
        <v>0</v>
      </c>
      <c r="I103" s="367">
        <v>0</v>
      </c>
      <c r="J103" s="365">
        <f t="shared" si="19"/>
        <v>0</v>
      </c>
    </row>
    <row r="104" spans="1:10">
      <c r="A104" s="376" t="s">
        <v>507</v>
      </c>
      <c r="B104" s="384" t="s">
        <v>522</v>
      </c>
      <c r="C104" s="368">
        <v>0</v>
      </c>
      <c r="D104" s="368">
        <v>0</v>
      </c>
      <c r="E104" s="368">
        <f t="shared" si="18"/>
        <v>0</v>
      </c>
      <c r="F104" s="368">
        <v>0</v>
      </c>
      <c r="G104" s="367">
        <v>0</v>
      </c>
      <c r="H104" s="367">
        <v>0</v>
      </c>
      <c r="I104" s="367">
        <v>0</v>
      </c>
      <c r="J104" s="365">
        <f t="shared" si="19"/>
        <v>0</v>
      </c>
    </row>
    <row r="105" spans="1:10">
      <c r="A105" s="376" t="s">
        <v>505</v>
      </c>
      <c r="B105" s="384" t="s">
        <v>107</v>
      </c>
      <c r="C105" s="368">
        <v>0</v>
      </c>
      <c r="D105" s="368">
        <v>0</v>
      </c>
      <c r="E105" s="368">
        <f t="shared" si="18"/>
        <v>0</v>
      </c>
      <c r="F105" s="368">
        <v>0</v>
      </c>
      <c r="G105" s="367">
        <v>0</v>
      </c>
      <c r="H105" s="367">
        <v>0</v>
      </c>
      <c r="I105" s="367">
        <v>0</v>
      </c>
      <c r="J105" s="365">
        <f t="shared" si="19"/>
        <v>0</v>
      </c>
    </row>
    <row r="106" spans="1:10">
      <c r="A106" s="376" t="s">
        <v>521</v>
      </c>
      <c r="B106" s="384" t="s">
        <v>520</v>
      </c>
      <c r="C106" s="368">
        <v>0</v>
      </c>
      <c r="D106" s="368">
        <v>0</v>
      </c>
      <c r="E106" s="368">
        <f t="shared" si="18"/>
        <v>0</v>
      </c>
      <c r="F106" s="368">
        <v>0</v>
      </c>
      <c r="G106" s="367">
        <v>0</v>
      </c>
      <c r="H106" s="367">
        <v>0</v>
      </c>
      <c r="I106" s="367">
        <v>0</v>
      </c>
      <c r="J106" s="365">
        <f t="shared" si="19"/>
        <v>0</v>
      </c>
    </row>
    <row r="107" spans="1:10" ht="29.4" thickBot="1">
      <c r="A107" s="376" t="s">
        <v>519</v>
      </c>
      <c r="B107" s="384" t="s">
        <v>518</v>
      </c>
      <c r="C107" s="368">
        <v>0</v>
      </c>
      <c r="D107" s="368">
        <v>0</v>
      </c>
      <c r="E107" s="368">
        <f t="shared" si="18"/>
        <v>0</v>
      </c>
      <c r="F107" s="368">
        <v>0</v>
      </c>
      <c r="G107" s="367">
        <v>0</v>
      </c>
      <c r="H107" s="367">
        <v>0</v>
      </c>
      <c r="I107" s="367">
        <v>0</v>
      </c>
      <c r="J107" s="365">
        <f t="shared" si="19"/>
        <v>0</v>
      </c>
    </row>
    <row r="108" spans="1:10" ht="15.6" thickTop="1" thickBot="1">
      <c r="A108" s="383"/>
      <c r="B108" s="373" t="s">
        <v>517</v>
      </c>
      <c r="C108" s="372">
        <f t="shared" ref="C108:J108" si="20">SUM(C98:C107)</f>
        <v>0</v>
      </c>
      <c r="D108" s="372">
        <f t="shared" si="20"/>
        <v>0</v>
      </c>
      <c r="E108" s="372">
        <f t="shared" si="20"/>
        <v>0</v>
      </c>
      <c r="F108" s="372">
        <f t="shared" si="20"/>
        <v>0</v>
      </c>
      <c r="G108" s="382">
        <f t="shared" si="20"/>
        <v>0</v>
      </c>
      <c r="H108" s="382">
        <f t="shared" si="20"/>
        <v>0</v>
      </c>
      <c r="I108" s="382">
        <f t="shared" si="20"/>
        <v>0</v>
      </c>
      <c r="J108" s="371">
        <f t="shared" si="20"/>
        <v>0</v>
      </c>
    </row>
    <row r="109" spans="1:10" ht="15" thickTop="1">
      <c r="A109" s="381"/>
      <c r="B109" s="380"/>
      <c r="C109" s="368"/>
      <c r="D109" s="368"/>
      <c r="E109" s="368"/>
      <c r="F109" s="368"/>
      <c r="G109" s="367"/>
      <c r="H109" s="367"/>
      <c r="I109" s="366"/>
      <c r="J109" s="365"/>
    </row>
    <row r="110" spans="1:10">
      <c r="A110" s="379" t="s">
        <v>516</v>
      </c>
      <c r="B110" s="378" t="s">
        <v>515</v>
      </c>
      <c r="C110" s="368"/>
      <c r="D110" s="368"/>
      <c r="E110" s="368"/>
      <c r="F110" s="368"/>
      <c r="G110" s="367"/>
      <c r="H110" s="367"/>
      <c r="I110" s="366"/>
      <c r="J110" s="365"/>
    </row>
    <row r="111" spans="1:10">
      <c r="A111" s="377" t="s">
        <v>469</v>
      </c>
      <c r="B111" s="384" t="s">
        <v>514</v>
      </c>
      <c r="C111" s="368">
        <v>0</v>
      </c>
      <c r="D111" s="368">
        <v>0</v>
      </c>
      <c r="E111" s="368">
        <f t="shared" ref="E111:E118" si="21">C111-D111</f>
        <v>0</v>
      </c>
      <c r="F111" s="368">
        <v>0</v>
      </c>
      <c r="G111" s="367">
        <v>0</v>
      </c>
      <c r="H111" s="367">
        <v>0</v>
      </c>
      <c r="I111" s="367">
        <v>0</v>
      </c>
      <c r="J111" s="365">
        <f t="shared" ref="J111:J118" si="22">+E111+F111+G111+H111+I111</f>
        <v>0</v>
      </c>
    </row>
    <row r="112" spans="1:10">
      <c r="A112" s="377" t="s">
        <v>467</v>
      </c>
      <c r="B112" s="384" t="s">
        <v>513</v>
      </c>
      <c r="C112" s="368">
        <v>0</v>
      </c>
      <c r="D112" s="368">
        <v>0</v>
      </c>
      <c r="E112" s="368">
        <f t="shared" si="21"/>
        <v>0</v>
      </c>
      <c r="F112" s="368">
        <v>0</v>
      </c>
      <c r="G112" s="367">
        <v>0</v>
      </c>
      <c r="H112" s="367">
        <v>0</v>
      </c>
      <c r="I112" s="367">
        <v>0</v>
      </c>
      <c r="J112" s="365">
        <f t="shared" si="22"/>
        <v>0</v>
      </c>
    </row>
    <row r="113" spans="1:10" ht="28.8">
      <c r="A113" s="377" t="s">
        <v>484</v>
      </c>
      <c r="B113" s="384" t="s">
        <v>512</v>
      </c>
      <c r="C113" s="368">
        <v>0</v>
      </c>
      <c r="D113" s="368">
        <v>0</v>
      </c>
      <c r="E113" s="368">
        <f t="shared" si="21"/>
        <v>0</v>
      </c>
      <c r="F113" s="368">
        <v>0</v>
      </c>
      <c r="G113" s="367">
        <v>0</v>
      </c>
      <c r="H113" s="367">
        <v>0</v>
      </c>
      <c r="I113" s="367">
        <v>0</v>
      </c>
      <c r="J113" s="365">
        <f t="shared" si="22"/>
        <v>0</v>
      </c>
    </row>
    <row r="114" spans="1:10">
      <c r="A114" s="376" t="s">
        <v>491</v>
      </c>
      <c r="B114" s="384" t="s">
        <v>511</v>
      </c>
      <c r="C114" s="368">
        <v>0</v>
      </c>
      <c r="D114" s="368">
        <v>0</v>
      </c>
      <c r="E114" s="368">
        <f t="shared" si="21"/>
        <v>0</v>
      </c>
      <c r="F114" s="368">
        <v>0</v>
      </c>
      <c r="G114" s="367">
        <v>0</v>
      </c>
      <c r="H114" s="367">
        <v>0</v>
      </c>
      <c r="I114" s="367">
        <v>0</v>
      </c>
      <c r="J114" s="365">
        <f t="shared" si="22"/>
        <v>0</v>
      </c>
    </row>
    <row r="115" spans="1:10">
      <c r="A115" s="377" t="s">
        <v>498</v>
      </c>
      <c r="B115" s="384" t="s">
        <v>510</v>
      </c>
      <c r="C115" s="368">
        <v>0</v>
      </c>
      <c r="D115" s="368">
        <v>0</v>
      </c>
      <c r="E115" s="368">
        <f t="shared" si="21"/>
        <v>0</v>
      </c>
      <c r="F115" s="368">
        <v>0</v>
      </c>
      <c r="G115" s="367">
        <v>0</v>
      </c>
      <c r="H115" s="367">
        <v>0</v>
      </c>
      <c r="I115" s="367">
        <v>0</v>
      </c>
      <c r="J115" s="365">
        <f t="shared" si="22"/>
        <v>0</v>
      </c>
    </row>
    <row r="116" spans="1:10">
      <c r="A116" s="377" t="s">
        <v>509</v>
      </c>
      <c r="B116" s="384" t="s">
        <v>508</v>
      </c>
      <c r="C116" s="368">
        <v>0</v>
      </c>
      <c r="D116" s="368">
        <v>0</v>
      </c>
      <c r="E116" s="368">
        <f t="shared" si="21"/>
        <v>0</v>
      </c>
      <c r="F116" s="368">
        <v>0</v>
      </c>
      <c r="G116" s="367">
        <v>0</v>
      </c>
      <c r="H116" s="367">
        <v>0</v>
      </c>
      <c r="I116" s="367">
        <v>0</v>
      </c>
      <c r="J116" s="365">
        <f t="shared" si="22"/>
        <v>0</v>
      </c>
    </row>
    <row r="117" spans="1:10">
      <c r="A117" s="377" t="s">
        <v>507</v>
      </c>
      <c r="B117" s="384" t="s">
        <v>506</v>
      </c>
      <c r="C117" s="368">
        <v>0</v>
      </c>
      <c r="D117" s="368">
        <v>0</v>
      </c>
      <c r="E117" s="368">
        <f t="shared" si="21"/>
        <v>0</v>
      </c>
      <c r="F117" s="368">
        <v>0</v>
      </c>
      <c r="G117" s="367">
        <v>0</v>
      </c>
      <c r="H117" s="367">
        <v>0</v>
      </c>
      <c r="I117" s="367">
        <v>0</v>
      </c>
      <c r="J117" s="365">
        <f t="shared" si="22"/>
        <v>0</v>
      </c>
    </row>
    <row r="118" spans="1:10" ht="15" thickBot="1">
      <c r="A118" s="388" t="s">
        <v>505</v>
      </c>
      <c r="B118" s="387" t="s">
        <v>504</v>
      </c>
      <c r="C118" s="368">
        <v>0</v>
      </c>
      <c r="D118" s="368">
        <v>0</v>
      </c>
      <c r="E118" s="368">
        <f t="shared" si="21"/>
        <v>0</v>
      </c>
      <c r="F118" s="368">
        <v>0</v>
      </c>
      <c r="G118" s="367">
        <v>0</v>
      </c>
      <c r="H118" s="367">
        <v>0</v>
      </c>
      <c r="I118" s="367">
        <v>0</v>
      </c>
      <c r="J118" s="365">
        <f t="shared" si="22"/>
        <v>0</v>
      </c>
    </row>
    <row r="119" spans="1:10" ht="15.6" thickTop="1" thickBot="1">
      <c r="A119" s="386"/>
      <c r="B119" s="385" t="s">
        <v>503</v>
      </c>
      <c r="C119" s="372">
        <f t="shared" ref="C119:J119" si="23">SUM(C111:C118)</f>
        <v>0</v>
      </c>
      <c r="D119" s="372">
        <f t="shared" si="23"/>
        <v>0</v>
      </c>
      <c r="E119" s="372">
        <f t="shared" si="23"/>
        <v>0</v>
      </c>
      <c r="F119" s="372">
        <f t="shared" si="23"/>
        <v>0</v>
      </c>
      <c r="G119" s="382">
        <f t="shared" si="23"/>
        <v>0</v>
      </c>
      <c r="H119" s="382">
        <f t="shared" si="23"/>
        <v>0</v>
      </c>
      <c r="I119" s="382">
        <f t="shared" si="23"/>
        <v>0</v>
      </c>
      <c r="J119" s="371">
        <f t="shared" si="23"/>
        <v>0</v>
      </c>
    </row>
    <row r="120" spans="1:10" ht="15" thickTop="1">
      <c r="A120" s="381"/>
      <c r="B120" s="380"/>
      <c r="C120" s="368"/>
      <c r="D120" s="368"/>
      <c r="E120" s="368"/>
      <c r="F120" s="368"/>
      <c r="G120" s="367"/>
      <c r="H120" s="367"/>
      <c r="I120" s="366"/>
      <c r="J120" s="365"/>
    </row>
    <row r="121" spans="1:10">
      <c r="A121" s="379" t="s">
        <v>502</v>
      </c>
      <c r="B121" s="378" t="s">
        <v>501</v>
      </c>
      <c r="C121" s="368"/>
      <c r="D121" s="368"/>
      <c r="E121" s="368"/>
      <c r="F121" s="368"/>
      <c r="G121" s="367"/>
      <c r="H121" s="367"/>
      <c r="I121" s="366"/>
      <c r="J121" s="365"/>
    </row>
    <row r="122" spans="1:10">
      <c r="A122" s="377" t="s">
        <v>469</v>
      </c>
      <c r="B122" s="384" t="s">
        <v>500</v>
      </c>
      <c r="C122" s="368">
        <v>0</v>
      </c>
      <c r="D122" s="368">
        <v>0</v>
      </c>
      <c r="E122" s="368">
        <f>C122-D122</f>
        <v>0</v>
      </c>
      <c r="F122" s="368">
        <v>0</v>
      </c>
      <c r="G122" s="367">
        <v>0</v>
      </c>
      <c r="H122" s="367">
        <v>0</v>
      </c>
      <c r="I122" s="367">
        <v>0</v>
      </c>
      <c r="J122" s="365">
        <f>+E122+F122+G122+H122+I122</f>
        <v>0</v>
      </c>
    </row>
    <row r="123" spans="1:10">
      <c r="A123" s="377" t="s">
        <v>467</v>
      </c>
      <c r="B123" s="384" t="s">
        <v>98</v>
      </c>
      <c r="C123" s="368">
        <v>0</v>
      </c>
      <c r="D123" s="368">
        <v>0</v>
      </c>
      <c r="E123" s="368">
        <f>C123-D123</f>
        <v>0</v>
      </c>
      <c r="F123" s="368">
        <v>0</v>
      </c>
      <c r="G123" s="367">
        <v>0</v>
      </c>
      <c r="H123" s="367">
        <v>0</v>
      </c>
      <c r="I123" s="367">
        <v>0</v>
      </c>
      <c r="J123" s="365">
        <f>+E123+F123+G123+H123+I123</f>
        <v>0</v>
      </c>
    </row>
    <row r="124" spans="1:10">
      <c r="A124" s="376" t="s">
        <v>484</v>
      </c>
      <c r="B124" s="384" t="s">
        <v>96</v>
      </c>
      <c r="C124" s="368">
        <v>0</v>
      </c>
      <c r="D124" s="368">
        <v>0</v>
      </c>
      <c r="E124" s="368">
        <f>C124-D124</f>
        <v>0</v>
      </c>
      <c r="F124" s="368">
        <v>0</v>
      </c>
      <c r="G124" s="367">
        <v>0</v>
      </c>
      <c r="H124" s="367">
        <v>0</v>
      </c>
      <c r="I124" s="367">
        <v>0</v>
      </c>
      <c r="J124" s="365">
        <f>+E124+F124+G124+H124+I124</f>
        <v>0</v>
      </c>
    </row>
    <row r="125" spans="1:10">
      <c r="A125" s="376" t="s">
        <v>491</v>
      </c>
      <c r="B125" s="384" t="s">
        <v>499</v>
      </c>
      <c r="C125" s="368">
        <v>0</v>
      </c>
      <c r="D125" s="368">
        <v>0</v>
      </c>
      <c r="E125" s="368">
        <f>C125-D125</f>
        <v>0</v>
      </c>
      <c r="F125" s="368">
        <v>0</v>
      </c>
      <c r="G125" s="367">
        <v>0</v>
      </c>
      <c r="H125" s="367">
        <v>0</v>
      </c>
      <c r="I125" s="367">
        <v>0</v>
      </c>
      <c r="J125" s="365">
        <f>+E125+F125+G125+H125+I125</f>
        <v>0</v>
      </c>
    </row>
    <row r="126" spans="1:10" ht="15" thickBot="1">
      <c r="A126" s="376" t="s">
        <v>498</v>
      </c>
      <c r="B126" s="384" t="s">
        <v>497</v>
      </c>
      <c r="C126" s="368">
        <v>0</v>
      </c>
      <c r="D126" s="368">
        <v>0</v>
      </c>
      <c r="E126" s="368">
        <f>C126-D126</f>
        <v>0</v>
      </c>
      <c r="F126" s="368">
        <v>0</v>
      </c>
      <c r="G126" s="367">
        <v>0</v>
      </c>
      <c r="H126" s="367">
        <v>0</v>
      </c>
      <c r="I126" s="367">
        <v>0</v>
      </c>
      <c r="J126" s="365">
        <f>+E126+F126+G126+H126+I126</f>
        <v>0</v>
      </c>
    </row>
    <row r="127" spans="1:10" ht="15.6" thickTop="1" thickBot="1">
      <c r="A127" s="383"/>
      <c r="B127" s="373" t="s">
        <v>496</v>
      </c>
      <c r="C127" s="372">
        <f t="shared" ref="C127:J127" si="24">SUM(C122:C126)</f>
        <v>0</v>
      </c>
      <c r="D127" s="372">
        <f t="shared" si="24"/>
        <v>0</v>
      </c>
      <c r="E127" s="372">
        <f t="shared" si="24"/>
        <v>0</v>
      </c>
      <c r="F127" s="372">
        <f t="shared" si="24"/>
        <v>0</v>
      </c>
      <c r="G127" s="382">
        <f t="shared" si="24"/>
        <v>0</v>
      </c>
      <c r="H127" s="382">
        <f t="shared" si="24"/>
        <v>0</v>
      </c>
      <c r="I127" s="382">
        <f t="shared" si="24"/>
        <v>0</v>
      </c>
      <c r="J127" s="371">
        <f t="shared" si="24"/>
        <v>0</v>
      </c>
    </row>
    <row r="128" spans="1:10" ht="15" thickTop="1">
      <c r="A128" s="381"/>
      <c r="B128" s="380"/>
      <c r="C128" s="368"/>
      <c r="D128" s="368"/>
      <c r="E128" s="368"/>
      <c r="F128" s="368"/>
      <c r="G128" s="367"/>
      <c r="H128" s="367"/>
      <c r="I128" s="366"/>
      <c r="J128" s="365"/>
    </row>
    <row r="129" spans="1:10">
      <c r="A129" s="379" t="s">
        <v>495</v>
      </c>
      <c r="B129" s="378" t="s">
        <v>494</v>
      </c>
      <c r="C129" s="368"/>
      <c r="D129" s="368"/>
      <c r="E129" s="368"/>
      <c r="F129" s="368"/>
      <c r="G129" s="367"/>
      <c r="H129" s="367"/>
      <c r="I129" s="367"/>
      <c r="J129" s="365"/>
    </row>
    <row r="130" spans="1:10">
      <c r="A130" s="377" t="s">
        <v>469</v>
      </c>
      <c r="B130" s="384" t="s">
        <v>493</v>
      </c>
      <c r="C130" s="368">
        <v>0</v>
      </c>
      <c r="D130" s="368">
        <v>0</v>
      </c>
      <c r="E130" s="368">
        <f>C130-D130</f>
        <v>0</v>
      </c>
      <c r="F130" s="368">
        <v>0</v>
      </c>
      <c r="G130" s="367">
        <v>0</v>
      </c>
      <c r="H130" s="367">
        <v>0</v>
      </c>
      <c r="I130" s="367">
        <v>0</v>
      </c>
      <c r="J130" s="365">
        <f>+E130+F130+G130+H130+I130</f>
        <v>0</v>
      </c>
    </row>
    <row r="131" spans="1:10">
      <c r="A131" s="377" t="s">
        <v>467</v>
      </c>
      <c r="B131" s="384" t="s">
        <v>91</v>
      </c>
      <c r="C131" s="368">
        <v>0</v>
      </c>
      <c r="D131" s="368">
        <v>0</v>
      </c>
      <c r="E131" s="368">
        <f>C131-D131</f>
        <v>0</v>
      </c>
      <c r="F131" s="368">
        <v>0</v>
      </c>
      <c r="G131" s="367">
        <v>0</v>
      </c>
      <c r="H131" s="367">
        <v>0</v>
      </c>
      <c r="I131" s="367">
        <v>0</v>
      </c>
      <c r="J131" s="365">
        <f>+E131+F131+G131+H131+I131</f>
        <v>0</v>
      </c>
    </row>
    <row r="132" spans="1:10">
      <c r="A132" s="377" t="s">
        <v>484</v>
      </c>
      <c r="B132" s="384" t="s">
        <v>492</v>
      </c>
      <c r="C132" s="368">
        <v>0</v>
      </c>
      <c r="D132" s="368">
        <v>0</v>
      </c>
      <c r="E132" s="368">
        <f>C132-D132</f>
        <v>0</v>
      </c>
      <c r="F132" s="368">
        <v>0</v>
      </c>
      <c r="G132" s="367">
        <v>0</v>
      </c>
      <c r="H132" s="367">
        <v>0</v>
      </c>
      <c r="I132" s="367">
        <v>0</v>
      </c>
      <c r="J132" s="365">
        <f>+E132+F132+G132+H132+I132</f>
        <v>0</v>
      </c>
    </row>
    <row r="133" spans="1:10" ht="15" thickBot="1">
      <c r="A133" s="376" t="s">
        <v>491</v>
      </c>
      <c r="B133" s="384" t="s">
        <v>490</v>
      </c>
      <c r="C133" s="368">
        <v>0</v>
      </c>
      <c r="D133" s="368">
        <v>0</v>
      </c>
      <c r="E133" s="368">
        <f>C133-D133</f>
        <v>0</v>
      </c>
      <c r="F133" s="368">
        <v>0</v>
      </c>
      <c r="G133" s="367">
        <v>0</v>
      </c>
      <c r="H133" s="367">
        <v>0</v>
      </c>
      <c r="I133" s="367">
        <v>0</v>
      </c>
      <c r="J133" s="365">
        <f>+E133+F133+G133+H133+I133</f>
        <v>0</v>
      </c>
    </row>
    <row r="134" spans="1:10" ht="15.6" thickTop="1" thickBot="1">
      <c r="A134" s="383"/>
      <c r="B134" s="373" t="s">
        <v>489</v>
      </c>
      <c r="C134" s="372">
        <f t="shared" ref="C134:J134" si="25">SUM(C130:C133)</f>
        <v>0</v>
      </c>
      <c r="D134" s="372">
        <f t="shared" si="25"/>
        <v>0</v>
      </c>
      <c r="E134" s="372">
        <f t="shared" si="25"/>
        <v>0</v>
      </c>
      <c r="F134" s="372">
        <f t="shared" si="25"/>
        <v>0</v>
      </c>
      <c r="G134" s="382">
        <f t="shared" si="25"/>
        <v>0</v>
      </c>
      <c r="H134" s="382">
        <f t="shared" si="25"/>
        <v>0</v>
      </c>
      <c r="I134" s="382">
        <f t="shared" si="25"/>
        <v>0</v>
      </c>
      <c r="J134" s="371">
        <f t="shared" si="25"/>
        <v>0</v>
      </c>
    </row>
    <row r="135" spans="1:10" ht="15" thickTop="1">
      <c r="A135" s="381"/>
      <c r="B135" s="380"/>
      <c r="C135" s="368"/>
      <c r="D135" s="368"/>
      <c r="E135" s="368"/>
      <c r="F135" s="368"/>
      <c r="G135" s="367"/>
      <c r="H135" s="367"/>
      <c r="I135" s="366"/>
      <c r="J135" s="365"/>
    </row>
    <row r="136" spans="1:10">
      <c r="A136" s="379" t="s">
        <v>488</v>
      </c>
      <c r="B136" s="378" t="s">
        <v>487</v>
      </c>
      <c r="C136" s="368"/>
      <c r="D136" s="368"/>
      <c r="E136" s="368"/>
      <c r="F136" s="368"/>
      <c r="G136" s="367"/>
      <c r="H136" s="367"/>
      <c r="I136" s="366"/>
      <c r="J136" s="365"/>
    </row>
    <row r="137" spans="1:10">
      <c r="A137" s="377" t="s">
        <v>469</v>
      </c>
      <c r="B137" s="384" t="s">
        <v>486</v>
      </c>
      <c r="C137" s="368">
        <v>0</v>
      </c>
      <c r="D137" s="368">
        <v>0</v>
      </c>
      <c r="E137" s="368">
        <v>0</v>
      </c>
      <c r="F137" s="368">
        <v>0</v>
      </c>
      <c r="G137" s="367">
        <v>0</v>
      </c>
      <c r="H137" s="367">
        <v>0</v>
      </c>
      <c r="I137" s="367">
        <v>0</v>
      </c>
      <c r="J137" s="365">
        <f>+E137+F137+G137+H137+I137</f>
        <v>0</v>
      </c>
    </row>
    <row r="138" spans="1:10">
      <c r="A138" s="377" t="s">
        <v>467</v>
      </c>
      <c r="B138" s="384" t="s">
        <v>485</v>
      </c>
      <c r="C138" s="368">
        <v>0</v>
      </c>
      <c r="D138" s="368">
        <v>0</v>
      </c>
      <c r="E138" s="368">
        <v>0</v>
      </c>
      <c r="F138" s="368">
        <v>0</v>
      </c>
      <c r="G138" s="367">
        <v>0</v>
      </c>
      <c r="H138" s="367">
        <v>0</v>
      </c>
      <c r="I138" s="367">
        <v>0</v>
      </c>
      <c r="J138" s="365">
        <f>+E138+F138+G138+H138+I138</f>
        <v>0</v>
      </c>
    </row>
    <row r="139" spans="1:10" ht="15" thickBot="1">
      <c r="A139" s="376" t="s">
        <v>484</v>
      </c>
      <c r="B139" s="384" t="s">
        <v>483</v>
      </c>
      <c r="C139" s="368">
        <v>0</v>
      </c>
      <c r="D139" s="368">
        <v>0</v>
      </c>
      <c r="E139" s="368">
        <v>0</v>
      </c>
      <c r="F139" s="368">
        <v>0</v>
      </c>
      <c r="G139" s="367">
        <v>0</v>
      </c>
      <c r="H139" s="367">
        <v>0</v>
      </c>
      <c r="I139" s="367">
        <v>0</v>
      </c>
      <c r="J139" s="365">
        <f>+E139+F139+G139+H139+I139</f>
        <v>0</v>
      </c>
    </row>
    <row r="140" spans="1:10" ht="15.6" thickTop="1" thickBot="1">
      <c r="A140" s="383"/>
      <c r="B140" s="373" t="s">
        <v>482</v>
      </c>
      <c r="C140" s="372">
        <f t="shared" ref="C140:J140" si="26">SUM(C137:C139)</f>
        <v>0</v>
      </c>
      <c r="D140" s="372">
        <f t="shared" si="26"/>
        <v>0</v>
      </c>
      <c r="E140" s="372">
        <f t="shared" si="26"/>
        <v>0</v>
      </c>
      <c r="F140" s="372">
        <f t="shared" si="26"/>
        <v>0</v>
      </c>
      <c r="G140" s="372">
        <f t="shared" si="26"/>
        <v>0</v>
      </c>
      <c r="H140" s="372">
        <f t="shared" si="26"/>
        <v>0</v>
      </c>
      <c r="I140" s="372">
        <f t="shared" si="26"/>
        <v>0</v>
      </c>
      <c r="J140" s="371">
        <f t="shared" si="26"/>
        <v>0</v>
      </c>
    </row>
    <row r="141" spans="1:10" ht="15" thickTop="1">
      <c r="A141" s="381"/>
      <c r="B141" s="380"/>
      <c r="C141" s="368"/>
      <c r="D141" s="368"/>
      <c r="E141" s="368"/>
      <c r="F141" s="368"/>
      <c r="G141" s="367"/>
      <c r="H141" s="367"/>
      <c r="I141" s="366"/>
      <c r="J141" s="365"/>
    </row>
    <row r="142" spans="1:10">
      <c r="A142" s="379" t="s">
        <v>481</v>
      </c>
      <c r="B142" s="378" t="s">
        <v>480</v>
      </c>
      <c r="C142" s="368"/>
      <c r="D142" s="368"/>
      <c r="E142" s="368"/>
      <c r="F142" s="368"/>
      <c r="G142" s="367"/>
      <c r="H142" s="367"/>
      <c r="I142" s="366"/>
      <c r="J142" s="365"/>
    </row>
    <row r="143" spans="1:10">
      <c r="A143" s="376" t="s">
        <v>469</v>
      </c>
      <c r="B143" s="384" t="s">
        <v>479</v>
      </c>
      <c r="C143" s="368">
        <v>0</v>
      </c>
      <c r="D143" s="368">
        <v>0</v>
      </c>
      <c r="E143" s="368">
        <f>C143-D143</f>
        <v>0</v>
      </c>
      <c r="F143" s="368">
        <v>0</v>
      </c>
      <c r="G143" s="367">
        <v>0</v>
      </c>
      <c r="H143" s="367">
        <v>0</v>
      </c>
      <c r="I143" s="367">
        <v>0</v>
      </c>
      <c r="J143" s="365">
        <f>+E143+F143+G143+H143+I143</f>
        <v>0</v>
      </c>
    </row>
    <row r="144" spans="1:10" ht="15" thickBot="1">
      <c r="A144" s="376" t="s">
        <v>467</v>
      </c>
      <c r="B144" s="384" t="s">
        <v>478</v>
      </c>
      <c r="C144" s="368">
        <v>0</v>
      </c>
      <c r="D144" s="368">
        <v>0</v>
      </c>
      <c r="E144" s="368">
        <f>C144-D144</f>
        <v>0</v>
      </c>
      <c r="F144" s="368">
        <v>0</v>
      </c>
      <c r="G144" s="367">
        <v>0</v>
      </c>
      <c r="H144" s="367">
        <v>0</v>
      </c>
      <c r="I144" s="367">
        <v>0</v>
      </c>
      <c r="J144" s="365">
        <f>+E144+F144+G144+H144+I144</f>
        <v>0</v>
      </c>
    </row>
    <row r="145" spans="1:10" ht="15.6" thickTop="1" thickBot="1">
      <c r="A145" s="383"/>
      <c r="B145" s="373" t="s">
        <v>477</v>
      </c>
      <c r="C145" s="372">
        <f t="shared" ref="C145:J145" si="27">SUM(C143:C144)</f>
        <v>0</v>
      </c>
      <c r="D145" s="372">
        <f t="shared" si="27"/>
        <v>0</v>
      </c>
      <c r="E145" s="372">
        <f t="shared" si="27"/>
        <v>0</v>
      </c>
      <c r="F145" s="372">
        <f t="shared" si="27"/>
        <v>0</v>
      </c>
      <c r="G145" s="372">
        <f t="shared" si="27"/>
        <v>0</v>
      </c>
      <c r="H145" s="372">
        <f t="shared" si="27"/>
        <v>0</v>
      </c>
      <c r="I145" s="372">
        <f t="shared" si="27"/>
        <v>0</v>
      </c>
      <c r="J145" s="371">
        <f t="shared" si="27"/>
        <v>0</v>
      </c>
    </row>
    <row r="146" spans="1:10" ht="15" thickTop="1">
      <c r="A146" s="381"/>
      <c r="B146" s="380"/>
      <c r="C146" s="368"/>
      <c r="D146" s="368"/>
      <c r="E146" s="368"/>
      <c r="F146" s="368"/>
      <c r="G146" s="367"/>
      <c r="H146" s="367"/>
      <c r="I146" s="366"/>
      <c r="J146" s="365"/>
    </row>
    <row r="147" spans="1:10">
      <c r="A147" s="379" t="s">
        <v>476</v>
      </c>
      <c r="B147" s="378" t="s">
        <v>475</v>
      </c>
      <c r="C147" s="368"/>
      <c r="D147" s="368"/>
      <c r="E147" s="368"/>
      <c r="F147" s="368"/>
      <c r="G147" s="367"/>
      <c r="H147" s="367"/>
      <c r="I147" s="366"/>
      <c r="J147" s="365"/>
    </row>
    <row r="148" spans="1:10">
      <c r="A148" s="377" t="s">
        <v>469</v>
      </c>
      <c r="B148" s="375" t="s">
        <v>474</v>
      </c>
      <c r="C148" s="368">
        <v>0</v>
      </c>
      <c r="D148" s="368">
        <v>0</v>
      </c>
      <c r="E148" s="368">
        <f>C148-D148</f>
        <v>0</v>
      </c>
      <c r="F148" s="368">
        <v>0</v>
      </c>
      <c r="G148" s="367">
        <v>0</v>
      </c>
      <c r="H148" s="367">
        <v>0</v>
      </c>
      <c r="I148" s="367">
        <v>0</v>
      </c>
      <c r="J148" s="365">
        <f>+E148+F148+G148+H148+I148</f>
        <v>0</v>
      </c>
    </row>
    <row r="149" spans="1:10" ht="15" thickBot="1">
      <c r="A149" s="376" t="s">
        <v>467</v>
      </c>
      <c r="B149" s="384" t="s">
        <v>473</v>
      </c>
      <c r="C149" s="368">
        <v>0</v>
      </c>
      <c r="D149" s="368">
        <v>0</v>
      </c>
      <c r="E149" s="368">
        <f>C149-D149</f>
        <v>0</v>
      </c>
      <c r="F149" s="368">
        <v>0</v>
      </c>
      <c r="G149" s="367">
        <v>0</v>
      </c>
      <c r="H149" s="367">
        <v>0</v>
      </c>
      <c r="I149" s="367">
        <v>0</v>
      </c>
      <c r="J149" s="365">
        <f>+E149+F149+G149+H149+I149</f>
        <v>0</v>
      </c>
    </row>
    <row r="150" spans="1:10" ht="15.6" thickTop="1" thickBot="1">
      <c r="A150" s="383"/>
      <c r="B150" s="373" t="s">
        <v>472</v>
      </c>
      <c r="C150" s="372">
        <f t="shared" ref="C150:J150" si="28">SUM(C148:C149)</f>
        <v>0</v>
      </c>
      <c r="D150" s="372">
        <f t="shared" si="28"/>
        <v>0</v>
      </c>
      <c r="E150" s="372">
        <f t="shared" si="28"/>
        <v>0</v>
      </c>
      <c r="F150" s="372">
        <f t="shared" si="28"/>
        <v>0</v>
      </c>
      <c r="G150" s="382">
        <f t="shared" si="28"/>
        <v>0</v>
      </c>
      <c r="H150" s="382">
        <f t="shared" si="28"/>
        <v>0</v>
      </c>
      <c r="I150" s="382">
        <f t="shared" si="28"/>
        <v>0</v>
      </c>
      <c r="J150" s="371">
        <f t="shared" si="28"/>
        <v>0</v>
      </c>
    </row>
    <row r="151" spans="1:10" ht="15" thickTop="1">
      <c r="A151" s="381"/>
      <c r="B151" s="380"/>
      <c r="C151" s="368"/>
      <c r="D151" s="368"/>
      <c r="E151" s="368"/>
      <c r="F151" s="368"/>
      <c r="G151" s="367"/>
      <c r="H151" s="367"/>
      <c r="I151" s="366"/>
      <c r="J151" s="365"/>
    </row>
    <row r="152" spans="1:10">
      <c r="A152" s="379" t="s">
        <v>471</v>
      </c>
      <c r="B152" s="378" t="s">
        <v>470</v>
      </c>
      <c r="C152" s="368"/>
      <c r="D152" s="368"/>
      <c r="E152" s="368"/>
      <c r="F152" s="368"/>
      <c r="G152" s="367"/>
      <c r="H152" s="367"/>
      <c r="I152" s="366"/>
      <c r="J152" s="365"/>
    </row>
    <row r="153" spans="1:10">
      <c r="A153" s="377" t="s">
        <v>469</v>
      </c>
      <c r="B153" s="375" t="s">
        <v>468</v>
      </c>
      <c r="C153" s="368">
        <v>0</v>
      </c>
      <c r="D153" s="368">
        <v>0</v>
      </c>
      <c r="E153" s="368">
        <f>C153-D153</f>
        <v>0</v>
      </c>
      <c r="F153" s="368">
        <v>0</v>
      </c>
      <c r="G153" s="367">
        <v>0</v>
      </c>
      <c r="H153" s="367">
        <v>0</v>
      </c>
      <c r="I153" s="367">
        <v>0</v>
      </c>
      <c r="J153" s="365">
        <f>+E153+F153+G153+H153+I153</f>
        <v>0</v>
      </c>
    </row>
    <row r="154" spans="1:10" ht="15" thickBot="1">
      <c r="A154" s="376" t="s">
        <v>467</v>
      </c>
      <c r="B154" s="375" t="s">
        <v>466</v>
      </c>
      <c r="C154" s="368">
        <v>0</v>
      </c>
      <c r="D154" s="368">
        <v>0</v>
      </c>
      <c r="E154" s="368">
        <f>C154-D154</f>
        <v>0</v>
      </c>
      <c r="F154" s="368">
        <v>0</v>
      </c>
      <c r="G154" s="367">
        <v>0</v>
      </c>
      <c r="H154" s="367">
        <v>0</v>
      </c>
      <c r="I154" s="367">
        <v>0</v>
      </c>
      <c r="J154" s="365">
        <f>+E154+F154+G154+H154+I154</f>
        <v>0</v>
      </c>
    </row>
    <row r="155" spans="1:10" s="358" customFormat="1" ht="15.6" thickTop="1" thickBot="1">
      <c r="A155" s="374"/>
      <c r="B155" s="373" t="s">
        <v>465</v>
      </c>
      <c r="C155" s="372">
        <f t="shared" ref="C155:J155" si="29">+C154+C153</f>
        <v>0</v>
      </c>
      <c r="D155" s="372">
        <f t="shared" si="29"/>
        <v>0</v>
      </c>
      <c r="E155" s="372">
        <f t="shared" si="29"/>
        <v>0</v>
      </c>
      <c r="F155" s="372">
        <f t="shared" si="29"/>
        <v>0</v>
      </c>
      <c r="G155" s="372">
        <f t="shared" si="29"/>
        <v>0</v>
      </c>
      <c r="H155" s="372">
        <f t="shared" si="29"/>
        <v>0</v>
      </c>
      <c r="I155" s="372">
        <f t="shared" si="29"/>
        <v>0</v>
      </c>
      <c r="J155" s="371">
        <f t="shared" si="29"/>
        <v>0</v>
      </c>
    </row>
    <row r="156" spans="1:10" ht="15" thickTop="1">
      <c r="A156" s="370"/>
      <c r="B156" s="369"/>
      <c r="C156" s="368"/>
      <c r="D156" s="368"/>
      <c r="E156" s="368"/>
      <c r="F156" s="368"/>
      <c r="G156" s="367"/>
      <c r="H156" s="367"/>
      <c r="I156" s="366"/>
      <c r="J156" s="365"/>
    </row>
    <row r="157" spans="1:10" s="358" customFormat="1" ht="15" thickBot="1">
      <c r="A157" s="364"/>
      <c r="B157" s="363" t="s">
        <v>48</v>
      </c>
      <c r="C157" s="362">
        <f t="shared" ref="C157:J157" si="30">+C155+C150+C145+C140+C134+C127+C119+C108+C95+C89+C80+C68+C62+C57+C51+C45+C34+C28+C22</f>
        <v>178907.74</v>
      </c>
      <c r="D157" s="362">
        <f t="shared" si="30"/>
        <v>178907.74</v>
      </c>
      <c r="E157" s="362">
        <f t="shared" si="30"/>
        <v>0</v>
      </c>
      <c r="F157" s="362">
        <f t="shared" si="30"/>
        <v>0</v>
      </c>
      <c r="G157" s="361">
        <f t="shared" si="30"/>
        <v>0</v>
      </c>
      <c r="H157" s="361">
        <f t="shared" si="30"/>
        <v>0</v>
      </c>
      <c r="I157" s="360">
        <f t="shared" si="30"/>
        <v>0</v>
      </c>
      <c r="J157" s="359">
        <f t="shared" si="30"/>
        <v>0</v>
      </c>
    </row>
    <row r="158" spans="1:10" ht="15" thickTop="1"/>
    <row r="159" spans="1:10">
      <c r="A159" s="357"/>
      <c r="D159" s="354" t="s">
        <v>276</v>
      </c>
    </row>
    <row r="169" spans="5:5">
      <c r="E169" s="354" t="s">
        <v>276</v>
      </c>
    </row>
  </sheetData>
  <mergeCells count="9">
    <mergeCell ref="A1:J1"/>
    <mergeCell ref="A3:J3"/>
    <mergeCell ref="A4:B4"/>
    <mergeCell ref="A6:B7"/>
    <mergeCell ref="C6:C7"/>
    <mergeCell ref="D6:D7"/>
    <mergeCell ref="E6:E7"/>
    <mergeCell ref="F6:I6"/>
    <mergeCell ref="J6:J7"/>
  </mergeCells>
  <printOptions horizontalCentered="1"/>
  <pageMargins left="0.19685039370078741" right="0.19685039370078741" top="0.19685039370078741" bottom="0.19685039370078741" header="0.15748031496062992" footer="0.19685039370078741"/>
  <pageSetup paperSize="9" scale="57" fitToHeight="0" orientation="landscape" r:id="rId1"/>
  <headerFooter alignWithMargins="0"/>
  <rowBreaks count="3" manualBreakCount="3">
    <brk id="51" max="9" man="1"/>
    <brk id="89" max="9" man="1"/>
    <brk id="127" max="9" man="1"/>
  </rowBreaks>
  <colBreaks count="1" manualBreakCount="1">
    <brk id="1" max="156" man="1"/>
  </colBreaks>
</worksheet>
</file>

<file path=xl/worksheets/sheet13.xml><?xml version="1.0" encoding="utf-8"?>
<worksheet xmlns="http://schemas.openxmlformats.org/spreadsheetml/2006/main" xmlns:r="http://schemas.openxmlformats.org/officeDocument/2006/relationships">
  <sheetPr>
    <tabColor theme="9" tint="-0.249977111117893"/>
    <pageSetUpPr fitToPage="1"/>
  </sheetPr>
  <dimension ref="A1:J159"/>
  <sheetViews>
    <sheetView zoomScale="75" zoomScaleNormal="75" workbookViewId="0">
      <selection activeCell="J14" sqref="J14"/>
    </sheetView>
  </sheetViews>
  <sheetFormatPr defaultColWidth="9.109375" defaultRowHeight="14.4"/>
  <cols>
    <col min="1" max="1" width="5.33203125" style="356" customWidth="1"/>
    <col min="2" max="2" width="90.33203125" style="355" customWidth="1"/>
    <col min="3" max="3" width="17.6640625" style="354" customWidth="1"/>
    <col min="4" max="4" width="21.33203125" style="354" customWidth="1"/>
    <col min="5" max="5" width="24.88671875" style="354" customWidth="1"/>
    <col min="6" max="6" width="17.88671875" style="354" customWidth="1"/>
    <col min="7" max="7" width="19.6640625" style="354" bestFit="1" customWidth="1"/>
    <col min="8" max="8" width="21.5546875" style="354" bestFit="1" customWidth="1"/>
    <col min="9" max="9" width="12.6640625" style="354" customWidth="1"/>
    <col min="10" max="10" width="23.5546875" style="354" customWidth="1"/>
    <col min="11" max="29" width="9.109375" style="353"/>
    <col min="30" max="30" width="8.88671875" style="353" customWidth="1"/>
    <col min="31" max="16384" width="9.109375" style="353"/>
  </cols>
  <sheetData>
    <row r="1" spans="1:10" ht="21">
      <c r="A1" s="711" t="s">
        <v>615</v>
      </c>
      <c r="B1" s="711"/>
      <c r="C1" s="711"/>
      <c r="D1" s="711"/>
      <c r="E1" s="711"/>
      <c r="F1" s="711"/>
      <c r="G1" s="711"/>
      <c r="H1" s="711"/>
      <c r="I1" s="711"/>
      <c r="J1" s="711"/>
    </row>
    <row r="3" spans="1:10" ht="21">
      <c r="A3" s="712" t="s">
        <v>621</v>
      </c>
      <c r="B3" s="712"/>
      <c r="C3" s="712"/>
      <c r="D3" s="712"/>
      <c r="E3" s="712"/>
      <c r="F3" s="712"/>
      <c r="G3" s="712"/>
      <c r="H3" s="712"/>
      <c r="I3" s="712"/>
      <c r="J3" s="712"/>
    </row>
    <row r="4" spans="1:10" ht="21">
      <c r="A4" s="712"/>
      <c r="B4" s="712"/>
    </row>
    <row r="5" spans="1:10" ht="15" thickBot="1">
      <c r="B5" s="411"/>
    </row>
    <row r="6" spans="1:10" ht="63" customHeight="1" thickTop="1">
      <c r="A6" s="713" t="s">
        <v>613</v>
      </c>
      <c r="B6" s="714"/>
      <c r="C6" s="717" t="s">
        <v>620</v>
      </c>
      <c r="D6" s="717" t="s">
        <v>619</v>
      </c>
      <c r="E6" s="719" t="s">
        <v>618</v>
      </c>
      <c r="F6" s="721" t="s">
        <v>617</v>
      </c>
      <c r="G6" s="722"/>
      <c r="H6" s="722"/>
      <c r="I6" s="723"/>
      <c r="J6" s="717" t="s">
        <v>616</v>
      </c>
    </row>
    <row r="7" spans="1:10" ht="123.75" customHeight="1">
      <c r="A7" s="715"/>
      <c r="B7" s="716"/>
      <c r="C7" s="718"/>
      <c r="D7" s="718"/>
      <c r="E7" s="720"/>
      <c r="F7" s="410">
        <v>2024</v>
      </c>
      <c r="G7" s="409">
        <v>2025</v>
      </c>
      <c r="H7" s="408" t="s">
        <v>607</v>
      </c>
      <c r="I7" s="407" t="s">
        <v>606</v>
      </c>
      <c r="J7" s="718"/>
    </row>
    <row r="8" spans="1:10" ht="15" thickBot="1">
      <c r="A8" s="406"/>
      <c r="B8" s="405"/>
      <c r="C8" s="398" t="s">
        <v>308</v>
      </c>
      <c r="D8" s="404" t="s">
        <v>307</v>
      </c>
      <c r="E8" s="403" t="s">
        <v>605</v>
      </c>
      <c r="F8" s="402" t="s">
        <v>305</v>
      </c>
      <c r="G8" s="401" t="s">
        <v>365</v>
      </c>
      <c r="H8" s="400" t="s">
        <v>303</v>
      </c>
      <c r="I8" s="399" t="s">
        <v>385</v>
      </c>
      <c r="J8" s="398" t="s">
        <v>604</v>
      </c>
    </row>
    <row r="9" spans="1:10" ht="15" thickTop="1">
      <c r="A9" s="379" t="s">
        <v>469</v>
      </c>
      <c r="B9" s="397" t="s">
        <v>603</v>
      </c>
      <c r="C9" s="396"/>
      <c r="D9" s="393"/>
      <c r="E9" s="396"/>
      <c r="F9" s="396"/>
      <c r="G9" s="395"/>
      <c r="H9" s="395"/>
      <c r="I9" s="394"/>
      <c r="J9" s="393"/>
    </row>
    <row r="10" spans="1:10">
      <c r="A10" s="376" t="s">
        <v>469</v>
      </c>
      <c r="B10" s="389" t="s">
        <v>163</v>
      </c>
      <c r="C10" s="368">
        <v>0</v>
      </c>
      <c r="D10" s="365">
        <v>0</v>
      </c>
      <c r="E10" s="368">
        <f t="shared" ref="E10:E21" si="0">C10-D10</f>
        <v>0</v>
      </c>
      <c r="F10" s="368">
        <v>0</v>
      </c>
      <c r="G10" s="367">
        <v>0</v>
      </c>
      <c r="H10" s="367">
        <v>0</v>
      </c>
      <c r="I10" s="367">
        <v>0</v>
      </c>
      <c r="J10" s="365">
        <f t="shared" ref="J10:J21" si="1">+E10+F10+G10+H10+I10</f>
        <v>0</v>
      </c>
    </row>
    <row r="11" spans="1:10">
      <c r="A11" s="376" t="s">
        <v>467</v>
      </c>
      <c r="B11" s="384" t="s">
        <v>161</v>
      </c>
      <c r="C11" s="368">
        <v>0</v>
      </c>
      <c r="D11" s="365">
        <v>0</v>
      </c>
      <c r="E11" s="365">
        <f t="shared" si="0"/>
        <v>0</v>
      </c>
      <c r="F11" s="368">
        <v>0</v>
      </c>
      <c r="G11" s="367">
        <v>0</v>
      </c>
      <c r="H11" s="367">
        <v>0</v>
      </c>
      <c r="I11" s="367">
        <v>0</v>
      </c>
      <c r="J11" s="365">
        <f t="shared" si="1"/>
        <v>0</v>
      </c>
    </row>
    <row r="12" spans="1:10">
      <c r="A12" s="376" t="s">
        <v>484</v>
      </c>
      <c r="B12" s="384" t="s">
        <v>602</v>
      </c>
      <c r="C12" s="368">
        <v>0</v>
      </c>
      <c r="D12" s="365">
        <v>0</v>
      </c>
      <c r="E12" s="365">
        <f t="shared" si="0"/>
        <v>0</v>
      </c>
      <c r="F12" s="368">
        <v>0</v>
      </c>
      <c r="G12" s="367">
        <v>0</v>
      </c>
      <c r="H12" s="367">
        <v>0</v>
      </c>
      <c r="I12" s="367">
        <v>0</v>
      </c>
      <c r="J12" s="365">
        <f t="shared" si="1"/>
        <v>0</v>
      </c>
    </row>
    <row r="13" spans="1:10">
      <c r="A13" s="376" t="s">
        <v>491</v>
      </c>
      <c r="B13" s="384" t="s">
        <v>601</v>
      </c>
      <c r="C13" s="368">
        <v>0</v>
      </c>
      <c r="D13" s="365">
        <v>0</v>
      </c>
      <c r="E13" s="365">
        <f t="shared" si="0"/>
        <v>0</v>
      </c>
      <c r="F13" s="368">
        <v>0</v>
      </c>
      <c r="G13" s="367">
        <v>0</v>
      </c>
      <c r="H13" s="367">
        <v>0</v>
      </c>
      <c r="I13" s="367">
        <v>0</v>
      </c>
      <c r="J13" s="365">
        <f t="shared" si="1"/>
        <v>0</v>
      </c>
    </row>
    <row r="14" spans="1:10">
      <c r="A14" s="376" t="s">
        <v>498</v>
      </c>
      <c r="B14" s="384" t="s">
        <v>153</v>
      </c>
      <c r="C14" s="368">
        <v>0</v>
      </c>
      <c r="D14" s="365">
        <v>0</v>
      </c>
      <c r="E14" s="365">
        <f t="shared" si="0"/>
        <v>0</v>
      </c>
      <c r="F14" s="368">
        <v>0</v>
      </c>
      <c r="G14" s="367">
        <v>0</v>
      </c>
      <c r="H14" s="367">
        <v>0</v>
      </c>
      <c r="I14" s="367">
        <v>0</v>
      </c>
      <c r="J14" s="365">
        <f t="shared" si="1"/>
        <v>0</v>
      </c>
    </row>
    <row r="15" spans="1:10">
      <c r="A15" s="376" t="s">
        <v>509</v>
      </c>
      <c r="B15" s="384" t="s">
        <v>149</v>
      </c>
      <c r="C15" s="368">
        <v>0</v>
      </c>
      <c r="D15" s="365">
        <v>0</v>
      </c>
      <c r="E15" s="365">
        <f t="shared" si="0"/>
        <v>0</v>
      </c>
      <c r="F15" s="368">
        <v>0</v>
      </c>
      <c r="G15" s="367">
        <v>0</v>
      </c>
      <c r="H15" s="367">
        <v>0</v>
      </c>
      <c r="I15" s="367">
        <v>0</v>
      </c>
      <c r="J15" s="365">
        <f t="shared" si="1"/>
        <v>0</v>
      </c>
    </row>
    <row r="16" spans="1:10">
      <c r="A16" s="376" t="s">
        <v>507</v>
      </c>
      <c r="B16" s="384" t="s">
        <v>600</v>
      </c>
      <c r="C16" s="368">
        <v>0</v>
      </c>
      <c r="D16" s="365">
        <v>0</v>
      </c>
      <c r="E16" s="365">
        <f t="shared" si="0"/>
        <v>0</v>
      </c>
      <c r="F16" s="368">
        <v>0</v>
      </c>
      <c r="G16" s="367">
        <v>0</v>
      </c>
      <c r="H16" s="367">
        <v>0</v>
      </c>
      <c r="I16" s="367">
        <v>0</v>
      </c>
      <c r="J16" s="365">
        <f t="shared" si="1"/>
        <v>0</v>
      </c>
    </row>
    <row r="17" spans="1:10">
      <c r="A17" s="376" t="s">
        <v>505</v>
      </c>
      <c r="B17" s="384" t="s">
        <v>599</v>
      </c>
      <c r="C17" s="368">
        <v>0</v>
      </c>
      <c r="D17" s="365">
        <v>0</v>
      </c>
      <c r="E17" s="365">
        <f t="shared" si="0"/>
        <v>0</v>
      </c>
      <c r="F17" s="368">
        <v>0</v>
      </c>
      <c r="G17" s="367">
        <v>0</v>
      </c>
      <c r="H17" s="367">
        <v>0</v>
      </c>
      <c r="I17" s="367">
        <v>0</v>
      </c>
      <c r="J17" s="365">
        <f t="shared" si="1"/>
        <v>0</v>
      </c>
    </row>
    <row r="18" spans="1:10">
      <c r="A18" s="376" t="s">
        <v>521</v>
      </c>
      <c r="B18" s="384" t="s">
        <v>598</v>
      </c>
      <c r="C18" s="368">
        <v>0</v>
      </c>
      <c r="D18" s="365">
        <v>0</v>
      </c>
      <c r="E18" s="365">
        <f t="shared" si="0"/>
        <v>0</v>
      </c>
      <c r="F18" s="368">
        <v>0</v>
      </c>
      <c r="G18" s="367">
        <v>0</v>
      </c>
      <c r="H18" s="367">
        <v>0</v>
      </c>
      <c r="I18" s="367">
        <v>0</v>
      </c>
      <c r="J18" s="365">
        <f t="shared" si="1"/>
        <v>0</v>
      </c>
    </row>
    <row r="19" spans="1:10">
      <c r="A19" s="376" t="s">
        <v>519</v>
      </c>
      <c r="B19" s="384" t="s">
        <v>145</v>
      </c>
      <c r="C19" s="368">
        <v>0</v>
      </c>
      <c r="D19" s="365">
        <v>0</v>
      </c>
      <c r="E19" s="365">
        <f t="shared" si="0"/>
        <v>0</v>
      </c>
      <c r="F19" s="368">
        <v>0</v>
      </c>
      <c r="G19" s="392">
        <v>0</v>
      </c>
      <c r="H19" s="392">
        <v>0</v>
      </c>
      <c r="I19" s="367">
        <v>0</v>
      </c>
      <c r="J19" s="365">
        <f t="shared" si="1"/>
        <v>0</v>
      </c>
    </row>
    <row r="20" spans="1:10">
      <c r="A20" s="376" t="s">
        <v>535</v>
      </c>
      <c r="B20" s="384" t="s">
        <v>141</v>
      </c>
      <c r="C20" s="368">
        <v>0</v>
      </c>
      <c r="D20" s="365">
        <v>0</v>
      </c>
      <c r="E20" s="365">
        <f t="shared" si="0"/>
        <v>0</v>
      </c>
      <c r="F20" s="368">
        <v>0</v>
      </c>
      <c r="G20" s="367">
        <v>0</v>
      </c>
      <c r="H20" s="367">
        <v>0</v>
      </c>
      <c r="I20" s="367">
        <v>0</v>
      </c>
      <c r="J20" s="365">
        <f t="shared" si="1"/>
        <v>0</v>
      </c>
    </row>
    <row r="21" spans="1:10" ht="15" thickBot="1">
      <c r="A21" s="376" t="s">
        <v>530</v>
      </c>
      <c r="B21" s="390" t="s">
        <v>597</v>
      </c>
      <c r="C21" s="368">
        <v>0</v>
      </c>
      <c r="D21" s="412">
        <v>0</v>
      </c>
      <c r="E21" s="368">
        <f t="shared" si="0"/>
        <v>0</v>
      </c>
      <c r="F21" s="368">
        <v>0</v>
      </c>
      <c r="G21" s="367">
        <v>0</v>
      </c>
      <c r="H21" s="367">
        <v>0</v>
      </c>
      <c r="I21" s="367">
        <v>0</v>
      </c>
      <c r="J21" s="365">
        <f t="shared" si="1"/>
        <v>0</v>
      </c>
    </row>
    <row r="22" spans="1:10" ht="15.6" thickTop="1" thickBot="1">
      <c r="A22" s="383"/>
      <c r="B22" s="373" t="s">
        <v>596</v>
      </c>
      <c r="C22" s="372">
        <f t="shared" ref="C22:J22" si="2">SUM(C10:C21)</f>
        <v>0</v>
      </c>
      <c r="D22" s="372">
        <f t="shared" si="2"/>
        <v>0</v>
      </c>
      <c r="E22" s="372">
        <f t="shared" si="2"/>
        <v>0</v>
      </c>
      <c r="F22" s="372">
        <f t="shared" si="2"/>
        <v>0</v>
      </c>
      <c r="G22" s="382">
        <f t="shared" si="2"/>
        <v>0</v>
      </c>
      <c r="H22" s="382">
        <f t="shared" si="2"/>
        <v>0</v>
      </c>
      <c r="I22" s="382">
        <f t="shared" si="2"/>
        <v>0</v>
      </c>
      <c r="J22" s="371">
        <f t="shared" si="2"/>
        <v>0</v>
      </c>
    </row>
    <row r="23" spans="1:10" ht="15" thickTop="1">
      <c r="A23" s="381"/>
      <c r="B23" s="378"/>
      <c r="C23" s="368"/>
      <c r="D23" s="368"/>
      <c r="E23" s="368"/>
      <c r="F23" s="368"/>
      <c r="G23" s="367"/>
      <c r="H23" s="367"/>
      <c r="I23" s="366"/>
      <c r="J23" s="365"/>
    </row>
    <row r="24" spans="1:10">
      <c r="A24" s="379" t="s">
        <v>467</v>
      </c>
      <c r="B24" s="378" t="s">
        <v>595</v>
      </c>
      <c r="C24" s="368"/>
      <c r="D24" s="368"/>
      <c r="E24" s="368"/>
      <c r="F24" s="368"/>
      <c r="G24" s="367"/>
      <c r="H24" s="367"/>
      <c r="I24" s="366"/>
      <c r="J24" s="365"/>
    </row>
    <row r="25" spans="1:10">
      <c r="A25" s="377" t="s">
        <v>469</v>
      </c>
      <c r="B25" s="391" t="s">
        <v>594</v>
      </c>
      <c r="C25" s="368">
        <v>0</v>
      </c>
      <c r="D25" s="368">
        <v>0</v>
      </c>
      <c r="E25" s="368">
        <v>0</v>
      </c>
      <c r="F25" s="368">
        <v>0</v>
      </c>
      <c r="G25" s="367">
        <v>0</v>
      </c>
      <c r="H25" s="367">
        <v>0</v>
      </c>
      <c r="I25" s="367">
        <v>0</v>
      </c>
      <c r="J25" s="365">
        <f>+E25+F25+G25+H25+I25</f>
        <v>0</v>
      </c>
    </row>
    <row r="26" spans="1:10">
      <c r="A26" s="376" t="s">
        <v>467</v>
      </c>
      <c r="B26" s="391" t="s">
        <v>593</v>
      </c>
      <c r="C26" s="368">
        <v>0</v>
      </c>
      <c r="D26" s="368">
        <v>0</v>
      </c>
      <c r="E26" s="368">
        <v>0</v>
      </c>
      <c r="F26" s="368">
        <v>0</v>
      </c>
      <c r="G26" s="367">
        <v>0</v>
      </c>
      <c r="H26" s="367">
        <v>0</v>
      </c>
      <c r="I26" s="367">
        <v>0</v>
      </c>
      <c r="J26" s="365">
        <f>+E26+F26+G26+H26+I26</f>
        <v>0</v>
      </c>
    </row>
    <row r="27" spans="1:10" ht="15" thickBot="1">
      <c r="A27" s="376" t="s">
        <v>484</v>
      </c>
      <c r="B27" s="390" t="s">
        <v>592</v>
      </c>
      <c r="C27" s="368">
        <v>0</v>
      </c>
      <c r="D27" s="368">
        <v>0</v>
      </c>
      <c r="E27" s="368">
        <v>0</v>
      </c>
      <c r="F27" s="368">
        <v>0</v>
      </c>
      <c r="G27" s="367">
        <v>0</v>
      </c>
      <c r="H27" s="367">
        <v>0</v>
      </c>
      <c r="I27" s="367">
        <v>0</v>
      </c>
      <c r="J27" s="365">
        <f>+E27+F27+G27+H27+I27</f>
        <v>0</v>
      </c>
    </row>
    <row r="28" spans="1:10" ht="15.6" thickTop="1" thickBot="1">
      <c r="A28" s="383"/>
      <c r="B28" s="373" t="s">
        <v>591</v>
      </c>
      <c r="C28" s="372">
        <f t="shared" ref="C28:J28" si="3">SUM(C25:C27)</f>
        <v>0</v>
      </c>
      <c r="D28" s="372">
        <f t="shared" si="3"/>
        <v>0</v>
      </c>
      <c r="E28" s="372">
        <f t="shared" si="3"/>
        <v>0</v>
      </c>
      <c r="F28" s="372">
        <f t="shared" si="3"/>
        <v>0</v>
      </c>
      <c r="G28" s="382">
        <f t="shared" si="3"/>
        <v>0</v>
      </c>
      <c r="H28" s="382">
        <f t="shared" si="3"/>
        <v>0</v>
      </c>
      <c r="I28" s="382">
        <f t="shared" si="3"/>
        <v>0</v>
      </c>
      <c r="J28" s="371">
        <f t="shared" si="3"/>
        <v>0</v>
      </c>
    </row>
    <row r="29" spans="1:10" ht="15" thickTop="1">
      <c r="A29" s="381"/>
      <c r="B29" s="380"/>
      <c r="C29" s="368"/>
      <c r="D29" s="368"/>
      <c r="E29" s="368"/>
      <c r="F29" s="368"/>
      <c r="G29" s="367"/>
      <c r="H29" s="367"/>
      <c r="I29" s="366"/>
      <c r="J29" s="365"/>
    </row>
    <row r="30" spans="1:10">
      <c r="A30" s="379" t="s">
        <v>484</v>
      </c>
      <c r="B30" s="378" t="s">
        <v>590</v>
      </c>
      <c r="C30" s="368"/>
      <c r="D30" s="368"/>
      <c r="E30" s="368"/>
      <c r="F30" s="368"/>
      <c r="G30" s="367"/>
      <c r="H30" s="367"/>
      <c r="I30" s="366"/>
      <c r="J30" s="365"/>
    </row>
    <row r="31" spans="1:10">
      <c r="A31" s="376" t="s">
        <v>469</v>
      </c>
      <c r="B31" s="389" t="s">
        <v>589</v>
      </c>
      <c r="C31" s="368">
        <v>0</v>
      </c>
      <c r="D31" s="368">
        <v>0</v>
      </c>
      <c r="E31" s="368">
        <v>0</v>
      </c>
      <c r="F31" s="368">
        <v>0</v>
      </c>
      <c r="G31" s="367">
        <v>0</v>
      </c>
      <c r="H31" s="367">
        <v>0</v>
      </c>
      <c r="I31" s="367">
        <v>0</v>
      </c>
      <c r="J31" s="365">
        <f>+E31+F31+G31+H31+I31</f>
        <v>0</v>
      </c>
    </row>
    <row r="32" spans="1:10">
      <c r="A32" s="376" t="s">
        <v>567</v>
      </c>
      <c r="B32" s="384" t="s">
        <v>588</v>
      </c>
      <c r="C32" s="368">
        <v>0</v>
      </c>
      <c r="D32" s="368">
        <v>0</v>
      </c>
      <c r="E32" s="368">
        <v>0</v>
      </c>
      <c r="F32" s="368">
        <v>0</v>
      </c>
      <c r="G32" s="367">
        <v>0</v>
      </c>
      <c r="H32" s="367">
        <v>0</v>
      </c>
      <c r="I32" s="367">
        <v>0</v>
      </c>
      <c r="J32" s="365">
        <f>+E32+F32+G32+H32+I32</f>
        <v>0</v>
      </c>
    </row>
    <row r="33" spans="1:10" ht="15" thickBot="1">
      <c r="A33" s="376" t="s">
        <v>484</v>
      </c>
      <c r="B33" s="390" t="s">
        <v>587</v>
      </c>
      <c r="C33" s="368">
        <v>0</v>
      </c>
      <c r="D33" s="368">
        <v>0</v>
      </c>
      <c r="E33" s="368">
        <v>0</v>
      </c>
      <c r="F33" s="368">
        <v>0</v>
      </c>
      <c r="G33" s="367">
        <v>0</v>
      </c>
      <c r="H33" s="367">
        <v>0</v>
      </c>
      <c r="I33" s="367">
        <v>0</v>
      </c>
      <c r="J33" s="365">
        <f>+E33+F33+G33+H33+I33</f>
        <v>0</v>
      </c>
    </row>
    <row r="34" spans="1:10" ht="15.6" thickTop="1" thickBot="1">
      <c r="A34" s="383"/>
      <c r="B34" s="373" t="s">
        <v>586</v>
      </c>
      <c r="C34" s="372">
        <f t="shared" ref="C34:J34" si="4">SUM(C31:C33)</f>
        <v>0</v>
      </c>
      <c r="D34" s="372">
        <f t="shared" si="4"/>
        <v>0</v>
      </c>
      <c r="E34" s="372">
        <f t="shared" si="4"/>
        <v>0</v>
      </c>
      <c r="F34" s="372">
        <f t="shared" si="4"/>
        <v>0</v>
      </c>
      <c r="G34" s="382">
        <f t="shared" si="4"/>
        <v>0</v>
      </c>
      <c r="H34" s="382">
        <f t="shared" si="4"/>
        <v>0</v>
      </c>
      <c r="I34" s="382">
        <f t="shared" si="4"/>
        <v>0</v>
      </c>
      <c r="J34" s="371">
        <f t="shared" si="4"/>
        <v>0</v>
      </c>
    </row>
    <row r="35" spans="1:10" ht="15" thickTop="1">
      <c r="A35" s="381"/>
      <c r="B35" s="380"/>
      <c r="C35" s="368"/>
      <c r="D35" s="368"/>
      <c r="E35" s="368"/>
      <c r="F35" s="368"/>
      <c r="G35" s="367"/>
      <c r="H35" s="367"/>
      <c r="I35" s="366"/>
      <c r="J35" s="365"/>
    </row>
    <row r="36" spans="1:10">
      <c r="A36" s="379" t="s">
        <v>491</v>
      </c>
      <c r="B36" s="378" t="s">
        <v>585</v>
      </c>
      <c r="C36" s="368"/>
      <c r="D36" s="368"/>
      <c r="E36" s="368"/>
      <c r="F36" s="368"/>
      <c r="G36" s="367"/>
      <c r="H36" s="367"/>
      <c r="I36" s="366"/>
      <c r="J36" s="365"/>
    </row>
    <row r="37" spans="1:10">
      <c r="A37" s="376" t="s">
        <v>469</v>
      </c>
      <c r="B37" s="384" t="s">
        <v>584</v>
      </c>
      <c r="C37" s="368">
        <v>0</v>
      </c>
      <c r="D37" s="368">
        <v>0</v>
      </c>
      <c r="E37" s="365">
        <f t="shared" ref="E37:E44" si="5">C37-D37</f>
        <v>0</v>
      </c>
      <c r="F37" s="368">
        <v>0</v>
      </c>
      <c r="G37" s="367">
        <v>0</v>
      </c>
      <c r="H37" s="367">
        <v>0</v>
      </c>
      <c r="I37" s="367">
        <v>0</v>
      </c>
      <c r="J37" s="365">
        <f t="shared" ref="J37:J44" si="6">+E37+F37+G37+H37+I37</f>
        <v>0</v>
      </c>
    </row>
    <row r="38" spans="1:10">
      <c r="A38" s="376" t="s">
        <v>467</v>
      </c>
      <c r="B38" s="384" t="s">
        <v>583</v>
      </c>
      <c r="C38" s="368">
        <v>0</v>
      </c>
      <c r="D38" s="368">
        <v>0</v>
      </c>
      <c r="E38" s="365">
        <f t="shared" si="5"/>
        <v>0</v>
      </c>
      <c r="F38" s="368">
        <v>0</v>
      </c>
      <c r="G38" s="367">
        <v>0</v>
      </c>
      <c r="H38" s="367">
        <v>0</v>
      </c>
      <c r="I38" s="367">
        <v>0</v>
      </c>
      <c r="J38" s="365">
        <f t="shared" si="6"/>
        <v>0</v>
      </c>
    </row>
    <row r="39" spans="1:10">
      <c r="A39" s="376" t="s">
        <v>484</v>
      </c>
      <c r="B39" s="384" t="s">
        <v>582</v>
      </c>
      <c r="C39" s="368">
        <v>0</v>
      </c>
      <c r="D39" s="368">
        <v>0</v>
      </c>
      <c r="E39" s="365">
        <f t="shared" si="5"/>
        <v>0</v>
      </c>
      <c r="F39" s="368">
        <v>0</v>
      </c>
      <c r="G39" s="367">
        <v>0</v>
      </c>
      <c r="H39" s="367">
        <v>0</v>
      </c>
      <c r="I39" s="367">
        <v>0</v>
      </c>
      <c r="J39" s="365">
        <f t="shared" si="6"/>
        <v>0</v>
      </c>
    </row>
    <row r="40" spans="1:10">
      <c r="A40" s="376" t="s">
        <v>540</v>
      </c>
      <c r="B40" s="384" t="s">
        <v>581</v>
      </c>
      <c r="C40" s="368">
        <v>0</v>
      </c>
      <c r="D40" s="368">
        <v>0</v>
      </c>
      <c r="E40" s="365">
        <f t="shared" si="5"/>
        <v>0</v>
      </c>
      <c r="F40" s="368">
        <v>0</v>
      </c>
      <c r="G40" s="367">
        <v>0</v>
      </c>
      <c r="H40" s="367">
        <v>0</v>
      </c>
      <c r="I40" s="367">
        <v>0</v>
      </c>
      <c r="J40" s="365">
        <f t="shared" si="6"/>
        <v>0</v>
      </c>
    </row>
    <row r="41" spans="1:10">
      <c r="A41" s="376" t="s">
        <v>580</v>
      </c>
      <c r="B41" s="384" t="s">
        <v>579</v>
      </c>
      <c r="C41" s="368">
        <v>0</v>
      </c>
      <c r="D41" s="368">
        <v>0</v>
      </c>
      <c r="E41" s="365">
        <f t="shared" si="5"/>
        <v>0</v>
      </c>
      <c r="F41" s="368">
        <v>0</v>
      </c>
      <c r="G41" s="367">
        <v>0</v>
      </c>
      <c r="H41" s="367">
        <v>0</v>
      </c>
      <c r="I41" s="367">
        <v>0</v>
      </c>
      <c r="J41" s="365">
        <f t="shared" si="6"/>
        <v>0</v>
      </c>
    </row>
    <row r="42" spans="1:10">
      <c r="A42" s="376" t="s">
        <v>509</v>
      </c>
      <c r="B42" s="384" t="s">
        <v>578</v>
      </c>
      <c r="C42" s="368">
        <v>0</v>
      </c>
      <c r="D42" s="368">
        <v>0</v>
      </c>
      <c r="E42" s="365">
        <f t="shared" si="5"/>
        <v>0</v>
      </c>
      <c r="F42" s="368">
        <v>0</v>
      </c>
      <c r="G42" s="367">
        <v>0</v>
      </c>
      <c r="H42" s="367">
        <v>0</v>
      </c>
      <c r="I42" s="367">
        <v>0</v>
      </c>
      <c r="J42" s="365">
        <f t="shared" si="6"/>
        <v>0</v>
      </c>
    </row>
    <row r="43" spans="1:10">
      <c r="A43" s="376" t="s">
        <v>577</v>
      </c>
      <c r="B43" s="384" t="s">
        <v>576</v>
      </c>
      <c r="C43" s="368">
        <v>0</v>
      </c>
      <c r="D43" s="368">
        <v>0</v>
      </c>
      <c r="E43" s="365">
        <f t="shared" si="5"/>
        <v>0</v>
      </c>
      <c r="F43" s="368">
        <v>0</v>
      </c>
      <c r="G43" s="367">
        <v>0</v>
      </c>
      <c r="H43" s="367">
        <v>0</v>
      </c>
      <c r="I43" s="367">
        <v>0</v>
      </c>
      <c r="J43" s="365">
        <f t="shared" si="6"/>
        <v>0</v>
      </c>
    </row>
    <row r="44" spans="1:10" ht="15" thickBot="1">
      <c r="A44" s="376" t="s">
        <v>505</v>
      </c>
      <c r="B44" s="384" t="s">
        <v>575</v>
      </c>
      <c r="C44" s="368">
        <v>0</v>
      </c>
      <c r="D44" s="368">
        <v>0</v>
      </c>
      <c r="E44" s="412">
        <f t="shared" si="5"/>
        <v>0</v>
      </c>
      <c r="F44" s="368">
        <v>0</v>
      </c>
      <c r="G44" s="367">
        <v>0</v>
      </c>
      <c r="H44" s="367">
        <v>0</v>
      </c>
      <c r="I44" s="367">
        <v>0</v>
      </c>
      <c r="J44" s="365">
        <f t="shared" si="6"/>
        <v>0</v>
      </c>
    </row>
    <row r="45" spans="1:10" ht="15.6" thickTop="1" thickBot="1">
      <c r="A45" s="383"/>
      <c r="B45" s="373" t="s">
        <v>574</v>
      </c>
      <c r="C45" s="372">
        <f t="shared" ref="C45:J45" si="7">SUM(C37:C44)</f>
        <v>0</v>
      </c>
      <c r="D45" s="372">
        <f t="shared" si="7"/>
        <v>0</v>
      </c>
      <c r="E45" s="372">
        <f t="shared" si="7"/>
        <v>0</v>
      </c>
      <c r="F45" s="372">
        <f t="shared" si="7"/>
        <v>0</v>
      </c>
      <c r="G45" s="382">
        <f t="shared" si="7"/>
        <v>0</v>
      </c>
      <c r="H45" s="382">
        <f t="shared" si="7"/>
        <v>0</v>
      </c>
      <c r="I45" s="382">
        <f t="shared" si="7"/>
        <v>0</v>
      </c>
      <c r="J45" s="371">
        <f t="shared" si="7"/>
        <v>0</v>
      </c>
    </row>
    <row r="46" spans="1:10" ht="15" thickTop="1">
      <c r="A46" s="381"/>
      <c r="B46" s="378"/>
      <c r="C46" s="368"/>
      <c r="D46" s="368"/>
      <c r="E46" s="368"/>
      <c r="F46" s="368"/>
      <c r="G46" s="367"/>
      <c r="H46" s="367"/>
      <c r="I46" s="366"/>
      <c r="J46" s="365"/>
    </row>
    <row r="47" spans="1:10">
      <c r="A47" s="379" t="s">
        <v>498</v>
      </c>
      <c r="B47" s="378" t="s">
        <v>573</v>
      </c>
      <c r="C47" s="368"/>
      <c r="D47" s="368"/>
      <c r="E47" s="368"/>
      <c r="F47" s="368"/>
      <c r="G47" s="367"/>
      <c r="H47" s="367"/>
      <c r="I47" s="366"/>
      <c r="J47" s="365"/>
    </row>
    <row r="48" spans="1:10">
      <c r="A48" s="376" t="s">
        <v>469</v>
      </c>
      <c r="B48" s="389" t="s">
        <v>572</v>
      </c>
      <c r="C48" s="368">
        <v>0</v>
      </c>
      <c r="D48" s="368">
        <v>0</v>
      </c>
      <c r="E48" s="368">
        <v>0</v>
      </c>
      <c r="F48" s="368">
        <v>0</v>
      </c>
      <c r="G48" s="367">
        <v>0</v>
      </c>
      <c r="H48" s="367">
        <v>0</v>
      </c>
      <c r="I48" s="367">
        <v>0</v>
      </c>
      <c r="J48" s="365">
        <f>+E48+F48+G48+H48+I48</f>
        <v>0</v>
      </c>
    </row>
    <row r="49" spans="1:10">
      <c r="A49" s="376" t="s">
        <v>467</v>
      </c>
      <c r="B49" s="384" t="s">
        <v>134</v>
      </c>
      <c r="C49" s="368">
        <v>0</v>
      </c>
      <c r="D49" s="368">
        <v>0</v>
      </c>
      <c r="E49" s="368">
        <v>0</v>
      </c>
      <c r="F49" s="368">
        <v>0</v>
      </c>
      <c r="G49" s="367">
        <v>0</v>
      </c>
      <c r="H49" s="367">
        <v>0</v>
      </c>
      <c r="I49" s="367">
        <v>0</v>
      </c>
      <c r="J49" s="365">
        <f>+E49+F49+G49+H49+I49</f>
        <v>0</v>
      </c>
    </row>
    <row r="50" spans="1:10" ht="15" thickBot="1">
      <c r="A50" s="376" t="s">
        <v>484</v>
      </c>
      <c r="B50" s="384" t="s">
        <v>571</v>
      </c>
      <c r="C50" s="368">
        <v>0</v>
      </c>
      <c r="D50" s="368">
        <v>0</v>
      </c>
      <c r="E50" s="368">
        <v>0</v>
      </c>
      <c r="F50" s="368">
        <v>0</v>
      </c>
      <c r="G50" s="367">
        <v>0</v>
      </c>
      <c r="H50" s="367">
        <v>0</v>
      </c>
      <c r="I50" s="367">
        <v>0</v>
      </c>
      <c r="J50" s="365">
        <f>+E50+F50+G50+H50+I50</f>
        <v>0</v>
      </c>
    </row>
    <row r="51" spans="1:10" ht="15.6" thickTop="1" thickBot="1">
      <c r="A51" s="383"/>
      <c r="B51" s="373" t="s">
        <v>570</v>
      </c>
      <c r="C51" s="372">
        <f t="shared" ref="C51:J51" si="8">SUM(C48:C50)</f>
        <v>0</v>
      </c>
      <c r="D51" s="372">
        <f t="shared" si="8"/>
        <v>0</v>
      </c>
      <c r="E51" s="372">
        <f t="shared" si="8"/>
        <v>0</v>
      </c>
      <c r="F51" s="372">
        <f t="shared" si="8"/>
        <v>0</v>
      </c>
      <c r="G51" s="382">
        <f t="shared" si="8"/>
        <v>0</v>
      </c>
      <c r="H51" s="382">
        <f t="shared" si="8"/>
        <v>0</v>
      </c>
      <c r="I51" s="382">
        <f t="shared" si="8"/>
        <v>0</v>
      </c>
      <c r="J51" s="371">
        <f t="shared" si="8"/>
        <v>0</v>
      </c>
    </row>
    <row r="52" spans="1:10" ht="15" thickTop="1">
      <c r="A52" s="381"/>
      <c r="B52" s="380"/>
      <c r="C52" s="368"/>
      <c r="D52" s="368"/>
      <c r="E52" s="368"/>
      <c r="F52" s="368"/>
      <c r="G52" s="367"/>
      <c r="H52" s="367"/>
      <c r="I52" s="366"/>
      <c r="J52" s="365"/>
    </row>
    <row r="53" spans="1:10">
      <c r="A53" s="379" t="s">
        <v>509</v>
      </c>
      <c r="B53" s="378" t="s">
        <v>569</v>
      </c>
      <c r="C53" s="368"/>
      <c r="D53" s="368"/>
      <c r="E53" s="368"/>
      <c r="F53" s="368"/>
      <c r="G53" s="367"/>
      <c r="H53" s="367"/>
      <c r="I53" s="366"/>
      <c r="J53" s="365"/>
    </row>
    <row r="54" spans="1:10">
      <c r="A54" s="376" t="s">
        <v>568</v>
      </c>
      <c r="B54" s="384" t="s">
        <v>129</v>
      </c>
      <c r="C54" s="368">
        <v>0</v>
      </c>
      <c r="D54" s="368">
        <v>0</v>
      </c>
      <c r="E54" s="368">
        <v>0</v>
      </c>
      <c r="F54" s="368">
        <v>0</v>
      </c>
      <c r="G54" s="367">
        <v>0</v>
      </c>
      <c r="H54" s="367">
        <v>0</v>
      </c>
      <c r="I54" s="367">
        <v>0</v>
      </c>
      <c r="J54" s="365">
        <f>+E54+F54+G54+H54+I54</f>
        <v>0</v>
      </c>
    </row>
    <row r="55" spans="1:10">
      <c r="A55" s="376" t="s">
        <v>567</v>
      </c>
      <c r="B55" s="384" t="s">
        <v>566</v>
      </c>
      <c r="C55" s="368">
        <v>0</v>
      </c>
      <c r="D55" s="368">
        <v>0</v>
      </c>
      <c r="E55" s="368">
        <v>0</v>
      </c>
      <c r="F55" s="368">
        <v>0</v>
      </c>
      <c r="G55" s="367">
        <v>0</v>
      </c>
      <c r="H55" s="367">
        <v>0</v>
      </c>
      <c r="I55" s="367">
        <v>0</v>
      </c>
      <c r="J55" s="365">
        <f>+E55+F55+G55+H55+I55</f>
        <v>0</v>
      </c>
    </row>
    <row r="56" spans="1:10" ht="29.4" thickBot="1">
      <c r="A56" s="376" t="s">
        <v>484</v>
      </c>
      <c r="B56" s="384" t="s">
        <v>565</v>
      </c>
      <c r="C56" s="368">
        <v>0</v>
      </c>
      <c r="D56" s="368">
        <v>0</v>
      </c>
      <c r="E56" s="368">
        <v>0</v>
      </c>
      <c r="F56" s="368">
        <v>0</v>
      </c>
      <c r="G56" s="367">
        <v>0</v>
      </c>
      <c r="H56" s="367">
        <v>0</v>
      </c>
      <c r="I56" s="367">
        <v>0</v>
      </c>
      <c r="J56" s="365">
        <f>+E56+F56+G56+H56+I56</f>
        <v>0</v>
      </c>
    </row>
    <row r="57" spans="1:10" ht="15.6" thickTop="1" thickBot="1">
      <c r="A57" s="383"/>
      <c r="B57" s="373" t="s">
        <v>564</v>
      </c>
      <c r="C57" s="372">
        <f t="shared" ref="C57:J57" si="9">SUM(C54:C56)</f>
        <v>0</v>
      </c>
      <c r="D57" s="372">
        <f t="shared" si="9"/>
        <v>0</v>
      </c>
      <c r="E57" s="372">
        <f t="shared" si="9"/>
        <v>0</v>
      </c>
      <c r="F57" s="372">
        <f t="shared" si="9"/>
        <v>0</v>
      </c>
      <c r="G57" s="382">
        <f t="shared" si="9"/>
        <v>0</v>
      </c>
      <c r="H57" s="382">
        <f t="shared" si="9"/>
        <v>0</v>
      </c>
      <c r="I57" s="382">
        <f t="shared" si="9"/>
        <v>0</v>
      </c>
      <c r="J57" s="371">
        <f t="shared" si="9"/>
        <v>0</v>
      </c>
    </row>
    <row r="58" spans="1:10" ht="15" thickTop="1">
      <c r="A58" s="381"/>
      <c r="B58" s="380"/>
      <c r="C58" s="368"/>
      <c r="D58" s="368"/>
      <c r="E58" s="368"/>
      <c r="F58" s="368"/>
      <c r="G58" s="367"/>
      <c r="H58" s="367"/>
      <c r="I58" s="366"/>
      <c r="J58" s="365"/>
    </row>
    <row r="59" spans="1:10">
      <c r="A59" s="379" t="s">
        <v>507</v>
      </c>
      <c r="B59" s="378" t="s">
        <v>563</v>
      </c>
      <c r="C59" s="368"/>
      <c r="D59" s="368"/>
      <c r="E59" s="368"/>
      <c r="F59" s="368"/>
      <c r="G59" s="367"/>
      <c r="H59" s="367"/>
      <c r="I59" s="367"/>
      <c r="J59" s="365"/>
    </row>
    <row r="60" spans="1:10">
      <c r="A60" s="376" t="s">
        <v>469</v>
      </c>
      <c r="B60" s="384" t="s">
        <v>562</v>
      </c>
      <c r="C60" s="368">
        <v>0</v>
      </c>
      <c r="D60" s="368">
        <v>0</v>
      </c>
      <c r="E60" s="368">
        <v>0</v>
      </c>
      <c r="F60" s="368">
        <v>0</v>
      </c>
      <c r="G60" s="367">
        <v>0</v>
      </c>
      <c r="H60" s="367">
        <v>0</v>
      </c>
      <c r="I60" s="367">
        <v>0</v>
      </c>
      <c r="J60" s="365">
        <f>+E60+F60+G60+H60+I60</f>
        <v>0</v>
      </c>
    </row>
    <row r="61" spans="1:10" ht="15" thickBot="1">
      <c r="A61" s="376" t="s">
        <v>467</v>
      </c>
      <c r="B61" s="384" t="s">
        <v>561</v>
      </c>
      <c r="C61" s="368">
        <v>0</v>
      </c>
      <c r="D61" s="368">
        <v>0</v>
      </c>
      <c r="E61" s="368">
        <v>0</v>
      </c>
      <c r="F61" s="368">
        <v>0</v>
      </c>
      <c r="G61" s="367">
        <v>0</v>
      </c>
      <c r="H61" s="367">
        <v>0</v>
      </c>
      <c r="I61" s="367">
        <v>0</v>
      </c>
      <c r="J61" s="365">
        <f>+E61+F61+G61+H61+I61</f>
        <v>0</v>
      </c>
    </row>
    <row r="62" spans="1:10" ht="15.6" thickTop="1" thickBot="1">
      <c r="A62" s="383"/>
      <c r="B62" s="373" t="s">
        <v>560</v>
      </c>
      <c r="C62" s="372">
        <f t="shared" ref="C62:J62" si="10">+C61+C60</f>
        <v>0</v>
      </c>
      <c r="D62" s="372">
        <f t="shared" si="10"/>
        <v>0</v>
      </c>
      <c r="E62" s="372">
        <f t="shared" si="10"/>
        <v>0</v>
      </c>
      <c r="F62" s="372">
        <f t="shared" si="10"/>
        <v>0</v>
      </c>
      <c r="G62" s="372">
        <f t="shared" si="10"/>
        <v>0</v>
      </c>
      <c r="H62" s="372">
        <f t="shared" si="10"/>
        <v>0</v>
      </c>
      <c r="I62" s="372">
        <f t="shared" si="10"/>
        <v>0</v>
      </c>
      <c r="J62" s="371">
        <f t="shared" si="10"/>
        <v>0</v>
      </c>
    </row>
    <row r="63" spans="1:10" ht="15" thickTop="1">
      <c r="A63" s="381"/>
      <c r="B63" s="380"/>
      <c r="C63" s="368"/>
      <c r="D63" s="368"/>
      <c r="E63" s="393"/>
      <c r="F63" s="368"/>
      <c r="G63" s="367"/>
      <c r="H63" s="367"/>
      <c r="I63" s="366"/>
      <c r="J63" s="365"/>
    </row>
    <row r="64" spans="1:10">
      <c r="A64" s="379" t="s">
        <v>505</v>
      </c>
      <c r="B64" s="378" t="s">
        <v>559</v>
      </c>
      <c r="C64" s="368"/>
      <c r="D64" s="368"/>
      <c r="E64" s="365"/>
      <c r="F64" s="368"/>
      <c r="G64" s="367"/>
      <c r="H64" s="367"/>
      <c r="I64" s="366"/>
      <c r="J64" s="365"/>
    </row>
    <row r="65" spans="1:10">
      <c r="A65" s="376" t="s">
        <v>469</v>
      </c>
      <c r="B65" s="384" t="s">
        <v>558</v>
      </c>
      <c r="C65" s="368">
        <v>0</v>
      </c>
      <c r="D65" s="368">
        <v>0</v>
      </c>
      <c r="E65" s="365">
        <f>C65-D65</f>
        <v>0</v>
      </c>
      <c r="F65" s="368">
        <v>0</v>
      </c>
      <c r="G65" s="367">
        <v>0</v>
      </c>
      <c r="H65" s="367">
        <v>0</v>
      </c>
      <c r="I65" s="367">
        <v>0</v>
      </c>
      <c r="J65" s="365">
        <f>+E65+F65+G65+H65+I65</f>
        <v>0</v>
      </c>
    </row>
    <row r="66" spans="1:10">
      <c r="A66" s="376" t="s">
        <v>467</v>
      </c>
      <c r="B66" s="384" t="s">
        <v>557</v>
      </c>
      <c r="C66" s="368">
        <v>0</v>
      </c>
      <c r="D66" s="368">
        <v>0</v>
      </c>
      <c r="E66" s="365">
        <f>C66-D66</f>
        <v>0</v>
      </c>
      <c r="F66" s="368">
        <v>0</v>
      </c>
      <c r="G66" s="367">
        <v>0</v>
      </c>
      <c r="H66" s="367">
        <v>0</v>
      </c>
      <c r="I66" s="367">
        <v>0</v>
      </c>
      <c r="J66" s="365">
        <f>+E66+F66+G66+H66+I66</f>
        <v>0</v>
      </c>
    </row>
    <row r="67" spans="1:10" ht="15" thickBot="1">
      <c r="A67" s="376" t="s">
        <v>484</v>
      </c>
      <c r="B67" s="384" t="s">
        <v>556</v>
      </c>
      <c r="C67" s="368">
        <v>0</v>
      </c>
      <c r="D67" s="368">
        <v>0</v>
      </c>
      <c r="E67" s="412">
        <f>C67-D67</f>
        <v>0</v>
      </c>
      <c r="F67" s="368">
        <v>0</v>
      </c>
      <c r="G67" s="367">
        <v>0</v>
      </c>
      <c r="H67" s="367">
        <v>0</v>
      </c>
      <c r="I67" s="367">
        <v>0</v>
      </c>
      <c r="J67" s="365">
        <f>+E67+F67+G67+H67+I67</f>
        <v>0</v>
      </c>
    </row>
    <row r="68" spans="1:10" ht="15.6" thickTop="1" thickBot="1">
      <c r="A68" s="383"/>
      <c r="B68" s="373" t="s">
        <v>555</v>
      </c>
      <c r="C68" s="372">
        <f t="shared" ref="C68:J68" si="11">SUM(C65:C67)</f>
        <v>0</v>
      </c>
      <c r="D68" s="372">
        <f t="shared" si="11"/>
        <v>0</v>
      </c>
      <c r="E68" s="372">
        <f t="shared" si="11"/>
        <v>0</v>
      </c>
      <c r="F68" s="372">
        <f t="shared" si="11"/>
        <v>0</v>
      </c>
      <c r="G68" s="382">
        <f t="shared" si="11"/>
        <v>0</v>
      </c>
      <c r="H68" s="382">
        <f t="shared" si="11"/>
        <v>0</v>
      </c>
      <c r="I68" s="382">
        <f t="shared" si="11"/>
        <v>0</v>
      </c>
      <c r="J68" s="371">
        <f t="shared" si="11"/>
        <v>0</v>
      </c>
    </row>
    <row r="69" spans="1:10" ht="15" thickTop="1">
      <c r="A69" s="381"/>
      <c r="B69" s="380"/>
      <c r="C69" s="368"/>
      <c r="D69" s="368"/>
      <c r="E69" s="368"/>
      <c r="F69" s="368"/>
      <c r="G69" s="367"/>
      <c r="H69" s="367"/>
      <c r="I69" s="366"/>
      <c r="J69" s="365"/>
    </row>
    <row r="70" spans="1:10">
      <c r="A70" s="379" t="s">
        <v>521</v>
      </c>
      <c r="B70" s="378" t="s">
        <v>554</v>
      </c>
      <c r="C70" s="368"/>
      <c r="D70" s="368"/>
      <c r="E70" s="368"/>
      <c r="F70" s="368"/>
      <c r="G70" s="367"/>
      <c r="H70" s="367"/>
      <c r="I70" s="366"/>
      <c r="J70" s="365"/>
    </row>
    <row r="71" spans="1:10">
      <c r="A71" s="376" t="s">
        <v>469</v>
      </c>
      <c r="B71" s="384" t="s">
        <v>553</v>
      </c>
      <c r="C71" s="368">
        <v>0</v>
      </c>
      <c r="D71" s="368">
        <v>0</v>
      </c>
      <c r="E71" s="368">
        <f t="shared" ref="E71:E79" si="12">C71-D71</f>
        <v>0</v>
      </c>
      <c r="F71" s="368">
        <v>0</v>
      </c>
      <c r="G71" s="367">
        <v>0</v>
      </c>
      <c r="H71" s="367">
        <v>0</v>
      </c>
      <c r="I71" s="367">
        <v>0</v>
      </c>
      <c r="J71" s="365">
        <f t="shared" ref="J71:J79" si="13">+E71+F71+G71+H71+I71</f>
        <v>0</v>
      </c>
    </row>
    <row r="72" spans="1:10">
      <c r="A72" s="377" t="s">
        <v>467</v>
      </c>
      <c r="B72" s="384" t="s">
        <v>552</v>
      </c>
      <c r="C72" s="368">
        <v>0</v>
      </c>
      <c r="D72" s="368">
        <v>0</v>
      </c>
      <c r="E72" s="365">
        <f t="shared" si="12"/>
        <v>0</v>
      </c>
      <c r="F72" s="368">
        <v>0</v>
      </c>
      <c r="G72" s="367">
        <v>0</v>
      </c>
      <c r="H72" s="367">
        <v>0</v>
      </c>
      <c r="I72" s="367">
        <v>0</v>
      </c>
      <c r="J72" s="365">
        <f t="shared" si="13"/>
        <v>0</v>
      </c>
    </row>
    <row r="73" spans="1:10">
      <c r="A73" s="377" t="s">
        <v>484</v>
      </c>
      <c r="B73" s="384" t="s">
        <v>119</v>
      </c>
      <c r="C73" s="368">
        <v>0</v>
      </c>
      <c r="D73" s="368">
        <v>0</v>
      </c>
      <c r="E73" s="365">
        <f t="shared" si="12"/>
        <v>0</v>
      </c>
      <c r="F73" s="368">
        <v>0</v>
      </c>
      <c r="G73" s="367">
        <v>0</v>
      </c>
      <c r="H73" s="367">
        <v>0</v>
      </c>
      <c r="I73" s="367">
        <v>0</v>
      </c>
      <c r="J73" s="365">
        <f t="shared" si="13"/>
        <v>0</v>
      </c>
    </row>
    <row r="74" spans="1:10">
      <c r="A74" s="377" t="s">
        <v>491</v>
      </c>
      <c r="B74" s="384" t="s">
        <v>551</v>
      </c>
      <c r="C74" s="368">
        <v>0</v>
      </c>
      <c r="D74" s="368">
        <v>0</v>
      </c>
      <c r="E74" s="365">
        <f t="shared" si="12"/>
        <v>0</v>
      </c>
      <c r="F74" s="368">
        <v>0</v>
      </c>
      <c r="G74" s="367">
        <v>0</v>
      </c>
      <c r="H74" s="367">
        <v>0</v>
      </c>
      <c r="I74" s="367">
        <v>0</v>
      </c>
      <c r="J74" s="365">
        <f t="shared" si="13"/>
        <v>0</v>
      </c>
    </row>
    <row r="75" spans="1:10">
      <c r="A75" s="377" t="s">
        <v>498</v>
      </c>
      <c r="B75" s="384" t="s">
        <v>550</v>
      </c>
      <c r="C75" s="368">
        <v>0</v>
      </c>
      <c r="D75" s="368">
        <v>0</v>
      </c>
      <c r="E75" s="365">
        <f t="shared" si="12"/>
        <v>0</v>
      </c>
      <c r="F75" s="368">
        <v>0</v>
      </c>
      <c r="G75" s="367">
        <v>0</v>
      </c>
      <c r="H75" s="367">
        <v>0</v>
      </c>
      <c r="I75" s="367">
        <v>0</v>
      </c>
      <c r="J75" s="365">
        <f t="shared" si="13"/>
        <v>0</v>
      </c>
    </row>
    <row r="76" spans="1:10">
      <c r="A76" s="377" t="s">
        <v>509</v>
      </c>
      <c r="B76" s="384" t="s">
        <v>549</v>
      </c>
      <c r="C76" s="368">
        <v>0</v>
      </c>
      <c r="D76" s="368">
        <v>0</v>
      </c>
      <c r="E76" s="365">
        <f t="shared" si="12"/>
        <v>0</v>
      </c>
      <c r="F76" s="368">
        <v>0</v>
      </c>
      <c r="G76" s="367">
        <v>0</v>
      </c>
      <c r="H76" s="367">
        <v>0</v>
      </c>
      <c r="I76" s="367">
        <v>0</v>
      </c>
      <c r="J76" s="365">
        <f t="shared" si="13"/>
        <v>0</v>
      </c>
    </row>
    <row r="77" spans="1:10">
      <c r="A77" s="377" t="s">
        <v>507</v>
      </c>
      <c r="B77" s="384" t="s">
        <v>548</v>
      </c>
      <c r="C77" s="368">
        <v>0</v>
      </c>
      <c r="D77" s="368">
        <v>0</v>
      </c>
      <c r="E77" s="365">
        <f t="shared" si="12"/>
        <v>0</v>
      </c>
      <c r="F77" s="368">
        <v>0</v>
      </c>
      <c r="G77" s="367">
        <v>0</v>
      </c>
      <c r="H77" s="367">
        <v>0</v>
      </c>
      <c r="I77" s="367">
        <v>0</v>
      </c>
      <c r="J77" s="365">
        <f t="shared" si="13"/>
        <v>0</v>
      </c>
    </row>
    <row r="78" spans="1:10">
      <c r="A78" s="377" t="s">
        <v>505</v>
      </c>
      <c r="B78" s="384" t="s">
        <v>547</v>
      </c>
      <c r="C78" s="368">
        <v>0</v>
      </c>
      <c r="D78" s="368">
        <v>0</v>
      </c>
      <c r="E78" s="365">
        <f t="shared" si="12"/>
        <v>0</v>
      </c>
      <c r="F78" s="368">
        <v>0</v>
      </c>
      <c r="G78" s="367">
        <v>0</v>
      </c>
      <c r="H78" s="367">
        <v>0</v>
      </c>
      <c r="I78" s="367">
        <v>0</v>
      </c>
      <c r="J78" s="365">
        <f t="shared" si="13"/>
        <v>0</v>
      </c>
    </row>
    <row r="79" spans="1:10" ht="29.4" thickBot="1">
      <c r="A79" s="376" t="s">
        <v>521</v>
      </c>
      <c r="B79" s="384" t="s">
        <v>546</v>
      </c>
      <c r="C79" s="368">
        <v>0</v>
      </c>
      <c r="D79" s="368">
        <v>0</v>
      </c>
      <c r="E79" s="412">
        <f t="shared" si="12"/>
        <v>0</v>
      </c>
      <c r="F79" s="368">
        <v>0</v>
      </c>
      <c r="G79" s="367">
        <v>0</v>
      </c>
      <c r="H79" s="367">
        <v>0</v>
      </c>
      <c r="I79" s="367">
        <v>0</v>
      </c>
      <c r="J79" s="365">
        <f t="shared" si="13"/>
        <v>0</v>
      </c>
    </row>
    <row r="80" spans="1:10" ht="15.6" thickTop="1" thickBot="1">
      <c r="A80" s="383"/>
      <c r="B80" s="373" t="s">
        <v>545</v>
      </c>
      <c r="C80" s="372">
        <f t="shared" ref="C80:J80" si="14">SUM(C71:C79)</f>
        <v>0</v>
      </c>
      <c r="D80" s="372">
        <f t="shared" si="14"/>
        <v>0</v>
      </c>
      <c r="E80" s="372">
        <f t="shared" si="14"/>
        <v>0</v>
      </c>
      <c r="F80" s="372">
        <f t="shared" si="14"/>
        <v>0</v>
      </c>
      <c r="G80" s="382">
        <f t="shared" si="14"/>
        <v>0</v>
      </c>
      <c r="H80" s="382">
        <f t="shared" si="14"/>
        <v>0</v>
      </c>
      <c r="I80" s="382">
        <f t="shared" si="14"/>
        <v>0</v>
      </c>
      <c r="J80" s="371">
        <f t="shared" si="14"/>
        <v>0</v>
      </c>
    </row>
    <row r="81" spans="1:10" ht="15" thickTop="1">
      <c r="A81" s="381"/>
      <c r="B81" s="380"/>
      <c r="C81" s="368"/>
      <c r="D81" s="368"/>
      <c r="E81" s="368"/>
      <c r="F81" s="368"/>
      <c r="G81" s="367"/>
      <c r="H81" s="367"/>
      <c r="I81" s="366"/>
      <c r="J81" s="365"/>
    </row>
    <row r="82" spans="1:10">
      <c r="A82" s="379" t="s">
        <v>519</v>
      </c>
      <c r="B82" s="378" t="s">
        <v>544</v>
      </c>
      <c r="C82" s="368"/>
      <c r="D82" s="368"/>
      <c r="E82" s="368"/>
      <c r="F82" s="368"/>
      <c r="G82" s="367"/>
      <c r="H82" s="367"/>
      <c r="I82" s="366"/>
      <c r="J82" s="365"/>
    </row>
    <row r="83" spans="1:10">
      <c r="A83" s="376" t="s">
        <v>469</v>
      </c>
      <c r="B83" s="384" t="s">
        <v>543</v>
      </c>
      <c r="C83" s="368">
        <v>0</v>
      </c>
      <c r="D83" s="368">
        <v>0</v>
      </c>
      <c r="E83" s="368">
        <v>0</v>
      </c>
      <c r="F83" s="368">
        <v>0</v>
      </c>
      <c r="G83" s="367">
        <v>0</v>
      </c>
      <c r="H83" s="367">
        <v>0</v>
      </c>
      <c r="I83" s="367">
        <v>0</v>
      </c>
      <c r="J83" s="365">
        <f t="shared" ref="J83:J88" si="15">+E83+F83+G83+H83+I83</f>
        <v>0</v>
      </c>
    </row>
    <row r="84" spans="1:10">
      <c r="A84" s="377" t="s">
        <v>467</v>
      </c>
      <c r="B84" s="384" t="s">
        <v>542</v>
      </c>
      <c r="C84" s="368">
        <v>0</v>
      </c>
      <c r="D84" s="368">
        <v>0</v>
      </c>
      <c r="E84" s="368">
        <v>0</v>
      </c>
      <c r="F84" s="368">
        <v>0</v>
      </c>
      <c r="G84" s="367">
        <v>0</v>
      </c>
      <c r="H84" s="367">
        <v>0</v>
      </c>
      <c r="I84" s="367">
        <v>0</v>
      </c>
      <c r="J84" s="365">
        <f t="shared" si="15"/>
        <v>0</v>
      </c>
    </row>
    <row r="85" spans="1:10">
      <c r="A85" s="377" t="s">
        <v>484</v>
      </c>
      <c r="B85" s="384" t="s">
        <v>541</v>
      </c>
      <c r="C85" s="368">
        <v>0</v>
      </c>
      <c r="D85" s="368">
        <v>0</v>
      </c>
      <c r="E85" s="368">
        <v>0</v>
      </c>
      <c r="F85" s="368">
        <v>0</v>
      </c>
      <c r="G85" s="367">
        <v>0</v>
      </c>
      <c r="H85" s="367">
        <v>0</v>
      </c>
      <c r="I85" s="367">
        <v>0</v>
      </c>
      <c r="J85" s="365">
        <f t="shared" si="15"/>
        <v>0</v>
      </c>
    </row>
    <row r="86" spans="1:10">
      <c r="A86" s="376" t="s">
        <v>540</v>
      </c>
      <c r="B86" s="384" t="s">
        <v>539</v>
      </c>
      <c r="C86" s="368">
        <v>0</v>
      </c>
      <c r="D86" s="368">
        <v>0</v>
      </c>
      <c r="E86" s="368">
        <v>0</v>
      </c>
      <c r="F86" s="368">
        <v>0</v>
      </c>
      <c r="G86" s="367">
        <v>0</v>
      </c>
      <c r="H86" s="367">
        <v>0</v>
      </c>
      <c r="I86" s="367">
        <v>0</v>
      </c>
      <c r="J86" s="365">
        <f t="shared" si="15"/>
        <v>0</v>
      </c>
    </row>
    <row r="87" spans="1:10">
      <c r="A87" s="376" t="s">
        <v>498</v>
      </c>
      <c r="B87" s="384" t="s">
        <v>538</v>
      </c>
      <c r="C87" s="368">
        <v>0</v>
      </c>
      <c r="D87" s="368">
        <v>0</v>
      </c>
      <c r="E87" s="368">
        <v>0</v>
      </c>
      <c r="F87" s="368">
        <v>0</v>
      </c>
      <c r="G87" s="367">
        <v>0</v>
      </c>
      <c r="H87" s="367">
        <v>0</v>
      </c>
      <c r="I87" s="367">
        <v>0</v>
      </c>
      <c r="J87" s="365">
        <f t="shared" si="15"/>
        <v>0</v>
      </c>
    </row>
    <row r="88" spans="1:10" ht="29.4" thickBot="1">
      <c r="A88" s="376" t="s">
        <v>509</v>
      </c>
      <c r="B88" s="384" t="s">
        <v>537</v>
      </c>
      <c r="C88" s="368">
        <v>0</v>
      </c>
      <c r="D88" s="368">
        <v>0</v>
      </c>
      <c r="E88" s="368">
        <v>0</v>
      </c>
      <c r="F88" s="368">
        <v>0</v>
      </c>
      <c r="G88" s="367">
        <v>0</v>
      </c>
      <c r="H88" s="367">
        <v>0</v>
      </c>
      <c r="I88" s="367">
        <v>0</v>
      </c>
      <c r="J88" s="365">
        <f t="shared" si="15"/>
        <v>0</v>
      </c>
    </row>
    <row r="89" spans="1:10" ht="15.6" thickTop="1" thickBot="1">
      <c r="A89" s="383"/>
      <c r="B89" s="373" t="s">
        <v>536</v>
      </c>
      <c r="C89" s="372">
        <f t="shared" ref="C89:J89" si="16">SUM(C83:C88)</f>
        <v>0</v>
      </c>
      <c r="D89" s="372">
        <f t="shared" si="16"/>
        <v>0</v>
      </c>
      <c r="E89" s="372">
        <f t="shared" si="16"/>
        <v>0</v>
      </c>
      <c r="F89" s="372">
        <f t="shared" si="16"/>
        <v>0</v>
      </c>
      <c r="G89" s="382">
        <f t="shared" si="16"/>
        <v>0</v>
      </c>
      <c r="H89" s="382">
        <f t="shared" si="16"/>
        <v>0</v>
      </c>
      <c r="I89" s="382">
        <f t="shared" si="16"/>
        <v>0</v>
      </c>
      <c r="J89" s="371">
        <f t="shared" si="16"/>
        <v>0</v>
      </c>
    </row>
    <row r="90" spans="1:10" ht="15" thickTop="1">
      <c r="A90" s="381"/>
      <c r="B90" s="380"/>
      <c r="C90" s="368"/>
      <c r="D90" s="368"/>
      <c r="E90" s="368"/>
      <c r="F90" s="368"/>
      <c r="G90" s="367"/>
      <c r="H90" s="367"/>
      <c r="I90" s="366"/>
      <c r="J90" s="365"/>
    </row>
    <row r="91" spans="1:10">
      <c r="A91" s="379" t="s">
        <v>535</v>
      </c>
      <c r="B91" s="378" t="s">
        <v>534</v>
      </c>
      <c r="C91" s="368"/>
      <c r="D91" s="368"/>
      <c r="E91" s="368"/>
      <c r="F91" s="368"/>
      <c r="G91" s="367"/>
      <c r="H91" s="367"/>
      <c r="I91" s="366"/>
      <c r="J91" s="365"/>
    </row>
    <row r="92" spans="1:10">
      <c r="A92" s="376" t="s">
        <v>469</v>
      </c>
      <c r="B92" s="384" t="s">
        <v>533</v>
      </c>
      <c r="C92" s="368">
        <v>0</v>
      </c>
      <c r="D92" s="368">
        <v>0</v>
      </c>
      <c r="E92" s="368">
        <v>0</v>
      </c>
      <c r="F92" s="368">
        <v>0</v>
      </c>
      <c r="G92" s="367">
        <v>0</v>
      </c>
      <c r="H92" s="367">
        <v>0</v>
      </c>
      <c r="I92" s="367">
        <v>0</v>
      </c>
      <c r="J92" s="365">
        <f>+E92+F92+G92+H92+I92</f>
        <v>0</v>
      </c>
    </row>
    <row r="93" spans="1:10">
      <c r="A93" s="377" t="s">
        <v>467</v>
      </c>
      <c r="B93" s="384" t="s">
        <v>114</v>
      </c>
      <c r="C93" s="368">
        <v>0</v>
      </c>
      <c r="D93" s="368">
        <v>0</v>
      </c>
      <c r="E93" s="368">
        <v>0</v>
      </c>
      <c r="F93" s="368">
        <v>0</v>
      </c>
      <c r="G93" s="367">
        <v>0</v>
      </c>
      <c r="H93" s="367">
        <v>0</v>
      </c>
      <c r="I93" s="367">
        <v>0</v>
      </c>
      <c r="J93" s="365">
        <f>+E93+F93+G93+H93+I93</f>
        <v>0</v>
      </c>
    </row>
    <row r="94" spans="1:10" ht="29.4" thickBot="1">
      <c r="A94" s="376" t="s">
        <v>484</v>
      </c>
      <c r="B94" s="384" t="s">
        <v>532</v>
      </c>
      <c r="C94" s="368">
        <v>0</v>
      </c>
      <c r="D94" s="368">
        <v>0</v>
      </c>
      <c r="E94" s="368">
        <v>0</v>
      </c>
      <c r="F94" s="368">
        <v>0</v>
      </c>
      <c r="G94" s="367">
        <v>0</v>
      </c>
      <c r="H94" s="367">
        <v>0</v>
      </c>
      <c r="I94" s="367">
        <v>0</v>
      </c>
      <c r="J94" s="365">
        <f>+E94+F94+G94+H94+I94</f>
        <v>0</v>
      </c>
    </row>
    <row r="95" spans="1:10" ht="15.6" thickTop="1" thickBot="1">
      <c r="A95" s="383"/>
      <c r="B95" s="373" t="s">
        <v>531</v>
      </c>
      <c r="C95" s="372">
        <f t="shared" ref="C95:J95" si="17">SUM(C92:C94)</f>
        <v>0</v>
      </c>
      <c r="D95" s="372">
        <f t="shared" si="17"/>
        <v>0</v>
      </c>
      <c r="E95" s="372">
        <f t="shared" si="17"/>
        <v>0</v>
      </c>
      <c r="F95" s="372">
        <f t="shared" si="17"/>
        <v>0</v>
      </c>
      <c r="G95" s="382">
        <f t="shared" si="17"/>
        <v>0</v>
      </c>
      <c r="H95" s="382">
        <f t="shared" si="17"/>
        <v>0</v>
      </c>
      <c r="I95" s="382">
        <f t="shared" si="17"/>
        <v>0</v>
      </c>
      <c r="J95" s="371">
        <f t="shared" si="17"/>
        <v>0</v>
      </c>
    </row>
    <row r="96" spans="1:10" ht="15" thickTop="1">
      <c r="A96" s="381"/>
      <c r="B96" s="380"/>
      <c r="C96" s="368"/>
      <c r="D96" s="368"/>
      <c r="E96" s="368"/>
      <c r="F96" s="368"/>
      <c r="G96" s="367"/>
      <c r="H96" s="367"/>
      <c r="I96" s="366"/>
      <c r="J96" s="365"/>
    </row>
    <row r="97" spans="1:10">
      <c r="A97" s="379" t="s">
        <v>530</v>
      </c>
      <c r="B97" s="378" t="s">
        <v>529</v>
      </c>
      <c r="C97" s="368"/>
      <c r="D97" s="368"/>
      <c r="E97" s="368"/>
      <c r="F97" s="368"/>
      <c r="G97" s="367"/>
      <c r="H97" s="367"/>
      <c r="I97" s="366"/>
      <c r="J97" s="365"/>
    </row>
    <row r="98" spans="1:10">
      <c r="A98" s="377" t="s">
        <v>469</v>
      </c>
      <c r="B98" s="384" t="s">
        <v>528</v>
      </c>
      <c r="C98" s="368">
        <v>0</v>
      </c>
      <c r="D98" s="368">
        <v>0</v>
      </c>
      <c r="E98" s="368">
        <v>0</v>
      </c>
      <c r="F98" s="368">
        <v>0</v>
      </c>
      <c r="G98" s="367">
        <v>0</v>
      </c>
      <c r="H98" s="367">
        <v>0</v>
      </c>
      <c r="I98" s="367">
        <v>0</v>
      </c>
      <c r="J98" s="365">
        <f t="shared" ref="J98:J107" si="18">+E98+F98+G98+H98+I98</f>
        <v>0</v>
      </c>
    </row>
    <row r="99" spans="1:10">
      <c r="A99" s="377" t="s">
        <v>467</v>
      </c>
      <c r="B99" s="384" t="s">
        <v>527</v>
      </c>
      <c r="C99" s="368">
        <v>0</v>
      </c>
      <c r="D99" s="368">
        <v>0</v>
      </c>
      <c r="E99" s="368">
        <v>0</v>
      </c>
      <c r="F99" s="368">
        <v>0</v>
      </c>
      <c r="G99" s="367">
        <v>0</v>
      </c>
      <c r="H99" s="367">
        <v>0</v>
      </c>
      <c r="I99" s="367">
        <v>0</v>
      </c>
      <c r="J99" s="365">
        <f t="shared" si="18"/>
        <v>0</v>
      </c>
    </row>
    <row r="100" spans="1:10">
      <c r="A100" s="377" t="s">
        <v>484</v>
      </c>
      <c r="B100" s="384" t="s">
        <v>526</v>
      </c>
      <c r="C100" s="368">
        <v>0</v>
      </c>
      <c r="D100" s="368">
        <v>0</v>
      </c>
      <c r="E100" s="368">
        <v>0</v>
      </c>
      <c r="F100" s="368">
        <v>0</v>
      </c>
      <c r="G100" s="367">
        <v>0</v>
      </c>
      <c r="H100" s="367">
        <v>0</v>
      </c>
      <c r="I100" s="367">
        <v>0</v>
      </c>
      <c r="J100" s="365">
        <f t="shared" si="18"/>
        <v>0</v>
      </c>
    </row>
    <row r="101" spans="1:10">
      <c r="A101" s="377" t="s">
        <v>491</v>
      </c>
      <c r="B101" s="384" t="s">
        <v>525</v>
      </c>
      <c r="C101" s="368">
        <v>0</v>
      </c>
      <c r="D101" s="368">
        <v>0</v>
      </c>
      <c r="E101" s="368">
        <v>0</v>
      </c>
      <c r="F101" s="368">
        <v>0</v>
      </c>
      <c r="G101" s="367">
        <v>0</v>
      </c>
      <c r="H101" s="367">
        <v>0</v>
      </c>
      <c r="I101" s="367">
        <v>0</v>
      </c>
      <c r="J101" s="365">
        <f t="shared" si="18"/>
        <v>0</v>
      </c>
    </row>
    <row r="102" spans="1:10">
      <c r="A102" s="377" t="s">
        <v>498</v>
      </c>
      <c r="B102" s="384" t="s">
        <v>524</v>
      </c>
      <c r="C102" s="368">
        <v>0</v>
      </c>
      <c r="D102" s="368">
        <v>0</v>
      </c>
      <c r="E102" s="368">
        <v>0</v>
      </c>
      <c r="F102" s="368">
        <v>0</v>
      </c>
      <c r="G102" s="367">
        <v>0</v>
      </c>
      <c r="H102" s="367">
        <v>0</v>
      </c>
      <c r="I102" s="367">
        <v>0</v>
      </c>
      <c r="J102" s="365">
        <f t="shared" si="18"/>
        <v>0</v>
      </c>
    </row>
    <row r="103" spans="1:10">
      <c r="A103" s="377" t="s">
        <v>509</v>
      </c>
      <c r="B103" s="384" t="s">
        <v>523</v>
      </c>
      <c r="C103" s="368">
        <v>0</v>
      </c>
      <c r="D103" s="368">
        <v>0</v>
      </c>
      <c r="E103" s="368">
        <v>0</v>
      </c>
      <c r="F103" s="368">
        <v>0</v>
      </c>
      <c r="G103" s="367">
        <v>0</v>
      </c>
      <c r="H103" s="367">
        <v>0</v>
      </c>
      <c r="I103" s="367">
        <v>0</v>
      </c>
      <c r="J103" s="365">
        <f t="shared" si="18"/>
        <v>0</v>
      </c>
    </row>
    <row r="104" spans="1:10">
      <c r="A104" s="376" t="s">
        <v>507</v>
      </c>
      <c r="B104" s="384" t="s">
        <v>522</v>
      </c>
      <c r="C104" s="368">
        <v>0</v>
      </c>
      <c r="D104" s="368">
        <v>0</v>
      </c>
      <c r="E104" s="368">
        <v>0</v>
      </c>
      <c r="F104" s="368">
        <v>0</v>
      </c>
      <c r="G104" s="367">
        <v>0</v>
      </c>
      <c r="H104" s="367">
        <v>0</v>
      </c>
      <c r="I104" s="367">
        <v>0</v>
      </c>
      <c r="J104" s="365">
        <f t="shared" si="18"/>
        <v>0</v>
      </c>
    </row>
    <row r="105" spans="1:10">
      <c r="A105" s="376" t="s">
        <v>505</v>
      </c>
      <c r="B105" s="384" t="s">
        <v>107</v>
      </c>
      <c r="C105" s="368">
        <v>0</v>
      </c>
      <c r="D105" s="368">
        <v>0</v>
      </c>
      <c r="E105" s="368">
        <v>0</v>
      </c>
      <c r="F105" s="368">
        <v>0</v>
      </c>
      <c r="G105" s="367">
        <v>0</v>
      </c>
      <c r="H105" s="367">
        <v>0</v>
      </c>
      <c r="I105" s="367">
        <v>0</v>
      </c>
      <c r="J105" s="365">
        <f t="shared" si="18"/>
        <v>0</v>
      </c>
    </row>
    <row r="106" spans="1:10">
      <c r="A106" s="376" t="s">
        <v>521</v>
      </c>
      <c r="B106" s="384" t="s">
        <v>520</v>
      </c>
      <c r="C106" s="368">
        <v>0</v>
      </c>
      <c r="D106" s="368">
        <v>0</v>
      </c>
      <c r="E106" s="368">
        <v>0</v>
      </c>
      <c r="F106" s="368">
        <v>0</v>
      </c>
      <c r="G106" s="367">
        <v>0</v>
      </c>
      <c r="H106" s="367">
        <v>0</v>
      </c>
      <c r="I106" s="367">
        <v>0</v>
      </c>
      <c r="J106" s="365">
        <f t="shared" si="18"/>
        <v>0</v>
      </c>
    </row>
    <row r="107" spans="1:10" ht="29.4" thickBot="1">
      <c r="A107" s="376" t="s">
        <v>519</v>
      </c>
      <c r="B107" s="384" t="s">
        <v>518</v>
      </c>
      <c r="C107" s="368">
        <v>0</v>
      </c>
      <c r="D107" s="368">
        <v>0</v>
      </c>
      <c r="E107" s="368">
        <v>0</v>
      </c>
      <c r="F107" s="368">
        <v>0</v>
      </c>
      <c r="G107" s="367">
        <v>0</v>
      </c>
      <c r="H107" s="367">
        <v>0</v>
      </c>
      <c r="I107" s="367">
        <v>0</v>
      </c>
      <c r="J107" s="365">
        <f t="shared" si="18"/>
        <v>0</v>
      </c>
    </row>
    <row r="108" spans="1:10" ht="15.6" thickTop="1" thickBot="1">
      <c r="A108" s="383"/>
      <c r="B108" s="373" t="s">
        <v>517</v>
      </c>
      <c r="C108" s="372">
        <f t="shared" ref="C108:J108" si="19">SUM(C98:C107)</f>
        <v>0</v>
      </c>
      <c r="D108" s="372">
        <f t="shared" si="19"/>
        <v>0</v>
      </c>
      <c r="E108" s="372">
        <f t="shared" si="19"/>
        <v>0</v>
      </c>
      <c r="F108" s="372">
        <f t="shared" si="19"/>
        <v>0</v>
      </c>
      <c r="G108" s="382">
        <f t="shared" si="19"/>
        <v>0</v>
      </c>
      <c r="H108" s="382">
        <f t="shared" si="19"/>
        <v>0</v>
      </c>
      <c r="I108" s="382">
        <f t="shared" si="19"/>
        <v>0</v>
      </c>
      <c r="J108" s="371">
        <f t="shared" si="19"/>
        <v>0</v>
      </c>
    </row>
    <row r="109" spans="1:10" ht="15" thickTop="1">
      <c r="A109" s="381"/>
      <c r="B109" s="380"/>
      <c r="C109" s="368"/>
      <c r="D109" s="368"/>
      <c r="E109" s="368"/>
      <c r="F109" s="368"/>
      <c r="G109" s="367"/>
      <c r="H109" s="367"/>
      <c r="I109" s="366"/>
      <c r="J109" s="365"/>
    </row>
    <row r="110" spans="1:10">
      <c r="A110" s="379" t="s">
        <v>516</v>
      </c>
      <c r="B110" s="378" t="s">
        <v>515</v>
      </c>
      <c r="C110" s="368"/>
      <c r="D110" s="368"/>
      <c r="E110" s="368"/>
      <c r="F110" s="368"/>
      <c r="G110" s="367"/>
      <c r="H110" s="367"/>
      <c r="I110" s="366"/>
      <c r="J110" s="365"/>
    </row>
    <row r="111" spans="1:10">
      <c r="A111" s="377" t="s">
        <v>469</v>
      </c>
      <c r="B111" s="384" t="s">
        <v>514</v>
      </c>
      <c r="C111" s="368">
        <v>0</v>
      </c>
      <c r="D111" s="368">
        <v>0</v>
      </c>
      <c r="E111" s="368">
        <v>0</v>
      </c>
      <c r="F111" s="368">
        <v>0</v>
      </c>
      <c r="G111" s="367">
        <v>0</v>
      </c>
      <c r="H111" s="367">
        <v>0</v>
      </c>
      <c r="I111" s="367">
        <v>0</v>
      </c>
      <c r="J111" s="365">
        <f t="shared" ref="J111:J118" si="20">+E111+F111+G111+H111+I111</f>
        <v>0</v>
      </c>
    </row>
    <row r="112" spans="1:10">
      <c r="A112" s="377" t="s">
        <v>467</v>
      </c>
      <c r="B112" s="384" t="s">
        <v>513</v>
      </c>
      <c r="C112" s="368">
        <v>0</v>
      </c>
      <c r="D112" s="368">
        <v>0</v>
      </c>
      <c r="E112" s="368">
        <v>0</v>
      </c>
      <c r="F112" s="368">
        <v>0</v>
      </c>
      <c r="G112" s="367">
        <v>0</v>
      </c>
      <c r="H112" s="367">
        <v>0</v>
      </c>
      <c r="I112" s="367">
        <v>0</v>
      </c>
      <c r="J112" s="365">
        <f t="shared" si="20"/>
        <v>0</v>
      </c>
    </row>
    <row r="113" spans="1:10" ht="28.8">
      <c r="A113" s="377" t="s">
        <v>484</v>
      </c>
      <c r="B113" s="384" t="s">
        <v>512</v>
      </c>
      <c r="C113" s="368">
        <v>0</v>
      </c>
      <c r="D113" s="368">
        <v>0</v>
      </c>
      <c r="E113" s="368">
        <v>0</v>
      </c>
      <c r="F113" s="368">
        <v>0</v>
      </c>
      <c r="G113" s="367">
        <v>0</v>
      </c>
      <c r="H113" s="367">
        <v>0</v>
      </c>
      <c r="I113" s="367">
        <v>0</v>
      </c>
      <c r="J113" s="365">
        <f t="shared" si="20"/>
        <v>0</v>
      </c>
    </row>
    <row r="114" spans="1:10">
      <c r="A114" s="376" t="s">
        <v>491</v>
      </c>
      <c r="B114" s="384" t="s">
        <v>511</v>
      </c>
      <c r="C114" s="368">
        <v>0</v>
      </c>
      <c r="D114" s="368">
        <v>0</v>
      </c>
      <c r="E114" s="368">
        <v>0</v>
      </c>
      <c r="F114" s="368">
        <v>0</v>
      </c>
      <c r="G114" s="367">
        <v>0</v>
      </c>
      <c r="H114" s="367">
        <v>0</v>
      </c>
      <c r="I114" s="367">
        <v>0</v>
      </c>
      <c r="J114" s="365">
        <f t="shared" si="20"/>
        <v>0</v>
      </c>
    </row>
    <row r="115" spans="1:10">
      <c r="A115" s="377" t="s">
        <v>498</v>
      </c>
      <c r="B115" s="384" t="s">
        <v>510</v>
      </c>
      <c r="C115" s="368">
        <v>0</v>
      </c>
      <c r="D115" s="368">
        <v>0</v>
      </c>
      <c r="E115" s="368">
        <v>0</v>
      </c>
      <c r="F115" s="368">
        <v>0</v>
      </c>
      <c r="G115" s="367">
        <v>0</v>
      </c>
      <c r="H115" s="367">
        <v>0</v>
      </c>
      <c r="I115" s="367">
        <v>0</v>
      </c>
      <c r="J115" s="365">
        <f t="shared" si="20"/>
        <v>0</v>
      </c>
    </row>
    <row r="116" spans="1:10">
      <c r="A116" s="377" t="s">
        <v>509</v>
      </c>
      <c r="B116" s="384" t="s">
        <v>508</v>
      </c>
      <c r="C116" s="368">
        <v>0</v>
      </c>
      <c r="D116" s="368">
        <v>0</v>
      </c>
      <c r="E116" s="368">
        <v>0</v>
      </c>
      <c r="F116" s="368">
        <v>0</v>
      </c>
      <c r="G116" s="367">
        <v>0</v>
      </c>
      <c r="H116" s="367">
        <v>0</v>
      </c>
      <c r="I116" s="367">
        <v>0</v>
      </c>
      <c r="J116" s="365">
        <f t="shared" si="20"/>
        <v>0</v>
      </c>
    </row>
    <row r="117" spans="1:10">
      <c r="A117" s="377" t="s">
        <v>507</v>
      </c>
      <c r="B117" s="384" t="s">
        <v>506</v>
      </c>
      <c r="C117" s="368">
        <v>0</v>
      </c>
      <c r="D117" s="368">
        <v>0</v>
      </c>
      <c r="E117" s="368">
        <v>0</v>
      </c>
      <c r="F117" s="368">
        <v>0</v>
      </c>
      <c r="G117" s="367">
        <v>0</v>
      </c>
      <c r="H117" s="367">
        <v>0</v>
      </c>
      <c r="I117" s="367">
        <v>0</v>
      </c>
      <c r="J117" s="365">
        <f t="shared" si="20"/>
        <v>0</v>
      </c>
    </row>
    <row r="118" spans="1:10" ht="15" thickBot="1">
      <c r="A118" s="388" t="s">
        <v>505</v>
      </c>
      <c r="B118" s="387" t="s">
        <v>504</v>
      </c>
      <c r="C118" s="368">
        <v>0</v>
      </c>
      <c r="D118" s="368">
        <v>0</v>
      </c>
      <c r="E118" s="368">
        <v>0</v>
      </c>
      <c r="F118" s="368">
        <v>0</v>
      </c>
      <c r="G118" s="367">
        <v>0</v>
      </c>
      <c r="H118" s="367">
        <v>0</v>
      </c>
      <c r="I118" s="367">
        <v>0</v>
      </c>
      <c r="J118" s="365">
        <f t="shared" si="20"/>
        <v>0</v>
      </c>
    </row>
    <row r="119" spans="1:10" ht="15.6" thickTop="1" thickBot="1">
      <c r="A119" s="386"/>
      <c r="B119" s="385" t="s">
        <v>503</v>
      </c>
      <c r="C119" s="372">
        <f t="shared" ref="C119:J119" si="21">SUM(C111:C118)</f>
        <v>0</v>
      </c>
      <c r="D119" s="372">
        <f t="shared" si="21"/>
        <v>0</v>
      </c>
      <c r="E119" s="372">
        <f t="shared" si="21"/>
        <v>0</v>
      </c>
      <c r="F119" s="372">
        <f t="shared" si="21"/>
        <v>0</v>
      </c>
      <c r="G119" s="382">
        <f t="shared" si="21"/>
        <v>0</v>
      </c>
      <c r="H119" s="382">
        <f t="shared" si="21"/>
        <v>0</v>
      </c>
      <c r="I119" s="382">
        <f t="shared" si="21"/>
        <v>0</v>
      </c>
      <c r="J119" s="371">
        <f t="shared" si="21"/>
        <v>0</v>
      </c>
    </row>
    <row r="120" spans="1:10" ht="15" thickTop="1">
      <c r="A120" s="381"/>
      <c r="B120" s="380"/>
      <c r="C120" s="368"/>
      <c r="D120" s="368"/>
      <c r="E120" s="368"/>
      <c r="F120" s="368"/>
      <c r="G120" s="367"/>
      <c r="H120" s="367"/>
      <c r="I120" s="366"/>
      <c r="J120" s="365"/>
    </row>
    <row r="121" spans="1:10">
      <c r="A121" s="379" t="s">
        <v>502</v>
      </c>
      <c r="B121" s="378" t="s">
        <v>501</v>
      </c>
      <c r="C121" s="368"/>
      <c r="D121" s="368"/>
      <c r="E121" s="368"/>
      <c r="F121" s="368"/>
      <c r="G121" s="367"/>
      <c r="H121" s="367"/>
      <c r="I121" s="366"/>
      <c r="J121" s="365"/>
    </row>
    <row r="122" spans="1:10">
      <c r="A122" s="377" t="s">
        <v>469</v>
      </c>
      <c r="B122" s="384" t="s">
        <v>500</v>
      </c>
      <c r="C122" s="368">
        <v>0</v>
      </c>
      <c r="D122" s="368">
        <v>0</v>
      </c>
      <c r="E122" s="368">
        <v>0</v>
      </c>
      <c r="F122" s="368">
        <v>0</v>
      </c>
      <c r="G122" s="367">
        <v>0</v>
      </c>
      <c r="H122" s="367">
        <v>0</v>
      </c>
      <c r="I122" s="367">
        <v>0</v>
      </c>
      <c r="J122" s="365">
        <f>+E122+F122+G122+H122+I122</f>
        <v>0</v>
      </c>
    </row>
    <row r="123" spans="1:10">
      <c r="A123" s="377" t="s">
        <v>467</v>
      </c>
      <c r="B123" s="384" t="s">
        <v>98</v>
      </c>
      <c r="C123" s="368">
        <v>0</v>
      </c>
      <c r="D123" s="368">
        <v>0</v>
      </c>
      <c r="E123" s="368">
        <v>0</v>
      </c>
      <c r="F123" s="368">
        <v>0</v>
      </c>
      <c r="G123" s="367">
        <v>0</v>
      </c>
      <c r="H123" s="367">
        <v>0</v>
      </c>
      <c r="I123" s="367">
        <v>0</v>
      </c>
      <c r="J123" s="365">
        <f>+E123+F123+G123+H123+I123</f>
        <v>0</v>
      </c>
    </row>
    <row r="124" spans="1:10">
      <c r="A124" s="376" t="s">
        <v>484</v>
      </c>
      <c r="B124" s="384" t="s">
        <v>96</v>
      </c>
      <c r="C124" s="368">
        <v>0</v>
      </c>
      <c r="D124" s="368">
        <v>0</v>
      </c>
      <c r="E124" s="368">
        <v>0</v>
      </c>
      <c r="F124" s="368">
        <v>0</v>
      </c>
      <c r="G124" s="367">
        <v>0</v>
      </c>
      <c r="H124" s="367">
        <v>0</v>
      </c>
      <c r="I124" s="367">
        <v>0</v>
      </c>
      <c r="J124" s="365">
        <f>+E124+F124+G124+H124+I124</f>
        <v>0</v>
      </c>
    </row>
    <row r="125" spans="1:10">
      <c r="A125" s="376" t="s">
        <v>491</v>
      </c>
      <c r="B125" s="384" t="s">
        <v>499</v>
      </c>
      <c r="C125" s="368">
        <v>0</v>
      </c>
      <c r="D125" s="368">
        <v>0</v>
      </c>
      <c r="E125" s="368">
        <v>0</v>
      </c>
      <c r="F125" s="368">
        <v>0</v>
      </c>
      <c r="G125" s="367">
        <v>0</v>
      </c>
      <c r="H125" s="367">
        <v>0</v>
      </c>
      <c r="I125" s="367">
        <v>0</v>
      </c>
      <c r="J125" s="365">
        <f>+E125+F125+G125+H125+I125</f>
        <v>0</v>
      </c>
    </row>
    <row r="126" spans="1:10" ht="15" thickBot="1">
      <c r="A126" s="376" t="s">
        <v>498</v>
      </c>
      <c r="B126" s="384" t="s">
        <v>497</v>
      </c>
      <c r="C126" s="368">
        <v>0</v>
      </c>
      <c r="D126" s="368">
        <v>0</v>
      </c>
      <c r="E126" s="368">
        <v>0</v>
      </c>
      <c r="F126" s="368">
        <v>0</v>
      </c>
      <c r="G126" s="367">
        <v>0</v>
      </c>
      <c r="H126" s="367">
        <v>0</v>
      </c>
      <c r="I126" s="367">
        <v>0</v>
      </c>
      <c r="J126" s="365">
        <f>+E126+F126+G126+H126+I126</f>
        <v>0</v>
      </c>
    </row>
    <row r="127" spans="1:10" ht="15.6" thickTop="1" thickBot="1">
      <c r="A127" s="383"/>
      <c r="B127" s="373" t="s">
        <v>496</v>
      </c>
      <c r="C127" s="372">
        <f t="shared" ref="C127:J127" si="22">SUM(C122:C126)</f>
        <v>0</v>
      </c>
      <c r="D127" s="372">
        <f t="shared" si="22"/>
        <v>0</v>
      </c>
      <c r="E127" s="372">
        <f t="shared" si="22"/>
        <v>0</v>
      </c>
      <c r="F127" s="372">
        <f t="shared" si="22"/>
        <v>0</v>
      </c>
      <c r="G127" s="382">
        <f t="shared" si="22"/>
        <v>0</v>
      </c>
      <c r="H127" s="382">
        <f t="shared" si="22"/>
        <v>0</v>
      </c>
      <c r="I127" s="382">
        <f t="shared" si="22"/>
        <v>0</v>
      </c>
      <c r="J127" s="371">
        <f t="shared" si="22"/>
        <v>0</v>
      </c>
    </row>
    <row r="128" spans="1:10" ht="15" thickTop="1">
      <c r="A128" s="381"/>
      <c r="B128" s="380"/>
      <c r="C128" s="368"/>
      <c r="D128" s="368"/>
      <c r="E128" s="393"/>
      <c r="F128" s="368"/>
      <c r="G128" s="367"/>
      <c r="H128" s="367"/>
      <c r="I128" s="366"/>
      <c r="J128" s="365"/>
    </row>
    <row r="129" spans="1:10">
      <c r="A129" s="379" t="s">
        <v>495</v>
      </c>
      <c r="B129" s="378" t="s">
        <v>494</v>
      </c>
      <c r="C129" s="368"/>
      <c r="D129" s="368"/>
      <c r="E129" s="365"/>
      <c r="F129" s="368"/>
      <c r="G129" s="367"/>
      <c r="H129" s="367"/>
      <c r="I129" s="367"/>
      <c r="J129" s="365"/>
    </row>
    <row r="130" spans="1:10">
      <c r="A130" s="377" t="s">
        <v>469</v>
      </c>
      <c r="B130" s="384" t="s">
        <v>493</v>
      </c>
      <c r="C130" s="368">
        <v>0</v>
      </c>
      <c r="D130" s="368">
        <v>0</v>
      </c>
      <c r="E130" s="365">
        <f>C130-D130</f>
        <v>0</v>
      </c>
      <c r="F130" s="368">
        <v>0</v>
      </c>
      <c r="G130" s="367">
        <v>0</v>
      </c>
      <c r="H130" s="367">
        <v>0</v>
      </c>
      <c r="I130" s="367">
        <v>0</v>
      </c>
      <c r="J130" s="365">
        <f>+E130+F130+G130+H130+I130</f>
        <v>0</v>
      </c>
    </row>
    <row r="131" spans="1:10">
      <c r="A131" s="377" t="s">
        <v>467</v>
      </c>
      <c r="B131" s="384" t="s">
        <v>91</v>
      </c>
      <c r="C131" s="368">
        <v>0</v>
      </c>
      <c r="D131" s="368">
        <v>0</v>
      </c>
      <c r="E131" s="365">
        <f>C131-D131</f>
        <v>0</v>
      </c>
      <c r="F131" s="368">
        <v>0</v>
      </c>
      <c r="G131" s="367">
        <v>0</v>
      </c>
      <c r="H131" s="367">
        <v>0</v>
      </c>
      <c r="I131" s="367">
        <v>0</v>
      </c>
      <c r="J131" s="365">
        <f>+E131+F131+G131+H131+I131</f>
        <v>0</v>
      </c>
    </row>
    <row r="132" spans="1:10">
      <c r="A132" s="377" t="s">
        <v>484</v>
      </c>
      <c r="B132" s="384" t="s">
        <v>492</v>
      </c>
      <c r="C132" s="368">
        <v>0</v>
      </c>
      <c r="D132" s="368">
        <v>0</v>
      </c>
      <c r="E132" s="365">
        <f>C132-D132</f>
        <v>0</v>
      </c>
      <c r="F132" s="368">
        <v>0</v>
      </c>
      <c r="G132" s="367">
        <v>0</v>
      </c>
      <c r="H132" s="367">
        <v>0</v>
      </c>
      <c r="I132" s="367">
        <v>0</v>
      </c>
      <c r="J132" s="365">
        <f>+E132+F132+G132+H132+I132</f>
        <v>0</v>
      </c>
    </row>
    <row r="133" spans="1:10" ht="15" thickBot="1">
      <c r="A133" s="376" t="s">
        <v>491</v>
      </c>
      <c r="B133" s="384" t="s">
        <v>490</v>
      </c>
      <c r="C133" s="368">
        <v>0</v>
      </c>
      <c r="D133" s="368">
        <v>0</v>
      </c>
      <c r="E133" s="412">
        <f>C133-D133</f>
        <v>0</v>
      </c>
      <c r="F133" s="368">
        <v>0</v>
      </c>
      <c r="G133" s="367">
        <v>0</v>
      </c>
      <c r="H133" s="367">
        <v>0</v>
      </c>
      <c r="I133" s="367">
        <v>0</v>
      </c>
      <c r="J133" s="365">
        <f>+E133+F133+G133+H133+I133</f>
        <v>0</v>
      </c>
    </row>
    <row r="134" spans="1:10" ht="15.6" thickTop="1" thickBot="1">
      <c r="A134" s="383"/>
      <c r="B134" s="373" t="s">
        <v>489</v>
      </c>
      <c r="C134" s="372">
        <f t="shared" ref="C134:J134" si="23">SUM(C130:C133)</f>
        <v>0</v>
      </c>
      <c r="D134" s="372">
        <f t="shared" si="23"/>
        <v>0</v>
      </c>
      <c r="E134" s="372">
        <f t="shared" si="23"/>
        <v>0</v>
      </c>
      <c r="F134" s="372">
        <f t="shared" si="23"/>
        <v>0</v>
      </c>
      <c r="G134" s="382">
        <f t="shared" si="23"/>
        <v>0</v>
      </c>
      <c r="H134" s="382">
        <f t="shared" si="23"/>
        <v>0</v>
      </c>
      <c r="I134" s="382">
        <f t="shared" si="23"/>
        <v>0</v>
      </c>
      <c r="J134" s="371">
        <f t="shared" si="23"/>
        <v>0</v>
      </c>
    </row>
    <row r="135" spans="1:10" ht="15" thickTop="1">
      <c r="A135" s="381"/>
      <c r="B135" s="380"/>
      <c r="C135" s="368"/>
      <c r="D135" s="368"/>
      <c r="E135" s="368"/>
      <c r="F135" s="368"/>
      <c r="G135" s="367"/>
      <c r="H135" s="367"/>
      <c r="I135" s="366"/>
      <c r="J135" s="365"/>
    </row>
    <row r="136" spans="1:10">
      <c r="A136" s="379" t="s">
        <v>488</v>
      </c>
      <c r="B136" s="378" t="s">
        <v>487</v>
      </c>
      <c r="C136" s="368"/>
      <c r="D136" s="368"/>
      <c r="E136" s="368"/>
      <c r="F136" s="368"/>
      <c r="G136" s="367"/>
      <c r="H136" s="367"/>
      <c r="I136" s="366"/>
      <c r="J136" s="365"/>
    </row>
    <row r="137" spans="1:10">
      <c r="A137" s="377" t="s">
        <v>469</v>
      </c>
      <c r="B137" s="384" t="s">
        <v>486</v>
      </c>
      <c r="C137" s="368">
        <v>0</v>
      </c>
      <c r="D137" s="368">
        <v>0</v>
      </c>
      <c r="E137" s="368">
        <v>0</v>
      </c>
      <c r="F137" s="368">
        <v>0</v>
      </c>
      <c r="G137" s="367">
        <v>0</v>
      </c>
      <c r="H137" s="367">
        <v>0</v>
      </c>
      <c r="I137" s="367">
        <v>0</v>
      </c>
      <c r="J137" s="365">
        <f>+E137+F137+G137+H137+I137</f>
        <v>0</v>
      </c>
    </row>
    <row r="138" spans="1:10">
      <c r="A138" s="377" t="s">
        <v>467</v>
      </c>
      <c r="B138" s="384" t="s">
        <v>485</v>
      </c>
      <c r="C138" s="368">
        <v>0</v>
      </c>
      <c r="D138" s="368">
        <v>0</v>
      </c>
      <c r="E138" s="368">
        <v>0</v>
      </c>
      <c r="F138" s="368">
        <v>0</v>
      </c>
      <c r="G138" s="367">
        <v>0</v>
      </c>
      <c r="H138" s="367">
        <v>0</v>
      </c>
      <c r="I138" s="367">
        <v>0</v>
      </c>
      <c r="J138" s="365">
        <f>+E138+F138+G138+H138+I138</f>
        <v>0</v>
      </c>
    </row>
    <row r="139" spans="1:10" ht="15" thickBot="1">
      <c r="A139" s="376" t="s">
        <v>484</v>
      </c>
      <c r="B139" s="384" t="s">
        <v>483</v>
      </c>
      <c r="C139" s="368">
        <v>0</v>
      </c>
      <c r="D139" s="368">
        <v>0</v>
      </c>
      <c r="E139" s="368">
        <v>0</v>
      </c>
      <c r="F139" s="368">
        <v>0</v>
      </c>
      <c r="G139" s="367">
        <v>0</v>
      </c>
      <c r="H139" s="367">
        <v>0</v>
      </c>
      <c r="I139" s="367">
        <v>0</v>
      </c>
      <c r="J139" s="365">
        <f>+E139+F139+G139+H139+I139</f>
        <v>0</v>
      </c>
    </row>
    <row r="140" spans="1:10" ht="15.6" thickTop="1" thickBot="1">
      <c r="A140" s="383"/>
      <c r="B140" s="373" t="s">
        <v>482</v>
      </c>
      <c r="C140" s="372">
        <f t="shared" ref="C140:J140" si="24">SUM(C137:C139)</f>
        <v>0</v>
      </c>
      <c r="D140" s="372">
        <f t="shared" si="24"/>
        <v>0</v>
      </c>
      <c r="E140" s="372">
        <f t="shared" si="24"/>
        <v>0</v>
      </c>
      <c r="F140" s="372">
        <f t="shared" si="24"/>
        <v>0</v>
      </c>
      <c r="G140" s="372">
        <f t="shared" si="24"/>
        <v>0</v>
      </c>
      <c r="H140" s="372">
        <f t="shared" si="24"/>
        <v>0</v>
      </c>
      <c r="I140" s="372">
        <f t="shared" si="24"/>
        <v>0</v>
      </c>
      <c r="J140" s="371">
        <f t="shared" si="24"/>
        <v>0</v>
      </c>
    </row>
    <row r="141" spans="1:10" ht="15" thickTop="1">
      <c r="A141" s="381"/>
      <c r="B141" s="380"/>
      <c r="C141" s="368"/>
      <c r="D141" s="368"/>
      <c r="E141" s="368"/>
      <c r="F141" s="368"/>
      <c r="G141" s="367"/>
      <c r="H141" s="367"/>
      <c r="I141" s="366"/>
      <c r="J141" s="365"/>
    </row>
    <row r="142" spans="1:10">
      <c r="A142" s="379" t="s">
        <v>481</v>
      </c>
      <c r="B142" s="378" t="s">
        <v>480</v>
      </c>
      <c r="C142" s="368"/>
      <c r="D142" s="368"/>
      <c r="E142" s="368"/>
      <c r="F142" s="368"/>
      <c r="G142" s="367"/>
      <c r="H142" s="367"/>
      <c r="I142" s="366"/>
      <c r="J142" s="365"/>
    </row>
    <row r="143" spans="1:10">
      <c r="A143" s="376" t="s">
        <v>469</v>
      </c>
      <c r="B143" s="384" t="s">
        <v>479</v>
      </c>
      <c r="C143" s="368">
        <v>0</v>
      </c>
      <c r="D143" s="368">
        <v>0</v>
      </c>
      <c r="E143" s="368">
        <v>0</v>
      </c>
      <c r="F143" s="368">
        <v>0</v>
      </c>
      <c r="G143" s="367">
        <v>0</v>
      </c>
      <c r="H143" s="367">
        <v>0</v>
      </c>
      <c r="I143" s="367">
        <v>0</v>
      </c>
      <c r="J143" s="365">
        <f>+E143+F143+G143+H143+I143</f>
        <v>0</v>
      </c>
    </row>
    <row r="144" spans="1:10" ht="15" thickBot="1">
      <c r="A144" s="376" t="s">
        <v>467</v>
      </c>
      <c r="B144" s="384" t="s">
        <v>478</v>
      </c>
      <c r="C144" s="368">
        <v>0</v>
      </c>
      <c r="D144" s="368">
        <v>0</v>
      </c>
      <c r="E144" s="368">
        <v>0</v>
      </c>
      <c r="F144" s="368">
        <v>0</v>
      </c>
      <c r="G144" s="367">
        <v>0</v>
      </c>
      <c r="H144" s="367">
        <v>0</v>
      </c>
      <c r="I144" s="367">
        <v>0</v>
      </c>
      <c r="J144" s="365">
        <f>+E144+F144+G144+H144+I144</f>
        <v>0</v>
      </c>
    </row>
    <row r="145" spans="1:10" ht="15.6" thickTop="1" thickBot="1">
      <c r="A145" s="383"/>
      <c r="B145" s="373" t="s">
        <v>477</v>
      </c>
      <c r="C145" s="372">
        <f t="shared" ref="C145:J145" si="25">SUM(C143:C144)</f>
        <v>0</v>
      </c>
      <c r="D145" s="372">
        <f t="shared" si="25"/>
        <v>0</v>
      </c>
      <c r="E145" s="372">
        <f t="shared" si="25"/>
        <v>0</v>
      </c>
      <c r="F145" s="372">
        <f t="shared" si="25"/>
        <v>0</v>
      </c>
      <c r="G145" s="372">
        <f t="shared" si="25"/>
        <v>0</v>
      </c>
      <c r="H145" s="372">
        <f t="shared" si="25"/>
        <v>0</v>
      </c>
      <c r="I145" s="372">
        <f t="shared" si="25"/>
        <v>0</v>
      </c>
      <c r="J145" s="371">
        <f t="shared" si="25"/>
        <v>0</v>
      </c>
    </row>
    <row r="146" spans="1:10" ht="15" thickTop="1">
      <c r="A146" s="381"/>
      <c r="B146" s="380"/>
      <c r="C146" s="368"/>
      <c r="D146" s="368"/>
      <c r="E146" s="368"/>
      <c r="F146" s="368"/>
      <c r="G146" s="367"/>
      <c r="H146" s="367"/>
      <c r="I146" s="366"/>
      <c r="J146" s="365"/>
    </row>
    <row r="147" spans="1:10">
      <c r="A147" s="379" t="s">
        <v>476</v>
      </c>
      <c r="B147" s="378" t="s">
        <v>475</v>
      </c>
      <c r="C147" s="368"/>
      <c r="D147" s="368"/>
      <c r="E147" s="368"/>
      <c r="F147" s="368"/>
      <c r="G147" s="367"/>
      <c r="H147" s="367"/>
      <c r="I147" s="366"/>
      <c r="J147" s="365"/>
    </row>
    <row r="148" spans="1:10">
      <c r="A148" s="377" t="s">
        <v>469</v>
      </c>
      <c r="B148" s="375" t="s">
        <v>474</v>
      </c>
      <c r="C148" s="368">
        <v>0</v>
      </c>
      <c r="D148" s="368">
        <v>0</v>
      </c>
      <c r="E148" s="368">
        <v>0</v>
      </c>
      <c r="F148" s="368">
        <v>0</v>
      </c>
      <c r="G148" s="367">
        <v>0</v>
      </c>
      <c r="H148" s="367">
        <v>0</v>
      </c>
      <c r="I148" s="367">
        <v>0</v>
      </c>
      <c r="J148" s="365">
        <f>+E148+F148+G148+H148+I148</f>
        <v>0</v>
      </c>
    </row>
    <row r="149" spans="1:10" ht="15" thickBot="1">
      <c r="A149" s="376" t="s">
        <v>467</v>
      </c>
      <c r="B149" s="384" t="s">
        <v>473</v>
      </c>
      <c r="C149" s="368">
        <v>0</v>
      </c>
      <c r="D149" s="368">
        <v>0</v>
      </c>
      <c r="E149" s="368">
        <v>0</v>
      </c>
      <c r="F149" s="368">
        <v>0</v>
      </c>
      <c r="G149" s="367">
        <v>0</v>
      </c>
      <c r="H149" s="367">
        <v>0</v>
      </c>
      <c r="I149" s="367">
        <v>0</v>
      </c>
      <c r="J149" s="365">
        <f>+E149+F149+G149+H149+I149</f>
        <v>0</v>
      </c>
    </row>
    <row r="150" spans="1:10" ht="15.6" thickTop="1" thickBot="1">
      <c r="A150" s="383"/>
      <c r="B150" s="373" t="s">
        <v>472</v>
      </c>
      <c r="C150" s="372">
        <f t="shared" ref="C150:J150" si="26">SUM(C148:C149)</f>
        <v>0</v>
      </c>
      <c r="D150" s="372">
        <f t="shared" si="26"/>
        <v>0</v>
      </c>
      <c r="E150" s="372">
        <f t="shared" si="26"/>
        <v>0</v>
      </c>
      <c r="F150" s="372">
        <f t="shared" si="26"/>
        <v>0</v>
      </c>
      <c r="G150" s="382">
        <f t="shared" si="26"/>
        <v>0</v>
      </c>
      <c r="H150" s="382">
        <f t="shared" si="26"/>
        <v>0</v>
      </c>
      <c r="I150" s="382">
        <f t="shared" si="26"/>
        <v>0</v>
      </c>
      <c r="J150" s="371">
        <f t="shared" si="26"/>
        <v>0</v>
      </c>
    </row>
    <row r="151" spans="1:10" ht="15" thickTop="1">
      <c r="A151" s="381"/>
      <c r="B151" s="380"/>
      <c r="C151" s="368"/>
      <c r="D151" s="368"/>
      <c r="E151" s="368"/>
      <c r="F151" s="368"/>
      <c r="G151" s="367"/>
      <c r="H151" s="367"/>
      <c r="I151" s="366"/>
      <c r="J151" s="365"/>
    </row>
    <row r="152" spans="1:10">
      <c r="A152" s="379" t="s">
        <v>471</v>
      </c>
      <c r="B152" s="378" t="s">
        <v>470</v>
      </c>
      <c r="C152" s="368"/>
      <c r="D152" s="368"/>
      <c r="E152" s="368"/>
      <c r="F152" s="368"/>
      <c r="G152" s="367"/>
      <c r="H152" s="367"/>
      <c r="I152" s="366"/>
      <c r="J152" s="365"/>
    </row>
    <row r="153" spans="1:10">
      <c r="A153" s="377" t="s">
        <v>469</v>
      </c>
      <c r="B153" s="375" t="s">
        <v>468</v>
      </c>
      <c r="C153" s="368">
        <v>0</v>
      </c>
      <c r="D153" s="368">
        <v>0</v>
      </c>
      <c r="E153" s="368">
        <v>0</v>
      </c>
      <c r="F153" s="368">
        <v>0</v>
      </c>
      <c r="G153" s="367">
        <v>0</v>
      </c>
      <c r="H153" s="367">
        <v>0</v>
      </c>
      <c r="I153" s="367">
        <v>0</v>
      </c>
      <c r="J153" s="365">
        <f>+E153+F153+G153+H153+I153</f>
        <v>0</v>
      </c>
    </row>
    <row r="154" spans="1:10" ht="15" thickBot="1">
      <c r="A154" s="376" t="s">
        <v>467</v>
      </c>
      <c r="B154" s="375" t="s">
        <v>466</v>
      </c>
      <c r="C154" s="368">
        <v>0</v>
      </c>
      <c r="D154" s="368">
        <v>0</v>
      </c>
      <c r="E154" s="368">
        <v>0</v>
      </c>
      <c r="F154" s="368">
        <v>0</v>
      </c>
      <c r="G154" s="367">
        <v>0</v>
      </c>
      <c r="H154" s="367">
        <v>0</v>
      </c>
      <c r="I154" s="367">
        <v>0</v>
      </c>
      <c r="J154" s="365">
        <f>+E154+F154+G154+H154+I154</f>
        <v>0</v>
      </c>
    </row>
    <row r="155" spans="1:10" s="358" customFormat="1" ht="15.6" thickTop="1" thickBot="1">
      <c r="A155" s="374"/>
      <c r="B155" s="373" t="s">
        <v>465</v>
      </c>
      <c r="C155" s="372">
        <f t="shared" ref="C155:J155" si="27">+C154+C153</f>
        <v>0</v>
      </c>
      <c r="D155" s="372">
        <f t="shared" si="27"/>
        <v>0</v>
      </c>
      <c r="E155" s="372">
        <f t="shared" si="27"/>
        <v>0</v>
      </c>
      <c r="F155" s="372">
        <f t="shared" si="27"/>
        <v>0</v>
      </c>
      <c r="G155" s="372">
        <f t="shared" si="27"/>
        <v>0</v>
      </c>
      <c r="H155" s="372">
        <f t="shared" si="27"/>
        <v>0</v>
      </c>
      <c r="I155" s="372">
        <f t="shared" si="27"/>
        <v>0</v>
      </c>
      <c r="J155" s="371">
        <f t="shared" si="27"/>
        <v>0</v>
      </c>
    </row>
    <row r="156" spans="1:10" ht="15" thickTop="1">
      <c r="A156" s="370"/>
      <c r="B156" s="369"/>
      <c r="C156" s="368"/>
      <c r="D156" s="368"/>
      <c r="E156" s="368"/>
      <c r="F156" s="368"/>
      <c r="G156" s="367"/>
      <c r="H156" s="367"/>
      <c r="I156" s="366"/>
      <c r="J156" s="365"/>
    </row>
    <row r="157" spans="1:10" s="358" customFormat="1" ht="15" thickBot="1">
      <c r="A157" s="364"/>
      <c r="B157" s="363" t="s">
        <v>48</v>
      </c>
      <c r="C157" s="362">
        <f t="shared" ref="C157:J157" si="28">+C155+C150+C145+C140+C134+C127+C119+C108+C95+C89+C80+C68+C62+C57+C51+C45+C34+C28+C22</f>
        <v>0</v>
      </c>
      <c r="D157" s="362">
        <f t="shared" si="28"/>
        <v>0</v>
      </c>
      <c r="E157" s="362">
        <f t="shared" si="28"/>
        <v>0</v>
      </c>
      <c r="F157" s="362">
        <f t="shared" si="28"/>
        <v>0</v>
      </c>
      <c r="G157" s="361">
        <f t="shared" si="28"/>
        <v>0</v>
      </c>
      <c r="H157" s="361">
        <f t="shared" si="28"/>
        <v>0</v>
      </c>
      <c r="I157" s="360">
        <f t="shared" si="28"/>
        <v>0</v>
      </c>
      <c r="J157" s="359">
        <f t="shared" si="28"/>
        <v>0</v>
      </c>
    </row>
    <row r="158" spans="1:10" ht="15" thickTop="1"/>
    <row r="159" spans="1:10">
      <c r="A159" s="357"/>
      <c r="D159" s="354" t="s">
        <v>276</v>
      </c>
    </row>
  </sheetData>
  <mergeCells count="9">
    <mergeCell ref="A1:J1"/>
    <mergeCell ref="A3:J3"/>
    <mergeCell ref="A4:B4"/>
    <mergeCell ref="A6:B7"/>
    <mergeCell ref="C6:C7"/>
    <mergeCell ref="D6:D7"/>
    <mergeCell ref="E6:E7"/>
    <mergeCell ref="F6:I6"/>
    <mergeCell ref="J6:J7"/>
  </mergeCells>
  <printOptions horizontalCentered="1"/>
  <pageMargins left="0.19685039370078741" right="0.19685039370078741" top="0.19685039370078741" bottom="0.19685039370078741" header="0.15748031496062992" footer="0.19685039370078741"/>
  <pageSetup paperSize="9" scale="57" fitToHeight="0" orientation="landscape" r:id="rId1"/>
  <headerFooter alignWithMargins="0"/>
  <rowBreaks count="3" manualBreakCount="3">
    <brk id="51" max="9" man="1"/>
    <brk id="89" max="9" man="1"/>
    <brk id="127" max="9" man="1"/>
  </rowBreaks>
  <colBreaks count="1" manualBreakCount="1">
    <brk id="1" max="156" man="1"/>
  </colBreaks>
</worksheet>
</file>

<file path=xl/worksheets/sheet14.xml><?xml version="1.0" encoding="utf-8"?>
<worksheet xmlns="http://schemas.openxmlformats.org/spreadsheetml/2006/main" xmlns:r="http://schemas.openxmlformats.org/officeDocument/2006/relationships">
  <sheetPr>
    <tabColor theme="9" tint="-0.249977111117893"/>
  </sheetPr>
  <dimension ref="A1:J159"/>
  <sheetViews>
    <sheetView zoomScale="75" zoomScaleNormal="75" workbookViewId="0">
      <selection activeCell="M20" sqref="M20"/>
    </sheetView>
  </sheetViews>
  <sheetFormatPr defaultColWidth="9.109375" defaultRowHeight="14.4"/>
  <cols>
    <col min="1" max="1" width="5.33203125" style="356" customWidth="1"/>
    <col min="2" max="2" width="90.33203125" style="355" customWidth="1"/>
    <col min="3" max="3" width="17.6640625" style="354" customWidth="1"/>
    <col min="4" max="4" width="21.33203125" style="354" customWidth="1"/>
    <col min="5" max="5" width="24.88671875" style="354" customWidth="1"/>
    <col min="6" max="6" width="17.88671875" style="354" customWidth="1"/>
    <col min="7" max="7" width="19.6640625" style="354" bestFit="1" customWidth="1"/>
    <col min="8" max="8" width="21.5546875" style="354" bestFit="1" customWidth="1"/>
    <col min="9" max="9" width="12.6640625" style="354" customWidth="1"/>
    <col min="10" max="10" width="23.5546875" style="354" customWidth="1"/>
    <col min="11" max="29" width="9.109375" style="353"/>
    <col min="30" max="30" width="8.88671875" style="353" customWidth="1"/>
    <col min="31" max="16384" width="9.109375" style="353"/>
  </cols>
  <sheetData>
    <row r="1" spans="1:10" ht="21">
      <c r="A1" s="711" t="s">
        <v>628</v>
      </c>
      <c r="B1" s="711"/>
      <c r="C1" s="711"/>
      <c r="D1" s="711"/>
      <c r="E1" s="711"/>
      <c r="F1" s="711"/>
      <c r="G1" s="711"/>
      <c r="H1" s="711"/>
      <c r="I1" s="711"/>
      <c r="J1" s="711"/>
    </row>
    <row r="3" spans="1:10" ht="21">
      <c r="A3" s="712" t="s">
        <v>627</v>
      </c>
      <c r="B3" s="712"/>
      <c r="C3" s="712"/>
      <c r="D3" s="712"/>
      <c r="E3" s="712"/>
      <c r="F3" s="712"/>
      <c r="G3" s="712"/>
      <c r="H3" s="712"/>
      <c r="I3" s="712"/>
      <c r="J3" s="712"/>
    </row>
    <row r="4" spans="1:10" ht="21">
      <c r="A4" s="712"/>
      <c r="B4" s="712"/>
    </row>
    <row r="5" spans="1:10" ht="15" thickBot="1">
      <c r="B5" s="411"/>
    </row>
    <row r="6" spans="1:10" ht="63" customHeight="1" thickTop="1">
      <c r="A6" s="713" t="s">
        <v>613</v>
      </c>
      <c r="B6" s="714"/>
      <c r="C6" s="717" t="s">
        <v>626</v>
      </c>
      <c r="D6" s="717" t="s">
        <v>625</v>
      </c>
      <c r="E6" s="719" t="s">
        <v>624</v>
      </c>
      <c r="F6" s="721" t="s">
        <v>623</v>
      </c>
      <c r="G6" s="722"/>
      <c r="H6" s="722"/>
      <c r="I6" s="723"/>
      <c r="J6" s="717" t="s">
        <v>622</v>
      </c>
    </row>
    <row r="7" spans="1:10" ht="123.75" customHeight="1">
      <c r="A7" s="715"/>
      <c r="B7" s="716"/>
      <c r="C7" s="718"/>
      <c r="D7" s="718"/>
      <c r="E7" s="720"/>
      <c r="F7" s="410">
        <v>2025</v>
      </c>
      <c r="G7" s="409">
        <v>2026</v>
      </c>
      <c r="H7" s="408" t="s">
        <v>607</v>
      </c>
      <c r="I7" s="407" t="s">
        <v>606</v>
      </c>
      <c r="J7" s="718"/>
    </row>
    <row r="8" spans="1:10" ht="15" thickBot="1">
      <c r="A8" s="406"/>
      <c r="B8" s="405"/>
      <c r="C8" s="398" t="s">
        <v>308</v>
      </c>
      <c r="D8" s="404" t="s">
        <v>307</v>
      </c>
      <c r="E8" s="403" t="s">
        <v>605</v>
      </c>
      <c r="F8" s="402" t="s">
        <v>305</v>
      </c>
      <c r="G8" s="401" t="s">
        <v>365</v>
      </c>
      <c r="H8" s="400" t="s">
        <v>303</v>
      </c>
      <c r="I8" s="399" t="s">
        <v>385</v>
      </c>
      <c r="J8" s="398" t="s">
        <v>604</v>
      </c>
    </row>
    <row r="9" spans="1:10" ht="15" thickTop="1">
      <c r="A9" s="379" t="s">
        <v>469</v>
      </c>
      <c r="B9" s="397" t="s">
        <v>603</v>
      </c>
      <c r="C9" s="396"/>
      <c r="D9" s="396"/>
      <c r="E9" s="396"/>
      <c r="F9" s="396"/>
      <c r="G9" s="395"/>
      <c r="H9" s="395"/>
      <c r="I9" s="394"/>
      <c r="J9" s="393"/>
    </row>
    <row r="10" spans="1:10">
      <c r="A10" s="376" t="s">
        <v>469</v>
      </c>
      <c r="B10" s="389" t="s">
        <v>163</v>
      </c>
      <c r="C10" s="368">
        <v>0</v>
      </c>
      <c r="D10" s="368">
        <v>0</v>
      </c>
      <c r="E10" s="368">
        <f t="shared" ref="E10:E21" si="0">C10-D10</f>
        <v>0</v>
      </c>
      <c r="F10" s="368">
        <v>0</v>
      </c>
      <c r="G10" s="367">
        <v>0</v>
      </c>
      <c r="H10" s="367">
        <v>0</v>
      </c>
      <c r="I10" s="367">
        <v>0</v>
      </c>
      <c r="J10" s="365">
        <f t="shared" ref="J10:J21" si="1">+E10+F10+G10+H10+I10</f>
        <v>0</v>
      </c>
    </row>
    <row r="11" spans="1:10">
      <c r="A11" s="376" t="s">
        <v>467</v>
      </c>
      <c r="B11" s="384" t="s">
        <v>161</v>
      </c>
      <c r="C11" s="368">
        <v>0</v>
      </c>
      <c r="D11" s="368">
        <v>0</v>
      </c>
      <c r="E11" s="365">
        <f t="shared" si="0"/>
        <v>0</v>
      </c>
      <c r="F11" s="368">
        <v>0</v>
      </c>
      <c r="G11" s="367">
        <v>0</v>
      </c>
      <c r="H11" s="367">
        <v>0</v>
      </c>
      <c r="I11" s="367">
        <v>0</v>
      </c>
      <c r="J11" s="365">
        <f t="shared" si="1"/>
        <v>0</v>
      </c>
    </row>
    <row r="12" spans="1:10">
      <c r="A12" s="376" t="s">
        <v>484</v>
      </c>
      <c r="B12" s="384" t="s">
        <v>602</v>
      </c>
      <c r="C12" s="368">
        <v>0</v>
      </c>
      <c r="D12" s="368">
        <v>0</v>
      </c>
      <c r="E12" s="365">
        <f t="shared" si="0"/>
        <v>0</v>
      </c>
      <c r="F12" s="368">
        <v>0</v>
      </c>
      <c r="G12" s="367">
        <v>0</v>
      </c>
      <c r="H12" s="367">
        <v>0</v>
      </c>
      <c r="I12" s="367">
        <v>0</v>
      </c>
      <c r="J12" s="365">
        <f t="shared" si="1"/>
        <v>0</v>
      </c>
    </row>
    <row r="13" spans="1:10">
      <c r="A13" s="376" t="s">
        <v>491</v>
      </c>
      <c r="B13" s="384" t="s">
        <v>601</v>
      </c>
      <c r="C13" s="368">
        <v>0</v>
      </c>
      <c r="D13" s="368">
        <v>0</v>
      </c>
      <c r="E13" s="365">
        <f t="shared" si="0"/>
        <v>0</v>
      </c>
      <c r="F13" s="368">
        <v>0</v>
      </c>
      <c r="G13" s="367">
        <v>0</v>
      </c>
      <c r="H13" s="367">
        <v>0</v>
      </c>
      <c r="I13" s="367">
        <v>0</v>
      </c>
      <c r="J13" s="365">
        <f t="shared" si="1"/>
        <v>0</v>
      </c>
    </row>
    <row r="14" spans="1:10">
      <c r="A14" s="376" t="s">
        <v>498</v>
      </c>
      <c r="B14" s="384" t="s">
        <v>153</v>
      </c>
      <c r="C14" s="368">
        <v>0</v>
      </c>
      <c r="D14" s="368">
        <v>0</v>
      </c>
      <c r="E14" s="365">
        <f t="shared" si="0"/>
        <v>0</v>
      </c>
      <c r="F14" s="368">
        <v>0</v>
      </c>
      <c r="G14" s="367">
        <v>0</v>
      </c>
      <c r="H14" s="367">
        <v>0</v>
      </c>
      <c r="I14" s="367">
        <v>0</v>
      </c>
      <c r="J14" s="365">
        <f t="shared" si="1"/>
        <v>0</v>
      </c>
    </row>
    <row r="15" spans="1:10">
      <c r="A15" s="376" t="s">
        <v>509</v>
      </c>
      <c r="B15" s="384" t="s">
        <v>149</v>
      </c>
      <c r="C15" s="368">
        <v>0</v>
      </c>
      <c r="D15" s="368">
        <v>0</v>
      </c>
      <c r="E15" s="365">
        <f t="shared" si="0"/>
        <v>0</v>
      </c>
      <c r="F15" s="368">
        <v>0</v>
      </c>
      <c r="G15" s="367">
        <v>0</v>
      </c>
      <c r="H15" s="367">
        <v>0</v>
      </c>
      <c r="I15" s="367">
        <v>0</v>
      </c>
      <c r="J15" s="365">
        <f t="shared" si="1"/>
        <v>0</v>
      </c>
    </row>
    <row r="16" spans="1:10">
      <c r="A16" s="376" t="s">
        <v>507</v>
      </c>
      <c r="B16" s="384" t="s">
        <v>600</v>
      </c>
      <c r="C16" s="368">
        <v>0</v>
      </c>
      <c r="D16" s="368">
        <v>0</v>
      </c>
      <c r="E16" s="365">
        <f t="shared" si="0"/>
        <v>0</v>
      </c>
      <c r="F16" s="368">
        <v>0</v>
      </c>
      <c r="G16" s="367">
        <v>0</v>
      </c>
      <c r="H16" s="367">
        <v>0</v>
      </c>
      <c r="I16" s="367">
        <v>0</v>
      </c>
      <c r="J16" s="365">
        <f t="shared" si="1"/>
        <v>0</v>
      </c>
    </row>
    <row r="17" spans="1:10">
      <c r="A17" s="376" t="s">
        <v>505</v>
      </c>
      <c r="B17" s="384" t="s">
        <v>599</v>
      </c>
      <c r="C17" s="368">
        <v>0</v>
      </c>
      <c r="D17" s="368">
        <v>0</v>
      </c>
      <c r="E17" s="365">
        <f t="shared" si="0"/>
        <v>0</v>
      </c>
      <c r="F17" s="368">
        <v>0</v>
      </c>
      <c r="G17" s="367">
        <v>0</v>
      </c>
      <c r="H17" s="367">
        <v>0</v>
      </c>
      <c r="I17" s="367">
        <v>0</v>
      </c>
      <c r="J17" s="365">
        <f t="shared" si="1"/>
        <v>0</v>
      </c>
    </row>
    <row r="18" spans="1:10">
      <c r="A18" s="376" t="s">
        <v>521</v>
      </c>
      <c r="B18" s="384" t="s">
        <v>598</v>
      </c>
      <c r="C18" s="368">
        <v>0</v>
      </c>
      <c r="D18" s="368">
        <v>0</v>
      </c>
      <c r="E18" s="365">
        <f t="shared" si="0"/>
        <v>0</v>
      </c>
      <c r="F18" s="368">
        <v>0</v>
      </c>
      <c r="G18" s="367">
        <v>0</v>
      </c>
      <c r="H18" s="367">
        <v>0</v>
      </c>
      <c r="I18" s="367">
        <v>0</v>
      </c>
      <c r="J18" s="365">
        <f t="shared" si="1"/>
        <v>0</v>
      </c>
    </row>
    <row r="19" spans="1:10">
      <c r="A19" s="376" t="s">
        <v>519</v>
      </c>
      <c r="B19" s="384" t="s">
        <v>145</v>
      </c>
      <c r="C19" s="368">
        <v>0</v>
      </c>
      <c r="D19" s="368">
        <v>0</v>
      </c>
      <c r="E19" s="365">
        <f t="shared" si="0"/>
        <v>0</v>
      </c>
      <c r="F19" s="368">
        <v>0</v>
      </c>
      <c r="G19" s="392">
        <v>0</v>
      </c>
      <c r="H19" s="392">
        <v>0</v>
      </c>
      <c r="I19" s="367">
        <v>0</v>
      </c>
      <c r="J19" s="365">
        <f t="shared" si="1"/>
        <v>0</v>
      </c>
    </row>
    <row r="20" spans="1:10">
      <c r="A20" s="376" t="s">
        <v>535</v>
      </c>
      <c r="B20" s="384" t="s">
        <v>141</v>
      </c>
      <c r="C20" s="368">
        <v>0</v>
      </c>
      <c r="D20" s="368">
        <v>0</v>
      </c>
      <c r="E20" s="365">
        <f t="shared" si="0"/>
        <v>0</v>
      </c>
      <c r="F20" s="368">
        <v>0</v>
      </c>
      <c r="G20" s="367">
        <v>0</v>
      </c>
      <c r="H20" s="367">
        <v>0</v>
      </c>
      <c r="I20" s="367">
        <v>0</v>
      </c>
      <c r="J20" s="365">
        <f t="shared" si="1"/>
        <v>0</v>
      </c>
    </row>
    <row r="21" spans="1:10" ht="15" thickBot="1">
      <c r="A21" s="376" t="s">
        <v>530</v>
      </c>
      <c r="B21" s="390" t="s">
        <v>597</v>
      </c>
      <c r="C21" s="368">
        <v>0</v>
      </c>
      <c r="D21" s="368">
        <v>0</v>
      </c>
      <c r="E21" s="412">
        <f t="shared" si="0"/>
        <v>0</v>
      </c>
      <c r="F21" s="368">
        <v>0</v>
      </c>
      <c r="G21" s="367">
        <v>0</v>
      </c>
      <c r="H21" s="367">
        <v>0</v>
      </c>
      <c r="I21" s="367">
        <v>0</v>
      </c>
      <c r="J21" s="365">
        <f t="shared" si="1"/>
        <v>0</v>
      </c>
    </row>
    <row r="22" spans="1:10" ht="15.6" thickTop="1" thickBot="1">
      <c r="A22" s="383"/>
      <c r="B22" s="373" t="s">
        <v>596</v>
      </c>
      <c r="C22" s="372">
        <f t="shared" ref="C22:J22" si="2">SUM(C10:C21)</f>
        <v>0</v>
      </c>
      <c r="D22" s="372">
        <f t="shared" si="2"/>
        <v>0</v>
      </c>
      <c r="E22" s="372">
        <f t="shared" si="2"/>
        <v>0</v>
      </c>
      <c r="F22" s="372">
        <f t="shared" si="2"/>
        <v>0</v>
      </c>
      <c r="G22" s="382">
        <f t="shared" si="2"/>
        <v>0</v>
      </c>
      <c r="H22" s="382">
        <f t="shared" si="2"/>
        <v>0</v>
      </c>
      <c r="I22" s="382">
        <f t="shared" si="2"/>
        <v>0</v>
      </c>
      <c r="J22" s="371">
        <f t="shared" si="2"/>
        <v>0</v>
      </c>
    </row>
    <row r="23" spans="1:10" ht="15" thickTop="1">
      <c r="A23" s="381"/>
      <c r="B23" s="378"/>
      <c r="C23" s="368"/>
      <c r="D23" s="368"/>
      <c r="E23" s="368"/>
      <c r="F23" s="368"/>
      <c r="G23" s="367"/>
      <c r="H23" s="367"/>
      <c r="I23" s="366"/>
      <c r="J23" s="365"/>
    </row>
    <row r="24" spans="1:10">
      <c r="A24" s="379" t="s">
        <v>467</v>
      </c>
      <c r="B24" s="378" t="s">
        <v>595</v>
      </c>
      <c r="C24" s="368"/>
      <c r="D24" s="368"/>
      <c r="E24" s="368"/>
      <c r="F24" s="368"/>
      <c r="G24" s="367"/>
      <c r="H24" s="367"/>
      <c r="I24" s="366"/>
      <c r="J24" s="365"/>
    </row>
    <row r="25" spans="1:10">
      <c r="A25" s="377" t="s">
        <v>469</v>
      </c>
      <c r="B25" s="391" t="s">
        <v>594</v>
      </c>
      <c r="C25" s="368">
        <v>0</v>
      </c>
      <c r="D25" s="368">
        <v>0</v>
      </c>
      <c r="E25" s="368">
        <v>0</v>
      </c>
      <c r="F25" s="368">
        <v>0</v>
      </c>
      <c r="G25" s="367">
        <v>0</v>
      </c>
      <c r="H25" s="367">
        <v>0</v>
      </c>
      <c r="I25" s="367">
        <v>0</v>
      </c>
      <c r="J25" s="365">
        <f>+E25+F25+G25+H25+I25</f>
        <v>0</v>
      </c>
    </row>
    <row r="26" spans="1:10">
      <c r="A26" s="376" t="s">
        <v>467</v>
      </c>
      <c r="B26" s="391" t="s">
        <v>593</v>
      </c>
      <c r="C26" s="368">
        <v>0</v>
      </c>
      <c r="D26" s="368">
        <v>0</v>
      </c>
      <c r="E26" s="368">
        <v>0</v>
      </c>
      <c r="F26" s="368">
        <v>0</v>
      </c>
      <c r="G26" s="367">
        <v>0</v>
      </c>
      <c r="H26" s="367">
        <v>0</v>
      </c>
      <c r="I26" s="367">
        <v>0</v>
      </c>
      <c r="J26" s="365">
        <f>+E26+F26+G26+H26+I26</f>
        <v>0</v>
      </c>
    </row>
    <row r="27" spans="1:10" ht="15" thickBot="1">
      <c r="A27" s="376" t="s">
        <v>484</v>
      </c>
      <c r="B27" s="390" t="s">
        <v>592</v>
      </c>
      <c r="C27" s="368">
        <v>0</v>
      </c>
      <c r="D27" s="368">
        <v>0</v>
      </c>
      <c r="E27" s="368">
        <v>0</v>
      </c>
      <c r="F27" s="368">
        <v>0</v>
      </c>
      <c r="G27" s="367">
        <v>0</v>
      </c>
      <c r="H27" s="367">
        <v>0</v>
      </c>
      <c r="I27" s="367">
        <v>0</v>
      </c>
      <c r="J27" s="365">
        <f>+E27+F27+G27+H27+I27</f>
        <v>0</v>
      </c>
    </row>
    <row r="28" spans="1:10" ht="15.6" thickTop="1" thickBot="1">
      <c r="A28" s="383"/>
      <c r="B28" s="373" t="s">
        <v>591</v>
      </c>
      <c r="C28" s="372">
        <f t="shared" ref="C28:J28" si="3">SUM(C25:C27)</f>
        <v>0</v>
      </c>
      <c r="D28" s="372">
        <f t="shared" si="3"/>
        <v>0</v>
      </c>
      <c r="E28" s="372">
        <f t="shared" si="3"/>
        <v>0</v>
      </c>
      <c r="F28" s="372">
        <f t="shared" si="3"/>
        <v>0</v>
      </c>
      <c r="G28" s="382">
        <f t="shared" si="3"/>
        <v>0</v>
      </c>
      <c r="H28" s="382">
        <f t="shared" si="3"/>
        <v>0</v>
      </c>
      <c r="I28" s="382">
        <f t="shared" si="3"/>
        <v>0</v>
      </c>
      <c r="J28" s="371">
        <f t="shared" si="3"/>
        <v>0</v>
      </c>
    </row>
    <row r="29" spans="1:10" ht="15" thickTop="1">
      <c r="A29" s="381"/>
      <c r="B29" s="380"/>
      <c r="C29" s="368"/>
      <c r="D29" s="368"/>
      <c r="E29" s="368"/>
      <c r="F29" s="368"/>
      <c r="G29" s="367"/>
      <c r="H29" s="367"/>
      <c r="I29" s="366"/>
      <c r="J29" s="365"/>
    </row>
    <row r="30" spans="1:10">
      <c r="A30" s="379" t="s">
        <v>484</v>
      </c>
      <c r="B30" s="378" t="s">
        <v>590</v>
      </c>
      <c r="C30" s="368"/>
      <c r="D30" s="368"/>
      <c r="E30" s="368"/>
      <c r="F30" s="368"/>
      <c r="G30" s="367"/>
      <c r="H30" s="367"/>
      <c r="I30" s="366"/>
      <c r="J30" s="365"/>
    </row>
    <row r="31" spans="1:10">
      <c r="A31" s="376" t="s">
        <v>469</v>
      </c>
      <c r="B31" s="389" t="s">
        <v>589</v>
      </c>
      <c r="C31" s="368">
        <v>0</v>
      </c>
      <c r="D31" s="368">
        <v>0</v>
      </c>
      <c r="E31" s="368">
        <v>0</v>
      </c>
      <c r="F31" s="368">
        <v>0</v>
      </c>
      <c r="G31" s="367">
        <v>0</v>
      </c>
      <c r="H31" s="367">
        <v>0</v>
      </c>
      <c r="I31" s="367">
        <v>0</v>
      </c>
      <c r="J31" s="365">
        <f>+E31+F31+G31+H31+I31</f>
        <v>0</v>
      </c>
    </row>
    <row r="32" spans="1:10">
      <c r="A32" s="376" t="s">
        <v>567</v>
      </c>
      <c r="B32" s="384" t="s">
        <v>588</v>
      </c>
      <c r="C32" s="368">
        <v>0</v>
      </c>
      <c r="D32" s="368">
        <v>0</v>
      </c>
      <c r="E32" s="368">
        <v>0</v>
      </c>
      <c r="F32" s="368">
        <v>0</v>
      </c>
      <c r="G32" s="367">
        <v>0</v>
      </c>
      <c r="H32" s="367">
        <v>0</v>
      </c>
      <c r="I32" s="367">
        <v>0</v>
      </c>
      <c r="J32" s="365">
        <f>+E32+F32+G32+H32+I32</f>
        <v>0</v>
      </c>
    </row>
    <row r="33" spans="1:10" ht="15" thickBot="1">
      <c r="A33" s="376" t="s">
        <v>484</v>
      </c>
      <c r="B33" s="390" t="s">
        <v>587</v>
      </c>
      <c r="C33" s="368">
        <v>0</v>
      </c>
      <c r="D33" s="368">
        <v>0</v>
      </c>
      <c r="E33" s="368">
        <v>0</v>
      </c>
      <c r="F33" s="368">
        <v>0</v>
      </c>
      <c r="G33" s="367">
        <v>0</v>
      </c>
      <c r="H33" s="367">
        <v>0</v>
      </c>
      <c r="I33" s="367">
        <v>0</v>
      </c>
      <c r="J33" s="365">
        <f>+E33+F33+G33+H33+I33</f>
        <v>0</v>
      </c>
    </row>
    <row r="34" spans="1:10" ht="15.6" thickTop="1" thickBot="1">
      <c r="A34" s="383"/>
      <c r="B34" s="373" t="s">
        <v>586</v>
      </c>
      <c r="C34" s="372">
        <f t="shared" ref="C34:J34" si="4">SUM(C31:C33)</f>
        <v>0</v>
      </c>
      <c r="D34" s="372">
        <f t="shared" si="4"/>
        <v>0</v>
      </c>
      <c r="E34" s="372">
        <f t="shared" si="4"/>
        <v>0</v>
      </c>
      <c r="F34" s="372">
        <f t="shared" si="4"/>
        <v>0</v>
      </c>
      <c r="G34" s="382">
        <f t="shared" si="4"/>
        <v>0</v>
      </c>
      <c r="H34" s="382">
        <f t="shared" si="4"/>
        <v>0</v>
      </c>
      <c r="I34" s="382">
        <f t="shared" si="4"/>
        <v>0</v>
      </c>
      <c r="J34" s="371">
        <f t="shared" si="4"/>
        <v>0</v>
      </c>
    </row>
    <row r="35" spans="1:10" ht="15" thickTop="1">
      <c r="A35" s="381"/>
      <c r="B35" s="380"/>
      <c r="C35" s="368"/>
      <c r="D35" s="368"/>
      <c r="E35" s="368"/>
      <c r="F35" s="368"/>
      <c r="G35" s="367"/>
      <c r="H35" s="367"/>
      <c r="I35" s="366"/>
      <c r="J35" s="365"/>
    </row>
    <row r="36" spans="1:10">
      <c r="A36" s="379" t="s">
        <v>491</v>
      </c>
      <c r="B36" s="378" t="s">
        <v>585</v>
      </c>
      <c r="C36" s="368"/>
      <c r="D36" s="368"/>
      <c r="E36" s="368"/>
      <c r="F36" s="368"/>
      <c r="G36" s="367"/>
      <c r="H36" s="367"/>
      <c r="I36" s="366"/>
      <c r="J36" s="365"/>
    </row>
    <row r="37" spans="1:10">
      <c r="A37" s="376" t="s">
        <v>469</v>
      </c>
      <c r="B37" s="384" t="s">
        <v>584</v>
      </c>
      <c r="C37" s="368">
        <v>0</v>
      </c>
      <c r="D37" s="368">
        <v>0</v>
      </c>
      <c r="E37" s="368">
        <v>0</v>
      </c>
      <c r="F37" s="368">
        <v>0</v>
      </c>
      <c r="G37" s="367">
        <v>0</v>
      </c>
      <c r="H37" s="367">
        <v>0</v>
      </c>
      <c r="I37" s="367">
        <v>0</v>
      </c>
      <c r="J37" s="365">
        <f t="shared" ref="J37:J44" si="5">+E37+F37+G37+H37+I37</f>
        <v>0</v>
      </c>
    </row>
    <row r="38" spans="1:10">
      <c r="A38" s="376" t="s">
        <v>467</v>
      </c>
      <c r="B38" s="384" t="s">
        <v>583</v>
      </c>
      <c r="C38" s="368">
        <v>0</v>
      </c>
      <c r="D38" s="368">
        <v>0</v>
      </c>
      <c r="E38" s="368">
        <v>0</v>
      </c>
      <c r="F38" s="368">
        <v>0</v>
      </c>
      <c r="G38" s="367">
        <v>0</v>
      </c>
      <c r="H38" s="367">
        <v>0</v>
      </c>
      <c r="I38" s="367">
        <v>0</v>
      </c>
      <c r="J38" s="365">
        <f t="shared" si="5"/>
        <v>0</v>
      </c>
    </row>
    <row r="39" spans="1:10">
      <c r="A39" s="376" t="s">
        <v>484</v>
      </c>
      <c r="B39" s="384" t="s">
        <v>582</v>
      </c>
      <c r="C39" s="368">
        <v>0</v>
      </c>
      <c r="D39" s="368">
        <v>0</v>
      </c>
      <c r="E39" s="368">
        <v>0</v>
      </c>
      <c r="F39" s="368">
        <v>0</v>
      </c>
      <c r="G39" s="367">
        <v>0</v>
      </c>
      <c r="H39" s="367">
        <v>0</v>
      </c>
      <c r="I39" s="367">
        <v>0</v>
      </c>
      <c r="J39" s="365">
        <f t="shared" si="5"/>
        <v>0</v>
      </c>
    </row>
    <row r="40" spans="1:10">
      <c r="A40" s="376" t="s">
        <v>540</v>
      </c>
      <c r="B40" s="384" t="s">
        <v>581</v>
      </c>
      <c r="C40" s="368">
        <v>0</v>
      </c>
      <c r="D40" s="368">
        <v>0</v>
      </c>
      <c r="E40" s="368">
        <v>0</v>
      </c>
      <c r="F40" s="368">
        <v>0</v>
      </c>
      <c r="G40" s="367">
        <v>0</v>
      </c>
      <c r="H40" s="367">
        <v>0</v>
      </c>
      <c r="I40" s="367">
        <v>0</v>
      </c>
      <c r="J40" s="365">
        <f t="shared" si="5"/>
        <v>0</v>
      </c>
    </row>
    <row r="41" spans="1:10">
      <c r="A41" s="376" t="s">
        <v>580</v>
      </c>
      <c r="B41" s="384" t="s">
        <v>579</v>
      </c>
      <c r="C41" s="368">
        <v>0</v>
      </c>
      <c r="D41" s="368">
        <v>0</v>
      </c>
      <c r="E41" s="368">
        <v>0</v>
      </c>
      <c r="F41" s="368">
        <v>0</v>
      </c>
      <c r="G41" s="367">
        <v>0</v>
      </c>
      <c r="H41" s="367">
        <v>0</v>
      </c>
      <c r="I41" s="367">
        <v>0</v>
      </c>
      <c r="J41" s="365">
        <f t="shared" si="5"/>
        <v>0</v>
      </c>
    </row>
    <row r="42" spans="1:10">
      <c r="A42" s="376" t="s">
        <v>509</v>
      </c>
      <c r="B42" s="384" t="s">
        <v>578</v>
      </c>
      <c r="C42" s="368">
        <v>0</v>
      </c>
      <c r="D42" s="368">
        <v>0</v>
      </c>
      <c r="E42" s="368">
        <v>0</v>
      </c>
      <c r="F42" s="368">
        <v>0</v>
      </c>
      <c r="G42" s="367">
        <v>0</v>
      </c>
      <c r="H42" s="367">
        <v>0</v>
      </c>
      <c r="I42" s="367">
        <v>0</v>
      </c>
      <c r="J42" s="365">
        <f t="shared" si="5"/>
        <v>0</v>
      </c>
    </row>
    <row r="43" spans="1:10">
      <c r="A43" s="376" t="s">
        <v>577</v>
      </c>
      <c r="B43" s="384" t="s">
        <v>576</v>
      </c>
      <c r="C43" s="368">
        <v>0</v>
      </c>
      <c r="D43" s="368">
        <v>0</v>
      </c>
      <c r="E43" s="368">
        <v>0</v>
      </c>
      <c r="F43" s="368">
        <v>0</v>
      </c>
      <c r="G43" s="367">
        <v>0</v>
      </c>
      <c r="H43" s="367">
        <v>0</v>
      </c>
      <c r="I43" s="367">
        <v>0</v>
      </c>
      <c r="J43" s="365">
        <f t="shared" si="5"/>
        <v>0</v>
      </c>
    </row>
    <row r="44" spans="1:10" ht="15" thickBot="1">
      <c r="A44" s="376" t="s">
        <v>505</v>
      </c>
      <c r="B44" s="384" t="s">
        <v>575</v>
      </c>
      <c r="C44" s="368">
        <v>0</v>
      </c>
      <c r="D44" s="368">
        <v>0</v>
      </c>
      <c r="E44" s="368">
        <v>0</v>
      </c>
      <c r="F44" s="368">
        <v>0</v>
      </c>
      <c r="G44" s="367">
        <v>0</v>
      </c>
      <c r="H44" s="367">
        <v>0</v>
      </c>
      <c r="I44" s="367">
        <v>0</v>
      </c>
      <c r="J44" s="365">
        <f t="shared" si="5"/>
        <v>0</v>
      </c>
    </row>
    <row r="45" spans="1:10" ht="15.6" thickTop="1" thickBot="1">
      <c r="A45" s="383"/>
      <c r="B45" s="373" t="s">
        <v>574</v>
      </c>
      <c r="C45" s="372">
        <f t="shared" ref="C45:J45" si="6">SUM(C37:C44)</f>
        <v>0</v>
      </c>
      <c r="D45" s="372">
        <f t="shared" si="6"/>
        <v>0</v>
      </c>
      <c r="E45" s="372">
        <f t="shared" si="6"/>
        <v>0</v>
      </c>
      <c r="F45" s="372">
        <f t="shared" si="6"/>
        <v>0</v>
      </c>
      <c r="G45" s="382">
        <f t="shared" si="6"/>
        <v>0</v>
      </c>
      <c r="H45" s="382">
        <f t="shared" si="6"/>
        <v>0</v>
      </c>
      <c r="I45" s="382">
        <f t="shared" si="6"/>
        <v>0</v>
      </c>
      <c r="J45" s="371">
        <f t="shared" si="6"/>
        <v>0</v>
      </c>
    </row>
    <row r="46" spans="1:10" ht="15" thickTop="1">
      <c r="A46" s="381"/>
      <c r="B46" s="378"/>
      <c r="C46" s="368"/>
      <c r="D46" s="368"/>
      <c r="E46" s="368"/>
      <c r="F46" s="368"/>
      <c r="G46" s="367"/>
      <c r="H46" s="367"/>
      <c r="I46" s="366"/>
      <c r="J46" s="365"/>
    </row>
    <row r="47" spans="1:10">
      <c r="A47" s="379" t="s">
        <v>498</v>
      </c>
      <c r="B47" s="378" t="s">
        <v>573</v>
      </c>
      <c r="C47" s="368"/>
      <c r="D47" s="368"/>
      <c r="E47" s="368"/>
      <c r="F47" s="368"/>
      <c r="G47" s="367"/>
      <c r="H47" s="367"/>
      <c r="I47" s="366"/>
      <c r="J47" s="365"/>
    </row>
    <row r="48" spans="1:10">
      <c r="A48" s="376" t="s">
        <v>469</v>
      </c>
      <c r="B48" s="389" t="s">
        <v>572</v>
      </c>
      <c r="C48" s="368">
        <v>0</v>
      </c>
      <c r="D48" s="368">
        <v>0</v>
      </c>
      <c r="E48" s="368">
        <v>0</v>
      </c>
      <c r="F48" s="368">
        <v>0</v>
      </c>
      <c r="G48" s="367">
        <v>0</v>
      </c>
      <c r="H48" s="367">
        <v>0</v>
      </c>
      <c r="I48" s="367">
        <v>0</v>
      </c>
      <c r="J48" s="365">
        <f>+E48+F48+G48+H48+I48</f>
        <v>0</v>
      </c>
    </row>
    <row r="49" spans="1:10">
      <c r="A49" s="376" t="s">
        <v>467</v>
      </c>
      <c r="B49" s="384" t="s">
        <v>134</v>
      </c>
      <c r="C49" s="368">
        <v>0</v>
      </c>
      <c r="D49" s="368">
        <v>0</v>
      </c>
      <c r="E49" s="368">
        <v>0</v>
      </c>
      <c r="F49" s="368">
        <v>0</v>
      </c>
      <c r="G49" s="367">
        <v>0</v>
      </c>
      <c r="H49" s="367">
        <v>0</v>
      </c>
      <c r="I49" s="367">
        <v>0</v>
      </c>
      <c r="J49" s="365">
        <f>+E49+F49+G49+H49+I49</f>
        <v>0</v>
      </c>
    </row>
    <row r="50" spans="1:10" ht="15" thickBot="1">
      <c r="A50" s="376" t="s">
        <v>484</v>
      </c>
      <c r="B50" s="384" t="s">
        <v>571</v>
      </c>
      <c r="C50" s="368">
        <v>0</v>
      </c>
      <c r="D50" s="368">
        <v>0</v>
      </c>
      <c r="E50" s="368">
        <v>0</v>
      </c>
      <c r="F50" s="368">
        <v>0</v>
      </c>
      <c r="G50" s="367">
        <v>0</v>
      </c>
      <c r="H50" s="367">
        <v>0</v>
      </c>
      <c r="I50" s="367">
        <v>0</v>
      </c>
      <c r="J50" s="365">
        <f>+E50+F50+G50+H50+I50</f>
        <v>0</v>
      </c>
    </row>
    <row r="51" spans="1:10" ht="15.6" thickTop="1" thickBot="1">
      <c r="A51" s="383"/>
      <c r="B51" s="373" t="s">
        <v>570</v>
      </c>
      <c r="C51" s="372">
        <f t="shared" ref="C51:J51" si="7">SUM(C48:C50)</f>
        <v>0</v>
      </c>
      <c r="D51" s="372">
        <f t="shared" si="7"/>
        <v>0</v>
      </c>
      <c r="E51" s="372">
        <f t="shared" si="7"/>
        <v>0</v>
      </c>
      <c r="F51" s="372">
        <f t="shared" si="7"/>
        <v>0</v>
      </c>
      <c r="G51" s="382">
        <f t="shared" si="7"/>
        <v>0</v>
      </c>
      <c r="H51" s="382">
        <f t="shared" si="7"/>
        <v>0</v>
      </c>
      <c r="I51" s="382">
        <f t="shared" si="7"/>
        <v>0</v>
      </c>
      <c r="J51" s="371">
        <f t="shared" si="7"/>
        <v>0</v>
      </c>
    </row>
    <row r="52" spans="1:10" ht="15" thickTop="1">
      <c r="A52" s="381"/>
      <c r="B52" s="380"/>
      <c r="C52" s="368"/>
      <c r="D52" s="368"/>
      <c r="E52" s="368"/>
      <c r="F52" s="368"/>
      <c r="G52" s="367"/>
      <c r="H52" s="367"/>
      <c r="I52" s="366"/>
      <c r="J52" s="365"/>
    </row>
    <row r="53" spans="1:10">
      <c r="A53" s="379" t="s">
        <v>509</v>
      </c>
      <c r="B53" s="378" t="s">
        <v>569</v>
      </c>
      <c r="C53" s="368"/>
      <c r="D53" s="368"/>
      <c r="E53" s="368"/>
      <c r="F53" s="368"/>
      <c r="G53" s="367"/>
      <c r="H53" s="367"/>
      <c r="I53" s="366"/>
      <c r="J53" s="365"/>
    </row>
    <row r="54" spans="1:10">
      <c r="A54" s="376" t="s">
        <v>568</v>
      </c>
      <c r="B54" s="384" t="s">
        <v>129</v>
      </c>
      <c r="C54" s="368">
        <v>0</v>
      </c>
      <c r="D54" s="368">
        <v>0</v>
      </c>
      <c r="E54" s="368">
        <v>0</v>
      </c>
      <c r="F54" s="368">
        <v>0</v>
      </c>
      <c r="G54" s="367">
        <v>0</v>
      </c>
      <c r="H54" s="367">
        <v>0</v>
      </c>
      <c r="I54" s="367">
        <v>0</v>
      </c>
      <c r="J54" s="365">
        <f>+E54+F54+G54+H54+I54</f>
        <v>0</v>
      </c>
    </row>
    <row r="55" spans="1:10">
      <c r="A55" s="376" t="s">
        <v>567</v>
      </c>
      <c r="B55" s="384" t="s">
        <v>566</v>
      </c>
      <c r="C55" s="368">
        <v>0</v>
      </c>
      <c r="D55" s="368">
        <v>0</v>
      </c>
      <c r="E55" s="368">
        <v>0</v>
      </c>
      <c r="F55" s="368">
        <v>0</v>
      </c>
      <c r="G55" s="367">
        <v>0</v>
      </c>
      <c r="H55" s="367">
        <v>0</v>
      </c>
      <c r="I55" s="367">
        <v>0</v>
      </c>
      <c r="J55" s="365">
        <f>+E55+F55+G55+H55+I55</f>
        <v>0</v>
      </c>
    </row>
    <row r="56" spans="1:10" ht="29.4" thickBot="1">
      <c r="A56" s="376" t="s">
        <v>484</v>
      </c>
      <c r="B56" s="384" t="s">
        <v>565</v>
      </c>
      <c r="C56" s="368">
        <v>0</v>
      </c>
      <c r="D56" s="368">
        <v>0</v>
      </c>
      <c r="E56" s="368">
        <v>0</v>
      </c>
      <c r="F56" s="368">
        <v>0</v>
      </c>
      <c r="G56" s="367">
        <v>0</v>
      </c>
      <c r="H56" s="367">
        <v>0</v>
      </c>
      <c r="I56" s="367">
        <v>0</v>
      </c>
      <c r="J56" s="365">
        <f>+E56+F56+G56+H56+I56</f>
        <v>0</v>
      </c>
    </row>
    <row r="57" spans="1:10" ht="15.6" thickTop="1" thickBot="1">
      <c r="A57" s="383"/>
      <c r="B57" s="373" t="s">
        <v>564</v>
      </c>
      <c r="C57" s="372">
        <f t="shared" ref="C57:J57" si="8">SUM(C54:C56)</f>
        <v>0</v>
      </c>
      <c r="D57" s="372">
        <f t="shared" si="8"/>
        <v>0</v>
      </c>
      <c r="E57" s="372">
        <f t="shared" si="8"/>
        <v>0</v>
      </c>
      <c r="F57" s="372">
        <f t="shared" si="8"/>
        <v>0</v>
      </c>
      <c r="G57" s="382">
        <f t="shared" si="8"/>
        <v>0</v>
      </c>
      <c r="H57" s="382">
        <f t="shared" si="8"/>
        <v>0</v>
      </c>
      <c r="I57" s="382">
        <f t="shared" si="8"/>
        <v>0</v>
      </c>
      <c r="J57" s="371">
        <f t="shared" si="8"/>
        <v>0</v>
      </c>
    </row>
    <row r="58" spans="1:10" ht="15" thickTop="1">
      <c r="A58" s="381"/>
      <c r="B58" s="380"/>
      <c r="C58" s="368"/>
      <c r="D58" s="368"/>
      <c r="E58" s="368"/>
      <c r="F58" s="368"/>
      <c r="G58" s="367"/>
      <c r="H58" s="367"/>
      <c r="I58" s="366"/>
      <c r="J58" s="365"/>
    </row>
    <row r="59" spans="1:10">
      <c r="A59" s="379" t="s">
        <v>507</v>
      </c>
      <c r="B59" s="378" t="s">
        <v>563</v>
      </c>
      <c r="C59" s="368"/>
      <c r="D59" s="368"/>
      <c r="E59" s="368"/>
      <c r="F59" s="368"/>
      <c r="G59" s="367"/>
      <c r="H59" s="367"/>
      <c r="I59" s="367"/>
      <c r="J59" s="365"/>
    </row>
    <row r="60" spans="1:10">
      <c r="A60" s="376" t="s">
        <v>469</v>
      </c>
      <c r="B60" s="384" t="s">
        <v>562</v>
      </c>
      <c r="C60" s="368">
        <v>0</v>
      </c>
      <c r="D60" s="368">
        <v>0</v>
      </c>
      <c r="E60" s="368">
        <v>0</v>
      </c>
      <c r="F60" s="368">
        <v>0</v>
      </c>
      <c r="G60" s="367">
        <v>0</v>
      </c>
      <c r="H60" s="367">
        <v>0</v>
      </c>
      <c r="I60" s="367">
        <v>0</v>
      </c>
      <c r="J60" s="365">
        <f>+E60+F60+G60+H60+I60</f>
        <v>0</v>
      </c>
    </row>
    <row r="61" spans="1:10" ht="15" thickBot="1">
      <c r="A61" s="376" t="s">
        <v>467</v>
      </c>
      <c r="B61" s="384" t="s">
        <v>561</v>
      </c>
      <c r="C61" s="368">
        <v>0</v>
      </c>
      <c r="D61" s="368">
        <v>0</v>
      </c>
      <c r="E61" s="368">
        <v>0</v>
      </c>
      <c r="F61" s="368">
        <v>0</v>
      </c>
      <c r="G61" s="367">
        <v>0</v>
      </c>
      <c r="H61" s="367">
        <v>0</v>
      </c>
      <c r="I61" s="367">
        <v>0</v>
      </c>
      <c r="J61" s="365">
        <f>+E61+F61+G61+H61+I61</f>
        <v>0</v>
      </c>
    </row>
    <row r="62" spans="1:10" ht="15.6" thickTop="1" thickBot="1">
      <c r="A62" s="383"/>
      <c r="B62" s="373" t="s">
        <v>560</v>
      </c>
      <c r="C62" s="372">
        <f t="shared" ref="C62:J62" si="9">+C61+C60</f>
        <v>0</v>
      </c>
      <c r="D62" s="372">
        <f t="shared" si="9"/>
        <v>0</v>
      </c>
      <c r="E62" s="372">
        <f t="shared" si="9"/>
        <v>0</v>
      </c>
      <c r="F62" s="372">
        <f t="shared" si="9"/>
        <v>0</v>
      </c>
      <c r="G62" s="372">
        <f t="shared" si="9"/>
        <v>0</v>
      </c>
      <c r="H62" s="372">
        <f t="shared" si="9"/>
        <v>0</v>
      </c>
      <c r="I62" s="372">
        <f t="shared" si="9"/>
        <v>0</v>
      </c>
      <c r="J62" s="371">
        <f t="shared" si="9"/>
        <v>0</v>
      </c>
    </row>
    <row r="63" spans="1:10" ht="15" thickTop="1">
      <c r="A63" s="381"/>
      <c r="B63" s="380"/>
      <c r="C63" s="368"/>
      <c r="D63" s="368"/>
      <c r="E63" s="368"/>
      <c r="F63" s="368"/>
      <c r="G63" s="367"/>
      <c r="H63" s="367"/>
      <c r="I63" s="366"/>
      <c r="J63" s="365"/>
    </row>
    <row r="64" spans="1:10">
      <c r="A64" s="379" t="s">
        <v>505</v>
      </c>
      <c r="B64" s="378" t="s">
        <v>559</v>
      </c>
      <c r="C64" s="368"/>
      <c r="D64" s="368"/>
      <c r="E64" s="368"/>
      <c r="F64" s="368"/>
      <c r="G64" s="367"/>
      <c r="H64" s="367"/>
      <c r="I64" s="366"/>
      <c r="J64" s="365"/>
    </row>
    <row r="65" spans="1:10">
      <c r="A65" s="376" t="s">
        <v>469</v>
      </c>
      <c r="B65" s="384" t="s">
        <v>558</v>
      </c>
      <c r="C65" s="368">
        <v>0</v>
      </c>
      <c r="D65" s="368">
        <v>0</v>
      </c>
      <c r="E65" s="368">
        <v>0</v>
      </c>
      <c r="F65" s="368">
        <v>0</v>
      </c>
      <c r="G65" s="367">
        <v>0</v>
      </c>
      <c r="H65" s="367">
        <v>0</v>
      </c>
      <c r="I65" s="367">
        <v>0</v>
      </c>
      <c r="J65" s="365">
        <f>+E65+F65+G65+H65+I65</f>
        <v>0</v>
      </c>
    </row>
    <row r="66" spans="1:10">
      <c r="A66" s="376" t="s">
        <v>467</v>
      </c>
      <c r="B66" s="384" t="s">
        <v>557</v>
      </c>
      <c r="C66" s="368">
        <v>0</v>
      </c>
      <c r="D66" s="368">
        <v>0</v>
      </c>
      <c r="E66" s="368">
        <v>0</v>
      </c>
      <c r="F66" s="368">
        <v>0</v>
      </c>
      <c r="G66" s="367">
        <v>0</v>
      </c>
      <c r="H66" s="367">
        <v>0</v>
      </c>
      <c r="I66" s="367">
        <v>0</v>
      </c>
      <c r="J66" s="365">
        <f>+E66+F66+G66+H66+I66</f>
        <v>0</v>
      </c>
    </row>
    <row r="67" spans="1:10" ht="15" thickBot="1">
      <c r="A67" s="376" t="s">
        <v>484</v>
      </c>
      <c r="B67" s="384" t="s">
        <v>556</v>
      </c>
      <c r="C67" s="368">
        <v>0</v>
      </c>
      <c r="D67" s="368">
        <v>0</v>
      </c>
      <c r="E67" s="368">
        <v>0</v>
      </c>
      <c r="F67" s="368">
        <v>0</v>
      </c>
      <c r="G67" s="367">
        <v>0</v>
      </c>
      <c r="H67" s="367">
        <v>0</v>
      </c>
      <c r="I67" s="367">
        <v>0</v>
      </c>
      <c r="J67" s="365">
        <f>+E67+F67+G67+H67+I67</f>
        <v>0</v>
      </c>
    </row>
    <row r="68" spans="1:10" ht="15.6" thickTop="1" thickBot="1">
      <c r="A68" s="383"/>
      <c r="B68" s="373" t="s">
        <v>555</v>
      </c>
      <c r="C68" s="372">
        <f t="shared" ref="C68:J68" si="10">SUM(C65:C67)</f>
        <v>0</v>
      </c>
      <c r="D68" s="372">
        <f t="shared" si="10"/>
        <v>0</v>
      </c>
      <c r="E68" s="372">
        <f t="shared" si="10"/>
        <v>0</v>
      </c>
      <c r="F68" s="372">
        <f t="shared" si="10"/>
        <v>0</v>
      </c>
      <c r="G68" s="382">
        <f t="shared" si="10"/>
        <v>0</v>
      </c>
      <c r="H68" s="382">
        <f t="shared" si="10"/>
        <v>0</v>
      </c>
      <c r="I68" s="382">
        <f t="shared" si="10"/>
        <v>0</v>
      </c>
      <c r="J68" s="371">
        <f t="shared" si="10"/>
        <v>0</v>
      </c>
    </row>
    <row r="69" spans="1:10" ht="15" thickTop="1">
      <c r="A69" s="381"/>
      <c r="B69" s="380"/>
      <c r="C69" s="368"/>
      <c r="D69" s="368"/>
      <c r="E69" s="368"/>
      <c r="F69" s="368"/>
      <c r="G69" s="367"/>
      <c r="H69" s="367"/>
      <c r="I69" s="366"/>
      <c r="J69" s="365"/>
    </row>
    <row r="70" spans="1:10">
      <c r="A70" s="379" t="s">
        <v>521</v>
      </c>
      <c r="B70" s="378" t="s">
        <v>554</v>
      </c>
      <c r="C70" s="368"/>
      <c r="D70" s="368"/>
      <c r="E70" s="368"/>
      <c r="F70" s="368"/>
      <c r="G70" s="367"/>
      <c r="H70" s="367"/>
      <c r="I70" s="366"/>
      <c r="J70" s="365"/>
    </row>
    <row r="71" spans="1:10">
      <c r="A71" s="376" t="s">
        <v>469</v>
      </c>
      <c r="B71" s="384" t="s">
        <v>553</v>
      </c>
      <c r="C71" s="368">
        <v>0</v>
      </c>
      <c r="D71" s="368">
        <v>0</v>
      </c>
      <c r="E71" s="368">
        <v>0</v>
      </c>
      <c r="F71" s="368">
        <v>0</v>
      </c>
      <c r="G71" s="367">
        <v>0</v>
      </c>
      <c r="H71" s="367">
        <v>0</v>
      </c>
      <c r="I71" s="367">
        <v>0</v>
      </c>
      <c r="J71" s="365">
        <f t="shared" ref="J71:J79" si="11">+E71+F71+G71+H71+I71</f>
        <v>0</v>
      </c>
    </row>
    <row r="72" spans="1:10">
      <c r="A72" s="377" t="s">
        <v>467</v>
      </c>
      <c r="B72" s="384" t="s">
        <v>552</v>
      </c>
      <c r="C72" s="368">
        <v>0</v>
      </c>
      <c r="D72" s="368">
        <v>0</v>
      </c>
      <c r="E72" s="368">
        <v>0</v>
      </c>
      <c r="F72" s="368">
        <v>0</v>
      </c>
      <c r="G72" s="367">
        <v>0</v>
      </c>
      <c r="H72" s="367">
        <v>0</v>
      </c>
      <c r="I72" s="367">
        <v>0</v>
      </c>
      <c r="J72" s="365">
        <f t="shared" si="11"/>
        <v>0</v>
      </c>
    </row>
    <row r="73" spans="1:10">
      <c r="A73" s="377" t="s">
        <v>484</v>
      </c>
      <c r="B73" s="384" t="s">
        <v>119</v>
      </c>
      <c r="C73" s="368">
        <v>0</v>
      </c>
      <c r="D73" s="368">
        <v>0</v>
      </c>
      <c r="E73" s="368">
        <v>0</v>
      </c>
      <c r="F73" s="368">
        <v>0</v>
      </c>
      <c r="G73" s="367">
        <v>0</v>
      </c>
      <c r="H73" s="367">
        <v>0</v>
      </c>
      <c r="I73" s="367">
        <v>0</v>
      </c>
      <c r="J73" s="365">
        <f t="shared" si="11"/>
        <v>0</v>
      </c>
    </row>
    <row r="74" spans="1:10">
      <c r="A74" s="377" t="s">
        <v>491</v>
      </c>
      <c r="B74" s="384" t="s">
        <v>551</v>
      </c>
      <c r="C74" s="368">
        <v>0</v>
      </c>
      <c r="D74" s="368">
        <v>0</v>
      </c>
      <c r="E74" s="368">
        <v>0</v>
      </c>
      <c r="F74" s="368">
        <v>0</v>
      </c>
      <c r="G74" s="367">
        <v>0</v>
      </c>
      <c r="H74" s="367">
        <v>0</v>
      </c>
      <c r="I74" s="367">
        <v>0</v>
      </c>
      <c r="J74" s="365">
        <f t="shared" si="11"/>
        <v>0</v>
      </c>
    </row>
    <row r="75" spans="1:10">
      <c r="A75" s="377" t="s">
        <v>498</v>
      </c>
      <c r="B75" s="384" t="s">
        <v>550</v>
      </c>
      <c r="C75" s="368">
        <v>0</v>
      </c>
      <c r="D75" s="368">
        <v>0</v>
      </c>
      <c r="E75" s="368">
        <v>0</v>
      </c>
      <c r="F75" s="368">
        <v>0</v>
      </c>
      <c r="G75" s="367">
        <v>0</v>
      </c>
      <c r="H75" s="367">
        <v>0</v>
      </c>
      <c r="I75" s="367">
        <v>0</v>
      </c>
      <c r="J75" s="365">
        <f t="shared" si="11"/>
        <v>0</v>
      </c>
    </row>
    <row r="76" spans="1:10">
      <c r="A76" s="377" t="s">
        <v>509</v>
      </c>
      <c r="B76" s="384" t="s">
        <v>549</v>
      </c>
      <c r="C76" s="368">
        <v>0</v>
      </c>
      <c r="D76" s="368">
        <v>0</v>
      </c>
      <c r="E76" s="368">
        <v>0</v>
      </c>
      <c r="F76" s="368">
        <v>0</v>
      </c>
      <c r="G76" s="367">
        <v>0</v>
      </c>
      <c r="H76" s="367">
        <v>0</v>
      </c>
      <c r="I76" s="367">
        <v>0</v>
      </c>
      <c r="J76" s="365">
        <f t="shared" si="11"/>
        <v>0</v>
      </c>
    </row>
    <row r="77" spans="1:10">
      <c r="A77" s="377" t="s">
        <v>507</v>
      </c>
      <c r="B77" s="384" t="s">
        <v>548</v>
      </c>
      <c r="C77" s="368">
        <v>0</v>
      </c>
      <c r="D77" s="368">
        <v>0</v>
      </c>
      <c r="E77" s="368">
        <v>0</v>
      </c>
      <c r="F77" s="368">
        <v>0</v>
      </c>
      <c r="G77" s="367">
        <v>0</v>
      </c>
      <c r="H77" s="367">
        <v>0</v>
      </c>
      <c r="I77" s="367">
        <v>0</v>
      </c>
      <c r="J77" s="365">
        <f t="shared" si="11"/>
        <v>0</v>
      </c>
    </row>
    <row r="78" spans="1:10">
      <c r="A78" s="377" t="s">
        <v>505</v>
      </c>
      <c r="B78" s="384" t="s">
        <v>547</v>
      </c>
      <c r="C78" s="368">
        <v>0</v>
      </c>
      <c r="D78" s="368">
        <v>0</v>
      </c>
      <c r="E78" s="368">
        <v>0</v>
      </c>
      <c r="F78" s="368">
        <v>0</v>
      </c>
      <c r="G78" s="367">
        <v>0</v>
      </c>
      <c r="H78" s="367">
        <v>0</v>
      </c>
      <c r="I78" s="367">
        <v>0</v>
      </c>
      <c r="J78" s="365">
        <f t="shared" si="11"/>
        <v>0</v>
      </c>
    </row>
    <row r="79" spans="1:10" ht="29.4" thickBot="1">
      <c r="A79" s="376" t="s">
        <v>521</v>
      </c>
      <c r="B79" s="384" t="s">
        <v>546</v>
      </c>
      <c r="C79" s="368">
        <v>0</v>
      </c>
      <c r="D79" s="368">
        <v>0</v>
      </c>
      <c r="E79" s="368">
        <v>0</v>
      </c>
      <c r="F79" s="368">
        <v>0</v>
      </c>
      <c r="G79" s="367">
        <v>0</v>
      </c>
      <c r="H79" s="367">
        <v>0</v>
      </c>
      <c r="I79" s="367">
        <v>0</v>
      </c>
      <c r="J79" s="365">
        <f t="shared" si="11"/>
        <v>0</v>
      </c>
    </row>
    <row r="80" spans="1:10" ht="15.6" thickTop="1" thickBot="1">
      <c r="A80" s="383"/>
      <c r="B80" s="373" t="s">
        <v>545</v>
      </c>
      <c r="C80" s="372">
        <f t="shared" ref="C80:J80" si="12">SUM(C71:C79)</f>
        <v>0</v>
      </c>
      <c r="D80" s="372">
        <f t="shared" si="12"/>
        <v>0</v>
      </c>
      <c r="E80" s="372">
        <f t="shared" si="12"/>
        <v>0</v>
      </c>
      <c r="F80" s="372">
        <f t="shared" si="12"/>
        <v>0</v>
      </c>
      <c r="G80" s="382">
        <f t="shared" si="12"/>
        <v>0</v>
      </c>
      <c r="H80" s="382">
        <f t="shared" si="12"/>
        <v>0</v>
      </c>
      <c r="I80" s="382">
        <f t="shared" si="12"/>
        <v>0</v>
      </c>
      <c r="J80" s="371">
        <f t="shared" si="12"/>
        <v>0</v>
      </c>
    </row>
    <row r="81" spans="1:10" ht="15" thickTop="1">
      <c r="A81" s="381"/>
      <c r="B81" s="380"/>
      <c r="C81" s="368"/>
      <c r="D81" s="368"/>
      <c r="E81" s="368"/>
      <c r="F81" s="368"/>
      <c r="G81" s="367"/>
      <c r="H81" s="367"/>
      <c r="I81" s="366"/>
      <c r="J81" s="365"/>
    </row>
    <row r="82" spans="1:10">
      <c r="A82" s="379" t="s">
        <v>519</v>
      </c>
      <c r="B82" s="378" t="s">
        <v>544</v>
      </c>
      <c r="C82" s="368"/>
      <c r="D82" s="368"/>
      <c r="E82" s="368"/>
      <c r="F82" s="368"/>
      <c r="G82" s="367"/>
      <c r="H82" s="367"/>
      <c r="I82" s="366"/>
      <c r="J82" s="365"/>
    </row>
    <row r="83" spans="1:10">
      <c r="A83" s="376" t="s">
        <v>469</v>
      </c>
      <c r="B83" s="384" t="s">
        <v>543</v>
      </c>
      <c r="C83" s="368">
        <v>0</v>
      </c>
      <c r="D83" s="368">
        <v>0</v>
      </c>
      <c r="E83" s="368">
        <v>0</v>
      </c>
      <c r="F83" s="368">
        <v>0</v>
      </c>
      <c r="G83" s="367">
        <v>0</v>
      </c>
      <c r="H83" s="367">
        <v>0</v>
      </c>
      <c r="I83" s="367">
        <v>0</v>
      </c>
      <c r="J83" s="365">
        <f t="shared" ref="J83:J88" si="13">+E83+F83+G83+H83+I83</f>
        <v>0</v>
      </c>
    </row>
    <row r="84" spans="1:10">
      <c r="A84" s="377" t="s">
        <v>467</v>
      </c>
      <c r="B84" s="384" t="s">
        <v>542</v>
      </c>
      <c r="C84" s="368">
        <v>0</v>
      </c>
      <c r="D84" s="368">
        <v>0</v>
      </c>
      <c r="E84" s="368">
        <v>0</v>
      </c>
      <c r="F84" s="368">
        <v>0</v>
      </c>
      <c r="G84" s="367">
        <v>0</v>
      </c>
      <c r="H84" s="367">
        <v>0</v>
      </c>
      <c r="I84" s="367">
        <v>0</v>
      </c>
      <c r="J84" s="365">
        <f t="shared" si="13"/>
        <v>0</v>
      </c>
    </row>
    <row r="85" spans="1:10">
      <c r="A85" s="377" t="s">
        <v>484</v>
      </c>
      <c r="B85" s="384" t="s">
        <v>541</v>
      </c>
      <c r="C85" s="368">
        <v>0</v>
      </c>
      <c r="D85" s="368">
        <v>0</v>
      </c>
      <c r="E85" s="368">
        <v>0</v>
      </c>
      <c r="F85" s="368">
        <v>0</v>
      </c>
      <c r="G85" s="367">
        <v>0</v>
      </c>
      <c r="H85" s="367">
        <v>0</v>
      </c>
      <c r="I85" s="367">
        <v>0</v>
      </c>
      <c r="J85" s="365">
        <f t="shared" si="13"/>
        <v>0</v>
      </c>
    </row>
    <row r="86" spans="1:10">
      <c r="A86" s="376" t="s">
        <v>540</v>
      </c>
      <c r="B86" s="384" t="s">
        <v>539</v>
      </c>
      <c r="C86" s="368">
        <v>0</v>
      </c>
      <c r="D86" s="368">
        <v>0</v>
      </c>
      <c r="E86" s="368">
        <v>0</v>
      </c>
      <c r="F86" s="368">
        <v>0</v>
      </c>
      <c r="G86" s="367">
        <v>0</v>
      </c>
      <c r="H86" s="367">
        <v>0</v>
      </c>
      <c r="I86" s="367">
        <v>0</v>
      </c>
      <c r="J86" s="365">
        <f t="shared" si="13"/>
        <v>0</v>
      </c>
    </row>
    <row r="87" spans="1:10">
      <c r="A87" s="376" t="s">
        <v>498</v>
      </c>
      <c r="B87" s="384" t="s">
        <v>538</v>
      </c>
      <c r="C87" s="368">
        <v>0</v>
      </c>
      <c r="D87" s="368">
        <v>0</v>
      </c>
      <c r="E87" s="368">
        <v>0</v>
      </c>
      <c r="F87" s="368">
        <v>0</v>
      </c>
      <c r="G87" s="367">
        <v>0</v>
      </c>
      <c r="H87" s="367">
        <v>0</v>
      </c>
      <c r="I87" s="367">
        <v>0</v>
      </c>
      <c r="J87" s="365">
        <f t="shared" si="13"/>
        <v>0</v>
      </c>
    </row>
    <row r="88" spans="1:10" ht="29.4" thickBot="1">
      <c r="A88" s="376" t="s">
        <v>509</v>
      </c>
      <c r="B88" s="384" t="s">
        <v>537</v>
      </c>
      <c r="C88" s="368">
        <v>0</v>
      </c>
      <c r="D88" s="368">
        <v>0</v>
      </c>
      <c r="E88" s="368">
        <v>0</v>
      </c>
      <c r="F88" s="368">
        <v>0</v>
      </c>
      <c r="G88" s="367">
        <v>0</v>
      </c>
      <c r="H88" s="367">
        <v>0</v>
      </c>
      <c r="I88" s="367">
        <v>0</v>
      </c>
      <c r="J88" s="365">
        <f t="shared" si="13"/>
        <v>0</v>
      </c>
    </row>
    <row r="89" spans="1:10" ht="15.6" thickTop="1" thickBot="1">
      <c r="A89" s="383"/>
      <c r="B89" s="373" t="s">
        <v>536</v>
      </c>
      <c r="C89" s="372">
        <f t="shared" ref="C89:J89" si="14">SUM(C83:C88)</f>
        <v>0</v>
      </c>
      <c r="D89" s="372">
        <f t="shared" si="14"/>
        <v>0</v>
      </c>
      <c r="E89" s="372">
        <f t="shared" si="14"/>
        <v>0</v>
      </c>
      <c r="F89" s="372">
        <f t="shared" si="14"/>
        <v>0</v>
      </c>
      <c r="G89" s="382">
        <f t="shared" si="14"/>
        <v>0</v>
      </c>
      <c r="H89" s="382">
        <f t="shared" si="14"/>
        <v>0</v>
      </c>
      <c r="I89" s="382">
        <f t="shared" si="14"/>
        <v>0</v>
      </c>
      <c r="J89" s="371">
        <f t="shared" si="14"/>
        <v>0</v>
      </c>
    </row>
    <row r="90" spans="1:10" ht="15" thickTop="1">
      <c r="A90" s="381"/>
      <c r="B90" s="380"/>
      <c r="C90" s="368"/>
      <c r="D90" s="368"/>
      <c r="E90" s="368"/>
      <c r="F90" s="368"/>
      <c r="G90" s="367"/>
      <c r="H90" s="367"/>
      <c r="I90" s="366"/>
      <c r="J90" s="365"/>
    </row>
    <row r="91" spans="1:10">
      <c r="A91" s="379" t="s">
        <v>535</v>
      </c>
      <c r="B91" s="378" t="s">
        <v>534</v>
      </c>
      <c r="C91" s="368"/>
      <c r="D91" s="368"/>
      <c r="E91" s="368"/>
      <c r="F91" s="368"/>
      <c r="G91" s="367"/>
      <c r="H91" s="367"/>
      <c r="I91" s="366"/>
      <c r="J91" s="365"/>
    </row>
    <row r="92" spans="1:10">
      <c r="A92" s="376" t="s">
        <v>469</v>
      </c>
      <c r="B92" s="384" t="s">
        <v>533</v>
      </c>
      <c r="C92" s="368">
        <v>0</v>
      </c>
      <c r="D92" s="368">
        <v>0</v>
      </c>
      <c r="E92" s="368">
        <v>0</v>
      </c>
      <c r="F92" s="368">
        <v>0</v>
      </c>
      <c r="G92" s="367">
        <v>0</v>
      </c>
      <c r="H92" s="367">
        <v>0</v>
      </c>
      <c r="I92" s="367">
        <v>0</v>
      </c>
      <c r="J92" s="365">
        <f>+E92+F92+G92+H92+I92</f>
        <v>0</v>
      </c>
    </row>
    <row r="93" spans="1:10">
      <c r="A93" s="377" t="s">
        <v>467</v>
      </c>
      <c r="B93" s="384" t="s">
        <v>114</v>
      </c>
      <c r="C93" s="368">
        <v>0</v>
      </c>
      <c r="D93" s="368">
        <v>0</v>
      </c>
      <c r="E93" s="368">
        <v>0</v>
      </c>
      <c r="F93" s="368">
        <v>0</v>
      </c>
      <c r="G93" s="367">
        <v>0</v>
      </c>
      <c r="H93" s="367">
        <v>0</v>
      </c>
      <c r="I93" s="367">
        <v>0</v>
      </c>
      <c r="J93" s="365">
        <f>+E93+F93+G93+H93+I93</f>
        <v>0</v>
      </c>
    </row>
    <row r="94" spans="1:10" ht="29.4" thickBot="1">
      <c r="A94" s="376" t="s">
        <v>484</v>
      </c>
      <c r="B94" s="384" t="s">
        <v>532</v>
      </c>
      <c r="C94" s="368">
        <v>0</v>
      </c>
      <c r="D94" s="368">
        <v>0</v>
      </c>
      <c r="E94" s="368">
        <v>0</v>
      </c>
      <c r="F94" s="368">
        <v>0</v>
      </c>
      <c r="G94" s="367">
        <v>0</v>
      </c>
      <c r="H94" s="367">
        <v>0</v>
      </c>
      <c r="I94" s="367">
        <v>0</v>
      </c>
      <c r="J94" s="365">
        <f>+E94+F94+G94+H94+I94</f>
        <v>0</v>
      </c>
    </row>
    <row r="95" spans="1:10" ht="15.6" thickTop="1" thickBot="1">
      <c r="A95" s="383"/>
      <c r="B95" s="373" t="s">
        <v>531</v>
      </c>
      <c r="C95" s="372">
        <f t="shared" ref="C95:J95" si="15">SUM(C92:C94)</f>
        <v>0</v>
      </c>
      <c r="D95" s="372">
        <f t="shared" si="15"/>
        <v>0</v>
      </c>
      <c r="E95" s="372">
        <f t="shared" si="15"/>
        <v>0</v>
      </c>
      <c r="F95" s="372">
        <f t="shared" si="15"/>
        <v>0</v>
      </c>
      <c r="G95" s="382">
        <f t="shared" si="15"/>
        <v>0</v>
      </c>
      <c r="H95" s="382">
        <f t="shared" si="15"/>
        <v>0</v>
      </c>
      <c r="I95" s="382">
        <f t="shared" si="15"/>
        <v>0</v>
      </c>
      <c r="J95" s="371">
        <f t="shared" si="15"/>
        <v>0</v>
      </c>
    </row>
    <row r="96" spans="1:10" ht="15" thickTop="1">
      <c r="A96" s="381"/>
      <c r="B96" s="380"/>
      <c r="C96" s="368"/>
      <c r="D96" s="368"/>
      <c r="E96" s="368"/>
      <c r="F96" s="368"/>
      <c r="G96" s="367"/>
      <c r="H96" s="367"/>
      <c r="I96" s="366"/>
      <c r="J96" s="365"/>
    </row>
    <row r="97" spans="1:10">
      <c r="A97" s="379" t="s">
        <v>530</v>
      </c>
      <c r="B97" s="378" t="s">
        <v>529</v>
      </c>
      <c r="C97" s="368"/>
      <c r="D97" s="368"/>
      <c r="E97" s="368"/>
      <c r="F97" s="368"/>
      <c r="G97" s="367"/>
      <c r="H97" s="367"/>
      <c r="I97" s="366"/>
      <c r="J97" s="365"/>
    </row>
    <row r="98" spans="1:10">
      <c r="A98" s="377" t="s">
        <v>469</v>
      </c>
      <c r="B98" s="384" t="s">
        <v>528</v>
      </c>
      <c r="C98" s="368">
        <v>0</v>
      </c>
      <c r="D98" s="368">
        <v>0</v>
      </c>
      <c r="E98" s="368">
        <v>0</v>
      </c>
      <c r="F98" s="368">
        <v>0</v>
      </c>
      <c r="G98" s="367">
        <v>0</v>
      </c>
      <c r="H98" s="367">
        <v>0</v>
      </c>
      <c r="I98" s="367">
        <v>0</v>
      </c>
      <c r="J98" s="365">
        <f t="shared" ref="J98:J107" si="16">+E98+F98+G98+H98+I98</f>
        <v>0</v>
      </c>
    </row>
    <row r="99" spans="1:10">
      <c r="A99" s="377" t="s">
        <v>467</v>
      </c>
      <c r="B99" s="384" t="s">
        <v>527</v>
      </c>
      <c r="C99" s="368">
        <v>0</v>
      </c>
      <c r="D99" s="368">
        <v>0</v>
      </c>
      <c r="E99" s="368">
        <v>0</v>
      </c>
      <c r="F99" s="368">
        <v>0</v>
      </c>
      <c r="G99" s="367">
        <v>0</v>
      </c>
      <c r="H99" s="367">
        <v>0</v>
      </c>
      <c r="I99" s="367">
        <v>0</v>
      </c>
      <c r="J99" s="365">
        <f t="shared" si="16"/>
        <v>0</v>
      </c>
    </row>
    <row r="100" spans="1:10">
      <c r="A100" s="377" t="s">
        <v>484</v>
      </c>
      <c r="B100" s="384" t="s">
        <v>526</v>
      </c>
      <c r="C100" s="368">
        <v>0</v>
      </c>
      <c r="D100" s="368">
        <v>0</v>
      </c>
      <c r="E100" s="368">
        <v>0</v>
      </c>
      <c r="F100" s="368">
        <v>0</v>
      </c>
      <c r="G100" s="367">
        <v>0</v>
      </c>
      <c r="H100" s="367">
        <v>0</v>
      </c>
      <c r="I100" s="367">
        <v>0</v>
      </c>
      <c r="J100" s="365">
        <f t="shared" si="16"/>
        <v>0</v>
      </c>
    </row>
    <row r="101" spans="1:10">
      <c r="A101" s="377" t="s">
        <v>491</v>
      </c>
      <c r="B101" s="384" t="s">
        <v>525</v>
      </c>
      <c r="C101" s="368">
        <v>0</v>
      </c>
      <c r="D101" s="368">
        <v>0</v>
      </c>
      <c r="E101" s="368">
        <v>0</v>
      </c>
      <c r="F101" s="368">
        <v>0</v>
      </c>
      <c r="G101" s="367">
        <v>0</v>
      </c>
      <c r="H101" s="367">
        <v>0</v>
      </c>
      <c r="I101" s="367">
        <v>0</v>
      </c>
      <c r="J101" s="365">
        <f t="shared" si="16"/>
        <v>0</v>
      </c>
    </row>
    <row r="102" spans="1:10">
      <c r="A102" s="377" t="s">
        <v>498</v>
      </c>
      <c r="B102" s="384" t="s">
        <v>524</v>
      </c>
      <c r="C102" s="368">
        <v>0</v>
      </c>
      <c r="D102" s="368">
        <v>0</v>
      </c>
      <c r="E102" s="368">
        <v>0</v>
      </c>
      <c r="F102" s="368">
        <v>0</v>
      </c>
      <c r="G102" s="367">
        <v>0</v>
      </c>
      <c r="H102" s="367">
        <v>0</v>
      </c>
      <c r="I102" s="367">
        <v>0</v>
      </c>
      <c r="J102" s="365">
        <f t="shared" si="16"/>
        <v>0</v>
      </c>
    </row>
    <row r="103" spans="1:10">
      <c r="A103" s="377" t="s">
        <v>509</v>
      </c>
      <c r="B103" s="384" t="s">
        <v>523</v>
      </c>
      <c r="C103" s="368">
        <v>0</v>
      </c>
      <c r="D103" s="368">
        <v>0</v>
      </c>
      <c r="E103" s="368">
        <v>0</v>
      </c>
      <c r="F103" s="368">
        <v>0</v>
      </c>
      <c r="G103" s="367">
        <v>0</v>
      </c>
      <c r="H103" s="367">
        <v>0</v>
      </c>
      <c r="I103" s="367">
        <v>0</v>
      </c>
      <c r="J103" s="365">
        <f t="shared" si="16"/>
        <v>0</v>
      </c>
    </row>
    <row r="104" spans="1:10">
      <c r="A104" s="376" t="s">
        <v>507</v>
      </c>
      <c r="B104" s="384" t="s">
        <v>522</v>
      </c>
      <c r="C104" s="368">
        <v>0</v>
      </c>
      <c r="D104" s="368">
        <v>0</v>
      </c>
      <c r="E104" s="368">
        <v>0</v>
      </c>
      <c r="F104" s="368">
        <v>0</v>
      </c>
      <c r="G104" s="367">
        <v>0</v>
      </c>
      <c r="H104" s="367">
        <v>0</v>
      </c>
      <c r="I104" s="367">
        <v>0</v>
      </c>
      <c r="J104" s="365">
        <f t="shared" si="16"/>
        <v>0</v>
      </c>
    </row>
    <row r="105" spans="1:10">
      <c r="A105" s="376" t="s">
        <v>505</v>
      </c>
      <c r="B105" s="384" t="s">
        <v>107</v>
      </c>
      <c r="C105" s="368">
        <v>0</v>
      </c>
      <c r="D105" s="368">
        <v>0</v>
      </c>
      <c r="E105" s="368">
        <v>0</v>
      </c>
      <c r="F105" s="368">
        <v>0</v>
      </c>
      <c r="G105" s="367">
        <v>0</v>
      </c>
      <c r="H105" s="367">
        <v>0</v>
      </c>
      <c r="I105" s="367">
        <v>0</v>
      </c>
      <c r="J105" s="365">
        <f t="shared" si="16"/>
        <v>0</v>
      </c>
    </row>
    <row r="106" spans="1:10">
      <c r="A106" s="376" t="s">
        <v>521</v>
      </c>
      <c r="B106" s="384" t="s">
        <v>520</v>
      </c>
      <c r="C106" s="368">
        <v>0</v>
      </c>
      <c r="D106" s="368">
        <v>0</v>
      </c>
      <c r="E106" s="368">
        <v>0</v>
      </c>
      <c r="F106" s="368">
        <v>0</v>
      </c>
      <c r="G106" s="367">
        <v>0</v>
      </c>
      <c r="H106" s="367">
        <v>0</v>
      </c>
      <c r="I106" s="367">
        <v>0</v>
      </c>
      <c r="J106" s="365">
        <f t="shared" si="16"/>
        <v>0</v>
      </c>
    </row>
    <row r="107" spans="1:10" ht="29.4" thickBot="1">
      <c r="A107" s="376" t="s">
        <v>519</v>
      </c>
      <c r="B107" s="384" t="s">
        <v>518</v>
      </c>
      <c r="C107" s="368">
        <v>0</v>
      </c>
      <c r="D107" s="368">
        <v>0</v>
      </c>
      <c r="E107" s="368">
        <v>0</v>
      </c>
      <c r="F107" s="368">
        <v>0</v>
      </c>
      <c r="G107" s="367">
        <v>0</v>
      </c>
      <c r="H107" s="367">
        <v>0</v>
      </c>
      <c r="I107" s="367">
        <v>0</v>
      </c>
      <c r="J107" s="365">
        <f t="shared" si="16"/>
        <v>0</v>
      </c>
    </row>
    <row r="108" spans="1:10" ht="15.6" thickTop="1" thickBot="1">
      <c r="A108" s="383"/>
      <c r="B108" s="373" t="s">
        <v>517</v>
      </c>
      <c r="C108" s="372">
        <f t="shared" ref="C108:J108" si="17">SUM(C98:C107)</f>
        <v>0</v>
      </c>
      <c r="D108" s="372">
        <f t="shared" si="17"/>
        <v>0</v>
      </c>
      <c r="E108" s="372">
        <f t="shared" si="17"/>
        <v>0</v>
      </c>
      <c r="F108" s="372">
        <f t="shared" si="17"/>
        <v>0</v>
      </c>
      <c r="G108" s="382">
        <f t="shared" si="17"/>
        <v>0</v>
      </c>
      <c r="H108" s="382">
        <f t="shared" si="17"/>
        <v>0</v>
      </c>
      <c r="I108" s="382">
        <f t="shared" si="17"/>
        <v>0</v>
      </c>
      <c r="J108" s="371">
        <f t="shared" si="17"/>
        <v>0</v>
      </c>
    </row>
    <row r="109" spans="1:10" ht="15" thickTop="1">
      <c r="A109" s="381"/>
      <c r="B109" s="380"/>
      <c r="C109" s="368"/>
      <c r="D109" s="368"/>
      <c r="E109" s="368"/>
      <c r="F109" s="368"/>
      <c r="G109" s="367"/>
      <c r="H109" s="367"/>
      <c r="I109" s="366"/>
      <c r="J109" s="365"/>
    </row>
    <row r="110" spans="1:10">
      <c r="A110" s="379" t="s">
        <v>516</v>
      </c>
      <c r="B110" s="378" t="s">
        <v>515</v>
      </c>
      <c r="C110" s="368"/>
      <c r="D110" s="368"/>
      <c r="E110" s="368"/>
      <c r="F110" s="368"/>
      <c r="G110" s="367"/>
      <c r="H110" s="367"/>
      <c r="I110" s="366"/>
      <c r="J110" s="365"/>
    </row>
    <row r="111" spans="1:10">
      <c r="A111" s="377" t="s">
        <v>469</v>
      </c>
      <c r="B111" s="384" t="s">
        <v>514</v>
      </c>
      <c r="C111" s="368">
        <v>0</v>
      </c>
      <c r="D111" s="368">
        <v>0</v>
      </c>
      <c r="E111" s="368">
        <v>0</v>
      </c>
      <c r="F111" s="368">
        <v>0</v>
      </c>
      <c r="G111" s="367">
        <v>0</v>
      </c>
      <c r="H111" s="367">
        <v>0</v>
      </c>
      <c r="I111" s="367">
        <v>0</v>
      </c>
      <c r="J111" s="365">
        <f t="shared" ref="J111:J118" si="18">+E111+F111+G111+H111+I111</f>
        <v>0</v>
      </c>
    </row>
    <row r="112" spans="1:10">
      <c r="A112" s="377" t="s">
        <v>467</v>
      </c>
      <c r="B112" s="384" t="s">
        <v>513</v>
      </c>
      <c r="C112" s="368">
        <v>0</v>
      </c>
      <c r="D112" s="368">
        <v>0</v>
      </c>
      <c r="E112" s="368">
        <v>0</v>
      </c>
      <c r="F112" s="368">
        <v>0</v>
      </c>
      <c r="G112" s="367">
        <v>0</v>
      </c>
      <c r="H112" s="367">
        <v>0</v>
      </c>
      <c r="I112" s="367">
        <v>0</v>
      </c>
      <c r="J112" s="365">
        <f t="shared" si="18"/>
        <v>0</v>
      </c>
    </row>
    <row r="113" spans="1:10" ht="28.8">
      <c r="A113" s="377" t="s">
        <v>484</v>
      </c>
      <c r="B113" s="384" t="s">
        <v>512</v>
      </c>
      <c r="C113" s="368">
        <v>0</v>
      </c>
      <c r="D113" s="368">
        <v>0</v>
      </c>
      <c r="E113" s="368">
        <v>0</v>
      </c>
      <c r="F113" s="368">
        <v>0</v>
      </c>
      <c r="G113" s="367">
        <v>0</v>
      </c>
      <c r="H113" s="367">
        <v>0</v>
      </c>
      <c r="I113" s="367">
        <v>0</v>
      </c>
      <c r="J113" s="365">
        <f t="shared" si="18"/>
        <v>0</v>
      </c>
    </row>
    <row r="114" spans="1:10">
      <c r="A114" s="376" t="s">
        <v>491</v>
      </c>
      <c r="B114" s="384" t="s">
        <v>511</v>
      </c>
      <c r="C114" s="368">
        <v>0</v>
      </c>
      <c r="D114" s="368">
        <v>0</v>
      </c>
      <c r="E114" s="368">
        <v>0</v>
      </c>
      <c r="F114" s="368">
        <v>0</v>
      </c>
      <c r="G114" s="367">
        <v>0</v>
      </c>
      <c r="H114" s="367">
        <v>0</v>
      </c>
      <c r="I114" s="367">
        <v>0</v>
      </c>
      <c r="J114" s="365">
        <f t="shared" si="18"/>
        <v>0</v>
      </c>
    </row>
    <row r="115" spans="1:10">
      <c r="A115" s="377" t="s">
        <v>498</v>
      </c>
      <c r="B115" s="384" t="s">
        <v>510</v>
      </c>
      <c r="C115" s="368">
        <v>0</v>
      </c>
      <c r="D115" s="368">
        <v>0</v>
      </c>
      <c r="E115" s="368">
        <v>0</v>
      </c>
      <c r="F115" s="368">
        <v>0</v>
      </c>
      <c r="G115" s="367">
        <v>0</v>
      </c>
      <c r="H115" s="367">
        <v>0</v>
      </c>
      <c r="I115" s="367">
        <v>0</v>
      </c>
      <c r="J115" s="365">
        <f t="shared" si="18"/>
        <v>0</v>
      </c>
    </row>
    <row r="116" spans="1:10">
      <c r="A116" s="377" t="s">
        <v>509</v>
      </c>
      <c r="B116" s="384" t="s">
        <v>508</v>
      </c>
      <c r="C116" s="368">
        <v>0</v>
      </c>
      <c r="D116" s="368">
        <v>0</v>
      </c>
      <c r="E116" s="368">
        <v>0</v>
      </c>
      <c r="F116" s="368">
        <v>0</v>
      </c>
      <c r="G116" s="367">
        <v>0</v>
      </c>
      <c r="H116" s="367">
        <v>0</v>
      </c>
      <c r="I116" s="367">
        <v>0</v>
      </c>
      <c r="J116" s="365">
        <f t="shared" si="18"/>
        <v>0</v>
      </c>
    </row>
    <row r="117" spans="1:10">
      <c r="A117" s="377" t="s">
        <v>507</v>
      </c>
      <c r="B117" s="384" t="s">
        <v>506</v>
      </c>
      <c r="C117" s="368">
        <v>0</v>
      </c>
      <c r="D117" s="368">
        <v>0</v>
      </c>
      <c r="E117" s="368">
        <v>0</v>
      </c>
      <c r="F117" s="368">
        <v>0</v>
      </c>
      <c r="G117" s="367">
        <v>0</v>
      </c>
      <c r="H117" s="367">
        <v>0</v>
      </c>
      <c r="I117" s="367">
        <v>0</v>
      </c>
      <c r="J117" s="365">
        <f t="shared" si="18"/>
        <v>0</v>
      </c>
    </row>
    <row r="118" spans="1:10" ht="15" thickBot="1">
      <c r="A118" s="388" t="s">
        <v>505</v>
      </c>
      <c r="B118" s="387" t="s">
        <v>504</v>
      </c>
      <c r="C118" s="368">
        <v>0</v>
      </c>
      <c r="D118" s="368">
        <v>0</v>
      </c>
      <c r="E118" s="368">
        <v>0</v>
      </c>
      <c r="F118" s="368">
        <v>0</v>
      </c>
      <c r="G118" s="367">
        <v>0</v>
      </c>
      <c r="H118" s="367">
        <v>0</v>
      </c>
      <c r="I118" s="367">
        <v>0</v>
      </c>
      <c r="J118" s="365">
        <f t="shared" si="18"/>
        <v>0</v>
      </c>
    </row>
    <row r="119" spans="1:10" ht="15.6" thickTop="1" thickBot="1">
      <c r="A119" s="386"/>
      <c r="B119" s="385" t="s">
        <v>503</v>
      </c>
      <c r="C119" s="372">
        <f t="shared" ref="C119:J119" si="19">SUM(C111:C118)</f>
        <v>0</v>
      </c>
      <c r="D119" s="372">
        <f t="shared" si="19"/>
        <v>0</v>
      </c>
      <c r="E119" s="372">
        <f t="shared" si="19"/>
        <v>0</v>
      </c>
      <c r="F119" s="372">
        <f t="shared" si="19"/>
        <v>0</v>
      </c>
      <c r="G119" s="382">
        <f t="shared" si="19"/>
        <v>0</v>
      </c>
      <c r="H119" s="382">
        <f t="shared" si="19"/>
        <v>0</v>
      </c>
      <c r="I119" s="382">
        <f t="shared" si="19"/>
        <v>0</v>
      </c>
      <c r="J119" s="371">
        <f t="shared" si="19"/>
        <v>0</v>
      </c>
    </row>
    <row r="120" spans="1:10" ht="15" thickTop="1">
      <c r="A120" s="381"/>
      <c r="B120" s="380"/>
      <c r="C120" s="368"/>
      <c r="D120" s="368"/>
      <c r="E120" s="368"/>
      <c r="F120" s="368"/>
      <c r="G120" s="367"/>
      <c r="H120" s="367"/>
      <c r="I120" s="366"/>
      <c r="J120" s="365"/>
    </row>
    <row r="121" spans="1:10">
      <c r="A121" s="379" t="s">
        <v>502</v>
      </c>
      <c r="B121" s="378" t="s">
        <v>501</v>
      </c>
      <c r="C121" s="368"/>
      <c r="D121" s="368"/>
      <c r="E121" s="368"/>
      <c r="F121" s="368"/>
      <c r="G121" s="367"/>
      <c r="H121" s="367"/>
      <c r="I121" s="366"/>
      <c r="J121" s="365"/>
    </row>
    <row r="122" spans="1:10">
      <c r="A122" s="377" t="s">
        <v>469</v>
      </c>
      <c r="B122" s="384" t="s">
        <v>500</v>
      </c>
      <c r="C122" s="368">
        <v>0</v>
      </c>
      <c r="D122" s="368">
        <v>0</v>
      </c>
      <c r="E122" s="368">
        <v>0</v>
      </c>
      <c r="F122" s="368">
        <v>0</v>
      </c>
      <c r="G122" s="367">
        <v>0</v>
      </c>
      <c r="H122" s="367">
        <v>0</v>
      </c>
      <c r="I122" s="367">
        <v>0</v>
      </c>
      <c r="J122" s="365">
        <f>+E122+F122+G122+H122+I122</f>
        <v>0</v>
      </c>
    </row>
    <row r="123" spans="1:10">
      <c r="A123" s="377" t="s">
        <v>467</v>
      </c>
      <c r="B123" s="384" t="s">
        <v>98</v>
      </c>
      <c r="C123" s="368">
        <v>0</v>
      </c>
      <c r="D123" s="368">
        <v>0</v>
      </c>
      <c r="E123" s="368">
        <v>0</v>
      </c>
      <c r="F123" s="368">
        <v>0</v>
      </c>
      <c r="G123" s="367">
        <v>0</v>
      </c>
      <c r="H123" s="367">
        <v>0</v>
      </c>
      <c r="I123" s="367">
        <v>0</v>
      </c>
      <c r="J123" s="365">
        <f>+E123+F123+G123+H123+I123</f>
        <v>0</v>
      </c>
    </row>
    <row r="124" spans="1:10">
      <c r="A124" s="376" t="s">
        <v>484</v>
      </c>
      <c r="B124" s="384" t="s">
        <v>96</v>
      </c>
      <c r="C124" s="368">
        <v>0</v>
      </c>
      <c r="D124" s="368">
        <v>0</v>
      </c>
      <c r="E124" s="368">
        <v>0</v>
      </c>
      <c r="F124" s="368">
        <v>0</v>
      </c>
      <c r="G124" s="367">
        <v>0</v>
      </c>
      <c r="H124" s="367">
        <v>0</v>
      </c>
      <c r="I124" s="367">
        <v>0</v>
      </c>
      <c r="J124" s="365">
        <f>+E124+F124+G124+H124+I124</f>
        <v>0</v>
      </c>
    </row>
    <row r="125" spans="1:10">
      <c r="A125" s="376" t="s">
        <v>491</v>
      </c>
      <c r="B125" s="384" t="s">
        <v>499</v>
      </c>
      <c r="C125" s="368">
        <v>0</v>
      </c>
      <c r="D125" s="368">
        <v>0</v>
      </c>
      <c r="E125" s="368">
        <v>0</v>
      </c>
      <c r="F125" s="368">
        <v>0</v>
      </c>
      <c r="G125" s="367">
        <v>0</v>
      </c>
      <c r="H125" s="367">
        <v>0</v>
      </c>
      <c r="I125" s="367">
        <v>0</v>
      </c>
      <c r="J125" s="365">
        <f>+E125+F125+G125+H125+I125</f>
        <v>0</v>
      </c>
    </row>
    <row r="126" spans="1:10" ht="15" thickBot="1">
      <c r="A126" s="376" t="s">
        <v>498</v>
      </c>
      <c r="B126" s="384" t="s">
        <v>497</v>
      </c>
      <c r="C126" s="368">
        <v>0</v>
      </c>
      <c r="D126" s="368">
        <v>0</v>
      </c>
      <c r="E126" s="368">
        <v>0</v>
      </c>
      <c r="F126" s="368">
        <v>0</v>
      </c>
      <c r="G126" s="367">
        <v>0</v>
      </c>
      <c r="H126" s="367">
        <v>0</v>
      </c>
      <c r="I126" s="367">
        <v>0</v>
      </c>
      <c r="J126" s="365">
        <f>+E126+F126+G126+H126+I126</f>
        <v>0</v>
      </c>
    </row>
    <row r="127" spans="1:10" ht="15.6" thickTop="1" thickBot="1">
      <c r="A127" s="383"/>
      <c r="B127" s="373" t="s">
        <v>496</v>
      </c>
      <c r="C127" s="372">
        <f t="shared" ref="C127:J127" si="20">SUM(C122:C126)</f>
        <v>0</v>
      </c>
      <c r="D127" s="372">
        <f t="shared" si="20"/>
        <v>0</v>
      </c>
      <c r="E127" s="372">
        <f t="shared" si="20"/>
        <v>0</v>
      </c>
      <c r="F127" s="372">
        <f t="shared" si="20"/>
        <v>0</v>
      </c>
      <c r="G127" s="382">
        <f t="shared" si="20"/>
        <v>0</v>
      </c>
      <c r="H127" s="382">
        <f t="shared" si="20"/>
        <v>0</v>
      </c>
      <c r="I127" s="382">
        <f t="shared" si="20"/>
        <v>0</v>
      </c>
      <c r="J127" s="371">
        <f t="shared" si="20"/>
        <v>0</v>
      </c>
    </row>
    <row r="128" spans="1:10" ht="15" thickTop="1">
      <c r="A128" s="381"/>
      <c r="B128" s="380"/>
      <c r="C128" s="368"/>
      <c r="D128" s="368"/>
      <c r="E128" s="368"/>
      <c r="F128" s="368"/>
      <c r="G128" s="367"/>
      <c r="H128" s="367"/>
      <c r="I128" s="366"/>
      <c r="J128" s="365"/>
    </row>
    <row r="129" spans="1:10">
      <c r="A129" s="379" t="s">
        <v>495</v>
      </c>
      <c r="B129" s="378" t="s">
        <v>494</v>
      </c>
      <c r="C129" s="368"/>
      <c r="D129" s="368"/>
      <c r="E129" s="368"/>
      <c r="F129" s="368"/>
      <c r="G129" s="367"/>
      <c r="H129" s="367"/>
      <c r="I129" s="367"/>
      <c r="J129" s="365"/>
    </row>
    <row r="130" spans="1:10">
      <c r="A130" s="377" t="s">
        <v>469</v>
      </c>
      <c r="B130" s="384" t="s">
        <v>493</v>
      </c>
      <c r="C130" s="368">
        <v>0</v>
      </c>
      <c r="D130" s="368">
        <v>0</v>
      </c>
      <c r="E130" s="365">
        <f>C130-D130</f>
        <v>0</v>
      </c>
      <c r="F130" s="368">
        <v>0</v>
      </c>
      <c r="G130" s="367">
        <v>0</v>
      </c>
      <c r="H130" s="367">
        <v>0</v>
      </c>
      <c r="I130" s="367">
        <v>0</v>
      </c>
      <c r="J130" s="365">
        <f>+E130+F130+G130+H130+I130</f>
        <v>0</v>
      </c>
    </row>
    <row r="131" spans="1:10">
      <c r="A131" s="377" t="s">
        <v>467</v>
      </c>
      <c r="B131" s="384" t="s">
        <v>91</v>
      </c>
      <c r="C131" s="368">
        <v>0</v>
      </c>
      <c r="D131" s="368">
        <v>0</v>
      </c>
      <c r="E131" s="365">
        <f>C131-D131</f>
        <v>0</v>
      </c>
      <c r="F131" s="368">
        <v>0</v>
      </c>
      <c r="G131" s="367">
        <v>0</v>
      </c>
      <c r="H131" s="367">
        <v>0</v>
      </c>
      <c r="I131" s="367">
        <v>0</v>
      </c>
      <c r="J131" s="365">
        <f>+E131+F131+G131+H131+I131</f>
        <v>0</v>
      </c>
    </row>
    <row r="132" spans="1:10">
      <c r="A132" s="377" t="s">
        <v>484</v>
      </c>
      <c r="B132" s="384" t="s">
        <v>492</v>
      </c>
      <c r="C132" s="368">
        <v>0</v>
      </c>
      <c r="D132" s="368">
        <v>0</v>
      </c>
      <c r="E132" s="365">
        <f>C132-D132</f>
        <v>0</v>
      </c>
      <c r="F132" s="368">
        <v>0</v>
      </c>
      <c r="G132" s="367">
        <v>0</v>
      </c>
      <c r="H132" s="367">
        <v>0</v>
      </c>
      <c r="I132" s="367">
        <v>0</v>
      </c>
      <c r="J132" s="365">
        <f>+E132+F132+G132+H132+I132</f>
        <v>0</v>
      </c>
    </row>
    <row r="133" spans="1:10" ht="15" thickBot="1">
      <c r="A133" s="376" t="s">
        <v>491</v>
      </c>
      <c r="B133" s="384" t="s">
        <v>490</v>
      </c>
      <c r="C133" s="368">
        <v>0</v>
      </c>
      <c r="D133" s="368">
        <v>0</v>
      </c>
      <c r="E133" s="412">
        <f>C133-D133</f>
        <v>0</v>
      </c>
      <c r="F133" s="368">
        <v>0</v>
      </c>
      <c r="G133" s="367">
        <v>0</v>
      </c>
      <c r="H133" s="367">
        <v>0</v>
      </c>
      <c r="I133" s="367">
        <v>0</v>
      </c>
      <c r="J133" s="365">
        <f>+E133+F133+G133+H133+I133</f>
        <v>0</v>
      </c>
    </row>
    <row r="134" spans="1:10" ht="15.6" thickTop="1" thickBot="1">
      <c r="A134" s="383"/>
      <c r="B134" s="373" t="s">
        <v>489</v>
      </c>
      <c r="C134" s="372">
        <f t="shared" ref="C134:J134" si="21">SUM(C130:C133)</f>
        <v>0</v>
      </c>
      <c r="D134" s="372">
        <f t="shared" si="21"/>
        <v>0</v>
      </c>
      <c r="E134" s="372">
        <f t="shared" si="21"/>
        <v>0</v>
      </c>
      <c r="F134" s="372">
        <f t="shared" si="21"/>
        <v>0</v>
      </c>
      <c r="G134" s="382">
        <f t="shared" si="21"/>
        <v>0</v>
      </c>
      <c r="H134" s="382">
        <f t="shared" si="21"/>
        <v>0</v>
      </c>
      <c r="I134" s="382">
        <f t="shared" si="21"/>
        <v>0</v>
      </c>
      <c r="J134" s="371">
        <f t="shared" si="21"/>
        <v>0</v>
      </c>
    </row>
    <row r="135" spans="1:10" ht="15" thickTop="1">
      <c r="A135" s="381"/>
      <c r="B135" s="380"/>
      <c r="C135" s="368"/>
      <c r="D135" s="368"/>
      <c r="E135" s="368"/>
      <c r="F135" s="368"/>
      <c r="G135" s="367"/>
      <c r="H135" s="367"/>
      <c r="I135" s="366"/>
      <c r="J135" s="365"/>
    </row>
    <row r="136" spans="1:10">
      <c r="A136" s="379" t="s">
        <v>488</v>
      </c>
      <c r="B136" s="378" t="s">
        <v>487</v>
      </c>
      <c r="C136" s="368"/>
      <c r="D136" s="368"/>
      <c r="E136" s="368"/>
      <c r="F136" s="368"/>
      <c r="G136" s="367"/>
      <c r="H136" s="367"/>
      <c r="I136" s="366"/>
      <c r="J136" s="365"/>
    </row>
    <row r="137" spans="1:10">
      <c r="A137" s="377" t="s">
        <v>469</v>
      </c>
      <c r="B137" s="384" t="s">
        <v>486</v>
      </c>
      <c r="C137" s="368">
        <v>0</v>
      </c>
      <c r="D137" s="368">
        <v>0</v>
      </c>
      <c r="E137" s="368">
        <v>0</v>
      </c>
      <c r="F137" s="368">
        <v>0</v>
      </c>
      <c r="G137" s="367">
        <v>0</v>
      </c>
      <c r="H137" s="367">
        <v>0</v>
      </c>
      <c r="I137" s="367">
        <v>0</v>
      </c>
      <c r="J137" s="365">
        <f>+E137+F137+G137+H137+I137</f>
        <v>0</v>
      </c>
    </row>
    <row r="138" spans="1:10">
      <c r="A138" s="377" t="s">
        <v>467</v>
      </c>
      <c r="B138" s="384" t="s">
        <v>485</v>
      </c>
      <c r="C138" s="368">
        <v>0</v>
      </c>
      <c r="D138" s="368">
        <v>0</v>
      </c>
      <c r="E138" s="368">
        <v>0</v>
      </c>
      <c r="F138" s="368">
        <v>0</v>
      </c>
      <c r="G138" s="367">
        <v>0</v>
      </c>
      <c r="H138" s="367">
        <v>0</v>
      </c>
      <c r="I138" s="367">
        <v>0</v>
      </c>
      <c r="J138" s="365">
        <f>+E138+F138+G138+H138+I138</f>
        <v>0</v>
      </c>
    </row>
    <row r="139" spans="1:10" ht="15" thickBot="1">
      <c r="A139" s="376" t="s">
        <v>484</v>
      </c>
      <c r="B139" s="384" t="s">
        <v>483</v>
      </c>
      <c r="C139" s="368">
        <v>0</v>
      </c>
      <c r="D139" s="368">
        <v>0</v>
      </c>
      <c r="E139" s="368">
        <v>0</v>
      </c>
      <c r="F139" s="368">
        <v>0</v>
      </c>
      <c r="G139" s="367">
        <v>0</v>
      </c>
      <c r="H139" s="367">
        <v>0</v>
      </c>
      <c r="I139" s="367">
        <v>0</v>
      </c>
      <c r="J139" s="365">
        <f>+E139+F139+G139+H139+I139</f>
        <v>0</v>
      </c>
    </row>
    <row r="140" spans="1:10" ht="15.6" thickTop="1" thickBot="1">
      <c r="A140" s="383"/>
      <c r="B140" s="373" t="s">
        <v>482</v>
      </c>
      <c r="C140" s="372">
        <f t="shared" ref="C140:J140" si="22">SUM(C137:C139)</f>
        <v>0</v>
      </c>
      <c r="D140" s="372">
        <f t="shared" si="22"/>
        <v>0</v>
      </c>
      <c r="E140" s="372">
        <f t="shared" si="22"/>
        <v>0</v>
      </c>
      <c r="F140" s="372">
        <f t="shared" si="22"/>
        <v>0</v>
      </c>
      <c r="G140" s="372">
        <f t="shared" si="22"/>
        <v>0</v>
      </c>
      <c r="H140" s="372">
        <f t="shared" si="22"/>
        <v>0</v>
      </c>
      <c r="I140" s="372">
        <f t="shared" si="22"/>
        <v>0</v>
      </c>
      <c r="J140" s="371">
        <f t="shared" si="22"/>
        <v>0</v>
      </c>
    </row>
    <row r="141" spans="1:10" ht="15" thickTop="1">
      <c r="A141" s="381"/>
      <c r="B141" s="380"/>
      <c r="C141" s="368"/>
      <c r="D141" s="368"/>
      <c r="E141" s="368"/>
      <c r="F141" s="368"/>
      <c r="G141" s="367"/>
      <c r="H141" s="367"/>
      <c r="I141" s="366"/>
      <c r="J141" s="365"/>
    </row>
    <row r="142" spans="1:10">
      <c r="A142" s="379" t="s">
        <v>481</v>
      </c>
      <c r="B142" s="378" t="s">
        <v>480</v>
      </c>
      <c r="C142" s="368"/>
      <c r="D142" s="368"/>
      <c r="E142" s="368"/>
      <c r="F142" s="368"/>
      <c r="G142" s="367"/>
      <c r="H142" s="367"/>
      <c r="I142" s="366"/>
      <c r="J142" s="365"/>
    </row>
    <row r="143" spans="1:10">
      <c r="A143" s="376" t="s">
        <v>469</v>
      </c>
      <c r="B143" s="384" t="s">
        <v>479</v>
      </c>
      <c r="C143" s="368">
        <v>0</v>
      </c>
      <c r="D143" s="368">
        <v>0</v>
      </c>
      <c r="E143" s="368">
        <v>0</v>
      </c>
      <c r="F143" s="368">
        <v>0</v>
      </c>
      <c r="G143" s="367">
        <v>0</v>
      </c>
      <c r="H143" s="367">
        <v>0</v>
      </c>
      <c r="I143" s="367">
        <v>0</v>
      </c>
      <c r="J143" s="365">
        <f>+E143+F143+G143+H143+I143</f>
        <v>0</v>
      </c>
    </row>
    <row r="144" spans="1:10" ht="15" thickBot="1">
      <c r="A144" s="376" t="s">
        <v>467</v>
      </c>
      <c r="B144" s="384" t="s">
        <v>478</v>
      </c>
      <c r="C144" s="368">
        <v>0</v>
      </c>
      <c r="D144" s="368">
        <v>0</v>
      </c>
      <c r="E144" s="368">
        <v>0</v>
      </c>
      <c r="F144" s="368">
        <v>0</v>
      </c>
      <c r="G144" s="367">
        <v>0</v>
      </c>
      <c r="H144" s="367">
        <v>0</v>
      </c>
      <c r="I144" s="367">
        <v>0</v>
      </c>
      <c r="J144" s="365">
        <f>+E144+F144+G144+H144+I144</f>
        <v>0</v>
      </c>
    </row>
    <row r="145" spans="1:10" ht="15.6" thickTop="1" thickBot="1">
      <c r="A145" s="383"/>
      <c r="B145" s="373" t="s">
        <v>477</v>
      </c>
      <c r="C145" s="372">
        <f t="shared" ref="C145:J145" si="23">SUM(C143:C144)</f>
        <v>0</v>
      </c>
      <c r="D145" s="372">
        <f t="shared" si="23"/>
        <v>0</v>
      </c>
      <c r="E145" s="372">
        <f t="shared" si="23"/>
        <v>0</v>
      </c>
      <c r="F145" s="372">
        <f t="shared" si="23"/>
        <v>0</v>
      </c>
      <c r="G145" s="372">
        <f t="shared" si="23"/>
        <v>0</v>
      </c>
      <c r="H145" s="372">
        <f t="shared" si="23"/>
        <v>0</v>
      </c>
      <c r="I145" s="372">
        <f t="shared" si="23"/>
        <v>0</v>
      </c>
      <c r="J145" s="371">
        <f t="shared" si="23"/>
        <v>0</v>
      </c>
    </row>
    <row r="146" spans="1:10" ht="15" thickTop="1">
      <c r="A146" s="381"/>
      <c r="B146" s="380"/>
      <c r="C146" s="368"/>
      <c r="D146" s="368"/>
      <c r="E146" s="368"/>
      <c r="F146" s="368"/>
      <c r="G146" s="367"/>
      <c r="H146" s="367"/>
      <c r="I146" s="366"/>
      <c r="J146" s="365"/>
    </row>
    <row r="147" spans="1:10">
      <c r="A147" s="379" t="s">
        <v>476</v>
      </c>
      <c r="B147" s="378" t="s">
        <v>475</v>
      </c>
      <c r="C147" s="368"/>
      <c r="D147" s="368"/>
      <c r="E147" s="368"/>
      <c r="F147" s="368"/>
      <c r="G147" s="367"/>
      <c r="H147" s="367"/>
      <c r="I147" s="366"/>
      <c r="J147" s="365"/>
    </row>
    <row r="148" spans="1:10">
      <c r="A148" s="377" t="s">
        <v>469</v>
      </c>
      <c r="B148" s="375" t="s">
        <v>474</v>
      </c>
      <c r="C148" s="368">
        <v>0</v>
      </c>
      <c r="D148" s="368">
        <v>0</v>
      </c>
      <c r="E148" s="368">
        <v>0</v>
      </c>
      <c r="F148" s="368">
        <v>0</v>
      </c>
      <c r="G148" s="367">
        <v>0</v>
      </c>
      <c r="H148" s="367">
        <v>0</v>
      </c>
      <c r="I148" s="367">
        <v>0</v>
      </c>
      <c r="J148" s="365">
        <f>+E148+F148+G148+H148+I148</f>
        <v>0</v>
      </c>
    </row>
    <row r="149" spans="1:10" ht="15" thickBot="1">
      <c r="A149" s="376" t="s">
        <v>467</v>
      </c>
      <c r="B149" s="384" t="s">
        <v>473</v>
      </c>
      <c r="C149" s="368">
        <v>0</v>
      </c>
      <c r="D149" s="368">
        <v>0</v>
      </c>
      <c r="E149" s="368">
        <v>0</v>
      </c>
      <c r="F149" s="368">
        <v>0</v>
      </c>
      <c r="G149" s="367">
        <v>0</v>
      </c>
      <c r="H149" s="367">
        <v>0</v>
      </c>
      <c r="I149" s="367">
        <v>0</v>
      </c>
      <c r="J149" s="365">
        <f>+E149+F149+G149+H149+I149</f>
        <v>0</v>
      </c>
    </row>
    <row r="150" spans="1:10" ht="15.6" thickTop="1" thickBot="1">
      <c r="A150" s="383"/>
      <c r="B150" s="373" t="s">
        <v>472</v>
      </c>
      <c r="C150" s="372">
        <f t="shared" ref="C150:J150" si="24">SUM(C148:C149)</f>
        <v>0</v>
      </c>
      <c r="D150" s="372">
        <f t="shared" si="24"/>
        <v>0</v>
      </c>
      <c r="E150" s="372">
        <f t="shared" si="24"/>
        <v>0</v>
      </c>
      <c r="F150" s="372">
        <f t="shared" si="24"/>
        <v>0</v>
      </c>
      <c r="G150" s="382">
        <f t="shared" si="24"/>
        <v>0</v>
      </c>
      <c r="H150" s="382">
        <f t="shared" si="24"/>
        <v>0</v>
      </c>
      <c r="I150" s="382">
        <f t="shared" si="24"/>
        <v>0</v>
      </c>
      <c r="J150" s="371">
        <f t="shared" si="24"/>
        <v>0</v>
      </c>
    </row>
    <row r="151" spans="1:10" ht="15" thickTop="1">
      <c r="A151" s="381"/>
      <c r="B151" s="380"/>
      <c r="C151" s="368"/>
      <c r="D151" s="368"/>
      <c r="E151" s="368"/>
      <c r="F151" s="368"/>
      <c r="G151" s="367"/>
      <c r="H151" s="367"/>
      <c r="I151" s="366"/>
      <c r="J151" s="365"/>
    </row>
    <row r="152" spans="1:10">
      <c r="A152" s="379" t="s">
        <v>471</v>
      </c>
      <c r="B152" s="378" t="s">
        <v>470</v>
      </c>
      <c r="C152" s="368"/>
      <c r="D152" s="368"/>
      <c r="E152" s="368"/>
      <c r="F152" s="368"/>
      <c r="G152" s="367"/>
      <c r="H152" s="367"/>
      <c r="I152" s="366"/>
      <c r="J152" s="365"/>
    </row>
    <row r="153" spans="1:10">
      <c r="A153" s="377" t="s">
        <v>469</v>
      </c>
      <c r="B153" s="375" t="s">
        <v>468</v>
      </c>
      <c r="C153" s="368">
        <v>0</v>
      </c>
      <c r="D153" s="368">
        <v>0</v>
      </c>
      <c r="E153" s="368">
        <v>0</v>
      </c>
      <c r="F153" s="368">
        <v>0</v>
      </c>
      <c r="G153" s="367">
        <v>0</v>
      </c>
      <c r="H153" s="367">
        <v>0</v>
      </c>
      <c r="I153" s="367">
        <v>0</v>
      </c>
      <c r="J153" s="365">
        <f>+E153+F153+G153+H153+I153</f>
        <v>0</v>
      </c>
    </row>
    <row r="154" spans="1:10" ht="15" thickBot="1">
      <c r="A154" s="376" t="s">
        <v>467</v>
      </c>
      <c r="B154" s="375" t="s">
        <v>466</v>
      </c>
      <c r="C154" s="368">
        <v>0</v>
      </c>
      <c r="D154" s="368">
        <v>0</v>
      </c>
      <c r="E154" s="368">
        <v>0</v>
      </c>
      <c r="F154" s="368">
        <v>0</v>
      </c>
      <c r="G154" s="367">
        <v>0</v>
      </c>
      <c r="H154" s="367">
        <v>0</v>
      </c>
      <c r="I154" s="367">
        <v>0</v>
      </c>
      <c r="J154" s="365">
        <f>+E154+F154+G154+H154+I154</f>
        <v>0</v>
      </c>
    </row>
    <row r="155" spans="1:10" s="358" customFormat="1" ht="15.6" thickTop="1" thickBot="1">
      <c r="A155" s="374"/>
      <c r="B155" s="373" t="s">
        <v>465</v>
      </c>
      <c r="C155" s="372">
        <f t="shared" ref="C155:J155" si="25">+C154+C153</f>
        <v>0</v>
      </c>
      <c r="D155" s="372">
        <f t="shared" si="25"/>
        <v>0</v>
      </c>
      <c r="E155" s="372">
        <f t="shared" si="25"/>
        <v>0</v>
      </c>
      <c r="F155" s="372">
        <f t="shared" si="25"/>
        <v>0</v>
      </c>
      <c r="G155" s="372">
        <f t="shared" si="25"/>
        <v>0</v>
      </c>
      <c r="H155" s="372">
        <f t="shared" si="25"/>
        <v>0</v>
      </c>
      <c r="I155" s="372">
        <f t="shared" si="25"/>
        <v>0</v>
      </c>
      <c r="J155" s="371">
        <f t="shared" si="25"/>
        <v>0</v>
      </c>
    </row>
    <row r="156" spans="1:10" ht="15" thickTop="1">
      <c r="A156" s="370"/>
      <c r="B156" s="369"/>
      <c r="C156" s="368"/>
      <c r="D156" s="368"/>
      <c r="E156" s="368"/>
      <c r="F156" s="368"/>
      <c r="G156" s="367"/>
      <c r="H156" s="367"/>
      <c r="I156" s="366"/>
      <c r="J156" s="365"/>
    </row>
    <row r="157" spans="1:10" s="358" customFormat="1" ht="15" thickBot="1">
      <c r="A157" s="364"/>
      <c r="B157" s="363" t="s">
        <v>48</v>
      </c>
      <c r="C157" s="362">
        <f t="shared" ref="C157:J157" si="26">+C155+C150+C145+C140+C134+C127+C119+C108+C95+C89+C80+C68+C62+C57+C51+C45+C34+C28+C22</f>
        <v>0</v>
      </c>
      <c r="D157" s="362">
        <f t="shared" si="26"/>
        <v>0</v>
      </c>
      <c r="E157" s="362">
        <f t="shared" si="26"/>
        <v>0</v>
      </c>
      <c r="F157" s="362">
        <f t="shared" si="26"/>
        <v>0</v>
      </c>
      <c r="G157" s="361">
        <f t="shared" si="26"/>
        <v>0</v>
      </c>
      <c r="H157" s="361">
        <f t="shared" si="26"/>
        <v>0</v>
      </c>
      <c r="I157" s="360">
        <f t="shared" si="26"/>
        <v>0</v>
      </c>
      <c r="J157" s="359">
        <f t="shared" si="26"/>
        <v>0</v>
      </c>
    </row>
    <row r="158" spans="1:10" ht="15" thickTop="1"/>
    <row r="159" spans="1:10">
      <c r="A159" s="357"/>
    </row>
  </sheetData>
  <mergeCells count="9">
    <mergeCell ref="A1:J1"/>
    <mergeCell ref="A3:J3"/>
    <mergeCell ref="A4:B4"/>
    <mergeCell ref="A6:B7"/>
    <mergeCell ref="C6:C7"/>
    <mergeCell ref="D6:D7"/>
    <mergeCell ref="E6:E7"/>
    <mergeCell ref="F6:I6"/>
    <mergeCell ref="J6:J7"/>
  </mergeCells>
  <printOptions horizontalCentered="1"/>
  <pageMargins left="0.19685039370078741" right="0.19685039370078741" top="0.19685039370078741" bottom="0.19685039370078741" header="0.15748031496062992" footer="0.19685039370078741"/>
  <pageSetup paperSize="9" scale="56" orientation="landscape" r:id="rId1"/>
  <headerFooter alignWithMargins="0"/>
  <rowBreaks count="3" manualBreakCount="3">
    <brk id="51" max="9" man="1"/>
    <brk id="89" max="9" man="1"/>
    <brk id="127" max="9" man="1"/>
  </rowBreaks>
</worksheet>
</file>

<file path=xl/worksheets/sheet15.xml><?xml version="1.0" encoding="utf-8"?>
<worksheet xmlns="http://schemas.openxmlformats.org/spreadsheetml/2006/main" xmlns:r="http://schemas.openxmlformats.org/officeDocument/2006/relationships">
  <sheetPr>
    <tabColor theme="8" tint="-0.249977111117893"/>
    <pageSetUpPr fitToPage="1"/>
  </sheetPr>
  <dimension ref="A1:L109"/>
  <sheetViews>
    <sheetView view="pageBreakPreview" zoomScale="60" zoomScaleNormal="70" workbookViewId="0">
      <selection activeCell="C96" sqref="C96:C99"/>
    </sheetView>
  </sheetViews>
  <sheetFormatPr defaultColWidth="9" defaultRowHeight="21"/>
  <cols>
    <col min="1" max="1" width="18.6640625" style="413" customWidth="1"/>
    <col min="2" max="2" width="125.5546875" style="413" customWidth="1"/>
    <col min="3" max="3" width="29" style="415" customWidth="1"/>
    <col min="4" max="4" width="31.44140625" style="413" customWidth="1"/>
    <col min="5" max="5" width="30.33203125" style="413" customWidth="1"/>
    <col min="6" max="6" width="40.44140625" style="413" customWidth="1"/>
    <col min="7" max="7" width="9.109375" style="414" customWidth="1"/>
    <col min="8" max="8" width="23.33203125" style="414" customWidth="1"/>
    <col min="9" max="11" width="9.109375" style="414" customWidth="1"/>
    <col min="12" max="16384" width="9" style="413"/>
  </cols>
  <sheetData>
    <row r="1" spans="1:12" ht="21.75" customHeight="1">
      <c r="A1" s="727" t="s">
        <v>712</v>
      </c>
      <c r="B1" s="727"/>
      <c r="C1" s="727"/>
      <c r="D1" s="727"/>
      <c r="E1" s="727"/>
      <c r="F1" s="727"/>
      <c r="H1" s="522"/>
      <c r="L1" s="414"/>
    </row>
    <row r="2" spans="1:12" ht="21.75" customHeight="1">
      <c r="A2" s="523"/>
      <c r="B2" s="523"/>
      <c r="C2" s="523"/>
      <c r="D2" s="523"/>
      <c r="E2" s="523"/>
      <c r="F2" s="523"/>
      <c r="H2" s="522"/>
      <c r="L2" s="414"/>
    </row>
    <row r="3" spans="1:12" s="414" customFormat="1" ht="28.5" customHeight="1">
      <c r="A3" s="728" t="s">
        <v>711</v>
      </c>
      <c r="B3" s="728"/>
      <c r="C3" s="728"/>
      <c r="D3" s="728"/>
      <c r="E3" s="728"/>
      <c r="F3" s="728"/>
      <c r="G3" s="521"/>
      <c r="H3" s="521"/>
    </row>
    <row r="4" spans="1:12" s="414" customFormat="1" ht="17.25" customHeight="1">
      <c r="A4" s="728" t="s">
        <v>710</v>
      </c>
      <c r="B4" s="728"/>
      <c r="C4" s="728"/>
      <c r="D4" s="728"/>
      <c r="E4" s="728"/>
      <c r="F4" s="728"/>
      <c r="G4" s="521"/>
      <c r="H4" s="521"/>
    </row>
    <row r="5" spans="1:12" s="414" customFormat="1" ht="21.75" customHeight="1">
      <c r="A5" s="729" t="s">
        <v>709</v>
      </c>
      <c r="B5" s="729"/>
      <c r="C5" s="729"/>
      <c r="D5" s="729"/>
      <c r="E5" s="729"/>
      <c r="F5" s="729"/>
      <c r="G5" s="521"/>
      <c r="H5" s="521"/>
    </row>
    <row r="6" spans="1:12" s="414" customFormat="1" ht="27" customHeight="1" thickBot="1">
      <c r="A6" s="520"/>
      <c r="B6" s="520"/>
      <c r="C6" s="520"/>
      <c r="D6" s="520"/>
      <c r="E6" s="520"/>
      <c r="F6" s="520"/>
    </row>
    <row r="7" spans="1:12" s="519" customFormat="1" ht="54" customHeight="1" thickTop="1" thickBot="1">
      <c r="A7" s="733" t="s">
        <v>708</v>
      </c>
      <c r="B7" s="724" t="s">
        <v>1</v>
      </c>
      <c r="C7" s="725" t="s">
        <v>707</v>
      </c>
      <c r="D7" s="725" t="s">
        <v>706</v>
      </c>
      <c r="E7" s="725" t="s">
        <v>705</v>
      </c>
      <c r="F7" s="732" t="s">
        <v>704</v>
      </c>
    </row>
    <row r="8" spans="1:12" s="519" customFormat="1" ht="76.5" customHeight="1" thickTop="1" thickBot="1">
      <c r="A8" s="733"/>
      <c r="B8" s="724"/>
      <c r="C8" s="726"/>
      <c r="D8" s="726"/>
      <c r="E8" s="731"/>
      <c r="F8" s="732"/>
    </row>
    <row r="9" spans="1:12" ht="21.6" thickTop="1">
      <c r="A9" s="488"/>
      <c r="B9" s="448"/>
      <c r="C9" s="418"/>
      <c r="D9" s="448"/>
      <c r="E9" s="447"/>
      <c r="F9" s="472"/>
    </row>
    <row r="10" spans="1:12">
      <c r="A10" s="518"/>
      <c r="B10" s="517" t="s">
        <v>703</v>
      </c>
      <c r="C10" s="516"/>
      <c r="D10" s="473"/>
      <c r="E10" s="505"/>
      <c r="F10" s="515"/>
    </row>
    <row r="11" spans="1:12">
      <c r="A11" s="503"/>
      <c r="B11" s="495"/>
      <c r="C11" s="502"/>
      <c r="D11" s="473"/>
      <c r="E11" s="505"/>
      <c r="F11" s="512"/>
    </row>
    <row r="12" spans="1:12" ht="16.5" customHeight="1">
      <c r="A12" s="503" t="s">
        <v>702</v>
      </c>
      <c r="B12" s="495" t="s">
        <v>701</v>
      </c>
      <c r="C12" s="465">
        <v>0</v>
      </c>
      <c r="D12" s="463"/>
      <c r="E12" s="463"/>
      <c r="F12" s="457"/>
    </row>
    <row r="13" spans="1:12">
      <c r="A13" s="503"/>
      <c r="B13" s="510" t="s">
        <v>694</v>
      </c>
      <c r="C13" s="481">
        <v>0</v>
      </c>
      <c r="D13" s="480"/>
      <c r="E13" s="480"/>
      <c r="F13" s="457"/>
    </row>
    <row r="14" spans="1:12">
      <c r="A14" s="503"/>
      <c r="B14" s="511" t="s">
        <v>700</v>
      </c>
      <c r="C14" s="465">
        <f>+C12-C13</f>
        <v>0</v>
      </c>
      <c r="D14" s="465">
        <v>0</v>
      </c>
      <c r="E14" s="465">
        <v>0</v>
      </c>
      <c r="F14" s="425">
        <v>0</v>
      </c>
    </row>
    <row r="15" spans="1:12" ht="36" customHeight="1">
      <c r="A15" s="488"/>
      <c r="B15" s="473"/>
      <c r="C15" s="514"/>
      <c r="D15" s="473"/>
      <c r="E15" s="505"/>
      <c r="F15" s="472"/>
    </row>
    <row r="16" spans="1:12">
      <c r="A16" s="503" t="s">
        <v>699</v>
      </c>
      <c r="B16" s="435" t="s">
        <v>698</v>
      </c>
      <c r="C16" s="465">
        <v>0</v>
      </c>
      <c r="D16" s="463"/>
      <c r="E16" s="463"/>
      <c r="F16" s="457"/>
    </row>
    <row r="17" spans="1:6">
      <c r="A17" s="503"/>
      <c r="B17" s="510" t="s">
        <v>694</v>
      </c>
      <c r="C17" s="481">
        <v>0</v>
      </c>
      <c r="D17" s="480"/>
      <c r="E17" s="480"/>
      <c r="F17" s="457"/>
    </row>
    <row r="18" spans="1:6">
      <c r="A18" s="503"/>
      <c r="B18" s="511" t="s">
        <v>697</v>
      </c>
      <c r="C18" s="465">
        <f>+C16-C17</f>
        <v>0</v>
      </c>
      <c r="D18" s="463">
        <f>+D16-D17</f>
        <v>0</v>
      </c>
      <c r="E18" s="463">
        <f>+E16-E17</f>
        <v>0</v>
      </c>
      <c r="F18" s="425">
        <v>0</v>
      </c>
    </row>
    <row r="19" spans="1:6" ht="27.75" customHeight="1">
      <c r="A19" s="503"/>
      <c r="B19" s="513"/>
      <c r="C19" s="502"/>
      <c r="D19" s="473"/>
      <c r="E19" s="505"/>
      <c r="F19" s="512"/>
    </row>
    <row r="20" spans="1:6">
      <c r="A20" s="503" t="s">
        <v>696</v>
      </c>
      <c r="B20" s="435" t="s">
        <v>695</v>
      </c>
      <c r="C20" s="463">
        <v>0</v>
      </c>
      <c r="D20" s="463"/>
      <c r="E20" s="463"/>
      <c r="F20" s="457"/>
    </row>
    <row r="21" spans="1:6">
      <c r="A21" s="503"/>
      <c r="B21" s="510" t="s">
        <v>694</v>
      </c>
      <c r="C21" s="480">
        <v>0</v>
      </c>
      <c r="D21" s="480"/>
      <c r="E21" s="480"/>
      <c r="F21" s="457"/>
    </row>
    <row r="22" spans="1:6" ht="36.6" customHeight="1">
      <c r="A22" s="503"/>
      <c r="B22" s="511" t="s">
        <v>693</v>
      </c>
      <c r="C22" s="463">
        <f>+C20-C21</f>
        <v>0</v>
      </c>
      <c r="D22" s="463">
        <f>+D20-D21</f>
        <v>0</v>
      </c>
      <c r="E22" s="463">
        <f>+E20-E21</f>
        <v>0</v>
      </c>
      <c r="F22" s="425"/>
    </row>
    <row r="23" spans="1:6" ht="30.75" customHeight="1">
      <c r="A23" s="503"/>
      <c r="B23" s="510"/>
      <c r="C23" s="502"/>
      <c r="D23" s="480"/>
      <c r="E23" s="479"/>
      <c r="F23" s="457"/>
    </row>
    <row r="24" spans="1:6">
      <c r="A24" s="509" t="s">
        <v>692</v>
      </c>
      <c r="B24" s="508" t="s">
        <v>691</v>
      </c>
      <c r="C24" s="465">
        <v>0</v>
      </c>
      <c r="D24" s="463">
        <v>0</v>
      </c>
      <c r="E24" s="462">
        <v>0</v>
      </c>
      <c r="F24" s="425">
        <v>0</v>
      </c>
    </row>
    <row r="25" spans="1:6">
      <c r="A25" s="461"/>
      <c r="B25" s="495"/>
      <c r="C25" s="502"/>
      <c r="D25" s="473"/>
      <c r="E25" s="507"/>
      <c r="F25" s="457"/>
    </row>
    <row r="26" spans="1:6">
      <c r="A26" s="503"/>
      <c r="B26" s="495"/>
      <c r="C26" s="502"/>
      <c r="D26" s="506"/>
      <c r="E26" s="507"/>
      <c r="F26" s="457"/>
    </row>
    <row r="27" spans="1:6">
      <c r="A27" s="503" t="s">
        <v>690</v>
      </c>
      <c r="B27" s="495" t="s">
        <v>689</v>
      </c>
      <c r="C27" s="465">
        <v>0</v>
      </c>
      <c r="D27" s="463">
        <v>0</v>
      </c>
      <c r="E27" s="462">
        <v>0</v>
      </c>
      <c r="F27" s="457">
        <v>0</v>
      </c>
    </row>
    <row r="28" spans="1:6">
      <c r="A28" s="488"/>
      <c r="B28" s="473"/>
      <c r="C28" s="418"/>
      <c r="D28" s="506"/>
      <c r="E28" s="505"/>
      <c r="F28" s="472"/>
    </row>
    <row r="29" spans="1:6" ht="56.25" customHeight="1">
      <c r="A29" s="503" t="s">
        <v>688</v>
      </c>
      <c r="B29" s="504" t="s">
        <v>687</v>
      </c>
      <c r="C29" s="463">
        <v>0</v>
      </c>
      <c r="D29" s="463">
        <v>0</v>
      </c>
      <c r="E29" s="462">
        <v>0</v>
      </c>
      <c r="F29" s="457"/>
    </row>
    <row r="30" spans="1:6">
      <c r="A30" s="503"/>
      <c r="B30" s="495"/>
      <c r="C30" s="502"/>
      <c r="D30" s="480"/>
      <c r="E30" s="479"/>
      <c r="F30" s="457"/>
    </row>
    <row r="31" spans="1:6" ht="21.6" thickBot="1">
      <c r="A31" s="456" t="s">
        <v>686</v>
      </c>
      <c r="B31" s="471" t="s">
        <v>685</v>
      </c>
      <c r="C31" s="454">
        <f>C12+C16+C20+C24+C27+C29</f>
        <v>0</v>
      </c>
      <c r="D31" s="454">
        <f>D14+D18+D22+D24+D27+D29</f>
        <v>0</v>
      </c>
      <c r="E31" s="454">
        <f>E14+E18+E22+E24+E27+E29</f>
        <v>0</v>
      </c>
      <c r="F31" s="425">
        <v>0</v>
      </c>
    </row>
    <row r="32" spans="1:6" ht="21.6" thickTop="1">
      <c r="A32" s="487"/>
      <c r="B32" s="460" t="s">
        <v>684</v>
      </c>
      <c r="C32" s="418"/>
      <c r="D32" s="501"/>
      <c r="E32" s="500"/>
      <c r="F32" s="446"/>
    </row>
    <row r="33" spans="1:9">
      <c r="A33" s="461"/>
      <c r="B33" s="460"/>
      <c r="C33" s="418"/>
      <c r="D33" s="473"/>
      <c r="E33" s="417"/>
      <c r="F33" s="472"/>
    </row>
    <row r="34" spans="1:9">
      <c r="A34" s="461" t="s">
        <v>683</v>
      </c>
      <c r="B34" s="460" t="s">
        <v>19</v>
      </c>
      <c r="C34" s="490">
        <v>22680405.07</v>
      </c>
      <c r="D34" s="463">
        <v>0</v>
      </c>
      <c r="E34" s="462">
        <v>0</v>
      </c>
      <c r="F34" s="425">
        <f>E34/C34</f>
        <v>0</v>
      </c>
    </row>
    <row r="35" spans="1:9">
      <c r="A35" s="461"/>
      <c r="B35" s="477"/>
      <c r="C35" s="418"/>
      <c r="D35" s="473"/>
      <c r="E35" s="417"/>
      <c r="F35" s="472"/>
    </row>
    <row r="36" spans="1:9">
      <c r="A36" s="461" t="s">
        <v>682</v>
      </c>
      <c r="B36" s="460" t="s">
        <v>681</v>
      </c>
      <c r="C36" s="463">
        <v>0</v>
      </c>
      <c r="D36" s="463">
        <v>0</v>
      </c>
      <c r="E36" s="462">
        <v>0</v>
      </c>
      <c r="F36" s="425">
        <v>0</v>
      </c>
    </row>
    <row r="37" spans="1:9">
      <c r="A37" s="461"/>
      <c r="B37" s="477"/>
      <c r="C37" s="418"/>
      <c r="D37" s="494"/>
      <c r="E37" s="493"/>
      <c r="F37" s="492"/>
    </row>
    <row r="38" spans="1:9">
      <c r="A38" s="461" t="s">
        <v>680</v>
      </c>
      <c r="B38" s="460" t="s">
        <v>679</v>
      </c>
      <c r="C38" s="463">
        <v>0</v>
      </c>
      <c r="D38" s="463">
        <v>0</v>
      </c>
      <c r="E38" s="462">
        <v>0</v>
      </c>
      <c r="F38" s="425">
        <v>0</v>
      </c>
    </row>
    <row r="39" spans="1:9">
      <c r="A39" s="461"/>
      <c r="B39" s="499"/>
      <c r="C39" s="418"/>
      <c r="D39" s="494"/>
      <c r="E39" s="493"/>
      <c r="F39" s="492"/>
    </row>
    <row r="40" spans="1:9">
      <c r="A40" s="461" t="s">
        <v>678</v>
      </c>
      <c r="B40" s="495" t="s">
        <v>21</v>
      </c>
      <c r="C40" s="490">
        <v>5500</v>
      </c>
      <c r="D40" s="463">
        <v>0</v>
      </c>
      <c r="E40" s="462">
        <v>0</v>
      </c>
      <c r="F40" s="425">
        <v>0</v>
      </c>
    </row>
    <row r="41" spans="1:9">
      <c r="A41" s="461"/>
      <c r="B41" s="477"/>
      <c r="C41" s="418"/>
      <c r="D41" s="473"/>
      <c r="E41" s="417"/>
      <c r="F41" s="472"/>
    </row>
    <row r="42" spans="1:9">
      <c r="A42" s="461" t="s">
        <v>677</v>
      </c>
      <c r="B42" s="460" t="s">
        <v>676</v>
      </c>
      <c r="C42" s="465">
        <v>0</v>
      </c>
      <c r="D42" s="463"/>
      <c r="E42" s="463"/>
      <c r="F42" s="457"/>
    </row>
    <row r="43" spans="1:9">
      <c r="A43" s="488"/>
      <c r="B43" s="484" t="s">
        <v>675</v>
      </c>
      <c r="C43" s="481">
        <v>0</v>
      </c>
      <c r="D43" s="480"/>
      <c r="E43" s="480"/>
      <c r="F43" s="457"/>
    </row>
    <row r="44" spans="1:9">
      <c r="A44" s="488"/>
      <c r="B44" s="478" t="s">
        <v>674</v>
      </c>
      <c r="C44" s="463">
        <f>+C42-C43</f>
        <v>0</v>
      </c>
      <c r="D44" s="463">
        <f>+D42-D43</f>
        <v>0</v>
      </c>
      <c r="E44" s="463">
        <f>+E42-E43</f>
        <v>0</v>
      </c>
      <c r="F44" s="425">
        <v>0</v>
      </c>
    </row>
    <row r="45" spans="1:9">
      <c r="A45" s="488"/>
      <c r="B45" s="475"/>
      <c r="C45" s="489"/>
      <c r="D45" s="473"/>
      <c r="E45" s="417"/>
      <c r="F45" s="472"/>
    </row>
    <row r="46" spans="1:9" ht="21.6" thickBot="1">
      <c r="A46" s="456" t="s">
        <v>673</v>
      </c>
      <c r="B46" s="471" t="s">
        <v>672</v>
      </c>
      <c r="C46" s="453">
        <f>C34+C36+C38+C40+C42</f>
        <v>22685905.07</v>
      </c>
      <c r="D46" s="498">
        <f>+D44+D40+D38+D36+D34</f>
        <v>0</v>
      </c>
      <c r="E46" s="498">
        <f>+E44+E40+E38+E36+E34</f>
        <v>0</v>
      </c>
      <c r="F46" s="452">
        <f>E46/C46</f>
        <v>0</v>
      </c>
      <c r="I46" s="451"/>
    </row>
    <row r="47" spans="1:9" ht="21.6" thickTop="1">
      <c r="A47" s="487"/>
      <c r="B47" s="460" t="s">
        <v>671</v>
      </c>
      <c r="C47" s="489"/>
      <c r="D47" s="473"/>
      <c r="E47" s="417"/>
      <c r="F47" s="446"/>
    </row>
    <row r="48" spans="1:9">
      <c r="A48" s="461"/>
      <c r="B48" s="497"/>
      <c r="C48" s="496"/>
      <c r="D48" s="473"/>
      <c r="E48" s="417"/>
      <c r="F48" s="472"/>
    </row>
    <row r="49" spans="1:9">
      <c r="A49" s="461" t="s">
        <v>670</v>
      </c>
      <c r="B49" s="495" t="s">
        <v>26</v>
      </c>
      <c r="C49" s="490">
        <v>1000</v>
      </c>
      <c r="D49" s="465">
        <v>0</v>
      </c>
      <c r="E49" s="465">
        <v>0</v>
      </c>
      <c r="F49" s="425">
        <f>E49/C49</f>
        <v>0</v>
      </c>
      <c r="H49" s="451"/>
    </row>
    <row r="50" spans="1:9">
      <c r="A50" s="461"/>
      <c r="B50" s="477"/>
      <c r="C50" s="491"/>
      <c r="D50" s="473"/>
      <c r="E50" s="417"/>
      <c r="F50" s="472"/>
    </row>
    <row r="51" spans="1:9" ht="42">
      <c r="A51" s="461" t="s">
        <v>669</v>
      </c>
      <c r="B51" s="495" t="s">
        <v>28</v>
      </c>
      <c r="C51" s="490">
        <v>100</v>
      </c>
      <c r="D51" s="463">
        <v>0</v>
      </c>
      <c r="E51" s="462">
        <v>0</v>
      </c>
      <c r="F51" s="425">
        <v>0</v>
      </c>
      <c r="H51" s="451"/>
    </row>
    <row r="52" spans="1:9">
      <c r="A52" s="461"/>
      <c r="B52" s="477"/>
      <c r="C52" s="491"/>
      <c r="D52" s="494"/>
      <c r="E52" s="493"/>
      <c r="F52" s="492"/>
    </row>
    <row r="53" spans="1:9">
      <c r="A53" s="461" t="s">
        <v>668</v>
      </c>
      <c r="B53" s="460" t="s">
        <v>30</v>
      </c>
      <c r="C53" s="490">
        <v>20</v>
      </c>
      <c r="D53" s="465">
        <v>0</v>
      </c>
      <c r="E53" s="464">
        <v>0</v>
      </c>
      <c r="F53" s="425">
        <f>E53/C53</f>
        <v>0</v>
      </c>
      <c r="H53" s="451"/>
    </row>
    <row r="54" spans="1:9">
      <c r="A54" s="461"/>
      <c r="B54" s="477"/>
      <c r="C54" s="491"/>
      <c r="D54" s="473"/>
      <c r="E54" s="417"/>
      <c r="F54" s="472"/>
    </row>
    <row r="55" spans="1:9">
      <c r="A55" s="461" t="s">
        <v>667</v>
      </c>
      <c r="B55" s="460" t="s">
        <v>666</v>
      </c>
      <c r="C55" s="490">
        <v>0</v>
      </c>
      <c r="D55" s="463">
        <v>0</v>
      </c>
      <c r="E55" s="462">
        <v>0</v>
      </c>
      <c r="F55" s="425">
        <v>0</v>
      </c>
      <c r="H55" s="451"/>
    </row>
    <row r="56" spans="1:9">
      <c r="A56" s="461"/>
      <c r="B56" s="477"/>
      <c r="C56" s="491"/>
      <c r="D56" s="473"/>
      <c r="E56" s="417"/>
      <c r="F56" s="472"/>
    </row>
    <row r="57" spans="1:9">
      <c r="A57" s="461" t="s">
        <v>665</v>
      </c>
      <c r="B57" s="460" t="s">
        <v>32</v>
      </c>
      <c r="C57" s="490">
        <v>222434.58</v>
      </c>
      <c r="D57" s="465">
        <v>0</v>
      </c>
      <c r="E57" s="464">
        <v>0</v>
      </c>
      <c r="F57" s="425">
        <f>E57/C57</f>
        <v>0</v>
      </c>
      <c r="H57" s="451"/>
      <c r="I57" s="451"/>
    </row>
    <row r="58" spans="1:9">
      <c r="A58" s="488"/>
      <c r="B58" s="473"/>
      <c r="C58" s="489"/>
      <c r="D58" s="473"/>
      <c r="E58" s="417"/>
      <c r="F58" s="472"/>
      <c r="I58" s="451"/>
    </row>
    <row r="59" spans="1:9" ht="21.6" thickBot="1">
      <c r="A59" s="456" t="s">
        <v>664</v>
      </c>
      <c r="B59" s="471" t="s">
        <v>663</v>
      </c>
      <c r="C59" s="454">
        <f>SUM(C49:C57)</f>
        <v>223554.58</v>
      </c>
      <c r="D59" s="454">
        <f>+D57+D55+D53+D51+D49</f>
        <v>0</v>
      </c>
      <c r="E59" s="453">
        <f>+E57+E55+E53+E51+E49</f>
        <v>0</v>
      </c>
      <c r="F59" s="452">
        <f>E59/C59</f>
        <v>0</v>
      </c>
      <c r="H59" s="451"/>
    </row>
    <row r="60" spans="1:9" ht="21.6" thickTop="1">
      <c r="A60" s="488"/>
      <c r="B60" s="473"/>
      <c r="C60" s="418"/>
      <c r="D60" s="473"/>
      <c r="E60" s="417"/>
      <c r="F60" s="446"/>
    </row>
    <row r="61" spans="1:9">
      <c r="A61" s="487"/>
      <c r="B61" s="460" t="s">
        <v>662</v>
      </c>
      <c r="C61" s="418"/>
      <c r="D61" s="473"/>
      <c r="E61" s="417"/>
      <c r="F61" s="472"/>
    </row>
    <row r="62" spans="1:9">
      <c r="A62" s="486"/>
      <c r="B62" s="485"/>
      <c r="C62" s="418"/>
      <c r="D62" s="473"/>
      <c r="E62" s="417"/>
      <c r="F62" s="472"/>
    </row>
    <row r="63" spans="1:9">
      <c r="A63" s="461" t="s">
        <v>661</v>
      </c>
      <c r="B63" s="460" t="s">
        <v>660</v>
      </c>
      <c r="C63" s="463">
        <v>0</v>
      </c>
      <c r="D63" s="463">
        <v>0</v>
      </c>
      <c r="E63" s="462">
        <v>0</v>
      </c>
      <c r="F63" s="425"/>
    </row>
    <row r="64" spans="1:9">
      <c r="A64" s="461"/>
      <c r="B64" s="475"/>
      <c r="C64" s="463"/>
      <c r="D64" s="463"/>
      <c r="E64" s="462"/>
      <c r="F64" s="472"/>
    </row>
    <row r="65" spans="1:9">
      <c r="A65" s="461" t="s">
        <v>659</v>
      </c>
      <c r="B65" s="460" t="s">
        <v>37</v>
      </c>
      <c r="C65" s="465">
        <v>647271</v>
      </c>
      <c r="D65" s="480"/>
      <c r="E65" s="479"/>
      <c r="F65" s="457"/>
    </row>
    <row r="66" spans="1:9">
      <c r="A66" s="461"/>
      <c r="B66" s="484" t="s">
        <v>658</v>
      </c>
      <c r="C66" s="481">
        <v>647271</v>
      </c>
      <c r="D66" s="480"/>
      <c r="E66" s="479"/>
      <c r="F66" s="457"/>
    </row>
    <row r="67" spans="1:9">
      <c r="A67" s="461"/>
      <c r="B67" s="482" t="s">
        <v>657</v>
      </c>
      <c r="C67" s="481">
        <v>0</v>
      </c>
      <c r="D67" s="480"/>
      <c r="E67" s="479"/>
      <c r="F67" s="457"/>
    </row>
    <row r="68" spans="1:9">
      <c r="A68" s="461"/>
      <c r="B68" s="478" t="s">
        <v>656</v>
      </c>
      <c r="C68" s="465">
        <f>+C65-C66-C67</f>
        <v>0</v>
      </c>
      <c r="D68" s="463">
        <f>+D65-D66-D67</f>
        <v>0</v>
      </c>
      <c r="E68" s="463">
        <f>+E65-E66-E67</f>
        <v>0</v>
      </c>
      <c r="F68" s="425">
        <v>0</v>
      </c>
      <c r="H68" s="451"/>
    </row>
    <row r="69" spans="1:9">
      <c r="A69" s="461"/>
      <c r="B69" s="477"/>
      <c r="C69" s="418"/>
      <c r="D69" s="473"/>
      <c r="E69" s="417"/>
      <c r="F69" s="472"/>
    </row>
    <row r="70" spans="1:9">
      <c r="A70" s="461" t="s">
        <v>655</v>
      </c>
      <c r="B70" s="460" t="s">
        <v>654</v>
      </c>
      <c r="C70" s="483">
        <v>0</v>
      </c>
      <c r="D70" s="480"/>
      <c r="E70" s="479"/>
      <c r="F70" s="457"/>
    </row>
    <row r="71" spans="1:9">
      <c r="A71" s="461"/>
      <c r="B71" s="484" t="s">
        <v>653</v>
      </c>
      <c r="C71" s="483">
        <v>0</v>
      </c>
      <c r="D71" s="480"/>
      <c r="E71" s="479"/>
      <c r="F71" s="457"/>
    </row>
    <row r="72" spans="1:9">
      <c r="A72" s="461"/>
      <c r="B72" s="482" t="s">
        <v>652</v>
      </c>
      <c r="C72" s="481">
        <v>0</v>
      </c>
      <c r="D72" s="480"/>
      <c r="E72" s="479"/>
      <c r="F72" s="457"/>
    </row>
    <row r="73" spans="1:9">
      <c r="A73" s="461"/>
      <c r="B73" s="478" t="s">
        <v>651</v>
      </c>
      <c r="C73" s="463">
        <f>+C70-C71-C72</f>
        <v>0</v>
      </c>
      <c r="D73" s="463">
        <f>+D70-D71-D72</f>
        <v>0</v>
      </c>
      <c r="E73" s="463">
        <f>+E70-E71-E72</f>
        <v>0</v>
      </c>
      <c r="F73" s="425">
        <v>0</v>
      </c>
    </row>
    <row r="74" spans="1:9">
      <c r="A74" s="461"/>
      <c r="B74" s="477"/>
      <c r="C74" s="418"/>
      <c r="D74" s="473"/>
      <c r="E74" s="417"/>
      <c r="F74" s="472"/>
    </row>
    <row r="75" spans="1:9">
      <c r="A75" s="461" t="s">
        <v>650</v>
      </c>
      <c r="B75" s="460" t="s">
        <v>649</v>
      </c>
      <c r="C75" s="465">
        <v>0</v>
      </c>
      <c r="D75" s="465">
        <v>0</v>
      </c>
      <c r="E75" s="464">
        <v>0</v>
      </c>
      <c r="F75" s="425">
        <v>0</v>
      </c>
    </row>
    <row r="76" spans="1:9">
      <c r="A76" s="476"/>
      <c r="B76" s="475"/>
      <c r="C76" s="418"/>
      <c r="D76" s="473"/>
      <c r="E76" s="417"/>
      <c r="F76" s="472"/>
    </row>
    <row r="77" spans="1:9">
      <c r="A77" s="474" t="s">
        <v>648</v>
      </c>
      <c r="B77" s="460" t="s">
        <v>39</v>
      </c>
      <c r="C77" s="465">
        <v>60000</v>
      </c>
      <c r="D77" s="463">
        <v>0</v>
      </c>
      <c r="E77" s="462">
        <v>0</v>
      </c>
      <c r="F77" s="425">
        <v>0</v>
      </c>
      <c r="I77" s="451"/>
    </row>
    <row r="78" spans="1:9">
      <c r="A78" s="445"/>
      <c r="B78" s="473"/>
      <c r="C78" s="418"/>
      <c r="D78" s="473"/>
      <c r="E78" s="417"/>
      <c r="F78" s="472"/>
      <c r="I78" s="451"/>
    </row>
    <row r="79" spans="1:9" ht="16.5" customHeight="1" thickBot="1">
      <c r="A79" s="456" t="s">
        <v>647</v>
      </c>
      <c r="B79" s="471" t="s">
        <v>646</v>
      </c>
      <c r="C79" s="454">
        <f>+C77+C75+C70+C65+C63</f>
        <v>707271</v>
      </c>
      <c r="D79" s="454">
        <f>+D77+D75+D73+D68+D63</f>
        <v>0</v>
      </c>
      <c r="E79" s="453">
        <f>+E77+E75+E73+E68+E63</f>
        <v>0</v>
      </c>
      <c r="F79" s="452">
        <f>E79/C79</f>
        <v>0</v>
      </c>
      <c r="H79" s="451"/>
    </row>
    <row r="80" spans="1:9" ht="16.5" customHeight="1" thickTop="1">
      <c r="A80" s="467"/>
      <c r="B80" s="470"/>
      <c r="C80" s="469"/>
      <c r="D80" s="459"/>
      <c r="E80" s="458"/>
      <c r="F80" s="457"/>
    </row>
    <row r="81" spans="1:9" ht="16.5" customHeight="1">
      <c r="A81" s="467"/>
      <c r="B81" s="468" t="s">
        <v>645</v>
      </c>
      <c r="C81" s="459"/>
      <c r="D81" s="459"/>
      <c r="E81" s="458"/>
      <c r="F81" s="457"/>
    </row>
    <row r="82" spans="1:9" ht="16.5" customHeight="1">
      <c r="A82" s="467"/>
      <c r="B82" s="466"/>
      <c r="C82" s="459"/>
      <c r="D82" s="459"/>
      <c r="E82" s="458"/>
      <c r="F82" s="457"/>
    </row>
    <row r="83" spans="1:9" ht="16.5" customHeight="1">
      <c r="A83" s="461" t="s">
        <v>644</v>
      </c>
      <c r="B83" s="460" t="s">
        <v>643</v>
      </c>
      <c r="C83" s="465">
        <v>0</v>
      </c>
      <c r="D83" s="463">
        <v>0</v>
      </c>
      <c r="E83" s="462">
        <v>0</v>
      </c>
      <c r="F83" s="425">
        <v>0</v>
      </c>
    </row>
    <row r="84" spans="1:9" ht="16.5" customHeight="1">
      <c r="A84" s="461"/>
      <c r="B84" s="460"/>
      <c r="C84" s="459"/>
      <c r="D84" s="459"/>
      <c r="E84" s="458"/>
      <c r="F84" s="457"/>
    </row>
    <row r="85" spans="1:9" ht="45.75" customHeight="1">
      <c r="A85" s="461" t="s">
        <v>642</v>
      </c>
      <c r="B85" s="460" t="s">
        <v>641</v>
      </c>
      <c r="C85" s="465">
        <v>0</v>
      </c>
      <c r="D85" s="463">
        <v>0</v>
      </c>
      <c r="E85" s="462">
        <v>0</v>
      </c>
      <c r="F85" s="425"/>
    </row>
    <row r="86" spans="1:9" ht="16.5" customHeight="1">
      <c r="A86" s="461"/>
      <c r="B86" s="460"/>
      <c r="C86" s="459"/>
      <c r="D86" s="459"/>
      <c r="E86" s="458"/>
      <c r="F86" s="457"/>
    </row>
    <row r="87" spans="1:9" ht="16.5" customHeight="1">
      <c r="A87" s="461" t="s">
        <v>640</v>
      </c>
      <c r="B87" s="460" t="s">
        <v>639</v>
      </c>
      <c r="C87" s="465">
        <v>0</v>
      </c>
      <c r="D87" s="465">
        <v>0</v>
      </c>
      <c r="E87" s="464">
        <v>0</v>
      </c>
      <c r="F87" s="425">
        <v>0</v>
      </c>
    </row>
    <row r="88" spans="1:9" ht="24" customHeight="1">
      <c r="A88" s="461"/>
      <c r="B88" s="460"/>
      <c r="C88" s="459"/>
      <c r="D88" s="459"/>
      <c r="E88" s="458"/>
      <c r="F88" s="457"/>
    </row>
    <row r="89" spans="1:9">
      <c r="A89" s="461" t="s">
        <v>638</v>
      </c>
      <c r="B89" s="460" t="s">
        <v>637</v>
      </c>
      <c r="C89" s="463">
        <v>0</v>
      </c>
      <c r="D89" s="463">
        <v>0</v>
      </c>
      <c r="E89" s="462">
        <v>0</v>
      </c>
      <c r="F89" s="425"/>
      <c r="I89" s="451"/>
    </row>
    <row r="90" spans="1:9">
      <c r="A90" s="461"/>
      <c r="B90" s="460"/>
      <c r="C90" s="459"/>
      <c r="D90" s="459"/>
      <c r="E90" s="458"/>
      <c r="F90" s="457"/>
    </row>
    <row r="91" spans="1:9" ht="21.6" thickBot="1">
      <c r="A91" s="456" t="s">
        <v>636</v>
      </c>
      <c r="B91" s="455" t="s">
        <v>635</v>
      </c>
      <c r="C91" s="454">
        <f>+C89+C87+C85+C83</f>
        <v>0</v>
      </c>
      <c r="D91" s="454">
        <f>+D89+D87+D85+D83</f>
        <v>0</v>
      </c>
      <c r="E91" s="453">
        <f>+E89+E87+E85+E83</f>
        <v>0</v>
      </c>
      <c r="F91" s="452">
        <v>0</v>
      </c>
      <c r="H91" s="451"/>
      <c r="I91" s="451"/>
    </row>
    <row r="92" spans="1:9" ht="22.5" customHeight="1" thickTop="1">
      <c r="A92" s="445"/>
      <c r="B92" s="450"/>
      <c r="C92" s="449"/>
      <c r="D92" s="448"/>
      <c r="E92" s="447"/>
      <c r="F92" s="446"/>
    </row>
    <row r="93" spans="1:9">
      <c r="A93" s="445"/>
      <c r="B93" s="444" t="s">
        <v>634</v>
      </c>
      <c r="C93" s="443">
        <f>+C31+C46+C59+C79+C91</f>
        <v>23616730.649999999</v>
      </c>
      <c r="D93" s="443">
        <f>+D31+D46+D59+D79+D91</f>
        <v>0</v>
      </c>
      <c r="E93" s="442">
        <f>+E31+E46+E59+E79+E91</f>
        <v>0</v>
      </c>
      <c r="F93" s="425">
        <f>E93/C93</f>
        <v>0</v>
      </c>
    </row>
    <row r="94" spans="1:9" ht="21.6" thickBot="1">
      <c r="A94" s="441"/>
      <c r="B94" s="440"/>
      <c r="C94" s="439"/>
      <c r="D94" s="438"/>
      <c r="E94" s="437"/>
      <c r="F94" s="436"/>
    </row>
    <row r="95" spans="1:9" ht="10.5" customHeight="1" thickTop="1">
      <c r="A95" s="429"/>
      <c r="B95" s="434"/>
      <c r="C95" s="433"/>
      <c r="D95" s="432"/>
      <c r="E95" s="431"/>
      <c r="F95" s="430"/>
    </row>
    <row r="96" spans="1:9">
      <c r="A96" s="429"/>
      <c r="B96" s="435" t="s">
        <v>633</v>
      </c>
      <c r="C96" s="427">
        <f>C93-C99</f>
        <v>22909459.649999999</v>
      </c>
      <c r="D96" s="426">
        <f>+D93-D99</f>
        <v>0</v>
      </c>
      <c r="E96" s="426">
        <f>+E93-E99</f>
        <v>0</v>
      </c>
      <c r="F96" s="425">
        <f>E96/C96</f>
        <v>0</v>
      </c>
    </row>
    <row r="97" spans="1:6" ht="6" customHeight="1" thickBot="1">
      <c r="A97" s="424"/>
      <c r="B97" s="423"/>
      <c r="C97" s="422"/>
      <c r="D97" s="421"/>
      <c r="E97" s="420"/>
      <c r="F97" s="419"/>
    </row>
    <row r="98" spans="1:6" ht="10.5" customHeight="1" thickTop="1">
      <c r="A98" s="429"/>
      <c r="B98" s="434"/>
      <c r="C98" s="433"/>
      <c r="D98" s="432"/>
      <c r="E98" s="431"/>
      <c r="F98" s="430"/>
    </row>
    <row r="99" spans="1:6">
      <c r="A99" s="429"/>
      <c r="B99" s="428" t="s">
        <v>632</v>
      </c>
      <c r="C99" s="427">
        <f>C79</f>
        <v>707271</v>
      </c>
      <c r="D99" s="426">
        <f>+D79</f>
        <v>0</v>
      </c>
      <c r="E99" s="426">
        <f>+E79</f>
        <v>0</v>
      </c>
      <c r="F99" s="425">
        <f>E99/C99</f>
        <v>0</v>
      </c>
    </row>
    <row r="100" spans="1:6" ht="9.75" customHeight="1" thickBot="1">
      <c r="A100" s="424"/>
      <c r="B100" s="423"/>
      <c r="C100" s="422"/>
      <c r="D100" s="421"/>
      <c r="E100" s="420"/>
      <c r="F100" s="419"/>
    </row>
    <row r="101" spans="1:6" ht="9" customHeight="1" thickTop="1">
      <c r="A101" s="417"/>
      <c r="B101" s="417"/>
      <c r="C101" s="418"/>
      <c r="D101" s="417"/>
      <c r="E101" s="417"/>
      <c r="F101" s="416"/>
    </row>
    <row r="102" spans="1:6" ht="45" customHeight="1">
      <c r="A102" s="730" t="s">
        <v>631</v>
      </c>
      <c r="B102" s="730"/>
      <c r="C102" s="730"/>
      <c r="D102" s="730"/>
      <c r="E102" s="730"/>
      <c r="F102" s="730"/>
    </row>
    <row r="103" spans="1:6" ht="27.75" customHeight="1">
      <c r="A103" s="730" t="s">
        <v>630</v>
      </c>
      <c r="B103" s="730"/>
      <c r="C103" s="730"/>
      <c r="D103" s="730"/>
      <c r="E103" s="730"/>
      <c r="F103" s="730"/>
    </row>
    <row r="104" spans="1:6" ht="71.25" customHeight="1">
      <c r="A104" s="730" t="s">
        <v>629</v>
      </c>
      <c r="B104" s="730"/>
      <c r="C104" s="730"/>
      <c r="D104" s="730"/>
      <c r="E104" s="730"/>
      <c r="F104" s="730"/>
    </row>
    <row r="105" spans="1:6" ht="7.5" customHeight="1"/>
    <row r="106" spans="1:6" ht="31.5" customHeight="1">
      <c r="C106" s="413"/>
    </row>
    <row r="107" spans="1:6">
      <c r="C107" s="413"/>
    </row>
    <row r="108" spans="1:6">
      <c r="C108" s="413"/>
    </row>
    <row r="109" spans="1:6">
      <c r="C109" s="413"/>
    </row>
  </sheetData>
  <sheetProtection selectLockedCells="1" selectUnlockedCells="1"/>
  <mergeCells count="13">
    <mergeCell ref="A104:F104"/>
    <mergeCell ref="E7:E8"/>
    <mergeCell ref="F7:F8"/>
    <mergeCell ref="A102:F102"/>
    <mergeCell ref="A103:F103"/>
    <mergeCell ref="A7:A8"/>
    <mergeCell ref="B7:B8"/>
    <mergeCell ref="C7:C8"/>
    <mergeCell ref="D7:D8"/>
    <mergeCell ref="A1:F1"/>
    <mergeCell ref="A3:F3"/>
    <mergeCell ref="A4:F4"/>
    <mergeCell ref="A5:F5"/>
  </mergeCells>
  <pageMargins left="0.70972222222222225" right="0.35416666666666669" top="0.39374999999999999" bottom="0.39374999999999999" header="0.51180555555555551" footer="0.51180555555555551"/>
  <pageSetup paperSize="9" scale="34" firstPageNumber="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sheetPr>
    <tabColor theme="8" tint="-0.249977111117893"/>
    <pageSetUpPr fitToPage="1"/>
  </sheetPr>
  <dimension ref="A1:L109"/>
  <sheetViews>
    <sheetView view="pageBreakPreview" topLeftCell="A13" zoomScale="60" zoomScaleNormal="70" workbookViewId="0">
      <selection activeCell="C96" sqref="C96:C99"/>
    </sheetView>
  </sheetViews>
  <sheetFormatPr defaultColWidth="9" defaultRowHeight="21"/>
  <cols>
    <col min="1" max="1" width="27.6640625" style="413" customWidth="1"/>
    <col min="2" max="2" width="123.6640625" style="413" customWidth="1"/>
    <col min="3" max="3" width="35" style="415" customWidth="1"/>
    <col min="4" max="4" width="29.33203125" style="413" customWidth="1"/>
    <col min="5" max="5" width="30.33203125" style="413" customWidth="1"/>
    <col min="6" max="6" width="34.44140625" style="413" customWidth="1"/>
    <col min="7" max="7" width="9.109375" style="414" customWidth="1"/>
    <col min="8" max="8" width="19.5546875" style="414" customWidth="1"/>
    <col min="9" max="11" width="9.109375" style="414" customWidth="1"/>
    <col min="12" max="16384" width="9" style="413"/>
  </cols>
  <sheetData>
    <row r="1" spans="1:12" ht="21.75" customHeight="1">
      <c r="A1" s="727" t="s">
        <v>714</v>
      </c>
      <c r="B1" s="727"/>
      <c r="C1" s="727"/>
      <c r="D1" s="727"/>
      <c r="E1" s="727"/>
      <c r="F1" s="727"/>
      <c r="H1" s="522"/>
      <c r="L1" s="414"/>
    </row>
    <row r="2" spans="1:12" ht="21.75" customHeight="1">
      <c r="A2" s="523"/>
      <c r="B2" s="523"/>
      <c r="C2" s="523"/>
      <c r="D2" s="523"/>
      <c r="E2" s="523"/>
      <c r="F2" s="523"/>
      <c r="H2" s="522"/>
      <c r="L2" s="414"/>
    </row>
    <row r="3" spans="1:12" s="414" customFormat="1" ht="28.5" customHeight="1">
      <c r="A3" s="728" t="s">
        <v>711</v>
      </c>
      <c r="B3" s="728"/>
      <c r="C3" s="728"/>
      <c r="D3" s="728"/>
      <c r="E3" s="728"/>
      <c r="F3" s="728"/>
      <c r="G3" s="521"/>
      <c r="H3" s="521"/>
    </row>
    <row r="4" spans="1:12" s="414" customFormat="1" ht="17.25" customHeight="1">
      <c r="A4" s="728" t="s">
        <v>713</v>
      </c>
      <c r="B4" s="728"/>
      <c r="C4" s="728"/>
      <c r="D4" s="728"/>
      <c r="E4" s="728"/>
      <c r="F4" s="728"/>
      <c r="G4" s="521"/>
      <c r="H4" s="521"/>
    </row>
    <row r="5" spans="1:12" s="414" customFormat="1" ht="21.75" customHeight="1">
      <c r="A5" s="729" t="s">
        <v>709</v>
      </c>
      <c r="B5" s="729"/>
      <c r="C5" s="729"/>
      <c r="D5" s="729"/>
      <c r="E5" s="729"/>
      <c r="F5" s="729"/>
      <c r="G5" s="521"/>
      <c r="H5" s="521"/>
    </row>
    <row r="6" spans="1:12" s="414" customFormat="1" ht="27" customHeight="1" thickBot="1">
      <c r="A6" s="520"/>
      <c r="B6" s="520"/>
      <c r="C6" s="520"/>
      <c r="D6" s="520"/>
      <c r="E6" s="520"/>
      <c r="F6" s="520"/>
    </row>
    <row r="7" spans="1:12" s="525" customFormat="1" ht="54" customHeight="1" thickTop="1" thickBot="1">
      <c r="A7" s="733" t="s">
        <v>708</v>
      </c>
      <c r="B7" s="724" t="s">
        <v>1</v>
      </c>
      <c r="C7" s="725" t="s">
        <v>707</v>
      </c>
      <c r="D7" s="725" t="s">
        <v>706</v>
      </c>
      <c r="E7" s="725" t="s">
        <v>705</v>
      </c>
      <c r="F7" s="732" t="s">
        <v>704</v>
      </c>
    </row>
    <row r="8" spans="1:12" s="525" customFormat="1" ht="76.5" customHeight="1" thickTop="1" thickBot="1">
      <c r="A8" s="733"/>
      <c r="B8" s="724"/>
      <c r="C8" s="726"/>
      <c r="D8" s="726"/>
      <c r="E8" s="731"/>
      <c r="F8" s="732"/>
    </row>
    <row r="9" spans="1:12" ht="21.6" thickTop="1">
      <c r="A9" s="488"/>
      <c r="B9" s="448"/>
      <c r="C9" s="418"/>
      <c r="D9" s="448"/>
      <c r="E9" s="447"/>
      <c r="F9" s="472"/>
    </row>
    <row r="10" spans="1:12" ht="15" customHeight="1">
      <c r="A10" s="518"/>
      <c r="B10" s="517" t="s">
        <v>703</v>
      </c>
      <c r="C10" s="516"/>
      <c r="D10" s="473"/>
      <c r="E10" s="505"/>
      <c r="F10" s="515"/>
    </row>
    <row r="11" spans="1:12">
      <c r="A11" s="503"/>
      <c r="B11" s="495"/>
      <c r="C11" s="502"/>
      <c r="D11" s="473"/>
      <c r="E11" s="505"/>
      <c r="F11" s="512"/>
    </row>
    <row r="12" spans="1:12" ht="16.5" customHeight="1">
      <c r="A12" s="503" t="s">
        <v>702</v>
      </c>
      <c r="B12" s="495" t="s">
        <v>701</v>
      </c>
      <c r="C12" s="465">
        <v>0</v>
      </c>
      <c r="D12" s="463"/>
      <c r="E12" s="463"/>
      <c r="F12" s="457"/>
    </row>
    <row r="13" spans="1:12">
      <c r="A13" s="503"/>
      <c r="B13" s="510" t="s">
        <v>694</v>
      </c>
      <c r="C13" s="481">
        <v>0</v>
      </c>
      <c r="D13" s="480"/>
      <c r="E13" s="480"/>
      <c r="F13" s="457"/>
      <c r="I13" s="451"/>
    </row>
    <row r="14" spans="1:12">
      <c r="A14" s="503"/>
      <c r="B14" s="511" t="s">
        <v>700</v>
      </c>
      <c r="C14" s="465">
        <f>+C12-C13</f>
        <v>0</v>
      </c>
      <c r="D14" s="465">
        <v>0</v>
      </c>
      <c r="E14" s="465">
        <v>0</v>
      </c>
      <c r="F14" s="425">
        <v>0</v>
      </c>
      <c r="I14" s="451"/>
    </row>
    <row r="15" spans="1:12" ht="36" customHeight="1">
      <c r="A15" s="488"/>
      <c r="B15" s="473"/>
      <c r="C15" s="514"/>
      <c r="D15" s="473"/>
      <c r="E15" s="505"/>
      <c r="F15" s="472"/>
    </row>
    <row r="16" spans="1:12">
      <c r="A16" s="503" t="s">
        <v>699</v>
      </c>
      <c r="B16" s="435" t="s">
        <v>698</v>
      </c>
      <c r="C16" s="465">
        <v>0</v>
      </c>
      <c r="D16" s="463"/>
      <c r="E16" s="463"/>
      <c r="F16" s="457"/>
    </row>
    <row r="17" spans="1:9">
      <c r="A17" s="503"/>
      <c r="B17" s="510" t="s">
        <v>694</v>
      </c>
      <c r="C17" s="480">
        <v>0</v>
      </c>
      <c r="D17" s="480"/>
      <c r="E17" s="480"/>
      <c r="F17" s="457"/>
    </row>
    <row r="18" spans="1:9">
      <c r="A18" s="503"/>
      <c r="B18" s="511" t="s">
        <v>697</v>
      </c>
      <c r="C18" s="465">
        <f>+C16-C17</f>
        <v>0</v>
      </c>
      <c r="D18" s="463">
        <f>+D16-D17</f>
        <v>0</v>
      </c>
      <c r="E18" s="463">
        <f>+E16-E17</f>
        <v>0</v>
      </c>
      <c r="F18" s="425">
        <v>0</v>
      </c>
    </row>
    <row r="19" spans="1:9" ht="27.75" customHeight="1">
      <c r="A19" s="503"/>
      <c r="B19" s="513"/>
      <c r="C19" s="502"/>
      <c r="D19" s="473"/>
      <c r="E19" s="505"/>
      <c r="F19" s="512"/>
    </row>
    <row r="20" spans="1:9">
      <c r="A20" s="503" t="s">
        <v>696</v>
      </c>
      <c r="B20" s="435" t="s">
        <v>695</v>
      </c>
      <c r="C20" s="463">
        <v>0</v>
      </c>
      <c r="D20" s="463"/>
      <c r="E20" s="463"/>
      <c r="F20" s="457"/>
    </row>
    <row r="21" spans="1:9">
      <c r="A21" s="503"/>
      <c r="B21" s="510" t="s">
        <v>694</v>
      </c>
      <c r="C21" s="480">
        <v>0</v>
      </c>
      <c r="D21" s="480"/>
      <c r="E21" s="480"/>
      <c r="F21" s="457"/>
    </row>
    <row r="22" spans="1:9" ht="26.25" customHeight="1">
      <c r="A22" s="503"/>
      <c r="B22" s="511" t="s">
        <v>693</v>
      </c>
      <c r="C22" s="463">
        <f>+C20-C21</f>
        <v>0</v>
      </c>
      <c r="D22" s="463">
        <f>+D20-D21</f>
        <v>0</v>
      </c>
      <c r="E22" s="463">
        <f>+E20-E21</f>
        <v>0</v>
      </c>
      <c r="F22" s="425"/>
    </row>
    <row r="23" spans="1:9" ht="30.75" customHeight="1">
      <c r="A23" s="503"/>
      <c r="B23" s="510"/>
      <c r="C23" s="502"/>
      <c r="D23" s="480"/>
      <c r="E23" s="479"/>
      <c r="F23" s="457"/>
    </row>
    <row r="24" spans="1:9">
      <c r="A24" s="461" t="s">
        <v>692</v>
      </c>
      <c r="B24" s="495" t="s">
        <v>691</v>
      </c>
      <c r="C24" s="465">
        <v>0</v>
      </c>
      <c r="D24" s="463">
        <v>0</v>
      </c>
      <c r="E24" s="462">
        <v>0</v>
      </c>
      <c r="F24" s="425">
        <v>0</v>
      </c>
    </row>
    <row r="25" spans="1:9">
      <c r="A25" s="461"/>
      <c r="B25" s="495"/>
      <c r="C25" s="502"/>
      <c r="D25" s="473"/>
      <c r="E25" s="507"/>
      <c r="F25" s="457"/>
    </row>
    <row r="26" spans="1:9">
      <c r="A26" s="503"/>
      <c r="B26" s="495"/>
      <c r="C26" s="502"/>
      <c r="D26" s="506"/>
      <c r="E26" s="507"/>
      <c r="F26" s="457"/>
    </row>
    <row r="27" spans="1:9">
      <c r="A27" s="503" t="s">
        <v>690</v>
      </c>
      <c r="B27" s="495" t="s">
        <v>689</v>
      </c>
      <c r="C27" s="465">
        <v>0</v>
      </c>
      <c r="D27" s="463">
        <v>0</v>
      </c>
      <c r="E27" s="462">
        <v>0</v>
      </c>
      <c r="F27" s="425">
        <v>0</v>
      </c>
    </row>
    <row r="28" spans="1:9">
      <c r="A28" s="488"/>
      <c r="B28" s="473"/>
      <c r="C28" s="418"/>
      <c r="D28" s="506"/>
      <c r="E28" s="505"/>
      <c r="F28" s="472"/>
    </row>
    <row r="29" spans="1:9">
      <c r="A29" s="503" t="s">
        <v>688</v>
      </c>
      <c r="B29" s="435" t="s">
        <v>687</v>
      </c>
      <c r="C29" s="463">
        <v>0</v>
      </c>
      <c r="D29" s="463">
        <v>0</v>
      </c>
      <c r="E29" s="462">
        <v>0</v>
      </c>
      <c r="F29" s="425"/>
    </row>
    <row r="30" spans="1:9">
      <c r="A30" s="503"/>
      <c r="B30" s="495"/>
      <c r="C30" s="502"/>
      <c r="D30" s="480"/>
      <c r="E30" s="479"/>
      <c r="F30" s="457"/>
      <c r="H30" s="524"/>
      <c r="I30" s="451"/>
    </row>
    <row r="31" spans="1:9" ht="21.6" thickBot="1">
      <c r="A31" s="456" t="s">
        <v>686</v>
      </c>
      <c r="B31" s="471" t="s">
        <v>685</v>
      </c>
      <c r="C31" s="454">
        <f>C12+C16+C20+C24+C27+C29</f>
        <v>0</v>
      </c>
      <c r="D31" s="454">
        <f>D14+D18+D22+D24+D27+D29</f>
        <v>0</v>
      </c>
      <c r="E31" s="454">
        <f>E14+E18+E22+E24+E27+E29</f>
        <v>0</v>
      </c>
      <c r="F31" s="425">
        <v>0</v>
      </c>
      <c r="H31" s="524"/>
      <c r="I31" s="451"/>
    </row>
    <row r="32" spans="1:9" ht="21.6" thickTop="1">
      <c r="A32" s="487"/>
      <c r="B32" s="460" t="s">
        <v>684</v>
      </c>
      <c r="C32" s="418"/>
      <c r="D32" s="473"/>
      <c r="E32" s="417"/>
      <c r="F32" s="446"/>
    </row>
    <row r="33" spans="1:9">
      <c r="A33" s="461"/>
      <c r="B33" s="460"/>
      <c r="C33" s="418"/>
      <c r="D33" s="473"/>
      <c r="E33" s="417"/>
      <c r="F33" s="472"/>
    </row>
    <row r="34" spans="1:9">
      <c r="A34" s="461" t="s">
        <v>683</v>
      </c>
      <c r="B34" s="460" t="s">
        <v>19</v>
      </c>
      <c r="C34" s="490">
        <v>22687860.07</v>
      </c>
      <c r="D34" s="463">
        <v>0</v>
      </c>
      <c r="E34" s="462">
        <v>0</v>
      </c>
      <c r="F34" s="425">
        <f>E34/C34</f>
        <v>0</v>
      </c>
    </row>
    <row r="35" spans="1:9">
      <c r="A35" s="461"/>
      <c r="B35" s="477"/>
      <c r="C35" s="491"/>
      <c r="D35" s="473"/>
      <c r="E35" s="417"/>
      <c r="F35" s="472"/>
    </row>
    <row r="36" spans="1:9">
      <c r="A36" s="461" t="s">
        <v>682</v>
      </c>
      <c r="B36" s="460" t="s">
        <v>681</v>
      </c>
      <c r="C36" s="490">
        <v>0</v>
      </c>
      <c r="D36" s="463">
        <v>0</v>
      </c>
      <c r="E36" s="462">
        <v>0</v>
      </c>
      <c r="F36" s="425">
        <v>0</v>
      </c>
    </row>
    <row r="37" spans="1:9">
      <c r="A37" s="461"/>
      <c r="B37" s="477"/>
      <c r="C37" s="491"/>
      <c r="D37" s="494"/>
      <c r="E37" s="493"/>
      <c r="F37" s="492"/>
    </row>
    <row r="38" spans="1:9">
      <c r="A38" s="461" t="s">
        <v>680</v>
      </c>
      <c r="B38" s="460" t="s">
        <v>679</v>
      </c>
      <c r="C38" s="490">
        <v>0</v>
      </c>
      <c r="D38" s="463">
        <v>0</v>
      </c>
      <c r="E38" s="462">
        <v>0</v>
      </c>
      <c r="F38" s="425">
        <v>0</v>
      </c>
    </row>
    <row r="39" spans="1:9">
      <c r="A39" s="461"/>
      <c r="B39" s="499"/>
      <c r="C39" s="491"/>
      <c r="D39" s="494"/>
      <c r="E39" s="493"/>
      <c r="F39" s="492"/>
    </row>
    <row r="40" spans="1:9">
      <c r="A40" s="461" t="s">
        <v>678</v>
      </c>
      <c r="B40" s="495" t="s">
        <v>21</v>
      </c>
      <c r="C40" s="490">
        <v>0</v>
      </c>
      <c r="D40" s="463">
        <v>0</v>
      </c>
      <c r="E40" s="462">
        <v>0</v>
      </c>
      <c r="F40" s="425">
        <v>0</v>
      </c>
    </row>
    <row r="41" spans="1:9">
      <c r="A41" s="461"/>
      <c r="B41" s="477"/>
      <c r="C41" s="418"/>
      <c r="D41" s="473"/>
      <c r="E41" s="417"/>
      <c r="F41" s="472"/>
    </row>
    <row r="42" spans="1:9">
      <c r="A42" s="461" t="s">
        <v>677</v>
      </c>
      <c r="B42" s="460" t="s">
        <v>676</v>
      </c>
      <c r="C42" s="465">
        <v>0</v>
      </c>
      <c r="D42" s="463"/>
      <c r="E42" s="463"/>
      <c r="F42" s="457"/>
    </row>
    <row r="43" spans="1:9">
      <c r="A43" s="488"/>
      <c r="B43" s="484" t="s">
        <v>675</v>
      </c>
      <c r="C43" s="481">
        <v>0</v>
      </c>
      <c r="D43" s="480"/>
      <c r="E43" s="480"/>
      <c r="F43" s="457"/>
      <c r="H43" s="451"/>
      <c r="I43" s="451"/>
    </row>
    <row r="44" spans="1:9">
      <c r="A44" s="488"/>
      <c r="B44" s="478" t="s">
        <v>674</v>
      </c>
      <c r="C44" s="463">
        <f>+C42-C43</f>
        <v>0</v>
      </c>
      <c r="D44" s="463">
        <f>+D42-D43</f>
        <v>0</v>
      </c>
      <c r="E44" s="463">
        <f>+E42-E43</f>
        <v>0</v>
      </c>
      <c r="F44" s="425">
        <v>0</v>
      </c>
    </row>
    <row r="45" spans="1:9">
      <c r="A45" s="488"/>
      <c r="B45" s="475"/>
      <c r="C45" s="489"/>
      <c r="D45" s="473"/>
      <c r="E45" s="417"/>
      <c r="F45" s="472"/>
      <c r="I45" s="451"/>
    </row>
    <row r="46" spans="1:9" ht="21.6" thickBot="1">
      <c r="A46" s="456" t="s">
        <v>673</v>
      </c>
      <c r="B46" s="471" t="s">
        <v>672</v>
      </c>
      <c r="C46" s="454">
        <f>+C42+C40+C38+C36+C34</f>
        <v>22687860.07</v>
      </c>
      <c r="D46" s="498">
        <f>+D44+D40+D38+D36+D34</f>
        <v>0</v>
      </c>
      <c r="E46" s="498">
        <f>+E44+E40+E38+E36+E34</f>
        <v>0</v>
      </c>
      <c r="F46" s="425">
        <f>E46/C46</f>
        <v>0</v>
      </c>
    </row>
    <row r="47" spans="1:9" ht="21.6" thickTop="1">
      <c r="A47" s="487"/>
      <c r="B47" s="460" t="s">
        <v>671</v>
      </c>
      <c r="C47" s="489"/>
      <c r="D47" s="473"/>
      <c r="E47" s="417"/>
      <c r="F47" s="446"/>
    </row>
    <row r="48" spans="1:9">
      <c r="A48" s="461"/>
      <c r="B48" s="497"/>
      <c r="C48" s="496"/>
      <c r="D48" s="473"/>
      <c r="E48" s="417"/>
      <c r="F48" s="472"/>
    </row>
    <row r="49" spans="1:9">
      <c r="A49" s="461" t="s">
        <v>670</v>
      </c>
      <c r="B49" s="495" t="s">
        <v>26</v>
      </c>
      <c r="C49" s="490">
        <v>1000</v>
      </c>
      <c r="D49" s="465">
        <v>0</v>
      </c>
      <c r="E49" s="464">
        <v>0</v>
      </c>
      <c r="F49" s="425">
        <f>E49/C49</f>
        <v>0</v>
      </c>
      <c r="H49" s="451"/>
      <c r="I49" s="451"/>
    </row>
    <row r="50" spans="1:9">
      <c r="A50" s="461"/>
      <c r="B50" s="477"/>
      <c r="C50" s="491"/>
      <c r="D50" s="473"/>
      <c r="E50" s="417"/>
      <c r="F50" s="472"/>
    </row>
    <row r="51" spans="1:9" ht="42">
      <c r="A51" s="461" t="s">
        <v>669</v>
      </c>
      <c r="B51" s="495" t="s">
        <v>28</v>
      </c>
      <c r="C51" s="490">
        <v>100</v>
      </c>
      <c r="D51" s="465">
        <v>0</v>
      </c>
      <c r="E51" s="464">
        <v>0</v>
      </c>
      <c r="F51" s="425">
        <f>E51/C51</f>
        <v>0</v>
      </c>
      <c r="H51" s="451"/>
      <c r="I51" s="451"/>
    </row>
    <row r="52" spans="1:9">
      <c r="A52" s="461"/>
      <c r="B52" s="477"/>
      <c r="C52" s="491"/>
      <c r="D52" s="494"/>
      <c r="E52" s="493"/>
      <c r="F52" s="492"/>
    </row>
    <row r="53" spans="1:9">
      <c r="A53" s="461" t="s">
        <v>668</v>
      </c>
      <c r="B53" s="460" t="s">
        <v>30</v>
      </c>
      <c r="C53" s="490">
        <v>20</v>
      </c>
      <c r="D53" s="465">
        <v>0</v>
      </c>
      <c r="E53" s="464">
        <v>0</v>
      </c>
      <c r="F53" s="425">
        <f>E53/C53</f>
        <v>0</v>
      </c>
      <c r="H53" s="451"/>
      <c r="I53" s="451"/>
    </row>
    <row r="54" spans="1:9">
      <c r="A54" s="461"/>
      <c r="B54" s="477"/>
      <c r="C54" s="491"/>
      <c r="D54" s="473"/>
      <c r="E54" s="417"/>
      <c r="F54" s="472"/>
    </row>
    <row r="55" spans="1:9">
      <c r="A55" s="461" t="s">
        <v>667</v>
      </c>
      <c r="B55" s="460" t="s">
        <v>666</v>
      </c>
      <c r="C55" s="490">
        <v>0</v>
      </c>
      <c r="D55" s="463">
        <v>0</v>
      </c>
      <c r="E55" s="462">
        <v>0</v>
      </c>
      <c r="F55" s="425">
        <v>0</v>
      </c>
      <c r="H55" s="451"/>
      <c r="I55" s="451"/>
    </row>
    <row r="56" spans="1:9">
      <c r="A56" s="461"/>
      <c r="B56" s="477"/>
      <c r="C56" s="491"/>
      <c r="D56" s="473"/>
      <c r="E56" s="417"/>
      <c r="F56" s="472"/>
    </row>
    <row r="57" spans="1:9">
      <c r="A57" s="461" t="s">
        <v>665</v>
      </c>
      <c r="B57" s="460" t="s">
        <v>32</v>
      </c>
      <c r="C57" s="490">
        <v>208056.58</v>
      </c>
      <c r="D57" s="465">
        <v>0</v>
      </c>
      <c r="E57" s="464">
        <v>0</v>
      </c>
      <c r="F57" s="425">
        <f>E57/C57</f>
        <v>0</v>
      </c>
      <c r="H57" s="451"/>
      <c r="I57" s="451"/>
    </row>
    <row r="58" spans="1:9">
      <c r="A58" s="488"/>
      <c r="B58" s="473"/>
      <c r="C58" s="489"/>
      <c r="D58" s="473"/>
      <c r="E58" s="417"/>
      <c r="F58" s="472"/>
      <c r="I58" s="451"/>
    </row>
    <row r="59" spans="1:9" ht="21.6" thickBot="1">
      <c r="A59" s="456" t="s">
        <v>664</v>
      </c>
      <c r="B59" s="471" t="s">
        <v>663</v>
      </c>
      <c r="C59" s="454">
        <f>+C57+C55+C53+C51+C49</f>
        <v>209176.58</v>
      </c>
      <c r="D59" s="454">
        <f>+D57+D55+D53+D51+D49</f>
        <v>0</v>
      </c>
      <c r="E59" s="453">
        <f>+E57+E55+E53+E51+E49</f>
        <v>0</v>
      </c>
      <c r="F59" s="452">
        <f>E59/C59</f>
        <v>0</v>
      </c>
      <c r="H59" s="451"/>
      <c r="I59" s="451"/>
    </row>
    <row r="60" spans="1:9" ht="21.6" thickTop="1">
      <c r="A60" s="488"/>
      <c r="B60" s="473"/>
      <c r="C60" s="418"/>
      <c r="D60" s="473"/>
      <c r="E60" s="417"/>
      <c r="F60" s="446"/>
    </row>
    <row r="61" spans="1:9">
      <c r="A61" s="487"/>
      <c r="B61" s="460" t="s">
        <v>662</v>
      </c>
      <c r="C61" s="418"/>
      <c r="D61" s="473"/>
      <c r="E61" s="417"/>
      <c r="F61" s="472"/>
    </row>
    <row r="62" spans="1:9">
      <c r="A62" s="486"/>
      <c r="B62" s="485"/>
      <c r="C62" s="418"/>
      <c r="D62" s="473"/>
      <c r="E62" s="417"/>
      <c r="F62" s="472"/>
    </row>
    <row r="63" spans="1:9">
      <c r="A63" s="461" t="s">
        <v>661</v>
      </c>
      <c r="B63" s="460" t="s">
        <v>660</v>
      </c>
      <c r="C63" s="463">
        <v>0</v>
      </c>
      <c r="D63" s="463">
        <v>0</v>
      </c>
      <c r="E63" s="462">
        <v>0</v>
      </c>
      <c r="F63" s="425">
        <v>0</v>
      </c>
    </row>
    <row r="64" spans="1:9">
      <c r="A64" s="461"/>
      <c r="B64" s="475"/>
      <c r="C64" s="463"/>
      <c r="D64" s="463"/>
      <c r="E64" s="462"/>
      <c r="F64" s="472"/>
    </row>
    <row r="65" spans="1:8">
      <c r="A65" s="461" t="s">
        <v>659</v>
      </c>
      <c r="B65" s="460" t="s">
        <v>37</v>
      </c>
      <c r="C65" s="465">
        <v>637816</v>
      </c>
      <c r="D65" s="480"/>
      <c r="E65" s="479"/>
      <c r="F65" s="457"/>
    </row>
    <row r="66" spans="1:8">
      <c r="A66" s="461"/>
      <c r="B66" s="484" t="s">
        <v>658</v>
      </c>
      <c r="C66" s="481">
        <v>637816</v>
      </c>
      <c r="D66" s="480"/>
      <c r="E66" s="479"/>
      <c r="F66" s="457"/>
    </row>
    <row r="67" spans="1:8">
      <c r="A67" s="461"/>
      <c r="B67" s="482" t="s">
        <v>657</v>
      </c>
      <c r="C67" s="481">
        <v>0</v>
      </c>
      <c r="D67" s="480"/>
      <c r="E67" s="479"/>
      <c r="F67" s="457"/>
    </row>
    <row r="68" spans="1:8">
      <c r="A68" s="461"/>
      <c r="B68" s="478" t="s">
        <v>656</v>
      </c>
      <c r="C68" s="465">
        <f>+C65-C66-C67</f>
        <v>0</v>
      </c>
      <c r="D68" s="463">
        <f>+D65-D66-D67</f>
        <v>0</v>
      </c>
      <c r="E68" s="463">
        <f>+E65-E66-E67</f>
        <v>0</v>
      </c>
      <c r="F68" s="425">
        <v>0</v>
      </c>
      <c r="H68" s="451"/>
    </row>
    <row r="69" spans="1:8">
      <c r="A69" s="461"/>
      <c r="B69" s="477"/>
      <c r="C69" s="418"/>
      <c r="D69" s="473"/>
      <c r="E69" s="417"/>
      <c r="F69" s="472"/>
    </row>
    <row r="70" spans="1:8">
      <c r="A70" s="461" t="s">
        <v>655</v>
      </c>
      <c r="B70" s="460" t="s">
        <v>654</v>
      </c>
      <c r="C70" s="483">
        <v>0</v>
      </c>
      <c r="D70" s="480"/>
      <c r="E70" s="479"/>
      <c r="F70" s="457"/>
    </row>
    <row r="71" spans="1:8">
      <c r="A71" s="461"/>
      <c r="B71" s="484" t="s">
        <v>653</v>
      </c>
      <c r="C71" s="483"/>
      <c r="D71" s="480"/>
      <c r="E71" s="479"/>
      <c r="F71" s="457"/>
    </row>
    <row r="72" spans="1:8">
      <c r="A72" s="461"/>
      <c r="B72" s="482" t="s">
        <v>652</v>
      </c>
      <c r="C72" s="480">
        <v>0</v>
      </c>
      <c r="D72" s="480"/>
      <c r="E72" s="479"/>
      <c r="F72" s="457"/>
    </row>
    <row r="73" spans="1:8">
      <c r="A73" s="461"/>
      <c r="B73" s="478" t="s">
        <v>651</v>
      </c>
      <c r="C73" s="463">
        <f>+C70-C71-C72</f>
        <v>0</v>
      </c>
      <c r="D73" s="463">
        <f>+D70-D71-D72</f>
        <v>0</v>
      </c>
      <c r="E73" s="463">
        <f>+E70-E71-E72</f>
        <v>0</v>
      </c>
      <c r="F73" s="425">
        <v>0</v>
      </c>
    </row>
    <row r="74" spans="1:8">
      <c r="A74" s="461"/>
      <c r="B74" s="477"/>
      <c r="C74" s="418"/>
      <c r="D74" s="473"/>
      <c r="E74" s="417"/>
      <c r="F74" s="472"/>
    </row>
    <row r="75" spans="1:8">
      <c r="A75" s="461" t="s">
        <v>650</v>
      </c>
      <c r="B75" s="460" t="s">
        <v>649</v>
      </c>
      <c r="C75" s="465">
        <v>0</v>
      </c>
      <c r="D75" s="465">
        <v>0</v>
      </c>
      <c r="E75" s="464">
        <v>0</v>
      </c>
      <c r="F75" s="425">
        <v>0</v>
      </c>
    </row>
    <row r="76" spans="1:8">
      <c r="A76" s="476"/>
      <c r="B76" s="475"/>
      <c r="C76" s="418"/>
      <c r="D76" s="473"/>
      <c r="E76" s="417"/>
      <c r="F76" s="472"/>
    </row>
    <row r="77" spans="1:8">
      <c r="A77" s="474" t="s">
        <v>648</v>
      </c>
      <c r="B77" s="460" t="s">
        <v>39</v>
      </c>
      <c r="C77" s="465">
        <v>0</v>
      </c>
      <c r="D77" s="463">
        <v>0</v>
      </c>
      <c r="E77" s="462">
        <v>0</v>
      </c>
      <c r="F77" s="425">
        <v>0</v>
      </c>
    </row>
    <row r="78" spans="1:8">
      <c r="A78" s="445"/>
      <c r="B78" s="473"/>
      <c r="C78" s="418"/>
      <c r="D78" s="473"/>
      <c r="E78" s="417"/>
      <c r="F78" s="472"/>
    </row>
    <row r="79" spans="1:8" ht="16.5" customHeight="1" thickBot="1">
      <c r="A79" s="456" t="s">
        <v>647</v>
      </c>
      <c r="B79" s="471" t="s">
        <v>646</v>
      </c>
      <c r="C79" s="454">
        <f>+C77+C75+C70+C65+C63</f>
        <v>637816</v>
      </c>
      <c r="D79" s="454">
        <f>+D77+D75+D73+D68+D63</f>
        <v>0</v>
      </c>
      <c r="E79" s="454">
        <f>+E77+E75+E73+E68+E63</f>
        <v>0</v>
      </c>
      <c r="F79" s="452">
        <f>E79/C79</f>
        <v>0</v>
      </c>
      <c r="H79" s="451"/>
    </row>
    <row r="80" spans="1:8" ht="16.5" customHeight="1" thickTop="1">
      <c r="A80" s="467"/>
      <c r="B80" s="470"/>
      <c r="C80" s="469"/>
      <c r="D80" s="459"/>
      <c r="E80" s="458"/>
      <c r="F80" s="457"/>
    </row>
    <row r="81" spans="1:6" ht="16.5" customHeight="1">
      <c r="A81" s="467"/>
      <c r="B81" s="468" t="s">
        <v>645</v>
      </c>
      <c r="C81" s="459"/>
      <c r="D81" s="459"/>
      <c r="E81" s="458"/>
      <c r="F81" s="457"/>
    </row>
    <row r="82" spans="1:6" ht="16.5" customHeight="1">
      <c r="A82" s="467"/>
      <c r="B82" s="466"/>
      <c r="C82" s="459"/>
      <c r="D82" s="459"/>
      <c r="E82" s="458"/>
      <c r="F82" s="457"/>
    </row>
    <row r="83" spans="1:6" ht="16.5" customHeight="1">
      <c r="A83" s="461" t="s">
        <v>644</v>
      </c>
      <c r="B83" s="460" t="s">
        <v>643</v>
      </c>
      <c r="C83" s="463">
        <v>0</v>
      </c>
      <c r="D83" s="463">
        <v>0</v>
      </c>
      <c r="E83" s="462">
        <v>0</v>
      </c>
      <c r="F83" s="425">
        <v>0</v>
      </c>
    </row>
    <row r="84" spans="1:6" ht="16.5" customHeight="1">
      <c r="A84" s="461"/>
      <c r="B84" s="460"/>
      <c r="C84" s="459"/>
      <c r="D84" s="459"/>
      <c r="E84" s="458"/>
      <c r="F84" s="457"/>
    </row>
    <row r="85" spans="1:6" ht="16.5" customHeight="1">
      <c r="A85" s="461" t="s">
        <v>642</v>
      </c>
      <c r="B85" s="460" t="s">
        <v>641</v>
      </c>
      <c r="C85" s="463">
        <v>0</v>
      </c>
      <c r="D85" s="463">
        <v>0</v>
      </c>
      <c r="E85" s="462">
        <v>0</v>
      </c>
      <c r="F85" s="425">
        <v>0</v>
      </c>
    </row>
    <row r="86" spans="1:6" ht="16.5" customHeight="1">
      <c r="A86" s="461"/>
      <c r="B86" s="460"/>
      <c r="C86" s="459"/>
      <c r="D86" s="459"/>
      <c r="E86" s="458"/>
      <c r="F86" s="457"/>
    </row>
    <row r="87" spans="1:6" ht="16.5" customHeight="1">
      <c r="A87" s="461" t="s">
        <v>640</v>
      </c>
      <c r="B87" s="460" t="s">
        <v>639</v>
      </c>
      <c r="C87" s="465">
        <v>0</v>
      </c>
      <c r="D87" s="465">
        <v>0</v>
      </c>
      <c r="E87" s="464">
        <v>0</v>
      </c>
      <c r="F87" s="425">
        <v>0</v>
      </c>
    </row>
    <row r="88" spans="1:6" ht="24" customHeight="1">
      <c r="A88" s="461"/>
      <c r="B88" s="460"/>
      <c r="C88" s="459"/>
      <c r="D88" s="459"/>
      <c r="E88" s="458"/>
      <c r="F88" s="457"/>
    </row>
    <row r="89" spans="1:6">
      <c r="A89" s="461" t="s">
        <v>638</v>
      </c>
      <c r="B89" s="460" t="s">
        <v>637</v>
      </c>
      <c r="C89" s="463">
        <v>0</v>
      </c>
      <c r="D89" s="463">
        <v>0</v>
      </c>
      <c r="E89" s="462">
        <v>0</v>
      </c>
      <c r="F89" s="425">
        <v>0</v>
      </c>
    </row>
    <row r="90" spans="1:6">
      <c r="A90" s="461"/>
      <c r="B90" s="460"/>
      <c r="C90" s="459"/>
      <c r="D90" s="459"/>
      <c r="E90" s="458"/>
      <c r="F90" s="457"/>
    </row>
    <row r="91" spans="1:6" ht="21.6" thickBot="1">
      <c r="A91" s="456" t="s">
        <v>636</v>
      </c>
      <c r="B91" s="455" t="s">
        <v>635</v>
      </c>
      <c r="C91" s="454">
        <f>+C89+C87+C85+C83</f>
        <v>0</v>
      </c>
      <c r="D91" s="454">
        <f>+D89+D87+D85+D83</f>
        <v>0</v>
      </c>
      <c r="E91" s="454">
        <f>+E89+E87+E85+E83</f>
        <v>0</v>
      </c>
      <c r="F91" s="425">
        <v>0</v>
      </c>
    </row>
    <row r="92" spans="1:6" ht="22.5" customHeight="1" thickTop="1">
      <c r="A92" s="445"/>
      <c r="B92" s="450"/>
      <c r="C92" s="449"/>
      <c r="D92" s="448"/>
      <c r="E92" s="447"/>
      <c r="F92" s="446"/>
    </row>
    <row r="93" spans="1:6">
      <c r="A93" s="445"/>
      <c r="B93" s="444" t="s">
        <v>634</v>
      </c>
      <c r="C93" s="443">
        <f>+C31+C46+C59+C79+C91</f>
        <v>23534852.649999999</v>
      </c>
      <c r="D93" s="443">
        <f>+D31+D46+D59+D79+D91</f>
        <v>0</v>
      </c>
      <c r="E93" s="442">
        <f>+E31+E46+E59+E79+E91</f>
        <v>0</v>
      </c>
      <c r="F93" s="425">
        <f>E93/C93</f>
        <v>0</v>
      </c>
    </row>
    <row r="94" spans="1:6" ht="21.6" thickBot="1">
      <c r="A94" s="441"/>
      <c r="B94" s="440"/>
      <c r="C94" s="439"/>
      <c r="D94" s="438"/>
      <c r="E94" s="437"/>
      <c r="F94" s="436"/>
    </row>
    <row r="95" spans="1:6" ht="10.5" customHeight="1" thickTop="1">
      <c r="A95" s="429"/>
      <c r="B95" s="434"/>
      <c r="C95" s="433"/>
      <c r="D95" s="432"/>
      <c r="E95" s="431"/>
      <c r="F95" s="430"/>
    </row>
    <row r="96" spans="1:6">
      <c r="A96" s="429"/>
      <c r="B96" s="435" t="s">
        <v>633</v>
      </c>
      <c r="C96" s="426">
        <f>C93-C99</f>
        <v>22897036.649999999</v>
      </c>
      <c r="D96" s="426">
        <f>+D93-D99</f>
        <v>0</v>
      </c>
      <c r="E96" s="426">
        <f>+E93-E99</f>
        <v>0</v>
      </c>
      <c r="F96" s="425">
        <f>E96/C96</f>
        <v>0</v>
      </c>
    </row>
    <row r="97" spans="1:6" ht="6" customHeight="1" thickBot="1">
      <c r="A97" s="424"/>
      <c r="B97" s="423"/>
      <c r="C97" s="422"/>
      <c r="D97" s="421"/>
      <c r="E97" s="420"/>
      <c r="F97" s="419"/>
    </row>
    <row r="98" spans="1:6" ht="10.5" customHeight="1" thickTop="1">
      <c r="A98" s="429"/>
      <c r="B98" s="434"/>
      <c r="C98" s="433"/>
      <c r="D98" s="432"/>
      <c r="E98" s="431"/>
      <c r="F98" s="430"/>
    </row>
    <row r="99" spans="1:6">
      <c r="A99" s="429"/>
      <c r="B99" s="428" t="s">
        <v>632</v>
      </c>
      <c r="C99" s="426">
        <f>C79</f>
        <v>637816</v>
      </c>
      <c r="D99" s="426">
        <f>+D79</f>
        <v>0</v>
      </c>
      <c r="E99" s="426">
        <f>+E79</f>
        <v>0</v>
      </c>
      <c r="F99" s="425">
        <f>E99/C99</f>
        <v>0</v>
      </c>
    </row>
    <row r="100" spans="1:6" ht="9.75" customHeight="1" thickBot="1">
      <c r="A100" s="424"/>
      <c r="B100" s="423"/>
      <c r="C100" s="422"/>
      <c r="D100" s="421"/>
      <c r="E100" s="420"/>
      <c r="F100" s="419"/>
    </row>
    <row r="101" spans="1:6" ht="9" customHeight="1" thickTop="1">
      <c r="A101" s="417"/>
      <c r="B101" s="417"/>
      <c r="C101" s="418"/>
      <c r="D101" s="417"/>
      <c r="E101" s="417"/>
      <c r="F101" s="416"/>
    </row>
    <row r="102" spans="1:6" ht="45" customHeight="1">
      <c r="A102" s="730" t="s">
        <v>631</v>
      </c>
      <c r="B102" s="730"/>
      <c r="C102" s="730"/>
      <c r="D102" s="730"/>
      <c r="E102" s="730"/>
      <c r="F102" s="730"/>
    </row>
    <row r="103" spans="1:6" ht="27.75" customHeight="1">
      <c r="A103" s="730" t="s">
        <v>630</v>
      </c>
      <c r="B103" s="730"/>
      <c r="C103" s="730"/>
      <c r="D103" s="730"/>
      <c r="E103" s="730"/>
      <c r="F103" s="730"/>
    </row>
    <row r="104" spans="1:6" ht="71.25" customHeight="1">
      <c r="A104" s="730" t="s">
        <v>629</v>
      </c>
      <c r="B104" s="730"/>
      <c r="C104" s="730"/>
      <c r="D104" s="730"/>
      <c r="E104" s="730"/>
      <c r="F104" s="730"/>
    </row>
    <row r="105" spans="1:6" ht="7.5" customHeight="1"/>
    <row r="106" spans="1:6" ht="31.5" customHeight="1">
      <c r="C106" s="413"/>
    </row>
    <row r="107" spans="1:6">
      <c r="C107" s="413"/>
    </row>
    <row r="108" spans="1:6">
      <c r="C108" s="413"/>
    </row>
    <row r="109" spans="1:6">
      <c r="C109" s="413"/>
    </row>
  </sheetData>
  <sheetProtection selectLockedCells="1" selectUnlockedCells="1"/>
  <mergeCells count="13">
    <mergeCell ref="A104:F104"/>
    <mergeCell ref="E7:E8"/>
    <mergeCell ref="F7:F8"/>
    <mergeCell ref="A102:F102"/>
    <mergeCell ref="A103:F103"/>
    <mergeCell ref="A7:A8"/>
    <mergeCell ref="B7:B8"/>
    <mergeCell ref="C7:C8"/>
    <mergeCell ref="D7:D8"/>
    <mergeCell ref="A1:F1"/>
    <mergeCell ref="A3:F3"/>
    <mergeCell ref="A4:F4"/>
    <mergeCell ref="A5:F5"/>
  </mergeCells>
  <pageMargins left="0.74791666666666667" right="0.74791666666666667" top="0.98402777777777772" bottom="0.98402777777777772" header="0.51180555555555551" footer="0.51180555555555551"/>
  <pageSetup paperSize="9" scale="31" firstPageNumber="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sheetPr>
    <tabColor theme="8" tint="-0.249977111117893"/>
  </sheetPr>
  <dimension ref="A1:M106"/>
  <sheetViews>
    <sheetView view="pageBreakPreview" zoomScale="60" zoomScaleNormal="80" workbookViewId="0">
      <selection activeCell="C96" sqref="C96:C99"/>
    </sheetView>
  </sheetViews>
  <sheetFormatPr defaultColWidth="9" defaultRowHeight="21"/>
  <cols>
    <col min="1" max="1" width="23.6640625" style="413" customWidth="1"/>
    <col min="2" max="2" width="106.5546875" style="413" customWidth="1"/>
    <col min="3" max="3" width="36.5546875" style="415" customWidth="1"/>
    <col min="4" max="4" width="34.6640625" style="413" customWidth="1"/>
    <col min="5" max="5" width="30.33203125" style="413" customWidth="1"/>
    <col min="6" max="6" width="35.5546875" style="413" customWidth="1"/>
    <col min="7" max="7" width="10.109375" style="413" customWidth="1"/>
    <col min="8" max="12" width="9.109375" style="414" customWidth="1"/>
    <col min="13" max="16384" width="9" style="413"/>
  </cols>
  <sheetData>
    <row r="1" spans="1:13" ht="21.75" customHeight="1">
      <c r="A1" s="727" t="s">
        <v>714</v>
      </c>
      <c r="B1" s="727"/>
      <c r="C1" s="727"/>
      <c r="D1" s="727"/>
      <c r="E1" s="727"/>
      <c r="F1" s="727"/>
      <c r="I1" s="522"/>
      <c r="M1" s="414"/>
    </row>
    <row r="2" spans="1:13" ht="21.75" customHeight="1">
      <c r="A2" s="523"/>
      <c r="B2" s="523"/>
      <c r="C2" s="523"/>
      <c r="D2" s="523"/>
      <c r="E2" s="523"/>
      <c r="F2" s="523"/>
      <c r="I2" s="522"/>
      <c r="M2" s="414"/>
    </row>
    <row r="3" spans="1:13" s="414" customFormat="1" ht="28.5" customHeight="1">
      <c r="A3" s="728" t="s">
        <v>711</v>
      </c>
      <c r="B3" s="728"/>
      <c r="C3" s="728"/>
      <c r="D3" s="728"/>
      <c r="E3" s="728"/>
      <c r="F3" s="728"/>
      <c r="G3" s="521"/>
      <c r="H3" s="521"/>
      <c r="I3" s="521"/>
    </row>
    <row r="4" spans="1:13" s="414" customFormat="1" ht="17.25" customHeight="1">
      <c r="A4" s="728" t="s">
        <v>715</v>
      </c>
      <c r="B4" s="728"/>
      <c r="C4" s="728"/>
      <c r="D4" s="728"/>
      <c r="E4" s="728"/>
      <c r="F4" s="728"/>
      <c r="G4" s="521"/>
      <c r="H4" s="521"/>
      <c r="I4" s="521"/>
    </row>
    <row r="5" spans="1:13" s="414" customFormat="1" ht="21.75" customHeight="1">
      <c r="A5" s="729" t="s">
        <v>709</v>
      </c>
      <c r="B5" s="729"/>
      <c r="C5" s="729"/>
      <c r="D5" s="729"/>
      <c r="E5" s="729"/>
      <c r="F5" s="729"/>
      <c r="G5" s="521"/>
      <c r="H5" s="521"/>
      <c r="I5" s="521"/>
    </row>
    <row r="6" spans="1:13" s="414" customFormat="1" ht="4.2" customHeight="1" thickBot="1">
      <c r="A6" s="520"/>
      <c r="B6" s="520"/>
      <c r="C6" s="520"/>
      <c r="D6" s="520"/>
      <c r="E6" s="520"/>
      <c r="F6" s="520"/>
    </row>
    <row r="7" spans="1:13" s="529" customFormat="1" ht="54" customHeight="1" thickTop="1" thickBot="1">
      <c r="A7" s="733" t="s">
        <v>708</v>
      </c>
      <c r="B7" s="724" t="s">
        <v>1</v>
      </c>
      <c r="C7" s="725" t="s">
        <v>707</v>
      </c>
      <c r="D7" s="725" t="s">
        <v>706</v>
      </c>
      <c r="E7" s="725" t="s">
        <v>705</v>
      </c>
      <c r="F7" s="732" t="s">
        <v>704</v>
      </c>
    </row>
    <row r="8" spans="1:13" s="529" customFormat="1" ht="44.4" customHeight="1" thickTop="1" thickBot="1">
      <c r="A8" s="733"/>
      <c r="B8" s="724"/>
      <c r="C8" s="726"/>
      <c r="D8" s="726"/>
      <c r="E8" s="731"/>
      <c r="F8" s="732"/>
    </row>
    <row r="9" spans="1:13" ht="21.6" thickTop="1">
      <c r="A9" s="488"/>
      <c r="B9" s="448"/>
      <c r="C9" s="418"/>
      <c r="D9" s="448"/>
      <c r="E9" s="447"/>
      <c r="F9" s="472"/>
    </row>
    <row r="10" spans="1:13" ht="15" customHeight="1">
      <c r="A10" s="518"/>
      <c r="B10" s="517" t="s">
        <v>703</v>
      </c>
      <c r="C10" s="516"/>
      <c r="D10" s="473"/>
      <c r="E10" s="505"/>
      <c r="F10" s="515"/>
    </row>
    <row r="11" spans="1:13">
      <c r="A11" s="503"/>
      <c r="B11" s="495"/>
      <c r="C11" s="502"/>
      <c r="D11" s="473"/>
      <c r="E11" s="505"/>
      <c r="F11" s="512"/>
    </row>
    <row r="12" spans="1:13" ht="16.5" customHeight="1">
      <c r="A12" s="503" t="s">
        <v>702</v>
      </c>
      <c r="B12" s="495" t="s">
        <v>701</v>
      </c>
      <c r="C12" s="465">
        <v>0</v>
      </c>
      <c r="D12" s="463"/>
      <c r="E12" s="463"/>
      <c r="F12" s="457"/>
    </row>
    <row r="13" spans="1:13">
      <c r="A13" s="503"/>
      <c r="B13" s="510" t="s">
        <v>694</v>
      </c>
      <c r="C13" s="481">
        <v>0</v>
      </c>
      <c r="D13" s="480"/>
      <c r="E13" s="480"/>
      <c r="F13" s="457"/>
    </row>
    <row r="14" spans="1:13">
      <c r="A14" s="503"/>
      <c r="B14" s="511" t="s">
        <v>700</v>
      </c>
      <c r="C14" s="465">
        <f>+C12-C13</f>
        <v>0</v>
      </c>
      <c r="D14" s="465">
        <v>0</v>
      </c>
      <c r="E14" s="465">
        <v>0</v>
      </c>
      <c r="F14" s="425">
        <v>0</v>
      </c>
    </row>
    <row r="15" spans="1:13" ht="36" customHeight="1">
      <c r="A15" s="488"/>
      <c r="B15" s="473"/>
      <c r="C15" s="514"/>
      <c r="D15" s="473"/>
      <c r="E15" s="505"/>
      <c r="F15" s="472"/>
    </row>
    <row r="16" spans="1:13">
      <c r="A16" s="503" t="s">
        <v>699</v>
      </c>
      <c r="B16" s="435" t="s">
        <v>698</v>
      </c>
      <c r="C16" s="465">
        <v>0</v>
      </c>
      <c r="D16" s="463"/>
      <c r="E16" s="463"/>
      <c r="F16" s="457"/>
    </row>
    <row r="17" spans="1:8">
      <c r="A17" s="503"/>
      <c r="B17" s="510" t="s">
        <v>694</v>
      </c>
      <c r="C17" s="480">
        <v>0</v>
      </c>
      <c r="D17" s="480"/>
      <c r="E17" s="480"/>
      <c r="F17" s="457"/>
    </row>
    <row r="18" spans="1:8" ht="42">
      <c r="A18" s="503"/>
      <c r="B18" s="511" t="s">
        <v>697</v>
      </c>
      <c r="C18" s="465">
        <f>+C16-C17</f>
        <v>0</v>
      </c>
      <c r="D18" s="463">
        <f>+D16-D17</f>
        <v>0</v>
      </c>
      <c r="E18" s="463">
        <f>+E16-E17</f>
        <v>0</v>
      </c>
      <c r="F18" s="425">
        <v>0</v>
      </c>
    </row>
    <row r="19" spans="1:8" ht="27.75" customHeight="1">
      <c r="A19" s="503"/>
      <c r="B19" s="513"/>
      <c r="C19" s="502"/>
      <c r="D19" s="473"/>
      <c r="E19" s="505"/>
      <c r="F19" s="512"/>
    </row>
    <row r="20" spans="1:8">
      <c r="A20" s="503" t="s">
        <v>696</v>
      </c>
      <c r="B20" s="435" t="s">
        <v>695</v>
      </c>
      <c r="C20" s="463">
        <v>0</v>
      </c>
      <c r="D20" s="463"/>
      <c r="E20" s="463"/>
      <c r="F20" s="457"/>
      <c r="G20" s="417"/>
    </row>
    <row r="21" spans="1:8">
      <c r="A21" s="503"/>
      <c r="B21" s="510" t="s">
        <v>694</v>
      </c>
      <c r="C21" s="480">
        <v>0</v>
      </c>
      <c r="D21" s="480"/>
      <c r="E21" s="480"/>
      <c r="F21" s="457"/>
    </row>
    <row r="22" spans="1:8" ht="39" customHeight="1">
      <c r="A22" s="503"/>
      <c r="B22" s="511" t="s">
        <v>693</v>
      </c>
      <c r="C22" s="463">
        <f>+C20-C21</f>
        <v>0</v>
      </c>
      <c r="D22" s="463">
        <f>+D20-D21</f>
        <v>0</v>
      </c>
      <c r="E22" s="463">
        <f>+E20-E21</f>
        <v>0</v>
      </c>
      <c r="F22" s="425"/>
    </row>
    <row r="23" spans="1:8" ht="30.75" customHeight="1">
      <c r="A23" s="503"/>
      <c r="B23" s="510"/>
      <c r="C23" s="502"/>
      <c r="D23" s="480"/>
      <c r="E23" s="479"/>
      <c r="F23" s="457"/>
    </row>
    <row r="24" spans="1:8">
      <c r="A24" s="509" t="s">
        <v>692</v>
      </c>
      <c r="B24" s="508" t="s">
        <v>691</v>
      </c>
      <c r="C24" s="465">
        <v>0</v>
      </c>
      <c r="D24" s="463">
        <v>0</v>
      </c>
      <c r="E24" s="462">
        <v>0</v>
      </c>
      <c r="F24" s="425">
        <v>0</v>
      </c>
    </row>
    <row r="25" spans="1:8">
      <c r="A25" s="461"/>
      <c r="B25" s="495"/>
      <c r="C25" s="502"/>
      <c r="D25" s="473"/>
      <c r="E25" s="507"/>
      <c r="F25" s="457"/>
    </row>
    <row r="26" spans="1:8">
      <c r="A26" s="503"/>
      <c r="B26" s="495"/>
      <c r="C26" s="502"/>
      <c r="D26" s="506"/>
      <c r="E26" s="507"/>
      <c r="F26" s="457"/>
    </row>
    <row r="27" spans="1:8">
      <c r="A27" s="503" t="s">
        <v>690</v>
      </c>
      <c r="B27" s="495" t="s">
        <v>689</v>
      </c>
      <c r="C27" s="465">
        <v>0</v>
      </c>
      <c r="D27" s="463">
        <v>0</v>
      </c>
      <c r="E27" s="462">
        <v>0</v>
      </c>
      <c r="F27" s="425">
        <v>0</v>
      </c>
    </row>
    <row r="28" spans="1:8">
      <c r="A28" s="488"/>
      <c r="B28" s="473"/>
      <c r="C28" s="418"/>
      <c r="D28" s="506"/>
      <c r="E28" s="505"/>
      <c r="F28" s="472"/>
    </row>
    <row r="29" spans="1:8" ht="42">
      <c r="A29" s="503" t="s">
        <v>688</v>
      </c>
      <c r="B29" s="504" t="s">
        <v>687</v>
      </c>
      <c r="C29" s="463">
        <v>0</v>
      </c>
      <c r="D29" s="463">
        <v>0</v>
      </c>
      <c r="E29" s="462">
        <v>0</v>
      </c>
      <c r="F29" s="425"/>
    </row>
    <row r="30" spans="1:8">
      <c r="A30" s="503"/>
      <c r="B30" s="495"/>
      <c r="C30" s="502"/>
      <c r="D30" s="480"/>
      <c r="E30" s="479"/>
      <c r="F30" s="425"/>
      <c r="G30" s="527"/>
      <c r="H30" s="451"/>
    </row>
    <row r="31" spans="1:8" ht="21.6" thickBot="1">
      <c r="A31" s="456" t="s">
        <v>686</v>
      </c>
      <c r="B31" s="471" t="s">
        <v>685</v>
      </c>
      <c r="C31" s="454">
        <f>C12+C16+C20+C24+C27+C29</f>
        <v>0</v>
      </c>
      <c r="D31" s="454">
        <f>D14+D18+D22+D24+D27+D29</f>
        <v>0</v>
      </c>
      <c r="E31" s="454">
        <f>E14+E18+E22+E24+E27+E29</f>
        <v>0</v>
      </c>
      <c r="F31" s="452">
        <v>0</v>
      </c>
      <c r="G31" s="524"/>
      <c r="H31" s="451"/>
    </row>
    <row r="32" spans="1:8" ht="21.6" thickTop="1">
      <c r="A32" s="487"/>
      <c r="B32" s="460" t="s">
        <v>684</v>
      </c>
      <c r="C32" s="418"/>
      <c r="D32" s="473"/>
      <c r="E32" s="417"/>
      <c r="F32" s="446"/>
      <c r="G32" s="528"/>
    </row>
    <row r="33" spans="1:8">
      <c r="A33" s="461"/>
      <c r="B33" s="460"/>
      <c r="C33" s="418"/>
      <c r="D33" s="473"/>
      <c r="E33" s="417"/>
      <c r="F33" s="472"/>
      <c r="G33" s="528"/>
    </row>
    <row r="34" spans="1:8">
      <c r="A34" s="461" t="s">
        <v>683</v>
      </c>
      <c r="B34" s="460" t="s">
        <v>19</v>
      </c>
      <c r="C34" s="490">
        <v>22714060.07</v>
      </c>
      <c r="D34" s="463">
        <v>0</v>
      </c>
      <c r="E34" s="462">
        <v>0</v>
      </c>
      <c r="F34" s="425">
        <f>E34/C34</f>
        <v>0</v>
      </c>
    </row>
    <row r="35" spans="1:8">
      <c r="A35" s="461"/>
      <c r="B35" s="477"/>
      <c r="C35" s="491"/>
      <c r="D35" s="473"/>
      <c r="E35" s="417"/>
      <c r="F35" s="472"/>
    </row>
    <row r="36" spans="1:8">
      <c r="A36" s="461" t="s">
        <v>682</v>
      </c>
      <c r="B36" s="460" t="s">
        <v>681</v>
      </c>
      <c r="C36" s="490">
        <v>0</v>
      </c>
      <c r="D36" s="463">
        <v>0</v>
      </c>
      <c r="E36" s="462">
        <v>0</v>
      </c>
      <c r="F36" s="425">
        <v>0</v>
      </c>
    </row>
    <row r="37" spans="1:8">
      <c r="A37" s="461"/>
      <c r="B37" s="477"/>
      <c r="C37" s="491"/>
      <c r="D37" s="494"/>
      <c r="E37" s="493"/>
      <c r="F37" s="492"/>
    </row>
    <row r="38" spans="1:8">
      <c r="A38" s="461" t="s">
        <v>680</v>
      </c>
      <c r="B38" s="460" t="s">
        <v>679</v>
      </c>
      <c r="C38" s="490">
        <v>0</v>
      </c>
      <c r="D38" s="463">
        <v>0</v>
      </c>
      <c r="E38" s="462">
        <v>0</v>
      </c>
      <c r="F38" s="425">
        <v>0</v>
      </c>
    </row>
    <row r="39" spans="1:8">
      <c r="A39" s="461"/>
      <c r="B39" s="499"/>
      <c r="C39" s="491"/>
      <c r="D39" s="494"/>
      <c r="E39" s="493"/>
      <c r="F39" s="492"/>
    </row>
    <row r="40" spans="1:8">
      <c r="A40" s="461" t="s">
        <v>678</v>
      </c>
      <c r="B40" s="495" t="s">
        <v>21</v>
      </c>
      <c r="C40" s="490">
        <v>0</v>
      </c>
      <c r="D40" s="463">
        <v>0</v>
      </c>
      <c r="E40" s="462">
        <v>0</v>
      </c>
      <c r="F40" s="425">
        <v>0</v>
      </c>
    </row>
    <row r="41" spans="1:8">
      <c r="A41" s="461"/>
      <c r="B41" s="477"/>
      <c r="C41" s="418"/>
      <c r="D41" s="473"/>
      <c r="E41" s="417"/>
      <c r="F41" s="472"/>
    </row>
    <row r="42" spans="1:8">
      <c r="A42" s="461" t="s">
        <v>677</v>
      </c>
      <c r="B42" s="460" t="s">
        <v>676</v>
      </c>
      <c r="C42" s="465">
        <v>0</v>
      </c>
      <c r="D42" s="463"/>
      <c r="E42" s="463"/>
      <c r="F42" s="457"/>
    </row>
    <row r="43" spans="1:8">
      <c r="A43" s="488"/>
      <c r="B43" s="484" t="s">
        <v>675</v>
      </c>
      <c r="C43" s="481">
        <v>0</v>
      </c>
      <c r="D43" s="480"/>
      <c r="E43" s="480"/>
      <c r="F43" s="457"/>
      <c r="G43" s="526"/>
      <c r="H43" s="451"/>
    </row>
    <row r="44" spans="1:8">
      <c r="A44" s="488"/>
      <c r="B44" s="478" t="s">
        <v>674</v>
      </c>
      <c r="C44" s="463">
        <f>+C42-C43</f>
        <v>0</v>
      </c>
      <c r="D44" s="463">
        <f>+D42-D43</f>
        <v>0</v>
      </c>
      <c r="E44" s="463">
        <f>+E42-E43</f>
        <v>0</v>
      </c>
      <c r="F44" s="425">
        <v>0</v>
      </c>
    </row>
    <row r="45" spans="1:8">
      <c r="A45" s="488"/>
      <c r="B45" s="475"/>
      <c r="C45" s="489"/>
      <c r="D45" s="473"/>
      <c r="E45" s="417"/>
      <c r="F45" s="472"/>
      <c r="G45" s="527"/>
      <c r="H45" s="451"/>
    </row>
    <row r="46" spans="1:8" ht="21.6" thickBot="1">
      <c r="A46" s="456" t="s">
        <v>673</v>
      </c>
      <c r="B46" s="471" t="s">
        <v>672</v>
      </c>
      <c r="C46" s="454">
        <f>+C42+C40+C38+C36+C34</f>
        <v>22714060.07</v>
      </c>
      <c r="D46" s="454">
        <f>+D44+D40+D38+D36+D34</f>
        <v>0</v>
      </c>
      <c r="E46" s="454">
        <f>+E44+E40+E38+E36+E34</f>
        <v>0</v>
      </c>
      <c r="F46" s="452">
        <f>E46/C46</f>
        <v>0</v>
      </c>
    </row>
    <row r="47" spans="1:8" ht="21.6" thickTop="1">
      <c r="A47" s="487"/>
      <c r="B47" s="460" t="s">
        <v>671</v>
      </c>
      <c r="C47" s="489"/>
      <c r="D47" s="473"/>
      <c r="E47" s="417"/>
      <c r="F47" s="446"/>
    </row>
    <row r="48" spans="1:8">
      <c r="A48" s="461"/>
      <c r="B48" s="497" t="s">
        <v>276</v>
      </c>
      <c r="C48" s="496"/>
      <c r="D48" s="473"/>
      <c r="E48" s="417"/>
      <c r="F48" s="472"/>
    </row>
    <row r="49" spans="1:8">
      <c r="A49" s="461" t="s">
        <v>670</v>
      </c>
      <c r="B49" s="495" t="s">
        <v>26</v>
      </c>
      <c r="C49" s="490">
        <v>1000</v>
      </c>
      <c r="D49" s="465">
        <v>0</v>
      </c>
      <c r="E49" s="464">
        <v>0</v>
      </c>
      <c r="F49" s="425">
        <f>E49/C49</f>
        <v>0</v>
      </c>
    </row>
    <row r="50" spans="1:8">
      <c r="A50" s="461"/>
      <c r="B50" s="477"/>
      <c r="C50" s="491"/>
      <c r="D50" s="473"/>
      <c r="E50" s="417"/>
      <c r="F50" s="472"/>
    </row>
    <row r="51" spans="1:8" ht="42">
      <c r="A51" s="461" t="s">
        <v>669</v>
      </c>
      <c r="B51" s="495" t="s">
        <v>28</v>
      </c>
      <c r="C51" s="490">
        <v>100</v>
      </c>
      <c r="D51" s="465">
        <v>0</v>
      </c>
      <c r="E51" s="464">
        <v>0</v>
      </c>
      <c r="F51" s="425">
        <f>E51/C51</f>
        <v>0</v>
      </c>
    </row>
    <row r="52" spans="1:8">
      <c r="A52" s="461"/>
      <c r="B52" s="477"/>
      <c r="C52" s="491"/>
      <c r="D52" s="494"/>
      <c r="E52" s="493"/>
      <c r="F52" s="492"/>
    </row>
    <row r="53" spans="1:8">
      <c r="A53" s="461" t="s">
        <v>668</v>
      </c>
      <c r="B53" s="460" t="s">
        <v>30</v>
      </c>
      <c r="C53" s="490">
        <v>20</v>
      </c>
      <c r="D53" s="465">
        <v>0</v>
      </c>
      <c r="E53" s="464">
        <v>0</v>
      </c>
      <c r="F53" s="425">
        <f>E53/C53</f>
        <v>0</v>
      </c>
    </row>
    <row r="54" spans="1:8">
      <c r="A54" s="461"/>
      <c r="B54" s="477"/>
      <c r="C54" s="491"/>
      <c r="D54" s="473"/>
      <c r="E54" s="417"/>
      <c r="F54" s="472"/>
    </row>
    <row r="55" spans="1:8">
      <c r="A55" s="461" t="s">
        <v>667</v>
      </c>
      <c r="B55" s="460" t="s">
        <v>666</v>
      </c>
      <c r="C55" s="490">
        <v>0</v>
      </c>
      <c r="D55" s="463">
        <v>0</v>
      </c>
      <c r="E55" s="462">
        <v>0</v>
      </c>
      <c r="F55" s="425">
        <v>0</v>
      </c>
    </row>
    <row r="56" spans="1:8">
      <c r="A56" s="461"/>
      <c r="B56" s="477"/>
      <c r="C56" s="491"/>
      <c r="D56" s="473"/>
      <c r="E56" s="417"/>
      <c r="F56" s="472"/>
    </row>
    <row r="57" spans="1:8">
      <c r="A57" s="461" t="s">
        <v>665</v>
      </c>
      <c r="B57" s="460" t="s">
        <v>32</v>
      </c>
      <c r="C57" s="490">
        <v>196822.58</v>
      </c>
      <c r="D57" s="465">
        <v>0</v>
      </c>
      <c r="E57" s="464">
        <v>0</v>
      </c>
      <c r="F57" s="425">
        <f>E57/C57</f>
        <v>0</v>
      </c>
    </row>
    <row r="58" spans="1:8">
      <c r="A58" s="488"/>
      <c r="B58" s="473"/>
      <c r="C58" s="489"/>
      <c r="D58" s="473"/>
      <c r="E58" s="417"/>
      <c r="F58" s="472"/>
      <c r="G58" s="526"/>
      <c r="H58" s="451"/>
    </row>
    <row r="59" spans="1:8" ht="21.6" thickBot="1">
      <c r="A59" s="456" t="s">
        <v>664</v>
      </c>
      <c r="B59" s="471" t="s">
        <v>663</v>
      </c>
      <c r="C59" s="454">
        <f>+C57+C55+C53+C51+C49</f>
        <v>197942.58</v>
      </c>
      <c r="D59" s="454">
        <f>+D57+D55+D53+D51+D49</f>
        <v>0</v>
      </c>
      <c r="E59" s="453">
        <f>+E57+E55+E53+E51+E49</f>
        <v>0</v>
      </c>
      <c r="F59" s="452">
        <f>E59/C59</f>
        <v>0</v>
      </c>
      <c r="H59" s="451"/>
    </row>
    <row r="60" spans="1:8" ht="21.6" thickTop="1">
      <c r="A60" s="488"/>
      <c r="B60" s="473"/>
      <c r="C60" s="418"/>
      <c r="D60" s="473"/>
      <c r="E60" s="417"/>
      <c r="F60" s="446"/>
    </row>
    <row r="61" spans="1:8">
      <c r="A61" s="487"/>
      <c r="B61" s="460" t="s">
        <v>662</v>
      </c>
      <c r="C61" s="418"/>
      <c r="D61" s="473"/>
      <c r="E61" s="417"/>
      <c r="F61" s="472"/>
    </row>
    <row r="62" spans="1:8">
      <c r="A62" s="486"/>
      <c r="B62" s="485"/>
      <c r="C62" s="418"/>
      <c r="D62" s="473"/>
      <c r="E62" s="417"/>
      <c r="F62" s="472"/>
    </row>
    <row r="63" spans="1:8">
      <c r="A63" s="461" t="s">
        <v>661</v>
      </c>
      <c r="B63" s="460" t="s">
        <v>660</v>
      </c>
      <c r="C63" s="463">
        <v>0</v>
      </c>
      <c r="D63" s="463">
        <v>0</v>
      </c>
      <c r="E63" s="462">
        <v>0</v>
      </c>
      <c r="F63" s="425">
        <v>0</v>
      </c>
    </row>
    <row r="64" spans="1:8">
      <c r="A64" s="461"/>
      <c r="B64" s="475"/>
      <c r="C64" s="463"/>
      <c r="D64" s="463"/>
      <c r="E64" s="462"/>
      <c r="F64" s="472"/>
    </row>
    <row r="65" spans="1:7">
      <c r="A65" s="461" t="s">
        <v>659</v>
      </c>
      <c r="B65" s="460" t="s">
        <v>37</v>
      </c>
      <c r="C65" s="465">
        <v>611616</v>
      </c>
      <c r="D65" s="480"/>
      <c r="E65" s="479"/>
      <c r="F65" s="457"/>
    </row>
    <row r="66" spans="1:7">
      <c r="A66" s="461"/>
      <c r="B66" s="484" t="s">
        <v>658</v>
      </c>
      <c r="C66" s="481">
        <v>611616</v>
      </c>
      <c r="D66" s="480"/>
      <c r="E66" s="479"/>
      <c r="F66" s="457"/>
    </row>
    <row r="67" spans="1:7">
      <c r="A67" s="461"/>
      <c r="B67" s="482" t="s">
        <v>657</v>
      </c>
      <c r="C67" s="481">
        <v>0</v>
      </c>
      <c r="D67" s="480"/>
      <c r="E67" s="479"/>
      <c r="F67" s="457"/>
    </row>
    <row r="68" spans="1:7">
      <c r="A68" s="461"/>
      <c r="B68" s="478" t="s">
        <v>656</v>
      </c>
      <c r="C68" s="463">
        <f>+C65-C66-C67</f>
        <v>0</v>
      </c>
      <c r="D68" s="463">
        <f>+D65-D66-D67</f>
        <v>0</v>
      </c>
      <c r="E68" s="463">
        <f>+E65-E66-E67</f>
        <v>0</v>
      </c>
      <c r="F68" s="425">
        <v>0</v>
      </c>
    </row>
    <row r="69" spans="1:7">
      <c r="A69" s="461"/>
      <c r="B69" s="477"/>
      <c r="C69" s="418"/>
      <c r="D69" s="473"/>
      <c r="E69" s="417"/>
      <c r="F69" s="472"/>
    </row>
    <row r="70" spans="1:7">
      <c r="A70" s="461" t="s">
        <v>655</v>
      </c>
      <c r="B70" s="460" t="s">
        <v>654</v>
      </c>
      <c r="C70" s="465">
        <v>0</v>
      </c>
      <c r="D70" s="480"/>
      <c r="E70" s="479"/>
      <c r="F70" s="457"/>
    </row>
    <row r="71" spans="1:7">
      <c r="A71" s="461"/>
      <c r="B71" s="484" t="s">
        <v>653</v>
      </c>
      <c r="C71" s="481">
        <v>0</v>
      </c>
      <c r="D71" s="480"/>
      <c r="E71" s="479"/>
      <c r="F71" s="457"/>
    </row>
    <row r="72" spans="1:7">
      <c r="A72" s="461"/>
      <c r="B72" s="482" t="s">
        <v>652</v>
      </c>
      <c r="C72" s="480">
        <v>0</v>
      </c>
      <c r="D72" s="480"/>
      <c r="E72" s="479"/>
      <c r="F72" s="457"/>
    </row>
    <row r="73" spans="1:7">
      <c r="A73" s="461"/>
      <c r="B73" s="478" t="s">
        <v>651</v>
      </c>
      <c r="C73" s="463">
        <f>+C70-C71-C72</f>
        <v>0</v>
      </c>
      <c r="D73" s="463">
        <f>+D70-D71-D72</f>
        <v>0</v>
      </c>
      <c r="E73" s="463">
        <f>+E70-E71-E72</f>
        <v>0</v>
      </c>
      <c r="F73" s="425">
        <v>0</v>
      </c>
    </row>
    <row r="74" spans="1:7">
      <c r="A74" s="461"/>
      <c r="B74" s="477"/>
      <c r="C74" s="418"/>
      <c r="D74" s="473"/>
      <c r="E74" s="417"/>
      <c r="F74" s="472"/>
      <c r="G74" s="414"/>
    </row>
    <row r="75" spans="1:7">
      <c r="A75" s="461" t="s">
        <v>650</v>
      </c>
      <c r="B75" s="460" t="s">
        <v>649</v>
      </c>
      <c r="C75" s="465">
        <v>0</v>
      </c>
      <c r="D75" s="465">
        <v>0</v>
      </c>
      <c r="E75" s="464">
        <v>0</v>
      </c>
      <c r="F75" s="425">
        <v>0</v>
      </c>
    </row>
    <row r="76" spans="1:7">
      <c r="A76" s="476"/>
      <c r="B76" s="475"/>
      <c r="C76" s="418"/>
      <c r="D76" s="473"/>
      <c r="E76" s="417"/>
      <c r="F76" s="472"/>
    </row>
    <row r="77" spans="1:7">
      <c r="A77" s="474" t="s">
        <v>648</v>
      </c>
      <c r="B77" s="460" t="s">
        <v>39</v>
      </c>
      <c r="C77" s="463">
        <v>0</v>
      </c>
      <c r="D77" s="463">
        <v>0</v>
      </c>
      <c r="E77" s="462">
        <v>0</v>
      </c>
      <c r="F77" s="425">
        <v>0</v>
      </c>
    </row>
    <row r="78" spans="1:7">
      <c r="A78" s="445"/>
      <c r="B78" s="473"/>
      <c r="C78" s="418"/>
      <c r="D78" s="473"/>
      <c r="E78" s="417"/>
      <c r="F78" s="472"/>
    </row>
    <row r="79" spans="1:7" ht="16.5" customHeight="1" thickBot="1">
      <c r="A79" s="456" t="s">
        <v>647</v>
      </c>
      <c r="B79" s="471" t="s">
        <v>646</v>
      </c>
      <c r="C79" s="454">
        <f>+C77+C75+C70+C65+C63</f>
        <v>611616</v>
      </c>
      <c r="D79" s="454">
        <f>+D77+D75+D73+D68+D63</f>
        <v>0</v>
      </c>
      <c r="E79" s="453">
        <f>+E77+E75+E73+E68+E63</f>
        <v>0</v>
      </c>
      <c r="F79" s="452">
        <f>E79/C79</f>
        <v>0</v>
      </c>
      <c r="G79" s="526"/>
    </row>
    <row r="80" spans="1:7" ht="16.5" customHeight="1" thickTop="1">
      <c r="A80" s="467"/>
      <c r="B80" s="470"/>
      <c r="C80" s="469"/>
      <c r="D80" s="459"/>
      <c r="E80" s="458"/>
      <c r="F80" s="457"/>
    </row>
    <row r="81" spans="1:6" ht="16.5" customHeight="1">
      <c r="A81" s="467"/>
      <c r="B81" s="468" t="s">
        <v>645</v>
      </c>
      <c r="C81" s="459"/>
      <c r="D81" s="459"/>
      <c r="E81" s="458"/>
      <c r="F81" s="457"/>
    </row>
    <row r="82" spans="1:6" ht="16.5" customHeight="1">
      <c r="A82" s="467"/>
      <c r="B82" s="466"/>
      <c r="C82" s="459"/>
      <c r="D82" s="459"/>
      <c r="E82" s="458"/>
      <c r="F82" s="457"/>
    </row>
    <row r="83" spans="1:6" ht="16.5" customHeight="1">
      <c r="A83" s="461" t="s">
        <v>644</v>
      </c>
      <c r="B83" s="460" t="s">
        <v>643</v>
      </c>
      <c r="C83" s="463">
        <v>0</v>
      </c>
      <c r="D83" s="463">
        <v>0</v>
      </c>
      <c r="E83" s="462">
        <v>0</v>
      </c>
      <c r="F83" s="425">
        <v>0</v>
      </c>
    </row>
    <row r="84" spans="1:6" ht="16.5" customHeight="1">
      <c r="A84" s="461"/>
      <c r="B84" s="460"/>
      <c r="C84" s="459"/>
      <c r="D84" s="459"/>
      <c r="E84" s="458"/>
      <c r="F84" s="457"/>
    </row>
    <row r="85" spans="1:6" ht="16.5" customHeight="1">
      <c r="A85" s="461" t="s">
        <v>642</v>
      </c>
      <c r="B85" s="460" t="s">
        <v>641</v>
      </c>
      <c r="C85" s="463">
        <v>0</v>
      </c>
      <c r="D85" s="463">
        <v>0</v>
      </c>
      <c r="E85" s="462">
        <v>0</v>
      </c>
      <c r="F85" s="425">
        <v>0</v>
      </c>
    </row>
    <row r="86" spans="1:6" ht="16.5" customHeight="1">
      <c r="A86" s="461"/>
      <c r="B86" s="460"/>
      <c r="C86" s="459"/>
      <c r="D86" s="459"/>
      <c r="E86" s="458"/>
      <c r="F86" s="457"/>
    </row>
    <row r="87" spans="1:6" ht="16.5" customHeight="1">
      <c r="A87" s="461" t="s">
        <v>640</v>
      </c>
      <c r="B87" s="460" t="s">
        <v>639</v>
      </c>
      <c r="C87" s="465">
        <v>0</v>
      </c>
      <c r="D87" s="465">
        <v>0</v>
      </c>
      <c r="E87" s="464">
        <v>0</v>
      </c>
      <c r="F87" s="425">
        <v>0</v>
      </c>
    </row>
    <row r="88" spans="1:6" ht="24" customHeight="1">
      <c r="A88" s="461"/>
      <c r="B88" s="460"/>
      <c r="C88" s="459"/>
      <c r="D88" s="459"/>
      <c r="E88" s="458"/>
      <c r="F88" s="457"/>
    </row>
    <row r="89" spans="1:6">
      <c r="A89" s="461" t="s">
        <v>638</v>
      </c>
      <c r="B89" s="460" t="s">
        <v>637</v>
      </c>
      <c r="C89" s="463">
        <v>0</v>
      </c>
      <c r="D89" s="463">
        <v>0</v>
      </c>
      <c r="E89" s="462">
        <v>0</v>
      </c>
      <c r="F89" s="425">
        <v>0</v>
      </c>
    </row>
    <row r="90" spans="1:6">
      <c r="A90" s="461"/>
      <c r="B90" s="460"/>
      <c r="C90" s="459"/>
      <c r="D90" s="459"/>
      <c r="E90" s="458"/>
      <c r="F90" s="457"/>
    </row>
    <row r="91" spans="1:6" ht="21.6" thickBot="1">
      <c r="A91" s="456" t="s">
        <v>636</v>
      </c>
      <c r="B91" s="455" t="s">
        <v>635</v>
      </c>
      <c r="C91" s="454">
        <f>+C89+C87+C85+C83</f>
        <v>0</v>
      </c>
      <c r="D91" s="498">
        <f>+D89+D87+D85+D83</f>
        <v>0</v>
      </c>
      <c r="E91" s="454">
        <f>+E89+E87+E85+E83</f>
        <v>0</v>
      </c>
      <c r="F91" s="452">
        <v>0</v>
      </c>
    </row>
    <row r="92" spans="1:6" ht="22.5" customHeight="1" thickTop="1">
      <c r="A92" s="445"/>
      <c r="B92" s="450"/>
      <c r="C92" s="449"/>
      <c r="D92" s="448"/>
      <c r="E92" s="447"/>
      <c r="F92" s="446"/>
    </row>
    <row r="93" spans="1:6">
      <c r="A93" s="445"/>
      <c r="B93" s="444" t="s">
        <v>634</v>
      </c>
      <c r="C93" s="443">
        <f>+C31+C46+C59+C79+C91</f>
        <v>23523618.649999999</v>
      </c>
      <c r="D93" s="443">
        <f>+D31+D46+D59+D79+D91</f>
        <v>0</v>
      </c>
      <c r="E93" s="442">
        <f>+E31+E46+E59+E79+E91</f>
        <v>0</v>
      </c>
      <c r="F93" s="425">
        <f>E93/C93</f>
        <v>0</v>
      </c>
    </row>
    <row r="94" spans="1:6" ht="21.6" thickBot="1">
      <c r="A94" s="441"/>
      <c r="B94" s="440"/>
      <c r="C94" s="439"/>
      <c r="D94" s="438"/>
      <c r="E94" s="437"/>
      <c r="F94" s="436"/>
    </row>
    <row r="95" spans="1:6" s="414" customFormat="1" ht="10.5" customHeight="1" thickTop="1">
      <c r="A95" s="429"/>
      <c r="B95" s="434"/>
      <c r="C95" s="433"/>
      <c r="D95" s="432"/>
      <c r="E95" s="431"/>
      <c r="F95" s="430"/>
    </row>
    <row r="96" spans="1:6" s="414" customFormat="1">
      <c r="A96" s="429"/>
      <c r="B96" s="435" t="s">
        <v>633</v>
      </c>
      <c r="C96" s="426">
        <f>C93-C99</f>
        <v>22912002.649999999</v>
      </c>
      <c r="D96" s="426">
        <f>+D93-D99</f>
        <v>0</v>
      </c>
      <c r="E96" s="426">
        <f>+E93-E99</f>
        <v>0</v>
      </c>
      <c r="F96" s="425">
        <f>E96/C96</f>
        <v>0</v>
      </c>
    </row>
    <row r="97" spans="1:7" ht="6" customHeight="1" thickBot="1">
      <c r="A97" s="424"/>
      <c r="B97" s="423"/>
      <c r="C97" s="422"/>
      <c r="D97" s="421"/>
      <c r="E97" s="420"/>
      <c r="F97" s="419"/>
      <c r="G97" s="414"/>
    </row>
    <row r="98" spans="1:7" ht="10.5" customHeight="1" thickTop="1">
      <c r="A98" s="429"/>
      <c r="B98" s="434"/>
      <c r="C98" s="433"/>
      <c r="D98" s="432"/>
      <c r="E98" s="431"/>
      <c r="F98" s="430"/>
      <c r="G98" s="414"/>
    </row>
    <row r="99" spans="1:7">
      <c r="A99" s="429"/>
      <c r="B99" s="428" t="s">
        <v>632</v>
      </c>
      <c r="C99" s="426">
        <f>C79</f>
        <v>611616</v>
      </c>
      <c r="D99" s="426">
        <f>+D79</f>
        <v>0</v>
      </c>
      <c r="E99" s="426">
        <f>+E79</f>
        <v>0</v>
      </c>
      <c r="F99" s="425">
        <f>E99/C99</f>
        <v>0</v>
      </c>
      <c r="G99" s="414"/>
    </row>
    <row r="100" spans="1:7" ht="9.75" customHeight="1" thickBot="1">
      <c r="A100" s="424"/>
      <c r="B100" s="423"/>
      <c r="C100" s="422"/>
      <c r="D100" s="421"/>
      <c r="E100" s="420"/>
      <c r="F100" s="419"/>
      <c r="G100" s="414"/>
    </row>
    <row r="101" spans="1:7" ht="9" customHeight="1" thickTop="1">
      <c r="A101" s="417"/>
      <c r="B101" s="417"/>
      <c r="C101" s="418"/>
      <c r="D101" s="417"/>
      <c r="E101" s="417"/>
      <c r="F101" s="416"/>
    </row>
    <row r="102" spans="1:7" ht="45" customHeight="1">
      <c r="A102" s="730" t="s">
        <v>631</v>
      </c>
      <c r="B102" s="730"/>
      <c r="C102" s="730"/>
      <c r="D102" s="730"/>
      <c r="E102" s="730"/>
      <c r="F102" s="730"/>
    </row>
    <row r="103" spans="1:7" ht="27.75" customHeight="1">
      <c r="A103" s="730" t="s">
        <v>630</v>
      </c>
      <c r="B103" s="730"/>
      <c r="C103" s="730"/>
      <c r="D103" s="730"/>
      <c r="E103" s="730"/>
      <c r="F103" s="730"/>
    </row>
    <row r="104" spans="1:7" ht="71.25" customHeight="1">
      <c r="A104" s="730" t="s">
        <v>629</v>
      </c>
      <c r="B104" s="730"/>
      <c r="C104" s="730"/>
      <c r="D104" s="730"/>
      <c r="E104" s="730"/>
      <c r="F104" s="730"/>
      <c r="G104" s="414"/>
    </row>
    <row r="105" spans="1:7" ht="7.5" customHeight="1"/>
    <row r="106" spans="1:7" ht="31.5" customHeight="1"/>
  </sheetData>
  <sheetProtection selectLockedCells="1" selectUnlockedCells="1"/>
  <mergeCells count="13">
    <mergeCell ref="A104:F104"/>
    <mergeCell ref="E7:E8"/>
    <mergeCell ref="F7:F8"/>
    <mergeCell ref="A102:F102"/>
    <mergeCell ref="A103:F103"/>
    <mergeCell ref="A7:A8"/>
    <mergeCell ref="B7:B8"/>
    <mergeCell ref="C7:C8"/>
    <mergeCell ref="D7:D8"/>
    <mergeCell ref="A1:F1"/>
    <mergeCell ref="A3:F3"/>
    <mergeCell ref="A4:F4"/>
    <mergeCell ref="A5:F5"/>
  </mergeCells>
  <pageMargins left="0.74803149606299213" right="0.74803149606299213" top="0.98425196850393704" bottom="0.78740157480314965" header="0.51181102362204722" footer="0.51181102362204722"/>
  <pageSetup paperSize="9" scale="32" firstPageNumber="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dimension ref="A1:I123"/>
  <sheetViews>
    <sheetView view="pageBreakPreview" topLeftCell="C106" zoomScale="80" zoomScaleNormal="60" zoomScaleSheetLayoutView="80" workbookViewId="0">
      <selection activeCell="J16" sqref="J16"/>
    </sheetView>
  </sheetViews>
  <sheetFormatPr defaultColWidth="9.109375" defaultRowHeight="17.399999999999999"/>
  <cols>
    <col min="1" max="1" width="19.6640625" style="530" customWidth="1"/>
    <col min="2" max="2" width="121.6640625" style="530" customWidth="1"/>
    <col min="3" max="3" width="50.5546875" style="530" customWidth="1"/>
    <col min="4" max="4" width="38.33203125" style="530" customWidth="1"/>
    <col min="5" max="5" width="33.44140625" style="530" customWidth="1"/>
    <col min="6" max="6" width="41.109375" style="530" customWidth="1"/>
    <col min="7" max="9" width="30.33203125" style="531" customWidth="1"/>
    <col min="10" max="16384" width="9.109375" style="530"/>
  </cols>
  <sheetData>
    <row r="1" spans="1:9" ht="52.2">
      <c r="A1" s="536" t="s">
        <v>863</v>
      </c>
      <c r="B1" s="536" t="s">
        <v>862</v>
      </c>
      <c r="C1" s="536" t="s">
        <v>65</v>
      </c>
      <c r="D1" s="536" t="s">
        <v>861</v>
      </c>
      <c r="E1" s="536" t="s">
        <v>860</v>
      </c>
      <c r="F1" s="536" t="s">
        <v>859</v>
      </c>
      <c r="G1" s="535" t="s">
        <v>858</v>
      </c>
      <c r="H1" s="535" t="s">
        <v>857</v>
      </c>
      <c r="I1" s="535" t="s">
        <v>856</v>
      </c>
    </row>
    <row r="2" spans="1:9" ht="34.799999999999997">
      <c r="A2" s="534">
        <v>10011</v>
      </c>
      <c r="B2" s="533" t="s">
        <v>855</v>
      </c>
      <c r="C2" s="533" t="s">
        <v>737</v>
      </c>
      <c r="D2" s="533" t="s">
        <v>741</v>
      </c>
      <c r="E2" s="533" t="s">
        <v>735</v>
      </c>
      <c r="F2" s="533" t="s">
        <v>734</v>
      </c>
      <c r="G2" s="532">
        <v>6000</v>
      </c>
      <c r="H2" s="532">
        <v>6000</v>
      </c>
      <c r="I2" s="532">
        <v>6000</v>
      </c>
    </row>
    <row r="3" spans="1:9" ht="34.799999999999997">
      <c r="A3" s="534">
        <v>10012</v>
      </c>
      <c r="B3" s="533" t="s">
        <v>854</v>
      </c>
      <c r="C3" s="533" t="s">
        <v>737</v>
      </c>
      <c r="D3" s="533" t="s">
        <v>741</v>
      </c>
      <c r="E3" s="533" t="s">
        <v>735</v>
      </c>
      <c r="F3" s="533" t="s">
        <v>734</v>
      </c>
      <c r="G3" s="532">
        <v>20000</v>
      </c>
      <c r="H3" s="532">
        <v>20000</v>
      </c>
      <c r="I3" s="532">
        <v>10000</v>
      </c>
    </row>
    <row r="4" spans="1:9" ht="34.799999999999997">
      <c r="A4" s="534">
        <v>10015</v>
      </c>
      <c r="B4" s="533" t="s">
        <v>853</v>
      </c>
      <c r="C4" s="533" t="s">
        <v>737</v>
      </c>
      <c r="D4" s="533" t="s">
        <v>741</v>
      </c>
      <c r="E4" s="533" t="s">
        <v>735</v>
      </c>
      <c r="F4" s="533" t="s">
        <v>734</v>
      </c>
      <c r="G4" s="532">
        <f>5420000+28000</f>
        <v>5448000</v>
      </c>
      <c r="H4" s="532">
        <v>5464000</v>
      </c>
      <c r="I4" s="532">
        <v>5486000</v>
      </c>
    </row>
    <row r="5" spans="1:9" ht="34.799999999999997">
      <c r="A5" s="534">
        <v>10016</v>
      </c>
      <c r="B5" s="533" t="s">
        <v>852</v>
      </c>
      <c r="C5" s="533" t="s">
        <v>737</v>
      </c>
      <c r="D5" s="533" t="s">
        <v>741</v>
      </c>
      <c r="E5" s="533" t="s">
        <v>735</v>
      </c>
      <c r="F5" s="533" t="s">
        <v>739</v>
      </c>
      <c r="G5" s="532">
        <f>461000+2000</f>
        <v>463000</v>
      </c>
      <c r="H5" s="532">
        <v>465000</v>
      </c>
      <c r="I5" s="532">
        <v>465462.64</v>
      </c>
    </row>
    <row r="6" spans="1:9" ht="34.799999999999997">
      <c r="A6" s="534">
        <v>10019</v>
      </c>
      <c r="B6" s="533" t="s">
        <v>851</v>
      </c>
      <c r="C6" s="533" t="s">
        <v>737</v>
      </c>
      <c r="D6" s="533" t="s">
        <v>741</v>
      </c>
      <c r="E6" s="533" t="s">
        <v>735</v>
      </c>
      <c r="F6" s="533" t="s">
        <v>763</v>
      </c>
      <c r="G6" s="532">
        <v>205000</v>
      </c>
      <c r="H6" s="532">
        <v>205000</v>
      </c>
      <c r="I6" s="532">
        <v>205000</v>
      </c>
    </row>
    <row r="7" spans="1:9" ht="34.799999999999997">
      <c r="A7" s="534">
        <v>10033</v>
      </c>
      <c r="B7" s="533" t="s">
        <v>850</v>
      </c>
      <c r="C7" s="533" t="s">
        <v>737</v>
      </c>
      <c r="D7" s="533" t="s">
        <v>741</v>
      </c>
      <c r="E7" s="533" t="s">
        <v>735</v>
      </c>
      <c r="F7" s="533" t="s">
        <v>739</v>
      </c>
      <c r="G7" s="532">
        <v>8100</v>
      </c>
      <c r="H7" s="532">
        <v>8165.98</v>
      </c>
      <c r="I7" s="532">
        <v>8100</v>
      </c>
    </row>
    <row r="8" spans="1:9" ht="34.799999999999997">
      <c r="A8" s="534">
        <v>10063</v>
      </c>
      <c r="B8" s="533" t="s">
        <v>849</v>
      </c>
      <c r="C8" s="533" t="s">
        <v>737</v>
      </c>
      <c r="D8" s="533" t="s">
        <v>741</v>
      </c>
      <c r="E8" s="533" t="s">
        <v>735</v>
      </c>
      <c r="F8" s="533" t="s">
        <v>763</v>
      </c>
      <c r="G8" s="532">
        <v>215100</v>
      </c>
      <c r="H8" s="532">
        <v>215100</v>
      </c>
      <c r="I8" s="532">
        <v>215100</v>
      </c>
    </row>
    <row r="9" spans="1:9" ht="34.799999999999997">
      <c r="A9" s="534">
        <v>10065</v>
      </c>
      <c r="B9" s="533" t="s">
        <v>848</v>
      </c>
      <c r="C9" s="533" t="s">
        <v>737</v>
      </c>
      <c r="D9" s="533" t="s">
        <v>764</v>
      </c>
      <c r="E9" s="533" t="s">
        <v>735</v>
      </c>
      <c r="F9" s="533" t="s">
        <v>745</v>
      </c>
      <c r="G9" s="532">
        <v>800</v>
      </c>
      <c r="H9" s="532">
        <v>800</v>
      </c>
      <c r="I9" s="532">
        <v>800</v>
      </c>
    </row>
    <row r="10" spans="1:9" ht="34.799999999999997">
      <c r="A10" s="534">
        <v>10066</v>
      </c>
      <c r="B10" s="533" t="s">
        <v>847</v>
      </c>
      <c r="C10" s="533" t="s">
        <v>737</v>
      </c>
      <c r="D10" s="533" t="s">
        <v>764</v>
      </c>
      <c r="E10" s="533" t="s">
        <v>735</v>
      </c>
      <c r="F10" s="533" t="s">
        <v>745</v>
      </c>
      <c r="G10" s="532">
        <v>800</v>
      </c>
      <c r="H10" s="532">
        <v>800</v>
      </c>
      <c r="I10" s="532">
        <v>800</v>
      </c>
    </row>
    <row r="11" spans="1:9" ht="34.799999999999997">
      <c r="A11" s="534">
        <v>10069</v>
      </c>
      <c r="B11" s="533" t="s">
        <v>846</v>
      </c>
      <c r="C11" s="533" t="s">
        <v>737</v>
      </c>
      <c r="D11" s="533" t="s">
        <v>736</v>
      </c>
      <c r="E11" s="533" t="s">
        <v>735</v>
      </c>
      <c r="F11" s="533" t="s">
        <v>739</v>
      </c>
      <c r="G11" s="532">
        <v>3400</v>
      </c>
      <c r="H11" s="532">
        <v>3400</v>
      </c>
      <c r="I11" s="532">
        <v>3400</v>
      </c>
    </row>
    <row r="12" spans="1:9" ht="34.799999999999997">
      <c r="A12" s="534">
        <v>10070</v>
      </c>
      <c r="B12" s="533" t="s">
        <v>845</v>
      </c>
      <c r="C12" s="533" t="s">
        <v>737</v>
      </c>
      <c r="D12" s="533" t="s">
        <v>736</v>
      </c>
      <c r="E12" s="533" t="s">
        <v>735</v>
      </c>
      <c r="F12" s="533" t="s">
        <v>760</v>
      </c>
      <c r="G12" s="532">
        <v>530</v>
      </c>
      <c r="H12" s="532">
        <v>530</v>
      </c>
      <c r="I12" s="532">
        <v>530</v>
      </c>
    </row>
    <row r="13" spans="1:9" ht="34.799999999999997">
      <c r="A13" s="534">
        <v>10082</v>
      </c>
      <c r="B13" s="533" t="s">
        <v>844</v>
      </c>
      <c r="C13" s="533" t="s">
        <v>737</v>
      </c>
      <c r="D13" s="533" t="s">
        <v>764</v>
      </c>
      <c r="E13" s="533" t="s">
        <v>735</v>
      </c>
      <c r="F13" s="533" t="s">
        <v>763</v>
      </c>
      <c r="G13" s="532">
        <v>5000</v>
      </c>
      <c r="H13" s="532">
        <v>5000</v>
      </c>
      <c r="I13" s="532">
        <v>5000</v>
      </c>
    </row>
    <row r="14" spans="1:9" ht="34.799999999999997">
      <c r="A14" s="534">
        <v>10083</v>
      </c>
      <c r="B14" s="533" t="s">
        <v>843</v>
      </c>
      <c r="C14" s="533" t="s">
        <v>737</v>
      </c>
      <c r="D14" s="533" t="s">
        <v>741</v>
      </c>
      <c r="E14" s="533" t="s">
        <v>735</v>
      </c>
      <c r="F14" s="533" t="s">
        <v>734</v>
      </c>
      <c r="G14" s="532">
        <v>0</v>
      </c>
      <c r="H14" s="532">
        <v>13000</v>
      </c>
      <c r="I14" s="532">
        <v>13000</v>
      </c>
    </row>
    <row r="15" spans="1:9" ht="34.799999999999997">
      <c r="A15" s="534">
        <v>10084</v>
      </c>
      <c r="B15" s="533" t="s">
        <v>842</v>
      </c>
      <c r="C15" s="533" t="s">
        <v>737</v>
      </c>
      <c r="D15" s="533" t="s">
        <v>741</v>
      </c>
      <c r="E15" s="533" t="s">
        <v>735</v>
      </c>
      <c r="F15" s="533" t="s">
        <v>734</v>
      </c>
      <c r="G15" s="532">
        <v>0</v>
      </c>
      <c r="H15" s="532">
        <v>10000</v>
      </c>
      <c r="I15" s="532">
        <v>10000</v>
      </c>
    </row>
    <row r="16" spans="1:9" ht="34.799999999999997">
      <c r="A16" s="534">
        <v>10085</v>
      </c>
      <c r="B16" s="533" t="s">
        <v>841</v>
      </c>
      <c r="C16" s="533" t="s">
        <v>737</v>
      </c>
      <c r="D16" s="533" t="s">
        <v>741</v>
      </c>
      <c r="E16" s="533" t="s">
        <v>735</v>
      </c>
      <c r="F16" s="533" t="s">
        <v>734</v>
      </c>
      <c r="G16" s="532">
        <v>0</v>
      </c>
      <c r="H16" s="532">
        <v>4000</v>
      </c>
      <c r="I16" s="532">
        <v>4000</v>
      </c>
    </row>
    <row r="17" spans="1:9" ht="34.799999999999997">
      <c r="A17" s="534">
        <v>10086</v>
      </c>
      <c r="B17" s="533" t="s">
        <v>840</v>
      </c>
      <c r="C17" s="533" t="s">
        <v>737</v>
      </c>
      <c r="D17" s="533" t="s">
        <v>741</v>
      </c>
      <c r="E17" s="533" t="s">
        <v>735</v>
      </c>
      <c r="F17" s="533" t="s">
        <v>734</v>
      </c>
      <c r="G17" s="532">
        <v>0</v>
      </c>
      <c r="H17" s="532">
        <v>20000</v>
      </c>
      <c r="I17" s="532">
        <v>20000</v>
      </c>
    </row>
    <row r="18" spans="1:9" ht="34.799999999999997">
      <c r="A18" s="534">
        <v>10089</v>
      </c>
      <c r="B18" s="533" t="s">
        <v>839</v>
      </c>
      <c r="C18" s="533" t="s">
        <v>737</v>
      </c>
      <c r="D18" s="533" t="s">
        <v>741</v>
      </c>
      <c r="E18" s="533" t="s">
        <v>735</v>
      </c>
      <c r="F18" s="533" t="s">
        <v>734</v>
      </c>
      <c r="G18" s="532">
        <v>0</v>
      </c>
      <c r="H18" s="532">
        <v>200</v>
      </c>
      <c r="I18" s="532">
        <v>200</v>
      </c>
    </row>
    <row r="19" spans="1:9" ht="34.799999999999997">
      <c r="A19" s="534">
        <v>10090</v>
      </c>
      <c r="B19" s="533" t="s">
        <v>838</v>
      </c>
      <c r="C19" s="533" t="s">
        <v>737</v>
      </c>
      <c r="D19" s="533" t="s">
        <v>741</v>
      </c>
      <c r="E19" s="533" t="s">
        <v>735</v>
      </c>
      <c r="F19" s="533" t="s">
        <v>734</v>
      </c>
      <c r="G19" s="532">
        <v>0</v>
      </c>
      <c r="H19" s="532">
        <v>800</v>
      </c>
      <c r="I19" s="532">
        <v>800</v>
      </c>
    </row>
    <row r="20" spans="1:9" ht="34.799999999999997">
      <c r="A20" s="534">
        <v>10091</v>
      </c>
      <c r="B20" s="533" t="s">
        <v>837</v>
      </c>
      <c r="C20" s="533" t="s">
        <v>737</v>
      </c>
      <c r="D20" s="533" t="s">
        <v>741</v>
      </c>
      <c r="E20" s="533" t="s">
        <v>735</v>
      </c>
      <c r="F20" s="533" t="s">
        <v>734</v>
      </c>
      <c r="G20" s="532">
        <v>0</v>
      </c>
      <c r="H20" s="532">
        <v>500</v>
      </c>
      <c r="I20" s="532">
        <v>500</v>
      </c>
    </row>
    <row r="21" spans="1:9" ht="34.799999999999997">
      <c r="A21" s="534">
        <v>10092</v>
      </c>
      <c r="B21" s="533" t="s">
        <v>836</v>
      </c>
      <c r="C21" s="533" t="s">
        <v>737</v>
      </c>
      <c r="D21" s="533" t="s">
        <v>741</v>
      </c>
      <c r="E21" s="533" t="s">
        <v>735</v>
      </c>
      <c r="F21" s="533" t="s">
        <v>734</v>
      </c>
      <c r="G21" s="532">
        <v>0</v>
      </c>
      <c r="H21" s="532">
        <v>200</v>
      </c>
      <c r="I21" s="532">
        <v>200</v>
      </c>
    </row>
    <row r="22" spans="1:9" ht="34.799999999999997">
      <c r="A22" s="534">
        <v>10093</v>
      </c>
      <c r="B22" s="533" t="s">
        <v>835</v>
      </c>
      <c r="C22" s="533" t="s">
        <v>737</v>
      </c>
      <c r="D22" s="533" t="s">
        <v>741</v>
      </c>
      <c r="E22" s="533" t="s">
        <v>735</v>
      </c>
      <c r="F22" s="533" t="s">
        <v>734</v>
      </c>
      <c r="G22" s="532">
        <v>0</v>
      </c>
      <c r="H22" s="532">
        <v>300</v>
      </c>
      <c r="I22" s="532">
        <v>300</v>
      </c>
    </row>
    <row r="23" spans="1:9" ht="34.799999999999997">
      <c r="A23" s="534">
        <v>10094</v>
      </c>
      <c r="B23" s="533" t="s">
        <v>834</v>
      </c>
      <c r="C23" s="533" t="s">
        <v>737</v>
      </c>
      <c r="D23" s="533" t="s">
        <v>741</v>
      </c>
      <c r="E23" s="533" t="s">
        <v>735</v>
      </c>
      <c r="F23" s="533" t="s">
        <v>734</v>
      </c>
      <c r="G23" s="532">
        <v>0</v>
      </c>
      <c r="H23" s="532">
        <v>200</v>
      </c>
      <c r="I23" s="532">
        <v>200</v>
      </c>
    </row>
    <row r="24" spans="1:9" ht="34.799999999999997">
      <c r="A24" s="534">
        <v>10095</v>
      </c>
      <c r="B24" s="533" t="s">
        <v>833</v>
      </c>
      <c r="C24" s="533" t="s">
        <v>737</v>
      </c>
      <c r="D24" s="533" t="s">
        <v>741</v>
      </c>
      <c r="E24" s="533" t="s">
        <v>735</v>
      </c>
      <c r="F24" s="533" t="s">
        <v>734</v>
      </c>
      <c r="G24" s="532">
        <v>0</v>
      </c>
      <c r="H24" s="532">
        <v>200</v>
      </c>
      <c r="I24" s="532">
        <v>200</v>
      </c>
    </row>
    <row r="25" spans="1:9" ht="34.799999999999997">
      <c r="A25" s="534">
        <v>10096</v>
      </c>
      <c r="B25" s="533" t="s">
        <v>832</v>
      </c>
      <c r="C25" s="533" t="s">
        <v>737</v>
      </c>
      <c r="D25" s="533" t="s">
        <v>741</v>
      </c>
      <c r="E25" s="533" t="s">
        <v>735</v>
      </c>
      <c r="F25" s="533" t="s">
        <v>734</v>
      </c>
      <c r="G25" s="532">
        <v>0</v>
      </c>
      <c r="H25" s="532">
        <v>700</v>
      </c>
      <c r="I25" s="532">
        <v>700</v>
      </c>
    </row>
    <row r="26" spans="1:9" ht="34.799999999999997">
      <c r="A26" s="534">
        <v>10097</v>
      </c>
      <c r="B26" s="533" t="s">
        <v>831</v>
      </c>
      <c r="C26" s="533" t="s">
        <v>737</v>
      </c>
      <c r="D26" s="533" t="s">
        <v>741</v>
      </c>
      <c r="E26" s="533" t="s">
        <v>735</v>
      </c>
      <c r="F26" s="533" t="s">
        <v>734</v>
      </c>
      <c r="G26" s="532">
        <v>0</v>
      </c>
      <c r="H26" s="532">
        <v>500</v>
      </c>
      <c r="I26" s="532">
        <v>500</v>
      </c>
    </row>
    <row r="27" spans="1:9" ht="34.799999999999997">
      <c r="A27" s="534">
        <v>10103</v>
      </c>
      <c r="B27" s="533" t="s">
        <v>830</v>
      </c>
      <c r="C27" s="533" t="s">
        <v>737</v>
      </c>
      <c r="D27" s="533" t="s">
        <v>741</v>
      </c>
      <c r="E27" s="533" t="s">
        <v>735</v>
      </c>
      <c r="F27" s="533" t="s">
        <v>734</v>
      </c>
      <c r="G27" s="532">
        <v>64300</v>
      </c>
      <c r="H27" s="532">
        <v>64300</v>
      </c>
      <c r="I27" s="532">
        <v>64300</v>
      </c>
    </row>
    <row r="28" spans="1:9" ht="34.799999999999997">
      <c r="A28" s="534">
        <v>10104</v>
      </c>
      <c r="B28" s="533" t="s">
        <v>829</v>
      </c>
      <c r="C28" s="533" t="s">
        <v>737</v>
      </c>
      <c r="D28" s="533" t="s">
        <v>741</v>
      </c>
      <c r="E28" s="533" t="s">
        <v>735</v>
      </c>
      <c r="F28" s="533" t="s">
        <v>734</v>
      </c>
      <c r="G28" s="532">
        <v>12000</v>
      </c>
      <c r="H28" s="532">
        <v>12000</v>
      </c>
      <c r="I28" s="532">
        <v>12000</v>
      </c>
    </row>
    <row r="29" spans="1:9" ht="34.799999999999997">
      <c r="A29" s="534">
        <v>10105</v>
      </c>
      <c r="B29" s="533" t="s">
        <v>828</v>
      </c>
      <c r="C29" s="533" t="s">
        <v>737</v>
      </c>
      <c r="D29" s="533" t="s">
        <v>741</v>
      </c>
      <c r="E29" s="533" t="s">
        <v>735</v>
      </c>
      <c r="F29" s="533" t="s">
        <v>739</v>
      </c>
      <c r="G29" s="532">
        <v>6300</v>
      </c>
      <c r="H29" s="532">
        <v>6300</v>
      </c>
      <c r="I29" s="532">
        <v>6300</v>
      </c>
    </row>
    <row r="30" spans="1:9" ht="34.799999999999997">
      <c r="A30" s="534">
        <v>10117</v>
      </c>
      <c r="B30" s="533" t="s">
        <v>827</v>
      </c>
      <c r="C30" s="533" t="s">
        <v>737</v>
      </c>
      <c r="D30" s="533" t="s">
        <v>741</v>
      </c>
      <c r="E30" s="533" t="s">
        <v>735</v>
      </c>
      <c r="F30" s="533" t="s">
        <v>734</v>
      </c>
      <c r="G30" s="532">
        <v>138000</v>
      </c>
      <c r="H30" s="532">
        <v>138000</v>
      </c>
      <c r="I30" s="532">
        <v>138000</v>
      </c>
    </row>
    <row r="31" spans="1:9" ht="34.799999999999997">
      <c r="A31" s="534">
        <v>10118</v>
      </c>
      <c r="B31" s="533" t="s">
        <v>826</v>
      </c>
      <c r="C31" s="533" t="s">
        <v>737</v>
      </c>
      <c r="D31" s="533" t="s">
        <v>741</v>
      </c>
      <c r="E31" s="533" t="s">
        <v>735</v>
      </c>
      <c r="F31" s="533" t="s">
        <v>734</v>
      </c>
      <c r="G31" s="532">
        <v>1500</v>
      </c>
      <c r="H31" s="532">
        <v>1500</v>
      </c>
      <c r="I31" s="532">
        <v>1500</v>
      </c>
    </row>
    <row r="32" spans="1:9" ht="34.799999999999997">
      <c r="A32" s="534">
        <v>10119</v>
      </c>
      <c r="B32" s="533" t="s">
        <v>825</v>
      </c>
      <c r="C32" s="533" t="s">
        <v>737</v>
      </c>
      <c r="D32" s="533" t="s">
        <v>741</v>
      </c>
      <c r="E32" s="533" t="s">
        <v>735</v>
      </c>
      <c r="F32" s="533" t="s">
        <v>739</v>
      </c>
      <c r="G32" s="532">
        <v>12050</v>
      </c>
      <c r="H32" s="532">
        <v>12050</v>
      </c>
      <c r="I32" s="532">
        <v>12050</v>
      </c>
    </row>
    <row r="33" spans="1:9" ht="34.799999999999997">
      <c r="A33" s="534">
        <v>10121</v>
      </c>
      <c r="B33" s="533" t="s">
        <v>824</v>
      </c>
      <c r="C33" s="533" t="s">
        <v>737</v>
      </c>
      <c r="D33" s="533" t="s">
        <v>741</v>
      </c>
      <c r="E33" s="533" t="s">
        <v>735</v>
      </c>
      <c r="F33" s="533" t="s">
        <v>734</v>
      </c>
      <c r="G33" s="532">
        <v>4000</v>
      </c>
      <c r="H33" s="532">
        <v>4000</v>
      </c>
      <c r="I33" s="532">
        <v>4000</v>
      </c>
    </row>
    <row r="34" spans="1:9" ht="34.799999999999997">
      <c r="A34" s="534">
        <v>10126</v>
      </c>
      <c r="B34" s="533" t="s">
        <v>823</v>
      </c>
      <c r="C34" s="533" t="s">
        <v>737</v>
      </c>
      <c r="D34" s="533" t="s">
        <v>741</v>
      </c>
      <c r="E34" s="533" t="s">
        <v>735</v>
      </c>
      <c r="F34" s="533" t="s">
        <v>739</v>
      </c>
      <c r="G34" s="532">
        <v>2125</v>
      </c>
      <c r="H34" s="532">
        <v>2125</v>
      </c>
      <c r="I34" s="532">
        <v>2125</v>
      </c>
    </row>
    <row r="35" spans="1:9" ht="34.799999999999997">
      <c r="A35" s="534">
        <v>10133</v>
      </c>
      <c r="B35" s="533" t="s">
        <v>822</v>
      </c>
      <c r="C35" s="533" t="s">
        <v>737</v>
      </c>
      <c r="D35" s="533" t="s">
        <v>741</v>
      </c>
      <c r="E35" s="533" t="s">
        <v>735</v>
      </c>
      <c r="F35" s="533" t="s">
        <v>734</v>
      </c>
      <c r="G35" s="532">
        <v>86490</v>
      </c>
      <c r="H35" s="532">
        <v>86490</v>
      </c>
      <c r="I35" s="532">
        <v>86490</v>
      </c>
    </row>
    <row r="36" spans="1:9" ht="34.799999999999997">
      <c r="A36" s="534">
        <v>10136</v>
      </c>
      <c r="B36" s="533" t="s">
        <v>821</v>
      </c>
      <c r="C36" s="533" t="s">
        <v>737</v>
      </c>
      <c r="D36" s="533" t="s">
        <v>741</v>
      </c>
      <c r="E36" s="533" t="s">
        <v>735</v>
      </c>
      <c r="F36" s="533" t="s">
        <v>763</v>
      </c>
      <c r="G36" s="532">
        <v>20000</v>
      </c>
      <c r="H36" s="532">
        <v>20000</v>
      </c>
      <c r="I36" s="532">
        <v>20000</v>
      </c>
    </row>
    <row r="37" spans="1:9" ht="34.799999999999997">
      <c r="A37" s="534">
        <v>10143</v>
      </c>
      <c r="B37" s="533" t="s">
        <v>820</v>
      </c>
      <c r="C37" s="533" t="s">
        <v>737</v>
      </c>
      <c r="D37" s="533" t="s">
        <v>741</v>
      </c>
      <c r="E37" s="533" t="s">
        <v>735</v>
      </c>
      <c r="F37" s="533" t="s">
        <v>734</v>
      </c>
      <c r="G37" s="532">
        <v>58000</v>
      </c>
      <c r="H37" s="532">
        <v>58000</v>
      </c>
      <c r="I37" s="532">
        <v>58000</v>
      </c>
    </row>
    <row r="38" spans="1:9" ht="34.799999999999997">
      <c r="A38" s="534">
        <v>10144</v>
      </c>
      <c r="B38" s="533" t="s">
        <v>819</v>
      </c>
      <c r="C38" s="533" t="s">
        <v>737</v>
      </c>
      <c r="D38" s="533" t="s">
        <v>741</v>
      </c>
      <c r="E38" s="533" t="s">
        <v>735</v>
      </c>
      <c r="F38" s="533" t="s">
        <v>734</v>
      </c>
      <c r="G38" s="532">
        <v>7800</v>
      </c>
      <c r="H38" s="532">
        <v>7800</v>
      </c>
      <c r="I38" s="532">
        <v>7800</v>
      </c>
    </row>
    <row r="39" spans="1:9" ht="34.799999999999997">
      <c r="A39" s="534">
        <v>10145</v>
      </c>
      <c r="B39" s="533" t="s">
        <v>818</v>
      </c>
      <c r="C39" s="533" t="s">
        <v>737</v>
      </c>
      <c r="D39" s="533" t="s">
        <v>741</v>
      </c>
      <c r="E39" s="533" t="s">
        <v>735</v>
      </c>
      <c r="F39" s="533" t="s">
        <v>739</v>
      </c>
      <c r="G39" s="532">
        <v>5445</v>
      </c>
      <c r="H39" s="532">
        <v>5445</v>
      </c>
      <c r="I39" s="532">
        <v>5445</v>
      </c>
    </row>
    <row r="40" spans="1:9" ht="34.799999999999997">
      <c r="A40" s="534">
        <v>10147</v>
      </c>
      <c r="B40" s="533" t="s">
        <v>817</v>
      </c>
      <c r="C40" s="533" t="s">
        <v>737</v>
      </c>
      <c r="D40" s="533" t="s">
        <v>741</v>
      </c>
      <c r="E40" s="533" t="s">
        <v>735</v>
      </c>
      <c r="F40" s="533" t="s">
        <v>734</v>
      </c>
      <c r="G40" s="532">
        <v>4000</v>
      </c>
      <c r="H40" s="532">
        <v>4000</v>
      </c>
      <c r="I40" s="532">
        <v>4000</v>
      </c>
    </row>
    <row r="41" spans="1:9" ht="34.799999999999997">
      <c r="A41" s="534">
        <v>10154</v>
      </c>
      <c r="B41" s="533" t="s">
        <v>816</v>
      </c>
      <c r="C41" s="533" t="s">
        <v>737</v>
      </c>
      <c r="D41" s="533" t="s">
        <v>741</v>
      </c>
      <c r="E41" s="533" t="s">
        <v>735</v>
      </c>
      <c r="F41" s="533" t="s">
        <v>734</v>
      </c>
      <c r="G41" s="532">
        <v>20223.84</v>
      </c>
      <c r="H41" s="532">
        <v>20223.84</v>
      </c>
      <c r="I41" s="532">
        <v>20223.84</v>
      </c>
    </row>
    <row r="42" spans="1:9" ht="34.799999999999997">
      <c r="A42" s="534">
        <v>10155</v>
      </c>
      <c r="B42" s="533" t="s">
        <v>815</v>
      </c>
      <c r="C42" s="533" t="s">
        <v>737</v>
      </c>
      <c r="D42" s="533" t="s">
        <v>741</v>
      </c>
      <c r="E42" s="533" t="s">
        <v>735</v>
      </c>
      <c r="F42" s="533" t="s">
        <v>734</v>
      </c>
      <c r="G42" s="532">
        <v>6000</v>
      </c>
      <c r="H42" s="532">
        <v>6000</v>
      </c>
      <c r="I42" s="532">
        <v>6000</v>
      </c>
    </row>
    <row r="43" spans="1:9" ht="34.799999999999997">
      <c r="A43" s="534">
        <v>10156</v>
      </c>
      <c r="B43" s="533" t="s">
        <v>814</v>
      </c>
      <c r="C43" s="533" t="s">
        <v>737</v>
      </c>
      <c r="D43" s="533" t="s">
        <v>741</v>
      </c>
      <c r="E43" s="533" t="s">
        <v>735</v>
      </c>
      <c r="F43" s="533" t="s">
        <v>739</v>
      </c>
      <c r="G43" s="532">
        <v>2230</v>
      </c>
      <c r="H43" s="532">
        <v>2230</v>
      </c>
      <c r="I43" s="532">
        <v>2230</v>
      </c>
    </row>
    <row r="44" spans="1:9" ht="34.799999999999997">
      <c r="A44" s="534">
        <v>10165</v>
      </c>
      <c r="B44" s="533" t="s">
        <v>813</v>
      </c>
      <c r="C44" s="533" t="s">
        <v>737</v>
      </c>
      <c r="D44" s="533" t="s">
        <v>741</v>
      </c>
      <c r="E44" s="533" t="s">
        <v>735</v>
      </c>
      <c r="F44" s="533" t="s">
        <v>739</v>
      </c>
      <c r="G44" s="532">
        <v>26</v>
      </c>
      <c r="H44" s="532">
        <v>26</v>
      </c>
      <c r="I44" s="532">
        <v>26</v>
      </c>
    </row>
    <row r="45" spans="1:9" ht="34.799999999999997">
      <c r="A45" s="534">
        <v>10173</v>
      </c>
      <c r="B45" s="533" t="s">
        <v>812</v>
      </c>
      <c r="C45" s="533" t="s">
        <v>737</v>
      </c>
      <c r="D45" s="533" t="s">
        <v>741</v>
      </c>
      <c r="E45" s="533" t="s">
        <v>735</v>
      </c>
      <c r="F45" s="533" t="s">
        <v>734</v>
      </c>
      <c r="G45" s="532">
        <v>500</v>
      </c>
      <c r="H45" s="532">
        <v>500</v>
      </c>
      <c r="I45" s="532">
        <v>500</v>
      </c>
    </row>
    <row r="46" spans="1:9" ht="34.799999999999997">
      <c r="A46" s="534">
        <v>10174</v>
      </c>
      <c r="B46" s="533" t="s">
        <v>811</v>
      </c>
      <c r="C46" s="533" t="s">
        <v>737</v>
      </c>
      <c r="D46" s="533" t="s">
        <v>741</v>
      </c>
      <c r="E46" s="533" t="s">
        <v>735</v>
      </c>
      <c r="F46" s="533" t="s">
        <v>734</v>
      </c>
      <c r="G46" s="532">
        <v>3000</v>
      </c>
      <c r="H46" s="532">
        <v>3000</v>
      </c>
      <c r="I46" s="532">
        <v>3000</v>
      </c>
    </row>
    <row r="47" spans="1:9" ht="34.799999999999997">
      <c r="A47" s="534">
        <v>10175</v>
      </c>
      <c r="B47" s="533" t="s">
        <v>810</v>
      </c>
      <c r="C47" s="533" t="s">
        <v>737</v>
      </c>
      <c r="D47" s="533" t="s">
        <v>741</v>
      </c>
      <c r="E47" s="533" t="s">
        <v>735</v>
      </c>
      <c r="F47" s="533" t="s">
        <v>734</v>
      </c>
      <c r="G47" s="532">
        <v>5000</v>
      </c>
      <c r="H47" s="532">
        <v>5000</v>
      </c>
      <c r="I47" s="532">
        <v>5000</v>
      </c>
    </row>
    <row r="48" spans="1:9" ht="34.799999999999997">
      <c r="A48" s="534">
        <v>10176</v>
      </c>
      <c r="B48" s="533" t="s">
        <v>809</v>
      </c>
      <c r="C48" s="533" t="s">
        <v>737</v>
      </c>
      <c r="D48" s="533" t="s">
        <v>741</v>
      </c>
      <c r="E48" s="533" t="s">
        <v>735</v>
      </c>
      <c r="F48" s="533" t="s">
        <v>739</v>
      </c>
      <c r="G48" s="532">
        <v>621</v>
      </c>
      <c r="H48" s="532">
        <v>621</v>
      </c>
      <c r="I48" s="532">
        <v>621</v>
      </c>
    </row>
    <row r="49" spans="1:9" ht="34.799999999999997">
      <c r="A49" s="534">
        <v>10186</v>
      </c>
      <c r="B49" s="533" t="s">
        <v>808</v>
      </c>
      <c r="C49" s="533" t="s">
        <v>737</v>
      </c>
      <c r="D49" s="533" t="s">
        <v>741</v>
      </c>
      <c r="E49" s="533" t="s">
        <v>735</v>
      </c>
      <c r="F49" s="533" t="s">
        <v>734</v>
      </c>
      <c r="G49" s="532">
        <v>1000</v>
      </c>
      <c r="H49" s="532">
        <v>1000</v>
      </c>
      <c r="I49" s="532">
        <v>1000</v>
      </c>
    </row>
    <row r="50" spans="1:9" ht="34.799999999999997">
      <c r="A50" s="534">
        <v>10188</v>
      </c>
      <c r="B50" s="533" t="s">
        <v>807</v>
      </c>
      <c r="C50" s="533" t="s">
        <v>737</v>
      </c>
      <c r="D50" s="533" t="s">
        <v>741</v>
      </c>
      <c r="E50" s="533" t="s">
        <v>735</v>
      </c>
      <c r="F50" s="533" t="s">
        <v>734</v>
      </c>
      <c r="G50" s="532">
        <v>15000</v>
      </c>
      <c r="H50" s="532">
        <v>15000</v>
      </c>
      <c r="I50" s="532">
        <v>10000</v>
      </c>
    </row>
    <row r="51" spans="1:9" ht="34.799999999999997">
      <c r="A51" s="534">
        <v>10189</v>
      </c>
      <c r="B51" s="533" t="s">
        <v>806</v>
      </c>
      <c r="C51" s="533" t="s">
        <v>737</v>
      </c>
      <c r="D51" s="533" t="s">
        <v>741</v>
      </c>
      <c r="E51" s="533" t="s">
        <v>735</v>
      </c>
      <c r="F51" s="533" t="s">
        <v>739</v>
      </c>
      <c r="G51" s="532">
        <v>1275</v>
      </c>
      <c r="H51" s="532">
        <v>1275</v>
      </c>
      <c r="I51" s="532">
        <v>1275</v>
      </c>
    </row>
    <row r="52" spans="1:9" ht="34.799999999999997">
      <c r="A52" s="534">
        <v>10190</v>
      </c>
      <c r="B52" s="533" t="s">
        <v>805</v>
      </c>
      <c r="C52" s="533" t="s">
        <v>737</v>
      </c>
      <c r="D52" s="533" t="s">
        <v>741</v>
      </c>
      <c r="E52" s="533" t="s">
        <v>735</v>
      </c>
      <c r="F52" s="533" t="s">
        <v>734</v>
      </c>
      <c r="G52" s="532">
        <v>44972.88</v>
      </c>
      <c r="H52" s="532">
        <v>44972.88</v>
      </c>
      <c r="I52" s="532">
        <v>44972.88</v>
      </c>
    </row>
    <row r="53" spans="1:9" ht="34.799999999999997">
      <c r="A53" s="534">
        <v>10191</v>
      </c>
      <c r="B53" s="533" t="s">
        <v>804</v>
      </c>
      <c r="C53" s="533" t="s">
        <v>737</v>
      </c>
      <c r="D53" s="533" t="s">
        <v>741</v>
      </c>
      <c r="E53" s="533" t="s">
        <v>735</v>
      </c>
      <c r="F53" s="533" t="s">
        <v>734</v>
      </c>
      <c r="G53" s="532">
        <v>17500</v>
      </c>
      <c r="H53" s="532">
        <v>17500</v>
      </c>
      <c r="I53" s="532">
        <v>17500</v>
      </c>
    </row>
    <row r="54" spans="1:9" ht="34.799999999999997">
      <c r="A54" s="534">
        <v>10192</v>
      </c>
      <c r="B54" s="533" t="s">
        <v>803</v>
      </c>
      <c r="C54" s="533" t="s">
        <v>737</v>
      </c>
      <c r="D54" s="533" t="s">
        <v>741</v>
      </c>
      <c r="E54" s="533" t="s">
        <v>735</v>
      </c>
      <c r="F54" s="533" t="s">
        <v>739</v>
      </c>
      <c r="G54" s="532">
        <v>5310</v>
      </c>
      <c r="H54" s="532">
        <v>5310</v>
      </c>
      <c r="I54" s="532">
        <v>5310</v>
      </c>
    </row>
    <row r="55" spans="1:9" ht="52.2">
      <c r="A55" s="534">
        <v>10215</v>
      </c>
      <c r="B55" s="533" t="s">
        <v>802</v>
      </c>
      <c r="C55" s="533" t="s">
        <v>737</v>
      </c>
      <c r="D55" s="533" t="s">
        <v>746</v>
      </c>
      <c r="E55" s="533" t="s">
        <v>735</v>
      </c>
      <c r="F55" s="533" t="s">
        <v>734</v>
      </c>
      <c r="G55" s="532">
        <v>40000</v>
      </c>
      <c r="H55" s="532">
        <v>40000</v>
      </c>
      <c r="I55" s="532">
        <v>40000</v>
      </c>
    </row>
    <row r="56" spans="1:9" ht="52.2">
      <c r="A56" s="534">
        <v>10216</v>
      </c>
      <c r="B56" s="533" t="s">
        <v>801</v>
      </c>
      <c r="C56" s="533" t="s">
        <v>737</v>
      </c>
      <c r="D56" s="533" t="s">
        <v>746</v>
      </c>
      <c r="E56" s="533" t="s">
        <v>735</v>
      </c>
      <c r="F56" s="533" t="s">
        <v>734</v>
      </c>
      <c r="G56" s="532">
        <v>25000</v>
      </c>
      <c r="H56" s="532">
        <v>25000</v>
      </c>
      <c r="I56" s="532">
        <v>25000</v>
      </c>
    </row>
    <row r="57" spans="1:9" ht="52.2">
      <c r="A57" s="534">
        <v>10219</v>
      </c>
      <c r="B57" s="533" t="s">
        <v>800</v>
      </c>
      <c r="C57" s="533" t="s">
        <v>737</v>
      </c>
      <c r="D57" s="533" t="s">
        <v>746</v>
      </c>
      <c r="E57" s="533" t="s">
        <v>735</v>
      </c>
      <c r="F57" s="533" t="s">
        <v>734</v>
      </c>
      <c r="G57" s="532">
        <v>40000</v>
      </c>
      <c r="H57" s="532">
        <v>40000</v>
      </c>
      <c r="I57" s="532">
        <v>40000</v>
      </c>
    </row>
    <row r="58" spans="1:9" ht="52.2">
      <c r="A58" s="534">
        <v>10228</v>
      </c>
      <c r="B58" s="533" t="s">
        <v>799</v>
      </c>
      <c r="C58" s="533" t="s">
        <v>737</v>
      </c>
      <c r="D58" s="533" t="s">
        <v>746</v>
      </c>
      <c r="E58" s="533" t="s">
        <v>735</v>
      </c>
      <c r="F58" s="533" t="s">
        <v>734</v>
      </c>
      <c r="G58" s="532">
        <v>800</v>
      </c>
      <c r="H58" s="532">
        <v>800</v>
      </c>
      <c r="I58" s="532">
        <v>800</v>
      </c>
    </row>
    <row r="59" spans="1:9" ht="52.2">
      <c r="A59" s="534">
        <v>10229</v>
      </c>
      <c r="B59" s="533" t="s">
        <v>798</v>
      </c>
      <c r="C59" s="533" t="s">
        <v>737</v>
      </c>
      <c r="D59" s="533" t="s">
        <v>746</v>
      </c>
      <c r="E59" s="533" t="s">
        <v>735</v>
      </c>
      <c r="F59" s="533" t="s">
        <v>739</v>
      </c>
      <c r="G59" s="532">
        <v>500</v>
      </c>
      <c r="H59" s="532">
        <v>500</v>
      </c>
      <c r="I59" s="532">
        <v>500</v>
      </c>
    </row>
    <row r="60" spans="1:9" ht="52.2">
      <c r="A60" s="534">
        <v>10230</v>
      </c>
      <c r="B60" s="533" t="s">
        <v>797</v>
      </c>
      <c r="C60" s="533" t="s">
        <v>737</v>
      </c>
      <c r="D60" s="533" t="s">
        <v>746</v>
      </c>
      <c r="E60" s="533" t="s">
        <v>735</v>
      </c>
      <c r="F60" s="533" t="s">
        <v>745</v>
      </c>
      <c r="G60" s="532">
        <v>18000</v>
      </c>
      <c r="H60" s="532">
        <v>20000</v>
      </c>
      <c r="I60" s="532">
        <v>20000</v>
      </c>
    </row>
    <row r="61" spans="1:9" ht="52.2">
      <c r="A61" s="534">
        <v>10231</v>
      </c>
      <c r="B61" s="533" t="s">
        <v>796</v>
      </c>
      <c r="C61" s="533" t="s">
        <v>737</v>
      </c>
      <c r="D61" s="533" t="s">
        <v>746</v>
      </c>
      <c r="E61" s="533" t="s">
        <v>735</v>
      </c>
      <c r="F61" s="533" t="s">
        <v>745</v>
      </c>
      <c r="G61" s="532">
        <v>18000</v>
      </c>
      <c r="H61" s="532">
        <v>20000</v>
      </c>
      <c r="I61" s="532">
        <v>20000</v>
      </c>
    </row>
    <row r="62" spans="1:9" ht="52.2">
      <c r="A62" s="534">
        <v>10234</v>
      </c>
      <c r="B62" s="533" t="s">
        <v>795</v>
      </c>
      <c r="C62" s="533" t="s">
        <v>737</v>
      </c>
      <c r="D62" s="533" t="s">
        <v>746</v>
      </c>
      <c r="E62" s="533" t="s">
        <v>735</v>
      </c>
      <c r="F62" s="533" t="s">
        <v>745</v>
      </c>
      <c r="G62" s="532">
        <v>50000</v>
      </c>
      <c r="H62" s="532">
        <v>50000</v>
      </c>
      <c r="I62" s="532">
        <v>50000</v>
      </c>
    </row>
    <row r="63" spans="1:9" ht="34.799999999999997">
      <c r="A63" s="534">
        <v>10242</v>
      </c>
      <c r="B63" s="533" t="s">
        <v>794</v>
      </c>
      <c r="C63" s="533" t="s">
        <v>737</v>
      </c>
      <c r="D63" s="533" t="s">
        <v>775</v>
      </c>
      <c r="E63" s="533" t="s">
        <v>735</v>
      </c>
      <c r="F63" s="533" t="s">
        <v>734</v>
      </c>
      <c r="G63" s="532">
        <v>18000</v>
      </c>
      <c r="H63" s="532">
        <v>18000</v>
      </c>
      <c r="I63" s="532">
        <v>18000</v>
      </c>
    </row>
    <row r="64" spans="1:9" ht="34.799999999999997">
      <c r="A64" s="534">
        <v>10243</v>
      </c>
      <c r="B64" s="533" t="s">
        <v>793</v>
      </c>
      <c r="C64" s="533" t="s">
        <v>737</v>
      </c>
      <c r="D64" s="533" t="s">
        <v>775</v>
      </c>
      <c r="E64" s="533" t="s">
        <v>735</v>
      </c>
      <c r="F64" s="533" t="s">
        <v>739</v>
      </c>
      <c r="G64" s="532">
        <v>180</v>
      </c>
      <c r="H64" s="532">
        <v>180</v>
      </c>
      <c r="I64" s="532">
        <v>180</v>
      </c>
    </row>
    <row r="65" spans="1:9" ht="52.2">
      <c r="A65" s="534">
        <v>10251</v>
      </c>
      <c r="B65" s="533" t="s">
        <v>792</v>
      </c>
      <c r="C65" s="533" t="s">
        <v>737</v>
      </c>
      <c r="D65" s="533" t="s">
        <v>746</v>
      </c>
      <c r="E65" s="533" t="s">
        <v>735</v>
      </c>
      <c r="F65" s="533" t="s">
        <v>734</v>
      </c>
      <c r="G65" s="532">
        <v>242000</v>
      </c>
      <c r="H65" s="532">
        <v>242000</v>
      </c>
      <c r="I65" s="532">
        <v>242000</v>
      </c>
    </row>
    <row r="66" spans="1:9" ht="52.2">
      <c r="A66" s="534">
        <v>10252</v>
      </c>
      <c r="B66" s="533" t="s">
        <v>791</v>
      </c>
      <c r="C66" s="533" t="s">
        <v>737</v>
      </c>
      <c r="D66" s="533" t="s">
        <v>746</v>
      </c>
      <c r="E66" s="533" t="s">
        <v>735</v>
      </c>
      <c r="F66" s="533" t="s">
        <v>734</v>
      </c>
      <c r="G66" s="532">
        <v>21200</v>
      </c>
      <c r="H66" s="532">
        <v>21200</v>
      </c>
      <c r="I66" s="532">
        <v>21200</v>
      </c>
    </row>
    <row r="67" spans="1:9" ht="52.2">
      <c r="A67" s="534">
        <v>10253</v>
      </c>
      <c r="B67" s="533" t="s">
        <v>790</v>
      </c>
      <c r="C67" s="533" t="s">
        <v>737</v>
      </c>
      <c r="D67" s="533" t="s">
        <v>746</v>
      </c>
      <c r="E67" s="533" t="s">
        <v>735</v>
      </c>
      <c r="F67" s="533" t="s">
        <v>734</v>
      </c>
      <c r="G67" s="532">
        <v>29300</v>
      </c>
      <c r="H67" s="532">
        <v>29300</v>
      </c>
      <c r="I67" s="532">
        <v>29300</v>
      </c>
    </row>
    <row r="68" spans="1:9" ht="52.2">
      <c r="A68" s="534">
        <v>10254</v>
      </c>
      <c r="B68" s="533" t="s">
        <v>789</v>
      </c>
      <c r="C68" s="533" t="s">
        <v>737</v>
      </c>
      <c r="D68" s="533" t="s">
        <v>746</v>
      </c>
      <c r="E68" s="533" t="s">
        <v>735</v>
      </c>
      <c r="F68" s="533" t="s">
        <v>734</v>
      </c>
      <c r="G68" s="532">
        <v>308107.8</v>
      </c>
      <c r="H68" s="532">
        <v>280400</v>
      </c>
      <c r="I68" s="532">
        <v>280400</v>
      </c>
    </row>
    <row r="69" spans="1:9" ht="34.799999999999997">
      <c r="A69" s="534">
        <v>10256</v>
      </c>
      <c r="B69" s="533" t="s">
        <v>788</v>
      </c>
      <c r="C69" s="533" t="s">
        <v>737</v>
      </c>
      <c r="D69" s="533" t="s">
        <v>775</v>
      </c>
      <c r="E69" s="533" t="s">
        <v>735</v>
      </c>
      <c r="F69" s="533" t="s">
        <v>739</v>
      </c>
      <c r="G69" s="532">
        <v>210000</v>
      </c>
      <c r="H69" s="532">
        <v>210000</v>
      </c>
      <c r="I69" s="532">
        <v>210000</v>
      </c>
    </row>
    <row r="70" spans="1:9" ht="34.799999999999997">
      <c r="A70" s="534">
        <v>10263</v>
      </c>
      <c r="B70" s="533" t="s">
        <v>787</v>
      </c>
      <c r="C70" s="533" t="s">
        <v>737</v>
      </c>
      <c r="D70" s="533" t="s">
        <v>757</v>
      </c>
      <c r="E70" s="533" t="s">
        <v>735</v>
      </c>
      <c r="F70" s="533" t="s">
        <v>734</v>
      </c>
      <c r="G70" s="532">
        <v>11750</v>
      </c>
      <c r="H70" s="532">
        <v>0</v>
      </c>
      <c r="I70" s="532">
        <v>0</v>
      </c>
    </row>
    <row r="71" spans="1:9" ht="52.2">
      <c r="A71" s="534">
        <v>10265</v>
      </c>
      <c r="B71" s="533" t="s">
        <v>786</v>
      </c>
      <c r="C71" s="533" t="s">
        <v>737</v>
      </c>
      <c r="D71" s="533" t="s">
        <v>746</v>
      </c>
      <c r="E71" s="533" t="s">
        <v>735</v>
      </c>
      <c r="F71" s="533" t="s">
        <v>734</v>
      </c>
      <c r="G71" s="532">
        <v>500</v>
      </c>
      <c r="H71" s="532">
        <v>500</v>
      </c>
      <c r="I71" s="532">
        <v>500</v>
      </c>
    </row>
    <row r="72" spans="1:9" ht="34.799999999999997">
      <c r="A72" s="534">
        <v>10303</v>
      </c>
      <c r="B72" s="533" t="s">
        <v>785</v>
      </c>
      <c r="C72" s="533" t="s">
        <v>737</v>
      </c>
      <c r="D72" s="533" t="s">
        <v>736</v>
      </c>
      <c r="E72" s="533" t="s">
        <v>735</v>
      </c>
      <c r="F72" s="533" t="s">
        <v>755</v>
      </c>
      <c r="G72" s="532">
        <v>9000</v>
      </c>
      <c r="H72" s="532">
        <v>9000</v>
      </c>
      <c r="I72" s="532">
        <v>9000</v>
      </c>
    </row>
    <row r="73" spans="1:9" ht="52.2">
      <c r="A73" s="534">
        <v>10315</v>
      </c>
      <c r="B73" s="533" t="s">
        <v>784</v>
      </c>
      <c r="C73" s="533" t="s">
        <v>737</v>
      </c>
      <c r="D73" s="533" t="s">
        <v>746</v>
      </c>
      <c r="E73" s="533" t="s">
        <v>735</v>
      </c>
      <c r="F73" s="533" t="s">
        <v>760</v>
      </c>
      <c r="G73" s="532">
        <v>242249.23</v>
      </c>
      <c r="H73" s="532">
        <v>250893.88</v>
      </c>
      <c r="I73" s="532">
        <v>250893.88</v>
      </c>
    </row>
    <row r="74" spans="1:9" ht="52.2">
      <c r="A74" s="534">
        <v>10316</v>
      </c>
      <c r="B74" s="533" t="s">
        <v>783</v>
      </c>
      <c r="C74" s="533" t="s">
        <v>737</v>
      </c>
      <c r="D74" s="533" t="s">
        <v>746</v>
      </c>
      <c r="E74" s="533" t="s">
        <v>735</v>
      </c>
      <c r="F74" s="533" t="s">
        <v>734</v>
      </c>
      <c r="G74" s="532">
        <v>122744.58</v>
      </c>
      <c r="H74" s="532">
        <v>126500</v>
      </c>
      <c r="I74" s="532">
        <v>126500</v>
      </c>
    </row>
    <row r="75" spans="1:9" ht="34.799999999999997">
      <c r="A75" s="534">
        <v>10320</v>
      </c>
      <c r="B75" s="533" t="s">
        <v>782</v>
      </c>
      <c r="C75" s="533" t="s">
        <v>737</v>
      </c>
      <c r="D75" s="533" t="s">
        <v>736</v>
      </c>
      <c r="E75" s="533" t="s">
        <v>735</v>
      </c>
      <c r="F75" s="533" t="s">
        <v>734</v>
      </c>
      <c r="G75" s="532">
        <v>13000</v>
      </c>
      <c r="H75" s="532">
        <v>13000</v>
      </c>
      <c r="I75" s="532">
        <v>13000</v>
      </c>
    </row>
    <row r="76" spans="1:9" ht="34.799999999999997">
      <c r="A76" s="534">
        <v>10321</v>
      </c>
      <c r="B76" s="533" t="s">
        <v>781</v>
      </c>
      <c r="C76" s="533" t="s">
        <v>737</v>
      </c>
      <c r="D76" s="533" t="s">
        <v>736</v>
      </c>
      <c r="E76" s="533" t="s">
        <v>735</v>
      </c>
      <c r="F76" s="533" t="s">
        <v>734</v>
      </c>
      <c r="G76" s="532">
        <v>10000</v>
      </c>
      <c r="H76" s="532">
        <v>10000</v>
      </c>
      <c r="I76" s="532">
        <v>15000</v>
      </c>
    </row>
    <row r="77" spans="1:9">
      <c r="A77" s="534">
        <v>10330</v>
      </c>
      <c r="B77" s="533" t="s">
        <v>780</v>
      </c>
      <c r="C77" s="533" t="s">
        <v>779</v>
      </c>
      <c r="D77" s="533" t="s">
        <v>778</v>
      </c>
      <c r="E77" s="533" t="s">
        <v>735</v>
      </c>
      <c r="F77" s="533" t="s">
        <v>745</v>
      </c>
      <c r="G77" s="532">
        <f>50810-20000</f>
        <v>30810</v>
      </c>
      <c r="H77" s="532">
        <v>50810</v>
      </c>
      <c r="I77" s="532">
        <v>30810</v>
      </c>
    </row>
    <row r="78" spans="1:9" ht="34.799999999999997">
      <c r="A78" s="534">
        <v>10334</v>
      </c>
      <c r="B78" s="533" t="s">
        <v>777</v>
      </c>
      <c r="C78" s="533" t="s">
        <v>737</v>
      </c>
      <c r="D78" s="533" t="s">
        <v>764</v>
      </c>
      <c r="E78" s="533" t="s">
        <v>735</v>
      </c>
      <c r="F78" s="533" t="s">
        <v>745</v>
      </c>
      <c r="G78" s="532">
        <v>2000</v>
      </c>
      <c r="H78" s="532">
        <v>2000</v>
      </c>
      <c r="I78" s="532">
        <v>2000</v>
      </c>
    </row>
    <row r="79" spans="1:9" ht="34.799999999999997">
      <c r="A79" s="534">
        <v>10336</v>
      </c>
      <c r="B79" s="533" t="s">
        <v>776</v>
      </c>
      <c r="C79" s="533" t="s">
        <v>737</v>
      </c>
      <c r="D79" s="533" t="s">
        <v>775</v>
      </c>
      <c r="E79" s="533" t="s">
        <v>735</v>
      </c>
      <c r="F79" s="533" t="s">
        <v>734</v>
      </c>
      <c r="G79" s="532">
        <v>5280</v>
      </c>
      <c r="H79" s="532">
        <v>5280</v>
      </c>
      <c r="I79" s="532">
        <v>5280</v>
      </c>
    </row>
    <row r="80" spans="1:9" ht="34.799999999999997">
      <c r="A80" s="534">
        <v>10337</v>
      </c>
      <c r="B80" s="533" t="s">
        <v>774</v>
      </c>
      <c r="C80" s="533" t="s">
        <v>737</v>
      </c>
      <c r="D80" s="533" t="s">
        <v>764</v>
      </c>
      <c r="E80" s="533" t="s">
        <v>735</v>
      </c>
      <c r="F80" s="533" t="s">
        <v>773</v>
      </c>
      <c r="G80" s="532">
        <v>500</v>
      </c>
      <c r="H80" s="532">
        <v>500</v>
      </c>
      <c r="I80" s="532">
        <v>500</v>
      </c>
    </row>
    <row r="81" spans="1:9" ht="52.2">
      <c r="A81" s="534">
        <v>10347</v>
      </c>
      <c r="B81" s="533" t="s">
        <v>772</v>
      </c>
      <c r="C81" s="533" t="s">
        <v>737</v>
      </c>
      <c r="D81" s="533" t="s">
        <v>746</v>
      </c>
      <c r="E81" s="533" t="s">
        <v>735</v>
      </c>
      <c r="F81" s="533" t="s">
        <v>739</v>
      </c>
      <c r="G81" s="532">
        <v>1000</v>
      </c>
      <c r="H81" s="532">
        <v>1000</v>
      </c>
      <c r="I81" s="532">
        <v>1000</v>
      </c>
    </row>
    <row r="82" spans="1:9" ht="52.2">
      <c r="A82" s="534">
        <v>10351</v>
      </c>
      <c r="B82" s="533" t="s">
        <v>771</v>
      </c>
      <c r="C82" s="533" t="s">
        <v>737</v>
      </c>
      <c r="D82" s="533" t="s">
        <v>746</v>
      </c>
      <c r="E82" s="533" t="s">
        <v>735</v>
      </c>
      <c r="F82" s="533" t="s">
        <v>734</v>
      </c>
      <c r="G82" s="532">
        <v>412</v>
      </c>
      <c r="H82" s="532">
        <v>412</v>
      </c>
      <c r="I82" s="532">
        <v>412</v>
      </c>
    </row>
    <row r="83" spans="1:9" ht="34.799999999999997">
      <c r="A83" s="534">
        <v>10368</v>
      </c>
      <c r="B83" s="533" t="s">
        <v>770</v>
      </c>
      <c r="C83" s="533" t="s">
        <v>737</v>
      </c>
      <c r="D83" s="533" t="s">
        <v>741</v>
      </c>
      <c r="E83" s="533" t="s">
        <v>735</v>
      </c>
      <c r="F83" s="533" t="s">
        <v>734</v>
      </c>
      <c r="G83" s="532">
        <v>44972.88</v>
      </c>
      <c r="H83" s="532">
        <v>44972.88</v>
      </c>
      <c r="I83" s="532">
        <v>44972.88</v>
      </c>
    </row>
    <row r="84" spans="1:9" ht="34.799999999999997">
      <c r="A84" s="534">
        <v>10369</v>
      </c>
      <c r="B84" s="533" t="s">
        <v>769</v>
      </c>
      <c r="C84" s="533" t="s">
        <v>737</v>
      </c>
      <c r="D84" s="533" t="s">
        <v>741</v>
      </c>
      <c r="E84" s="533" t="s">
        <v>735</v>
      </c>
      <c r="F84" s="533" t="s">
        <v>734</v>
      </c>
      <c r="G84" s="532">
        <v>14000</v>
      </c>
      <c r="H84" s="532">
        <v>14000</v>
      </c>
      <c r="I84" s="532">
        <v>14000</v>
      </c>
    </row>
    <row r="85" spans="1:9" ht="34.799999999999997">
      <c r="A85" s="534">
        <v>10371</v>
      </c>
      <c r="B85" s="533" t="s">
        <v>768</v>
      </c>
      <c r="C85" s="533" t="s">
        <v>737</v>
      </c>
      <c r="D85" s="533" t="s">
        <v>741</v>
      </c>
      <c r="E85" s="533" t="s">
        <v>735</v>
      </c>
      <c r="F85" s="533" t="s">
        <v>739</v>
      </c>
      <c r="G85" s="532">
        <v>4505</v>
      </c>
      <c r="H85" s="532">
        <v>4505</v>
      </c>
      <c r="I85" s="532">
        <v>4505</v>
      </c>
    </row>
    <row r="86" spans="1:9" ht="34.799999999999997">
      <c r="A86" s="534">
        <v>10372</v>
      </c>
      <c r="B86" s="533" t="s">
        <v>767</v>
      </c>
      <c r="C86" s="533" t="s">
        <v>737</v>
      </c>
      <c r="D86" s="533" t="s">
        <v>736</v>
      </c>
      <c r="E86" s="533" t="s">
        <v>735</v>
      </c>
      <c r="F86" s="533" t="s">
        <v>755</v>
      </c>
      <c r="G86" s="532">
        <v>90000</v>
      </c>
      <c r="H86" s="532">
        <v>90000</v>
      </c>
      <c r="I86" s="532">
        <v>90000</v>
      </c>
    </row>
    <row r="87" spans="1:9" ht="34.799999999999997">
      <c r="A87" s="534">
        <v>10392</v>
      </c>
      <c r="B87" s="533" t="s">
        <v>766</v>
      </c>
      <c r="C87" s="533" t="s">
        <v>737</v>
      </c>
      <c r="D87" s="533" t="s">
        <v>764</v>
      </c>
      <c r="E87" s="533" t="s">
        <v>735</v>
      </c>
      <c r="F87" s="533" t="s">
        <v>763</v>
      </c>
      <c r="G87" s="532">
        <v>550</v>
      </c>
      <c r="H87" s="532">
        <v>550</v>
      </c>
      <c r="I87" s="532">
        <v>550</v>
      </c>
    </row>
    <row r="88" spans="1:9" ht="34.799999999999997">
      <c r="A88" s="534">
        <v>10397</v>
      </c>
      <c r="B88" s="533" t="s">
        <v>766</v>
      </c>
      <c r="C88" s="533" t="s">
        <v>737</v>
      </c>
      <c r="D88" s="533" t="s">
        <v>764</v>
      </c>
      <c r="E88" s="533" t="s">
        <v>735</v>
      </c>
      <c r="F88" s="533" t="s">
        <v>763</v>
      </c>
      <c r="G88" s="532">
        <v>100</v>
      </c>
      <c r="H88" s="532">
        <v>100</v>
      </c>
      <c r="I88" s="532">
        <v>100</v>
      </c>
    </row>
    <row r="89" spans="1:9" ht="34.799999999999997">
      <c r="A89" s="534">
        <v>10399</v>
      </c>
      <c r="B89" s="533" t="s">
        <v>766</v>
      </c>
      <c r="C89" s="533" t="s">
        <v>737</v>
      </c>
      <c r="D89" s="533" t="s">
        <v>764</v>
      </c>
      <c r="E89" s="533" t="s">
        <v>735</v>
      </c>
      <c r="F89" s="533" t="s">
        <v>763</v>
      </c>
      <c r="G89" s="532">
        <v>600</v>
      </c>
      <c r="H89" s="532">
        <v>600</v>
      </c>
      <c r="I89" s="532">
        <v>600</v>
      </c>
    </row>
    <row r="90" spans="1:9" ht="34.799999999999997">
      <c r="A90" s="534">
        <v>10404</v>
      </c>
      <c r="B90" s="533" t="s">
        <v>766</v>
      </c>
      <c r="C90" s="533" t="s">
        <v>737</v>
      </c>
      <c r="D90" s="533" t="s">
        <v>764</v>
      </c>
      <c r="E90" s="533" t="s">
        <v>735</v>
      </c>
      <c r="F90" s="533" t="s">
        <v>763</v>
      </c>
      <c r="G90" s="532">
        <v>2000</v>
      </c>
      <c r="H90" s="532">
        <v>2000</v>
      </c>
      <c r="I90" s="532">
        <v>2000</v>
      </c>
    </row>
    <row r="91" spans="1:9" ht="34.799999999999997">
      <c r="A91" s="534">
        <v>10405</v>
      </c>
      <c r="B91" s="533" t="s">
        <v>765</v>
      </c>
      <c r="C91" s="533" t="s">
        <v>737</v>
      </c>
      <c r="D91" s="533" t="s">
        <v>764</v>
      </c>
      <c r="E91" s="533" t="s">
        <v>735</v>
      </c>
      <c r="F91" s="533" t="s">
        <v>763</v>
      </c>
      <c r="G91" s="532">
        <v>5000</v>
      </c>
      <c r="H91" s="532">
        <v>5000</v>
      </c>
      <c r="I91" s="532">
        <v>5000</v>
      </c>
    </row>
    <row r="92" spans="1:9" ht="34.799999999999997">
      <c r="A92" s="534">
        <v>10511</v>
      </c>
      <c r="B92" s="533" t="s">
        <v>762</v>
      </c>
      <c r="C92" s="533" t="s">
        <v>737</v>
      </c>
      <c r="D92" s="533" t="s">
        <v>736</v>
      </c>
      <c r="E92" s="533" t="s">
        <v>735</v>
      </c>
      <c r="F92" s="533" t="s">
        <v>739</v>
      </c>
      <c r="G92" s="532">
        <v>510</v>
      </c>
      <c r="H92" s="532">
        <v>510</v>
      </c>
      <c r="I92" s="532">
        <v>510</v>
      </c>
    </row>
    <row r="93" spans="1:9" ht="34.799999999999997">
      <c r="A93" s="534">
        <v>10512</v>
      </c>
      <c r="B93" s="533" t="s">
        <v>761</v>
      </c>
      <c r="C93" s="533" t="s">
        <v>737</v>
      </c>
      <c r="D93" s="533" t="s">
        <v>736</v>
      </c>
      <c r="E93" s="533" t="s">
        <v>735</v>
      </c>
      <c r="F93" s="533" t="s">
        <v>760</v>
      </c>
      <c r="G93" s="532">
        <v>100</v>
      </c>
      <c r="H93" s="532">
        <v>100</v>
      </c>
      <c r="I93" s="532">
        <v>100</v>
      </c>
    </row>
    <row r="94" spans="1:9" ht="34.799999999999997">
      <c r="A94" s="534">
        <v>10556</v>
      </c>
      <c r="B94" s="533" t="s">
        <v>759</v>
      </c>
      <c r="C94" s="533" t="s">
        <v>737</v>
      </c>
      <c r="D94" s="533" t="s">
        <v>741</v>
      </c>
      <c r="E94" s="533" t="s">
        <v>735</v>
      </c>
      <c r="F94" s="533" t="s">
        <v>734</v>
      </c>
      <c r="G94" s="532">
        <v>1000</v>
      </c>
      <c r="H94" s="532">
        <v>1000</v>
      </c>
      <c r="I94" s="532">
        <v>1000</v>
      </c>
    </row>
    <row r="95" spans="1:9" ht="34.799999999999997">
      <c r="A95" s="534">
        <v>10565</v>
      </c>
      <c r="B95" s="533" t="s">
        <v>758</v>
      </c>
      <c r="C95" s="533" t="s">
        <v>737</v>
      </c>
      <c r="D95" s="533" t="s">
        <v>757</v>
      </c>
      <c r="E95" s="533" t="s">
        <v>735</v>
      </c>
      <c r="F95" s="533" t="s">
        <v>734</v>
      </c>
      <c r="G95" s="532">
        <v>17900</v>
      </c>
      <c r="H95" s="532">
        <v>5900</v>
      </c>
      <c r="I95" s="532">
        <v>2000</v>
      </c>
    </row>
    <row r="96" spans="1:9" ht="52.2">
      <c r="A96" s="534">
        <v>10576</v>
      </c>
      <c r="B96" s="533" t="s">
        <v>756</v>
      </c>
      <c r="C96" s="533" t="s">
        <v>737</v>
      </c>
      <c r="D96" s="533" t="s">
        <v>746</v>
      </c>
      <c r="E96" s="533" t="s">
        <v>735</v>
      </c>
      <c r="F96" s="533" t="s">
        <v>755</v>
      </c>
      <c r="G96" s="532">
        <v>6000</v>
      </c>
      <c r="H96" s="532">
        <v>6000</v>
      </c>
      <c r="I96" s="532">
        <v>6000</v>
      </c>
    </row>
    <row r="97" spans="1:9" ht="34.799999999999997">
      <c r="A97" s="534">
        <v>10598</v>
      </c>
      <c r="B97" s="533" t="s">
        <v>754</v>
      </c>
      <c r="C97" s="533" t="s">
        <v>737</v>
      </c>
      <c r="D97" s="533" t="s">
        <v>741</v>
      </c>
      <c r="E97" s="533" t="s">
        <v>735</v>
      </c>
      <c r="F97" s="533" t="s">
        <v>739</v>
      </c>
      <c r="G97" s="532">
        <v>85</v>
      </c>
      <c r="H97" s="532">
        <v>85</v>
      </c>
      <c r="I97" s="532">
        <v>85</v>
      </c>
    </row>
    <row r="98" spans="1:9" ht="52.2">
      <c r="A98" s="534">
        <v>10601</v>
      </c>
      <c r="B98" s="533" t="s">
        <v>753</v>
      </c>
      <c r="C98" s="533" t="s">
        <v>737</v>
      </c>
      <c r="D98" s="533" t="s">
        <v>746</v>
      </c>
      <c r="E98" s="533" t="s">
        <v>735</v>
      </c>
      <c r="F98" s="533" t="s">
        <v>739</v>
      </c>
      <c r="G98" s="532">
        <v>10000</v>
      </c>
      <c r="H98" s="532">
        <v>10000</v>
      </c>
      <c r="I98" s="532">
        <v>10000</v>
      </c>
    </row>
    <row r="99" spans="1:9" ht="34.799999999999997">
      <c r="A99" s="534">
        <v>10603</v>
      </c>
      <c r="B99" s="533" t="s">
        <v>752</v>
      </c>
      <c r="C99" s="533" t="s">
        <v>737</v>
      </c>
      <c r="D99" s="533" t="s">
        <v>741</v>
      </c>
      <c r="E99" s="533" t="s">
        <v>735</v>
      </c>
      <c r="F99" s="533" t="s">
        <v>745</v>
      </c>
      <c r="G99" s="532">
        <v>2000</v>
      </c>
      <c r="H99" s="532">
        <v>2000</v>
      </c>
      <c r="I99" s="532">
        <v>2000</v>
      </c>
    </row>
    <row r="100" spans="1:9" ht="34.799999999999997">
      <c r="A100" s="534">
        <v>10604</v>
      </c>
      <c r="B100" s="533" t="s">
        <v>751</v>
      </c>
      <c r="C100" s="533" t="s">
        <v>737</v>
      </c>
      <c r="D100" s="533" t="s">
        <v>741</v>
      </c>
      <c r="E100" s="533" t="s">
        <v>735</v>
      </c>
      <c r="F100" s="533" t="s">
        <v>739</v>
      </c>
      <c r="G100" s="532">
        <v>170</v>
      </c>
      <c r="H100" s="532">
        <v>170</v>
      </c>
      <c r="I100" s="532">
        <v>170</v>
      </c>
    </row>
    <row r="101" spans="1:9" ht="34.799999999999997">
      <c r="A101" s="534">
        <v>10605</v>
      </c>
      <c r="B101" s="533" t="s">
        <v>750</v>
      </c>
      <c r="C101" s="533" t="s">
        <v>737</v>
      </c>
      <c r="D101" s="533" t="s">
        <v>741</v>
      </c>
      <c r="E101" s="533" t="s">
        <v>735</v>
      </c>
      <c r="F101" s="533" t="s">
        <v>734</v>
      </c>
      <c r="G101" s="532">
        <v>200</v>
      </c>
      <c r="H101" s="532">
        <v>200</v>
      </c>
      <c r="I101" s="532">
        <v>200</v>
      </c>
    </row>
    <row r="102" spans="1:9" ht="34.799999999999997">
      <c r="A102" s="534">
        <v>10609</v>
      </c>
      <c r="B102" s="533" t="s">
        <v>749</v>
      </c>
      <c r="C102" s="533" t="s">
        <v>737</v>
      </c>
      <c r="D102" s="533" t="s">
        <v>741</v>
      </c>
      <c r="E102" s="533" t="s">
        <v>735</v>
      </c>
      <c r="F102" s="533" t="s">
        <v>739</v>
      </c>
      <c r="G102" s="532">
        <v>1530</v>
      </c>
      <c r="H102" s="532">
        <v>1530</v>
      </c>
      <c r="I102" s="532">
        <v>1530</v>
      </c>
    </row>
    <row r="103" spans="1:9" ht="34.799999999999997">
      <c r="A103" s="534">
        <v>10611</v>
      </c>
      <c r="B103" s="533" t="s">
        <v>748</v>
      </c>
      <c r="C103" s="533" t="s">
        <v>737</v>
      </c>
      <c r="D103" s="533" t="s">
        <v>741</v>
      </c>
      <c r="E103" s="533" t="s">
        <v>735</v>
      </c>
      <c r="F103" s="533" t="s">
        <v>734</v>
      </c>
      <c r="G103" s="532">
        <v>700</v>
      </c>
      <c r="H103" s="532">
        <v>700</v>
      </c>
      <c r="I103" s="532">
        <v>700</v>
      </c>
    </row>
    <row r="104" spans="1:9" ht="52.2">
      <c r="A104" s="534">
        <v>10637</v>
      </c>
      <c r="B104" s="533" t="s">
        <v>747</v>
      </c>
      <c r="C104" s="533" t="s">
        <v>737</v>
      </c>
      <c r="D104" s="533" t="s">
        <v>746</v>
      </c>
      <c r="E104" s="533" t="s">
        <v>735</v>
      </c>
      <c r="F104" s="533" t="s">
        <v>745</v>
      </c>
      <c r="G104" s="532">
        <v>500</v>
      </c>
      <c r="H104" s="532">
        <v>500</v>
      </c>
      <c r="I104" s="532">
        <v>500</v>
      </c>
    </row>
    <row r="105" spans="1:9" ht="34.799999999999997">
      <c r="A105" s="534">
        <v>10642</v>
      </c>
      <c r="B105" s="533" t="s">
        <v>744</v>
      </c>
      <c r="C105" s="533" t="s">
        <v>737</v>
      </c>
      <c r="D105" s="533" t="s">
        <v>741</v>
      </c>
      <c r="E105" s="533" t="s">
        <v>735</v>
      </c>
      <c r="F105" s="533" t="s">
        <v>734</v>
      </c>
      <c r="G105" s="532">
        <v>8000</v>
      </c>
      <c r="H105" s="532">
        <v>8000</v>
      </c>
      <c r="I105" s="532">
        <v>8000</v>
      </c>
    </row>
    <row r="106" spans="1:9" ht="34.799999999999997">
      <c r="A106" s="534">
        <v>10663</v>
      </c>
      <c r="B106" s="533" t="s">
        <v>743</v>
      </c>
      <c r="C106" s="533" t="s">
        <v>737</v>
      </c>
      <c r="D106" s="533" t="s">
        <v>741</v>
      </c>
      <c r="E106" s="533" t="s">
        <v>735</v>
      </c>
      <c r="F106" s="533" t="s">
        <v>734</v>
      </c>
      <c r="G106" s="532">
        <v>6570000</v>
      </c>
      <c r="H106" s="532">
        <v>6570000</v>
      </c>
      <c r="I106" s="532">
        <v>6570000</v>
      </c>
    </row>
    <row r="107" spans="1:9" ht="34.799999999999997">
      <c r="A107" s="534">
        <v>10664</v>
      </c>
      <c r="B107" s="533" t="s">
        <v>742</v>
      </c>
      <c r="C107" s="533" t="s">
        <v>737</v>
      </c>
      <c r="D107" s="533" t="s">
        <v>741</v>
      </c>
      <c r="E107" s="533" t="s">
        <v>735</v>
      </c>
      <c r="F107" s="533" t="s">
        <v>739</v>
      </c>
      <c r="G107" s="532">
        <v>417000</v>
      </c>
      <c r="H107" s="532">
        <v>417000</v>
      </c>
      <c r="I107" s="532">
        <v>417000</v>
      </c>
    </row>
    <row r="108" spans="1:9" ht="34.799999999999997">
      <c r="A108" s="534">
        <v>10666</v>
      </c>
      <c r="B108" s="533" t="s">
        <v>740</v>
      </c>
      <c r="C108" s="533" t="s">
        <v>737</v>
      </c>
      <c r="D108" s="533" t="s">
        <v>736</v>
      </c>
      <c r="E108" s="533" t="s">
        <v>735</v>
      </c>
      <c r="F108" s="533" t="s">
        <v>739</v>
      </c>
      <c r="G108" s="532">
        <v>1210</v>
      </c>
      <c r="H108" s="532">
        <v>1210</v>
      </c>
      <c r="I108" s="532">
        <v>1210</v>
      </c>
    </row>
    <row r="109" spans="1:9" ht="34.799999999999997">
      <c r="A109" s="534">
        <v>10667</v>
      </c>
      <c r="B109" s="533" t="s">
        <v>738</v>
      </c>
      <c r="C109" s="533" t="s">
        <v>737</v>
      </c>
      <c r="D109" s="533" t="s">
        <v>736</v>
      </c>
      <c r="E109" s="533" t="s">
        <v>735</v>
      </c>
      <c r="F109" s="533" t="s">
        <v>734</v>
      </c>
      <c r="G109" s="532">
        <v>800</v>
      </c>
      <c r="H109" s="532">
        <v>800</v>
      </c>
      <c r="I109" s="532">
        <v>800</v>
      </c>
    </row>
    <row r="110" spans="1:9" ht="34.799999999999997">
      <c r="A110" s="534">
        <v>70004</v>
      </c>
      <c r="B110" s="533" t="s">
        <v>733</v>
      </c>
      <c r="C110" s="533" t="s">
        <v>719</v>
      </c>
      <c r="D110" s="533" t="s">
        <v>718</v>
      </c>
      <c r="E110" s="533" t="s">
        <v>717</v>
      </c>
      <c r="F110" s="533" t="s">
        <v>716</v>
      </c>
      <c r="G110" s="532">
        <v>15000</v>
      </c>
      <c r="H110" s="532">
        <v>15000</v>
      </c>
      <c r="I110" s="532">
        <v>15000</v>
      </c>
    </row>
    <row r="111" spans="1:9" ht="34.799999999999997">
      <c r="A111" s="534">
        <v>70005</v>
      </c>
      <c r="B111" s="533" t="s">
        <v>732</v>
      </c>
      <c r="C111" s="533" t="s">
        <v>719</v>
      </c>
      <c r="D111" s="533" t="s">
        <v>718</v>
      </c>
      <c r="E111" s="533" t="s">
        <v>717</v>
      </c>
      <c r="F111" s="533" t="s">
        <v>716</v>
      </c>
      <c r="G111" s="532">
        <v>3200000</v>
      </c>
      <c r="H111" s="532">
        <v>3200000</v>
      </c>
      <c r="I111" s="532">
        <v>3200000</v>
      </c>
    </row>
    <row r="112" spans="1:9" ht="34.799999999999997">
      <c r="A112" s="534">
        <v>70006</v>
      </c>
      <c r="B112" s="533" t="s">
        <v>731</v>
      </c>
      <c r="C112" s="533" t="s">
        <v>719</v>
      </c>
      <c r="D112" s="533" t="s">
        <v>718</v>
      </c>
      <c r="E112" s="533" t="s">
        <v>717</v>
      </c>
      <c r="F112" s="533" t="s">
        <v>716</v>
      </c>
      <c r="G112" s="532">
        <v>30000</v>
      </c>
      <c r="H112" s="532">
        <v>30000</v>
      </c>
      <c r="I112" s="532">
        <v>30000</v>
      </c>
    </row>
    <row r="113" spans="1:9" ht="34.799999999999997">
      <c r="A113" s="534">
        <v>70007</v>
      </c>
      <c r="B113" s="533" t="s">
        <v>730</v>
      </c>
      <c r="C113" s="533" t="s">
        <v>719</v>
      </c>
      <c r="D113" s="533" t="s">
        <v>718</v>
      </c>
      <c r="E113" s="533" t="s">
        <v>717</v>
      </c>
      <c r="F113" s="533" t="s">
        <v>716</v>
      </c>
      <c r="G113" s="532">
        <v>1090000</v>
      </c>
      <c r="H113" s="532">
        <v>1100000</v>
      </c>
      <c r="I113" s="532">
        <v>1100000</v>
      </c>
    </row>
    <row r="114" spans="1:9" ht="34.799999999999997">
      <c r="A114" s="534">
        <v>70010</v>
      </c>
      <c r="B114" s="533" t="s">
        <v>729</v>
      </c>
      <c r="C114" s="533" t="s">
        <v>719</v>
      </c>
      <c r="D114" s="533" t="s">
        <v>718</v>
      </c>
      <c r="E114" s="533" t="s">
        <v>717</v>
      </c>
      <c r="F114" s="533" t="s">
        <v>716</v>
      </c>
      <c r="G114" s="532">
        <v>5000</v>
      </c>
      <c r="H114" s="532">
        <v>5000</v>
      </c>
      <c r="I114" s="532">
        <v>5000</v>
      </c>
    </row>
    <row r="115" spans="1:9" ht="34.799999999999997">
      <c r="A115" s="534">
        <v>70013</v>
      </c>
      <c r="B115" s="533" t="s">
        <v>728</v>
      </c>
      <c r="C115" s="533" t="s">
        <v>719</v>
      </c>
      <c r="D115" s="533" t="s">
        <v>718</v>
      </c>
      <c r="E115" s="533" t="s">
        <v>717</v>
      </c>
      <c r="F115" s="533" t="s">
        <v>716</v>
      </c>
      <c r="G115" s="532">
        <v>1500</v>
      </c>
      <c r="H115" s="532">
        <v>1500</v>
      </c>
      <c r="I115" s="532">
        <v>1500</v>
      </c>
    </row>
    <row r="116" spans="1:9" ht="34.799999999999997">
      <c r="A116" s="534">
        <v>70014</v>
      </c>
      <c r="B116" s="533" t="s">
        <v>727</v>
      </c>
      <c r="C116" s="533" t="s">
        <v>719</v>
      </c>
      <c r="D116" s="533" t="s">
        <v>718</v>
      </c>
      <c r="E116" s="533" t="s">
        <v>717</v>
      </c>
      <c r="F116" s="533" t="s">
        <v>716</v>
      </c>
      <c r="G116" s="532">
        <v>999.35</v>
      </c>
      <c r="H116" s="532">
        <v>999.35</v>
      </c>
      <c r="I116" s="532">
        <v>999.35</v>
      </c>
    </row>
    <row r="117" spans="1:9" ht="34.799999999999997">
      <c r="A117" s="534">
        <v>70023</v>
      </c>
      <c r="B117" s="533" t="s">
        <v>726</v>
      </c>
      <c r="C117" s="533" t="s">
        <v>719</v>
      </c>
      <c r="D117" s="533" t="s">
        <v>718</v>
      </c>
      <c r="E117" s="533" t="s">
        <v>717</v>
      </c>
      <c r="F117" s="533" t="s">
        <v>716</v>
      </c>
      <c r="G117" s="532">
        <v>30000</v>
      </c>
      <c r="H117" s="532">
        <v>30000</v>
      </c>
      <c r="I117" s="532">
        <v>30000</v>
      </c>
    </row>
    <row r="118" spans="1:9" ht="34.799999999999997">
      <c r="A118" s="534">
        <v>70033</v>
      </c>
      <c r="B118" s="533" t="s">
        <v>725</v>
      </c>
      <c r="C118" s="533" t="s">
        <v>719</v>
      </c>
      <c r="D118" s="533" t="s">
        <v>718</v>
      </c>
      <c r="E118" s="533" t="s">
        <v>717</v>
      </c>
      <c r="F118" s="533" t="s">
        <v>716</v>
      </c>
      <c r="G118" s="532">
        <v>215650</v>
      </c>
      <c r="H118" s="532">
        <v>215650</v>
      </c>
      <c r="I118" s="532">
        <v>215650</v>
      </c>
    </row>
    <row r="119" spans="1:9" ht="34.799999999999997">
      <c r="A119" s="534">
        <v>70034</v>
      </c>
      <c r="B119" s="533" t="s">
        <v>724</v>
      </c>
      <c r="C119" s="533" t="s">
        <v>719</v>
      </c>
      <c r="D119" s="533" t="s">
        <v>718</v>
      </c>
      <c r="E119" s="533" t="s">
        <v>717</v>
      </c>
      <c r="F119" s="533" t="s">
        <v>716</v>
      </c>
      <c r="G119" s="532">
        <v>100000</v>
      </c>
      <c r="H119" s="532">
        <v>100000</v>
      </c>
      <c r="I119" s="532">
        <v>100000</v>
      </c>
    </row>
    <row r="120" spans="1:9" ht="52.2">
      <c r="A120" s="534">
        <v>70035</v>
      </c>
      <c r="B120" s="533" t="s">
        <v>723</v>
      </c>
      <c r="C120" s="533" t="s">
        <v>719</v>
      </c>
      <c r="D120" s="533" t="s">
        <v>718</v>
      </c>
      <c r="E120" s="533" t="s">
        <v>717</v>
      </c>
      <c r="F120" s="533" t="s">
        <v>716</v>
      </c>
      <c r="G120" s="532">
        <v>476800</v>
      </c>
      <c r="H120" s="532">
        <v>476800</v>
      </c>
      <c r="I120" s="532">
        <v>476800</v>
      </c>
    </row>
    <row r="121" spans="1:9" ht="34.799999999999997">
      <c r="A121" s="534">
        <v>70036</v>
      </c>
      <c r="B121" s="533" t="s">
        <v>722</v>
      </c>
      <c r="C121" s="533" t="s">
        <v>719</v>
      </c>
      <c r="D121" s="533" t="s">
        <v>718</v>
      </c>
      <c r="E121" s="533" t="s">
        <v>717</v>
      </c>
      <c r="F121" s="533" t="s">
        <v>716</v>
      </c>
      <c r="G121" s="532">
        <v>10000</v>
      </c>
      <c r="H121" s="532">
        <v>10000</v>
      </c>
      <c r="I121" s="532">
        <v>10000</v>
      </c>
    </row>
    <row r="122" spans="1:9" ht="34.799999999999997">
      <c r="A122" s="534">
        <v>70037</v>
      </c>
      <c r="B122" s="533" t="s">
        <v>721</v>
      </c>
      <c r="C122" s="533" t="s">
        <v>719</v>
      </c>
      <c r="D122" s="533" t="s">
        <v>718</v>
      </c>
      <c r="E122" s="533" t="s">
        <v>717</v>
      </c>
      <c r="F122" s="533" t="s">
        <v>716</v>
      </c>
      <c r="G122" s="532">
        <v>10000</v>
      </c>
      <c r="H122" s="532">
        <v>10000</v>
      </c>
      <c r="I122" s="532">
        <v>10000</v>
      </c>
    </row>
    <row r="123" spans="1:9" ht="34.799999999999997">
      <c r="A123" s="534">
        <v>70038</v>
      </c>
      <c r="B123" s="533" t="s">
        <v>720</v>
      </c>
      <c r="C123" s="533" t="s">
        <v>719</v>
      </c>
      <c r="D123" s="533" t="s">
        <v>718</v>
      </c>
      <c r="E123" s="533" t="s">
        <v>717</v>
      </c>
      <c r="F123" s="533" t="s">
        <v>716</v>
      </c>
      <c r="G123" s="532">
        <v>30000</v>
      </c>
      <c r="H123" s="532">
        <v>30000</v>
      </c>
      <c r="I123" s="532">
        <v>30000</v>
      </c>
    </row>
  </sheetData>
  <autoFilter ref="A1:I123"/>
  <printOptions horizontalCentered="1"/>
  <pageMargins left="0.15748031496062992" right="0.15748031496062992" top="0.70866141732283472" bottom="0.39370078740157483" header="0.51181102362204722" footer="0.51181102362204722"/>
  <pageSetup paperSize="9" scale="35" firstPageNumber="0" fitToWidth="0" fitToHeight="0" pageOrder="overThenDown" orientation="landscape" horizontalDpi="300" verticalDpi="300" r:id="rId1"/>
  <headerFooter alignWithMargins="0">
    <oddHeader>&amp;L&amp;12Elenco dei capitoli relativi alla spese obbligatorie</oddHeader>
  </headerFooter>
</worksheet>
</file>

<file path=xl/worksheets/sheet19.xml><?xml version="1.0" encoding="utf-8"?>
<worksheet xmlns="http://schemas.openxmlformats.org/spreadsheetml/2006/main" xmlns:r="http://schemas.openxmlformats.org/officeDocument/2006/relationships">
  <dimension ref="A1:A5"/>
  <sheetViews>
    <sheetView workbookViewId="0">
      <selection activeCell="D15" sqref="D15"/>
    </sheetView>
  </sheetViews>
  <sheetFormatPr defaultRowHeight="13.2"/>
  <sheetData>
    <row r="1" spans="1:1" ht="23.4">
      <c r="A1" s="569" t="s">
        <v>1028</v>
      </c>
    </row>
    <row r="2" spans="1:1" ht="23.4">
      <c r="A2" s="570" t="s">
        <v>1029</v>
      </c>
    </row>
    <row r="3" spans="1:1" ht="23.4">
      <c r="A3" s="570" t="s">
        <v>1030</v>
      </c>
    </row>
    <row r="4" spans="1:1" ht="23.4">
      <c r="A4" s="570" t="s">
        <v>1031</v>
      </c>
    </row>
    <row r="5" spans="1:1" ht="23.4">
      <c r="A5" s="570" t="s">
        <v>1032</v>
      </c>
    </row>
  </sheetData>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dimension ref="A1:R492"/>
  <sheetViews>
    <sheetView zoomScaleNormal="100" zoomScaleSheetLayoutView="100" workbookViewId="0">
      <selection activeCell="M482" sqref="M482"/>
    </sheetView>
  </sheetViews>
  <sheetFormatPr defaultRowHeight="13.2"/>
  <cols>
    <col min="1" max="1" width="10.6640625" customWidth="1"/>
    <col min="2" max="2" width="2.109375" customWidth="1"/>
    <col min="3" max="3" width="11.5546875" customWidth="1"/>
    <col min="4" max="4" width="0.33203125" customWidth="1"/>
    <col min="5" max="5" width="2.109375" customWidth="1"/>
    <col min="6" max="6" width="25" customWidth="1"/>
    <col min="7" max="7" width="2.109375" customWidth="1"/>
    <col min="8" max="8" width="12.44140625" customWidth="1"/>
    <col min="9" max="9" width="2.109375" customWidth="1"/>
    <col min="10" max="10" width="15.88671875" customWidth="1"/>
    <col min="11" max="12" width="6.44140625" customWidth="1"/>
    <col min="13" max="13" width="5.88671875" customWidth="1"/>
    <col min="14" max="14" width="6.44140625" customWidth="1"/>
    <col min="15" max="15" width="5.6640625" customWidth="1"/>
    <col min="16" max="16" width="6.44140625" customWidth="1"/>
    <col min="17" max="17" width="6" customWidth="1"/>
    <col min="18" max="18" width="13.6640625" customWidth="1"/>
  </cols>
  <sheetData>
    <row r="1" spans="1:18" s="47" customFormat="1" ht="9" customHeight="1"/>
    <row r="2" spans="1:18" s="47" customFormat="1" ht="25.65" customHeight="1">
      <c r="A2" s="572" t="s">
        <v>169</v>
      </c>
      <c r="B2" s="572"/>
      <c r="C2" s="572"/>
      <c r="D2" s="572"/>
      <c r="E2" s="572"/>
      <c r="F2" s="572"/>
      <c r="G2" s="572"/>
      <c r="H2" s="572"/>
      <c r="I2" s="572"/>
      <c r="J2" s="572"/>
      <c r="K2" s="572"/>
      <c r="L2" s="572"/>
      <c r="M2" s="572"/>
      <c r="N2" s="572"/>
      <c r="O2" s="572"/>
      <c r="P2" s="572"/>
      <c r="Q2" s="572"/>
      <c r="R2" s="572"/>
    </row>
    <row r="3" spans="1:18" s="47" customFormat="1" ht="10.35" customHeight="1"/>
    <row r="4" spans="1:18" s="47" customFormat="1" ht="50.25" customHeight="1">
      <c r="A4" s="634" t="s">
        <v>168</v>
      </c>
      <c r="B4" s="634"/>
      <c r="C4" s="634"/>
      <c r="D4" s="634"/>
      <c r="E4" s="634"/>
      <c r="F4" s="636" t="s">
        <v>1</v>
      </c>
      <c r="G4" s="636"/>
      <c r="H4" s="634" t="s">
        <v>2</v>
      </c>
      <c r="I4" s="634"/>
      <c r="J4" s="634"/>
      <c r="K4" s="634"/>
      <c r="L4" s="634" t="s">
        <v>3</v>
      </c>
      <c r="M4" s="634"/>
      <c r="N4" s="634" t="s">
        <v>4</v>
      </c>
      <c r="O4" s="634"/>
      <c r="P4" s="634" t="s">
        <v>5</v>
      </c>
      <c r="Q4" s="634"/>
      <c r="R4" s="82" t="s">
        <v>6</v>
      </c>
    </row>
    <row r="5" spans="1:18" s="47" customFormat="1" ht="3" customHeight="1">
      <c r="A5" s="1"/>
      <c r="B5" s="635"/>
      <c r="C5" s="635"/>
      <c r="D5" s="635"/>
      <c r="E5" s="635"/>
      <c r="F5" s="635"/>
      <c r="G5" s="635"/>
      <c r="H5" s="635"/>
      <c r="I5" s="635"/>
      <c r="J5" s="635"/>
      <c r="K5" s="635"/>
      <c r="L5" s="635"/>
      <c r="M5" s="635"/>
      <c r="N5" s="635"/>
      <c r="O5" s="635"/>
      <c r="P5" s="635"/>
      <c r="Q5" s="635"/>
      <c r="R5" s="1"/>
    </row>
    <row r="6" spans="1:18" s="47" customFormat="1" ht="26.25" customHeight="1">
      <c r="A6" s="81"/>
      <c r="B6" s="632"/>
      <c r="C6" s="632"/>
      <c r="D6" s="632"/>
      <c r="E6" s="632"/>
      <c r="F6" s="624" t="s">
        <v>167</v>
      </c>
      <c r="G6" s="624"/>
      <c r="H6" s="633"/>
      <c r="I6" s="633"/>
      <c r="J6" s="633"/>
      <c r="K6" s="633"/>
      <c r="L6" s="627">
        <v>0</v>
      </c>
      <c r="M6" s="627"/>
      <c r="N6" s="627">
        <v>0</v>
      </c>
      <c r="O6" s="627"/>
      <c r="P6" s="627">
        <v>0</v>
      </c>
      <c r="Q6" s="627"/>
      <c r="R6" s="80">
        <v>0</v>
      </c>
    </row>
    <row r="7" spans="1:18" s="47" customFormat="1" ht="31.5" customHeight="1">
      <c r="A7" s="79"/>
      <c r="B7" s="628"/>
      <c r="C7" s="628"/>
      <c r="D7" s="628"/>
      <c r="E7" s="628"/>
      <c r="F7" s="629" t="s">
        <v>166</v>
      </c>
      <c r="G7" s="629"/>
      <c r="H7" s="630"/>
      <c r="I7" s="630"/>
      <c r="J7" s="630"/>
      <c r="K7" s="630"/>
      <c r="L7" s="631">
        <v>0</v>
      </c>
      <c r="M7" s="631"/>
      <c r="N7" s="631">
        <v>0</v>
      </c>
      <c r="O7" s="631"/>
      <c r="P7" s="631">
        <v>0</v>
      </c>
      <c r="Q7" s="631"/>
      <c r="R7" s="78">
        <v>0</v>
      </c>
    </row>
    <row r="8" spans="1:18" s="47" customFormat="1" ht="7.35" customHeight="1"/>
    <row r="9" spans="1:18" s="47" customFormat="1" ht="6.75" customHeight="1"/>
    <row r="10" spans="1:18" s="47" customFormat="1" ht="3" customHeight="1">
      <c r="A10" s="76"/>
      <c r="B10" s="623"/>
      <c r="C10" s="623"/>
      <c r="D10" s="77" t="s">
        <v>66</v>
      </c>
      <c r="E10" s="76"/>
      <c r="F10" s="77" t="s">
        <v>65</v>
      </c>
      <c r="G10" s="623"/>
      <c r="H10" s="623"/>
      <c r="I10" s="623"/>
      <c r="J10" s="623"/>
      <c r="K10" s="623"/>
      <c r="L10" s="623"/>
      <c r="M10" s="623"/>
      <c r="N10" s="623"/>
      <c r="O10" s="623"/>
      <c r="P10" s="623"/>
      <c r="Q10" s="623"/>
      <c r="R10" s="623"/>
    </row>
    <row r="11" spans="1:18" s="47" customFormat="1" ht="13.5" customHeight="1">
      <c r="A11" s="75"/>
      <c r="B11" s="574" t="s">
        <v>165</v>
      </c>
      <c r="C11" s="574"/>
      <c r="D11" s="574"/>
      <c r="E11" s="74"/>
      <c r="F11" s="582" t="s">
        <v>139</v>
      </c>
      <c r="G11" s="582"/>
      <c r="H11" s="582"/>
      <c r="I11" s="582"/>
      <c r="J11" s="582"/>
      <c r="K11" s="582"/>
      <c r="L11" s="582"/>
      <c r="M11" s="582"/>
      <c r="N11" s="582"/>
      <c r="O11" s="582"/>
      <c r="P11" s="582"/>
      <c r="Q11" s="582"/>
      <c r="R11" s="582"/>
    </row>
    <row r="12" spans="1:18" s="47" customFormat="1" ht="12.6" customHeight="1"/>
    <row r="13" spans="1:18" s="47" customFormat="1" ht="15" customHeight="1">
      <c r="A13" s="73" t="s">
        <v>164</v>
      </c>
      <c r="B13" s="72"/>
      <c r="C13" s="624" t="s">
        <v>62</v>
      </c>
      <c r="D13" s="624"/>
      <c r="E13" s="624"/>
      <c r="F13" s="625" t="s">
        <v>163</v>
      </c>
      <c r="G13" s="625"/>
      <c r="H13" s="625"/>
      <c r="I13" s="625"/>
      <c r="J13" s="625"/>
      <c r="K13" s="625"/>
      <c r="L13" s="625"/>
      <c r="M13" s="625"/>
      <c r="N13" s="625"/>
      <c r="O13" s="625"/>
      <c r="P13" s="625"/>
      <c r="Q13" s="625"/>
      <c r="R13" s="625"/>
    </row>
    <row r="14" spans="1:18" s="47" customFormat="1" ht="3" customHeight="1">
      <c r="A14" s="70"/>
      <c r="B14" s="69"/>
      <c r="C14" s="610"/>
      <c r="D14" s="610"/>
      <c r="E14" s="610"/>
      <c r="F14" s="626"/>
      <c r="G14" s="626"/>
      <c r="H14" s="610"/>
      <c r="I14" s="610"/>
      <c r="J14" s="610"/>
      <c r="K14" s="610"/>
      <c r="L14" s="610"/>
      <c r="M14" s="610"/>
      <c r="N14" s="610"/>
      <c r="O14" s="610"/>
      <c r="P14" s="610"/>
      <c r="Q14" s="610"/>
      <c r="R14" s="16"/>
    </row>
    <row r="15" spans="1:18" s="47" customFormat="1" ht="10.5" customHeight="1">
      <c r="A15" s="620"/>
      <c r="B15" s="69"/>
      <c r="C15" s="614" t="s">
        <v>74</v>
      </c>
      <c r="D15" s="614"/>
      <c r="E15" s="614"/>
      <c r="F15" s="621" t="s">
        <v>73</v>
      </c>
      <c r="G15" s="621"/>
      <c r="H15" s="622">
        <v>290698.58999999997</v>
      </c>
      <c r="I15" s="622"/>
      <c r="J15" s="614" t="s">
        <v>8</v>
      </c>
      <c r="K15" s="614"/>
      <c r="L15" s="578">
        <v>16572962.720000001</v>
      </c>
      <c r="M15" s="578"/>
      <c r="N15" s="578">
        <v>16204028.76</v>
      </c>
      <c r="O15" s="578"/>
      <c r="P15" s="578">
        <v>16273179.58</v>
      </c>
      <c r="Q15" s="578"/>
      <c r="R15" s="12">
        <v>16280476.24</v>
      </c>
    </row>
    <row r="16" spans="1:18" s="47" customFormat="1" ht="10.5" customHeight="1">
      <c r="A16" s="620"/>
      <c r="B16" s="69"/>
      <c r="C16" s="614"/>
      <c r="D16" s="614"/>
      <c r="E16" s="614"/>
      <c r="F16" s="621"/>
      <c r="G16" s="621"/>
      <c r="H16" s="622"/>
      <c r="I16" s="622"/>
      <c r="J16" s="617" t="s">
        <v>53</v>
      </c>
      <c r="K16" s="617"/>
      <c r="L16" s="618"/>
      <c r="M16" s="618"/>
      <c r="N16" s="619">
        <v>400932.93</v>
      </c>
      <c r="O16" s="619"/>
      <c r="P16" s="619">
        <v>288309.67</v>
      </c>
      <c r="Q16" s="619"/>
      <c r="R16" s="71">
        <v>134000</v>
      </c>
    </row>
    <row r="17" spans="1:18" s="47" customFormat="1" ht="10.5" customHeight="1">
      <c r="A17" s="620"/>
      <c r="B17" s="69"/>
      <c r="C17" s="614"/>
      <c r="D17" s="614"/>
      <c r="E17" s="614"/>
      <c r="F17" s="621"/>
      <c r="G17" s="621"/>
      <c r="H17" s="622"/>
      <c r="I17" s="622"/>
      <c r="J17" s="617" t="s">
        <v>52</v>
      </c>
      <c r="K17" s="617"/>
      <c r="L17" s="619" t="s">
        <v>12</v>
      </c>
      <c r="M17" s="619"/>
      <c r="N17" s="619" t="s">
        <v>12</v>
      </c>
      <c r="O17" s="619"/>
      <c r="P17" s="619" t="s">
        <v>12</v>
      </c>
      <c r="Q17" s="619"/>
      <c r="R17" s="71" t="s">
        <v>12</v>
      </c>
    </row>
    <row r="18" spans="1:18" s="47" customFormat="1" ht="10.5" customHeight="1">
      <c r="A18" s="620"/>
      <c r="B18" s="69"/>
      <c r="C18" s="614"/>
      <c r="D18" s="614"/>
      <c r="E18" s="614"/>
      <c r="F18" s="621"/>
      <c r="G18" s="621"/>
      <c r="H18" s="622"/>
      <c r="I18" s="622"/>
      <c r="J18" s="614" t="s">
        <v>15</v>
      </c>
      <c r="K18" s="614"/>
      <c r="L18" s="578">
        <v>16852060.979999997</v>
      </c>
      <c r="M18" s="578"/>
      <c r="N18" s="578">
        <v>16494727.35</v>
      </c>
      <c r="O18" s="578"/>
      <c r="P18" s="610"/>
      <c r="Q18" s="610"/>
      <c r="R18" s="16"/>
    </row>
    <row r="19" spans="1:18" s="47" customFormat="1" ht="3" customHeight="1">
      <c r="A19" s="70"/>
      <c r="B19" s="69"/>
      <c r="C19" s="610"/>
      <c r="D19" s="610"/>
      <c r="E19" s="610"/>
      <c r="F19" s="615"/>
      <c r="G19" s="615"/>
      <c r="H19" s="616"/>
      <c r="I19" s="616"/>
      <c r="J19" s="610"/>
      <c r="K19" s="610"/>
      <c r="L19" s="610"/>
      <c r="M19" s="610"/>
      <c r="N19" s="610"/>
      <c r="O19" s="610"/>
      <c r="P19" s="610"/>
      <c r="Q19" s="610"/>
      <c r="R19" s="16"/>
    </row>
    <row r="20" spans="1:18" s="47" customFormat="1" ht="3" customHeight="1">
      <c r="A20" s="68"/>
      <c r="B20" s="67"/>
      <c r="C20" s="611"/>
      <c r="D20" s="611"/>
      <c r="E20" s="611"/>
      <c r="F20" s="611"/>
      <c r="G20" s="611"/>
      <c r="H20" s="583"/>
      <c r="I20" s="583"/>
      <c r="J20" s="612"/>
      <c r="K20" s="612"/>
      <c r="L20" s="613"/>
      <c r="M20" s="613"/>
      <c r="N20" s="612"/>
      <c r="O20" s="612"/>
      <c r="P20" s="612"/>
      <c r="Q20" s="612"/>
      <c r="R20" s="65"/>
    </row>
    <row r="21" spans="1:18" s="47" customFormat="1" ht="10.5" customHeight="1">
      <c r="A21" s="607"/>
      <c r="B21" s="608"/>
      <c r="C21" s="609" t="s">
        <v>59</v>
      </c>
      <c r="D21" s="609"/>
      <c r="E21" s="609"/>
      <c r="F21" s="609" t="s">
        <v>163</v>
      </c>
      <c r="G21" s="609"/>
      <c r="H21" s="589">
        <v>290698.58999999997</v>
      </c>
      <c r="I21" s="589"/>
      <c r="J21" s="590" t="s">
        <v>8</v>
      </c>
      <c r="K21" s="590"/>
      <c r="L21" s="584">
        <v>16572962.720000001</v>
      </c>
      <c r="M21" s="584"/>
      <c r="N21" s="584">
        <v>16204028.76</v>
      </c>
      <c r="O21" s="584"/>
      <c r="P21" s="584">
        <v>16273179.58</v>
      </c>
      <c r="Q21" s="584"/>
      <c r="R21" s="60">
        <v>16280476.24</v>
      </c>
    </row>
    <row r="22" spans="1:18" s="47" customFormat="1" ht="10.5" customHeight="1">
      <c r="A22" s="607"/>
      <c r="B22" s="608"/>
      <c r="C22" s="609"/>
      <c r="D22" s="609"/>
      <c r="E22" s="609"/>
      <c r="F22" s="609"/>
      <c r="G22" s="609"/>
      <c r="H22" s="589"/>
      <c r="I22" s="589"/>
      <c r="J22" s="585" t="s">
        <v>53</v>
      </c>
      <c r="K22" s="585"/>
      <c r="L22" s="606"/>
      <c r="M22" s="606"/>
      <c r="N22" s="587">
        <v>400932.93</v>
      </c>
      <c r="O22" s="587"/>
      <c r="P22" s="587">
        <v>288309.67</v>
      </c>
      <c r="Q22" s="587"/>
      <c r="R22" s="52">
        <v>134000</v>
      </c>
    </row>
    <row r="23" spans="1:18" s="47" customFormat="1" ht="10.5" customHeight="1">
      <c r="A23" s="607"/>
      <c r="B23" s="608"/>
      <c r="C23" s="609"/>
      <c r="D23" s="609"/>
      <c r="E23" s="609"/>
      <c r="F23" s="609"/>
      <c r="G23" s="609"/>
      <c r="H23" s="589"/>
      <c r="I23" s="589"/>
      <c r="J23" s="585" t="s">
        <v>52</v>
      </c>
      <c r="K23" s="585"/>
      <c r="L23" s="587" t="s">
        <v>12</v>
      </c>
      <c r="M23" s="587"/>
      <c r="N23" s="587" t="s">
        <v>12</v>
      </c>
      <c r="O23" s="587"/>
      <c r="P23" s="587" t="s">
        <v>12</v>
      </c>
      <c r="Q23" s="587"/>
      <c r="R23" s="52" t="s">
        <v>12</v>
      </c>
    </row>
    <row r="24" spans="1:18" s="47" customFormat="1" ht="15" customHeight="1">
      <c r="A24" s="607"/>
      <c r="B24" s="608"/>
      <c r="C24" s="609"/>
      <c r="D24" s="609"/>
      <c r="E24" s="609"/>
      <c r="F24" s="609"/>
      <c r="G24" s="609"/>
      <c r="H24" s="589"/>
      <c r="I24" s="589"/>
      <c r="J24" s="592" t="s">
        <v>15</v>
      </c>
      <c r="K24" s="592"/>
      <c r="L24" s="593">
        <v>16852060.979999997</v>
      </c>
      <c r="M24" s="593"/>
      <c r="N24" s="593">
        <v>16494727.35</v>
      </c>
      <c r="O24" s="593"/>
      <c r="P24" s="583"/>
      <c r="Q24" s="583"/>
      <c r="R24" s="48"/>
    </row>
    <row r="25" spans="1:18" s="47" customFormat="1" ht="18" customHeight="1"/>
    <row r="26" spans="1:18" s="47" customFormat="1" ht="15" customHeight="1">
      <c r="A26" s="73" t="s">
        <v>162</v>
      </c>
      <c r="B26" s="72"/>
      <c r="C26" s="624" t="s">
        <v>79</v>
      </c>
      <c r="D26" s="624"/>
      <c r="E26" s="624"/>
      <c r="F26" s="625" t="s">
        <v>161</v>
      </c>
      <c r="G26" s="625"/>
      <c r="H26" s="625"/>
      <c r="I26" s="625"/>
      <c r="J26" s="625"/>
      <c r="K26" s="625"/>
      <c r="L26" s="625"/>
      <c r="M26" s="625"/>
      <c r="N26" s="625"/>
      <c r="O26" s="625"/>
      <c r="P26" s="625"/>
      <c r="Q26" s="625"/>
      <c r="R26" s="625"/>
    </row>
    <row r="27" spans="1:18" s="47" customFormat="1" ht="3" customHeight="1">
      <c r="A27" s="70"/>
      <c r="B27" s="69"/>
      <c r="C27" s="610"/>
      <c r="D27" s="610"/>
      <c r="E27" s="610"/>
      <c r="F27" s="626"/>
      <c r="G27" s="626"/>
      <c r="H27" s="610"/>
      <c r="I27" s="610"/>
      <c r="J27" s="610"/>
      <c r="K27" s="610"/>
      <c r="L27" s="610"/>
      <c r="M27" s="610"/>
      <c r="N27" s="610"/>
      <c r="O27" s="610"/>
      <c r="P27" s="610"/>
      <c r="Q27" s="610"/>
      <c r="R27" s="16"/>
    </row>
    <row r="28" spans="1:18" s="47" customFormat="1" ht="10.5" customHeight="1">
      <c r="A28" s="620"/>
      <c r="B28" s="69"/>
      <c r="C28" s="614" t="s">
        <v>74</v>
      </c>
      <c r="D28" s="614"/>
      <c r="E28" s="614"/>
      <c r="F28" s="621" t="s">
        <v>73</v>
      </c>
      <c r="G28" s="621"/>
      <c r="H28" s="622">
        <v>3500</v>
      </c>
      <c r="I28" s="622"/>
      <c r="J28" s="614" t="s">
        <v>8</v>
      </c>
      <c r="K28" s="614"/>
      <c r="L28" s="578">
        <v>29590</v>
      </c>
      <c r="M28" s="578"/>
      <c r="N28" s="578">
        <v>29590</v>
      </c>
      <c r="O28" s="578"/>
      <c r="P28" s="578">
        <v>24590</v>
      </c>
      <c r="Q28" s="578"/>
      <c r="R28" s="12">
        <v>24590</v>
      </c>
    </row>
    <row r="29" spans="1:18" s="47" customFormat="1" ht="10.5" customHeight="1">
      <c r="A29" s="620"/>
      <c r="B29" s="69"/>
      <c r="C29" s="614"/>
      <c r="D29" s="614"/>
      <c r="E29" s="614"/>
      <c r="F29" s="621"/>
      <c r="G29" s="621"/>
      <c r="H29" s="622"/>
      <c r="I29" s="622"/>
      <c r="J29" s="617" t="s">
        <v>53</v>
      </c>
      <c r="K29" s="617"/>
      <c r="L29" s="618"/>
      <c r="M29" s="618"/>
      <c r="N29" s="619">
        <v>21238.720000000001</v>
      </c>
      <c r="O29" s="619"/>
      <c r="P29" s="619">
        <v>0</v>
      </c>
      <c r="Q29" s="619"/>
      <c r="R29" s="71">
        <v>0</v>
      </c>
    </row>
    <row r="30" spans="1:18" s="47" customFormat="1" ht="10.5" customHeight="1">
      <c r="A30" s="620"/>
      <c r="B30" s="69"/>
      <c r="C30" s="614"/>
      <c r="D30" s="614"/>
      <c r="E30" s="614"/>
      <c r="F30" s="621"/>
      <c r="G30" s="621"/>
      <c r="H30" s="622"/>
      <c r="I30" s="622"/>
      <c r="J30" s="617" t="s">
        <v>52</v>
      </c>
      <c r="K30" s="617"/>
      <c r="L30" s="619" t="s">
        <v>12</v>
      </c>
      <c r="M30" s="619"/>
      <c r="N30" s="619" t="s">
        <v>12</v>
      </c>
      <c r="O30" s="619"/>
      <c r="P30" s="619" t="s">
        <v>12</v>
      </c>
      <c r="Q30" s="619"/>
      <c r="R30" s="71" t="s">
        <v>12</v>
      </c>
    </row>
    <row r="31" spans="1:18" s="47" customFormat="1" ht="10.5" customHeight="1">
      <c r="A31" s="620"/>
      <c r="B31" s="69"/>
      <c r="C31" s="614"/>
      <c r="D31" s="614"/>
      <c r="E31" s="614"/>
      <c r="F31" s="621"/>
      <c r="G31" s="621"/>
      <c r="H31" s="622"/>
      <c r="I31" s="622"/>
      <c r="J31" s="614" t="s">
        <v>15</v>
      </c>
      <c r="K31" s="614"/>
      <c r="L31" s="578">
        <v>31233.16</v>
      </c>
      <c r="M31" s="578"/>
      <c r="N31" s="578">
        <v>33090</v>
      </c>
      <c r="O31" s="578"/>
      <c r="P31" s="610"/>
      <c r="Q31" s="610"/>
      <c r="R31" s="16"/>
    </row>
    <row r="32" spans="1:18" s="47" customFormat="1" ht="3" customHeight="1">
      <c r="A32" s="70"/>
      <c r="B32" s="69"/>
      <c r="C32" s="610"/>
      <c r="D32" s="610"/>
      <c r="E32" s="610"/>
      <c r="F32" s="615"/>
      <c r="G32" s="615"/>
      <c r="H32" s="616"/>
      <c r="I32" s="616"/>
      <c r="J32" s="610"/>
      <c r="K32" s="610"/>
      <c r="L32" s="610"/>
      <c r="M32" s="610"/>
      <c r="N32" s="610"/>
      <c r="O32" s="610"/>
      <c r="P32" s="610"/>
      <c r="Q32" s="610"/>
      <c r="R32" s="16"/>
    </row>
    <row r="33" spans="1:18" s="47" customFormat="1" ht="3" customHeight="1">
      <c r="A33" s="68"/>
      <c r="B33" s="67"/>
      <c r="C33" s="611"/>
      <c r="D33" s="611"/>
      <c r="E33" s="611"/>
      <c r="F33" s="611"/>
      <c r="G33" s="611"/>
      <c r="H33" s="583"/>
      <c r="I33" s="583"/>
      <c r="J33" s="612"/>
      <c r="K33" s="612"/>
      <c r="L33" s="613"/>
      <c r="M33" s="613"/>
      <c r="N33" s="612"/>
      <c r="O33" s="612"/>
      <c r="P33" s="612"/>
      <c r="Q33" s="612"/>
      <c r="R33" s="65"/>
    </row>
    <row r="34" spans="1:18" s="47" customFormat="1" ht="10.5" customHeight="1">
      <c r="A34" s="607"/>
      <c r="B34" s="608"/>
      <c r="C34" s="609" t="s">
        <v>78</v>
      </c>
      <c r="D34" s="609"/>
      <c r="E34" s="609"/>
      <c r="F34" s="609" t="s">
        <v>161</v>
      </c>
      <c r="G34" s="609"/>
      <c r="H34" s="589">
        <v>3500</v>
      </c>
      <c r="I34" s="589"/>
      <c r="J34" s="590" t="s">
        <v>8</v>
      </c>
      <c r="K34" s="590"/>
      <c r="L34" s="584">
        <v>29590</v>
      </c>
      <c r="M34" s="584"/>
      <c r="N34" s="584">
        <v>29590</v>
      </c>
      <c r="O34" s="584"/>
      <c r="P34" s="584">
        <v>24590</v>
      </c>
      <c r="Q34" s="584"/>
      <c r="R34" s="60">
        <v>24590</v>
      </c>
    </row>
    <row r="35" spans="1:18" s="47" customFormat="1" ht="10.5" customHeight="1">
      <c r="A35" s="607"/>
      <c r="B35" s="608"/>
      <c r="C35" s="609"/>
      <c r="D35" s="609"/>
      <c r="E35" s="609"/>
      <c r="F35" s="609"/>
      <c r="G35" s="609"/>
      <c r="H35" s="589"/>
      <c r="I35" s="589"/>
      <c r="J35" s="585" t="s">
        <v>53</v>
      </c>
      <c r="K35" s="585"/>
      <c r="L35" s="606"/>
      <c r="M35" s="606"/>
      <c r="N35" s="587">
        <v>21238.720000000001</v>
      </c>
      <c r="O35" s="587"/>
      <c r="P35" s="587">
        <v>0</v>
      </c>
      <c r="Q35" s="587"/>
      <c r="R35" s="52">
        <v>0</v>
      </c>
    </row>
    <row r="36" spans="1:18" s="47" customFormat="1" ht="10.5" customHeight="1">
      <c r="A36" s="607"/>
      <c r="B36" s="608"/>
      <c r="C36" s="609"/>
      <c r="D36" s="609"/>
      <c r="E36" s="609"/>
      <c r="F36" s="609"/>
      <c r="G36" s="609"/>
      <c r="H36" s="589"/>
      <c r="I36" s="589"/>
      <c r="J36" s="585" t="s">
        <v>52</v>
      </c>
      <c r="K36" s="585"/>
      <c r="L36" s="587" t="s">
        <v>12</v>
      </c>
      <c r="M36" s="587"/>
      <c r="N36" s="587" t="s">
        <v>12</v>
      </c>
      <c r="O36" s="587"/>
      <c r="P36" s="587" t="s">
        <v>12</v>
      </c>
      <c r="Q36" s="587"/>
      <c r="R36" s="52" t="s">
        <v>12</v>
      </c>
    </row>
    <row r="37" spans="1:18" s="47" customFormat="1" ht="15" customHeight="1">
      <c r="A37" s="607"/>
      <c r="B37" s="608"/>
      <c r="C37" s="609"/>
      <c r="D37" s="609"/>
      <c r="E37" s="609"/>
      <c r="F37" s="609"/>
      <c r="G37" s="609"/>
      <c r="H37" s="589"/>
      <c r="I37" s="589"/>
      <c r="J37" s="592" t="s">
        <v>15</v>
      </c>
      <c r="K37" s="592"/>
      <c r="L37" s="593">
        <v>31233.16</v>
      </c>
      <c r="M37" s="593"/>
      <c r="N37" s="593">
        <v>33090</v>
      </c>
      <c r="O37" s="593"/>
      <c r="P37" s="583"/>
      <c r="Q37" s="583"/>
      <c r="R37" s="48"/>
    </row>
    <row r="38" spans="1:18" s="47" customFormat="1" ht="18" customHeight="1"/>
    <row r="39" spans="1:18" s="47" customFormat="1" ht="15" customHeight="1">
      <c r="A39" s="73" t="s">
        <v>160</v>
      </c>
      <c r="B39" s="72"/>
      <c r="C39" s="624" t="s">
        <v>75</v>
      </c>
      <c r="D39" s="624"/>
      <c r="E39" s="624"/>
      <c r="F39" s="625" t="s">
        <v>157</v>
      </c>
      <c r="G39" s="625"/>
      <c r="H39" s="625"/>
      <c r="I39" s="625"/>
      <c r="J39" s="625"/>
      <c r="K39" s="625"/>
      <c r="L39" s="625"/>
      <c r="M39" s="625"/>
      <c r="N39" s="625"/>
      <c r="O39" s="625"/>
      <c r="P39" s="625"/>
      <c r="Q39" s="625"/>
      <c r="R39" s="625"/>
    </row>
    <row r="40" spans="1:18" s="47" customFormat="1" ht="3" customHeight="1">
      <c r="A40" s="70"/>
      <c r="B40" s="69"/>
      <c r="C40" s="610"/>
      <c r="D40" s="610"/>
      <c r="E40" s="610"/>
      <c r="F40" s="626"/>
      <c r="G40" s="626"/>
      <c r="H40" s="610"/>
      <c r="I40" s="610"/>
      <c r="J40" s="610"/>
      <c r="K40" s="610"/>
      <c r="L40" s="610"/>
      <c r="M40" s="610"/>
      <c r="N40" s="610"/>
      <c r="O40" s="610"/>
      <c r="P40" s="610"/>
      <c r="Q40" s="610"/>
      <c r="R40" s="16"/>
    </row>
    <row r="41" spans="1:18" s="47" customFormat="1" ht="10.5" customHeight="1">
      <c r="A41" s="620"/>
      <c r="B41" s="69"/>
      <c r="C41" s="614" t="s">
        <v>74</v>
      </c>
      <c r="D41" s="614"/>
      <c r="E41" s="614"/>
      <c r="F41" s="621" t="s">
        <v>73</v>
      </c>
      <c r="G41" s="621"/>
      <c r="H41" s="622">
        <v>402114.87000000005</v>
      </c>
      <c r="I41" s="622"/>
      <c r="J41" s="614" t="s">
        <v>8</v>
      </c>
      <c r="K41" s="614"/>
      <c r="L41" s="578">
        <v>2974585.61</v>
      </c>
      <c r="M41" s="578"/>
      <c r="N41" s="578">
        <v>2884928.64</v>
      </c>
      <c r="O41" s="578"/>
      <c r="P41" s="578">
        <v>2937520.91</v>
      </c>
      <c r="Q41" s="578"/>
      <c r="R41" s="12">
        <v>2884520.91</v>
      </c>
    </row>
    <row r="42" spans="1:18" s="47" customFormat="1" ht="10.5" customHeight="1">
      <c r="A42" s="620"/>
      <c r="B42" s="69"/>
      <c r="C42" s="614"/>
      <c r="D42" s="614"/>
      <c r="E42" s="614"/>
      <c r="F42" s="621"/>
      <c r="G42" s="621"/>
      <c r="H42" s="622"/>
      <c r="I42" s="622"/>
      <c r="J42" s="617" t="s">
        <v>53</v>
      </c>
      <c r="K42" s="617"/>
      <c r="L42" s="618"/>
      <c r="M42" s="618"/>
      <c r="N42" s="619">
        <v>2048031.7900000003</v>
      </c>
      <c r="O42" s="619"/>
      <c r="P42" s="619">
        <v>1396280.73</v>
      </c>
      <c r="Q42" s="619"/>
      <c r="R42" s="71">
        <v>0</v>
      </c>
    </row>
    <row r="43" spans="1:18" s="47" customFormat="1" ht="10.5" customHeight="1">
      <c r="A43" s="620"/>
      <c r="B43" s="69"/>
      <c r="C43" s="614"/>
      <c r="D43" s="614"/>
      <c r="E43" s="614"/>
      <c r="F43" s="621"/>
      <c r="G43" s="621"/>
      <c r="H43" s="622"/>
      <c r="I43" s="622"/>
      <c r="J43" s="617" t="s">
        <v>52</v>
      </c>
      <c r="K43" s="617"/>
      <c r="L43" s="619">
        <v>0</v>
      </c>
      <c r="M43" s="619"/>
      <c r="N43" s="619">
        <v>0</v>
      </c>
      <c r="O43" s="619"/>
      <c r="P43" s="619">
        <v>0</v>
      </c>
      <c r="Q43" s="619"/>
      <c r="R43" s="71">
        <v>0</v>
      </c>
    </row>
    <row r="44" spans="1:18" s="47" customFormat="1" ht="10.5" customHeight="1">
      <c r="A44" s="620"/>
      <c r="B44" s="69"/>
      <c r="C44" s="614"/>
      <c r="D44" s="614"/>
      <c r="E44" s="614"/>
      <c r="F44" s="621"/>
      <c r="G44" s="621"/>
      <c r="H44" s="622"/>
      <c r="I44" s="622"/>
      <c r="J44" s="614" t="s">
        <v>15</v>
      </c>
      <c r="K44" s="614"/>
      <c r="L44" s="578">
        <v>3315093.73</v>
      </c>
      <c r="M44" s="578"/>
      <c r="N44" s="578">
        <v>3287043.51</v>
      </c>
      <c r="O44" s="578"/>
      <c r="P44" s="610"/>
      <c r="Q44" s="610"/>
      <c r="R44" s="16"/>
    </row>
    <row r="45" spans="1:18" s="47" customFormat="1" ht="3" customHeight="1">
      <c r="A45" s="70"/>
      <c r="B45" s="69"/>
      <c r="C45" s="610"/>
      <c r="D45" s="610"/>
      <c r="E45" s="610"/>
      <c r="F45" s="615"/>
      <c r="G45" s="615"/>
      <c r="H45" s="616"/>
      <c r="I45" s="616"/>
      <c r="J45" s="610"/>
      <c r="K45" s="610"/>
      <c r="L45" s="610"/>
      <c r="M45" s="610"/>
      <c r="N45" s="610"/>
      <c r="O45" s="610"/>
      <c r="P45" s="610"/>
      <c r="Q45" s="610"/>
      <c r="R45" s="16"/>
    </row>
    <row r="46" spans="1:18" s="47" customFormat="1" ht="3" customHeight="1">
      <c r="A46" s="70"/>
      <c r="B46" s="69"/>
      <c r="C46" s="610"/>
      <c r="D46" s="610"/>
      <c r="E46" s="610"/>
      <c r="F46" s="626"/>
      <c r="G46" s="626"/>
      <c r="H46" s="610"/>
      <c r="I46" s="610"/>
      <c r="J46" s="610"/>
      <c r="K46" s="610"/>
      <c r="L46" s="610"/>
      <c r="M46" s="610"/>
      <c r="N46" s="610"/>
      <c r="O46" s="610"/>
      <c r="P46" s="610"/>
      <c r="Q46" s="610"/>
      <c r="R46" s="16"/>
    </row>
    <row r="47" spans="1:18" s="47" customFormat="1" ht="10.5" customHeight="1">
      <c r="A47" s="620"/>
      <c r="B47" s="69"/>
      <c r="C47" s="614" t="s">
        <v>72</v>
      </c>
      <c r="D47" s="614"/>
      <c r="E47" s="614"/>
      <c r="F47" s="621" t="s">
        <v>71</v>
      </c>
      <c r="G47" s="621"/>
      <c r="H47" s="622">
        <v>20298.599999999999</v>
      </c>
      <c r="I47" s="622"/>
      <c r="J47" s="614" t="s">
        <v>8</v>
      </c>
      <c r="K47" s="614"/>
      <c r="L47" s="578">
        <v>50471.02</v>
      </c>
      <c r="M47" s="578"/>
      <c r="N47" s="578">
        <v>36500</v>
      </c>
      <c r="O47" s="578"/>
      <c r="P47" s="578">
        <v>36500</v>
      </c>
      <c r="Q47" s="578"/>
      <c r="R47" s="12">
        <v>36500</v>
      </c>
    </row>
    <row r="48" spans="1:18" s="47" customFormat="1" ht="10.5" customHeight="1">
      <c r="A48" s="620"/>
      <c r="B48" s="69"/>
      <c r="C48" s="614"/>
      <c r="D48" s="614"/>
      <c r="E48" s="614"/>
      <c r="F48" s="621"/>
      <c r="G48" s="621"/>
      <c r="H48" s="622"/>
      <c r="I48" s="622"/>
      <c r="J48" s="617" t="s">
        <v>53</v>
      </c>
      <c r="K48" s="617"/>
      <c r="L48" s="618"/>
      <c r="M48" s="618"/>
      <c r="N48" s="619">
        <v>0</v>
      </c>
      <c r="O48" s="619"/>
      <c r="P48" s="619">
        <v>0</v>
      </c>
      <c r="Q48" s="619"/>
      <c r="R48" s="71">
        <v>0</v>
      </c>
    </row>
    <row r="49" spans="1:18" s="47" customFormat="1" ht="10.5" customHeight="1">
      <c r="A49" s="620"/>
      <c r="B49" s="69"/>
      <c r="C49" s="614"/>
      <c r="D49" s="614"/>
      <c r="E49" s="614"/>
      <c r="F49" s="621"/>
      <c r="G49" s="621"/>
      <c r="H49" s="622"/>
      <c r="I49" s="622"/>
      <c r="J49" s="617" t="s">
        <v>52</v>
      </c>
      <c r="K49" s="617"/>
      <c r="L49" s="619" t="s">
        <v>12</v>
      </c>
      <c r="M49" s="619"/>
      <c r="N49" s="619" t="s">
        <v>12</v>
      </c>
      <c r="O49" s="619"/>
      <c r="P49" s="619" t="s">
        <v>12</v>
      </c>
      <c r="Q49" s="619"/>
      <c r="R49" s="71" t="s">
        <v>12</v>
      </c>
    </row>
    <row r="50" spans="1:18" s="47" customFormat="1" ht="10.5" customHeight="1">
      <c r="A50" s="620"/>
      <c r="B50" s="69"/>
      <c r="C50" s="614"/>
      <c r="D50" s="614"/>
      <c r="E50" s="614"/>
      <c r="F50" s="621"/>
      <c r="G50" s="621"/>
      <c r="H50" s="622"/>
      <c r="I50" s="622"/>
      <c r="J50" s="614" t="s">
        <v>15</v>
      </c>
      <c r="K50" s="614"/>
      <c r="L50" s="578">
        <v>60460.34</v>
      </c>
      <c r="M50" s="578"/>
      <c r="N50" s="578">
        <v>56798.6</v>
      </c>
      <c r="O50" s="578"/>
      <c r="P50" s="610"/>
      <c r="Q50" s="610"/>
      <c r="R50" s="16"/>
    </row>
    <row r="51" spans="1:18" s="47" customFormat="1" ht="3" customHeight="1">
      <c r="A51" s="70"/>
      <c r="B51" s="69"/>
      <c r="C51" s="610"/>
      <c r="D51" s="610"/>
      <c r="E51" s="610"/>
      <c r="F51" s="615"/>
      <c r="G51" s="615"/>
      <c r="H51" s="616"/>
      <c r="I51" s="616"/>
      <c r="J51" s="610"/>
      <c r="K51" s="610"/>
      <c r="L51" s="610"/>
      <c r="M51" s="610"/>
      <c r="N51" s="610"/>
      <c r="O51" s="610"/>
      <c r="P51" s="610"/>
      <c r="Q51" s="610"/>
      <c r="R51" s="16"/>
    </row>
    <row r="52" spans="1:18" s="47" customFormat="1" ht="3" customHeight="1">
      <c r="A52" s="70"/>
      <c r="B52" s="69"/>
      <c r="C52" s="610"/>
      <c r="D52" s="610"/>
      <c r="E52" s="610"/>
      <c r="F52" s="626"/>
      <c r="G52" s="626"/>
      <c r="H52" s="610"/>
      <c r="I52" s="610"/>
      <c r="J52" s="610"/>
      <c r="K52" s="610"/>
      <c r="L52" s="610"/>
      <c r="M52" s="610"/>
      <c r="N52" s="610"/>
      <c r="O52" s="610"/>
      <c r="P52" s="610"/>
      <c r="Q52" s="610"/>
      <c r="R52" s="16"/>
    </row>
    <row r="53" spans="1:18" s="47" customFormat="1" ht="10.5" customHeight="1">
      <c r="A53" s="620"/>
      <c r="B53" s="69"/>
      <c r="C53" s="614" t="s">
        <v>159</v>
      </c>
      <c r="D53" s="614"/>
      <c r="E53" s="614"/>
      <c r="F53" s="621" t="s">
        <v>158</v>
      </c>
      <c r="G53" s="621"/>
      <c r="H53" s="622">
        <v>0</v>
      </c>
      <c r="I53" s="622"/>
      <c r="J53" s="614" t="s">
        <v>8</v>
      </c>
      <c r="K53" s="614"/>
      <c r="L53" s="578">
        <v>50000</v>
      </c>
      <c r="M53" s="578"/>
      <c r="N53" s="578">
        <v>0</v>
      </c>
      <c r="O53" s="578"/>
      <c r="P53" s="578">
        <v>0</v>
      </c>
      <c r="Q53" s="578"/>
      <c r="R53" s="12">
        <v>0</v>
      </c>
    </row>
    <row r="54" spans="1:18" s="47" customFormat="1" ht="10.5" customHeight="1">
      <c r="A54" s="620"/>
      <c r="B54" s="69"/>
      <c r="C54" s="614"/>
      <c r="D54" s="614"/>
      <c r="E54" s="614"/>
      <c r="F54" s="621"/>
      <c r="G54" s="621"/>
      <c r="H54" s="622"/>
      <c r="I54" s="622"/>
      <c r="J54" s="617" t="s">
        <v>53</v>
      </c>
      <c r="K54" s="617"/>
      <c r="L54" s="618"/>
      <c r="M54" s="618"/>
      <c r="N54" s="619">
        <v>0</v>
      </c>
      <c r="O54" s="619"/>
      <c r="P54" s="619">
        <v>0</v>
      </c>
      <c r="Q54" s="619"/>
      <c r="R54" s="71">
        <v>0</v>
      </c>
    </row>
    <row r="55" spans="1:18" s="47" customFormat="1" ht="10.5" customHeight="1">
      <c r="A55" s="620"/>
      <c r="B55" s="69"/>
      <c r="C55" s="614"/>
      <c r="D55" s="614"/>
      <c r="E55" s="614"/>
      <c r="F55" s="621"/>
      <c r="G55" s="621"/>
      <c r="H55" s="622"/>
      <c r="I55" s="622"/>
      <c r="J55" s="617" t="s">
        <v>52</v>
      </c>
      <c r="K55" s="617"/>
      <c r="L55" s="619" t="s">
        <v>12</v>
      </c>
      <c r="M55" s="619"/>
      <c r="N55" s="619" t="s">
        <v>12</v>
      </c>
      <c r="O55" s="619"/>
      <c r="P55" s="619" t="s">
        <v>12</v>
      </c>
      <c r="Q55" s="619"/>
      <c r="R55" s="71" t="s">
        <v>12</v>
      </c>
    </row>
    <row r="56" spans="1:18" s="47" customFormat="1" ht="10.5" customHeight="1">
      <c r="A56" s="620"/>
      <c r="B56" s="69"/>
      <c r="C56" s="614"/>
      <c r="D56" s="614"/>
      <c r="E56" s="614"/>
      <c r="F56" s="621"/>
      <c r="G56" s="621"/>
      <c r="H56" s="622"/>
      <c r="I56" s="622"/>
      <c r="J56" s="614" t="s">
        <v>15</v>
      </c>
      <c r="K56" s="614"/>
      <c r="L56" s="578">
        <v>50000</v>
      </c>
      <c r="M56" s="578"/>
      <c r="N56" s="578">
        <v>0</v>
      </c>
      <c r="O56" s="578"/>
      <c r="P56" s="610"/>
      <c r="Q56" s="610"/>
      <c r="R56" s="16"/>
    </row>
    <row r="57" spans="1:18" s="47" customFormat="1" ht="3" customHeight="1">
      <c r="A57" s="70"/>
      <c r="B57" s="69"/>
      <c r="C57" s="610"/>
      <c r="D57" s="610"/>
      <c r="E57" s="610"/>
      <c r="F57" s="615"/>
      <c r="G57" s="615"/>
      <c r="H57" s="616"/>
      <c r="I57" s="616"/>
      <c r="J57" s="610"/>
      <c r="K57" s="610"/>
      <c r="L57" s="610"/>
      <c r="M57" s="610"/>
      <c r="N57" s="610"/>
      <c r="O57" s="610"/>
      <c r="P57" s="610"/>
      <c r="Q57" s="610"/>
      <c r="R57" s="16"/>
    </row>
    <row r="58" spans="1:18" s="47" customFormat="1" ht="3" customHeight="1">
      <c r="A58" s="68"/>
      <c r="B58" s="67"/>
      <c r="C58" s="611"/>
      <c r="D58" s="611"/>
      <c r="E58" s="611"/>
      <c r="F58" s="611"/>
      <c r="G58" s="611"/>
      <c r="H58" s="583"/>
      <c r="I58" s="583"/>
      <c r="J58" s="612"/>
      <c r="K58" s="612"/>
      <c r="L58" s="613"/>
      <c r="M58" s="613"/>
      <c r="N58" s="612"/>
      <c r="O58" s="612"/>
      <c r="P58" s="612"/>
      <c r="Q58" s="612"/>
      <c r="R58" s="65"/>
    </row>
    <row r="59" spans="1:18" s="47" customFormat="1" ht="10.5" customHeight="1">
      <c r="A59" s="607"/>
      <c r="B59" s="608"/>
      <c r="C59" s="609" t="s">
        <v>70</v>
      </c>
      <c r="D59" s="609"/>
      <c r="E59" s="609"/>
      <c r="F59" s="609" t="s">
        <v>157</v>
      </c>
      <c r="G59" s="609"/>
      <c r="H59" s="589">
        <v>422413.47</v>
      </c>
      <c r="I59" s="589"/>
      <c r="J59" s="590" t="s">
        <v>8</v>
      </c>
      <c r="K59" s="590"/>
      <c r="L59" s="584">
        <v>3075056.63</v>
      </c>
      <c r="M59" s="584"/>
      <c r="N59" s="584">
        <v>2921428.64</v>
      </c>
      <c r="O59" s="584"/>
      <c r="P59" s="584">
        <v>2974020.91</v>
      </c>
      <c r="Q59" s="584"/>
      <c r="R59" s="60">
        <v>2921020.91</v>
      </c>
    </row>
    <row r="60" spans="1:18" s="47" customFormat="1" ht="10.5" customHeight="1">
      <c r="A60" s="607"/>
      <c r="B60" s="608"/>
      <c r="C60" s="609"/>
      <c r="D60" s="609"/>
      <c r="E60" s="609"/>
      <c r="F60" s="609"/>
      <c r="G60" s="609"/>
      <c r="H60" s="589"/>
      <c r="I60" s="589"/>
      <c r="J60" s="585" t="s">
        <v>53</v>
      </c>
      <c r="K60" s="585"/>
      <c r="L60" s="606"/>
      <c r="M60" s="606"/>
      <c r="N60" s="587">
        <v>2048031.7900000003</v>
      </c>
      <c r="O60" s="587"/>
      <c r="P60" s="587">
        <v>1396280.73</v>
      </c>
      <c r="Q60" s="587"/>
      <c r="R60" s="52">
        <v>0</v>
      </c>
    </row>
    <row r="61" spans="1:18" s="47" customFormat="1" ht="10.5" customHeight="1">
      <c r="A61" s="607"/>
      <c r="B61" s="608"/>
      <c r="C61" s="609"/>
      <c r="D61" s="609"/>
      <c r="E61" s="609"/>
      <c r="F61" s="609"/>
      <c r="G61" s="609"/>
      <c r="H61" s="589"/>
      <c r="I61" s="589"/>
      <c r="J61" s="585" t="s">
        <v>52</v>
      </c>
      <c r="K61" s="585"/>
      <c r="L61" s="587">
        <v>0</v>
      </c>
      <c r="M61" s="587"/>
      <c r="N61" s="587">
        <v>0</v>
      </c>
      <c r="O61" s="587"/>
      <c r="P61" s="587">
        <v>0</v>
      </c>
      <c r="Q61" s="587"/>
      <c r="R61" s="52">
        <v>0</v>
      </c>
    </row>
    <row r="62" spans="1:18" s="47" customFormat="1" ht="15" customHeight="1">
      <c r="A62" s="607"/>
      <c r="B62" s="608"/>
      <c r="C62" s="609"/>
      <c r="D62" s="609"/>
      <c r="E62" s="609"/>
      <c r="F62" s="609"/>
      <c r="G62" s="609"/>
      <c r="H62" s="589"/>
      <c r="I62" s="589"/>
      <c r="J62" s="592" t="s">
        <v>15</v>
      </c>
      <c r="K62" s="592"/>
      <c r="L62" s="593">
        <v>3425554.07</v>
      </c>
      <c r="M62" s="593"/>
      <c r="N62" s="593">
        <v>3343842.1100000003</v>
      </c>
      <c r="O62" s="593"/>
      <c r="P62" s="583"/>
      <c r="Q62" s="583"/>
      <c r="R62" s="48"/>
    </row>
    <row r="63" spans="1:18" s="47" customFormat="1" ht="18" customHeight="1"/>
    <row r="64" spans="1:18" s="47" customFormat="1" ht="15" customHeight="1">
      <c r="A64" s="73" t="s">
        <v>156</v>
      </c>
      <c r="B64" s="72"/>
      <c r="C64" s="624" t="s">
        <v>155</v>
      </c>
      <c r="D64" s="624"/>
      <c r="E64" s="624"/>
      <c r="F64" s="625" t="s">
        <v>153</v>
      </c>
      <c r="G64" s="625"/>
      <c r="H64" s="625"/>
      <c r="I64" s="625"/>
      <c r="J64" s="625"/>
      <c r="K64" s="625"/>
      <c r="L64" s="625"/>
      <c r="M64" s="625"/>
      <c r="N64" s="625"/>
      <c r="O64" s="625"/>
      <c r="P64" s="625"/>
      <c r="Q64" s="625"/>
      <c r="R64" s="625"/>
    </row>
    <row r="65" spans="1:18" s="47" customFormat="1" ht="3" customHeight="1">
      <c r="A65" s="70"/>
      <c r="B65" s="69"/>
      <c r="C65" s="610"/>
      <c r="D65" s="610"/>
      <c r="E65" s="610"/>
      <c r="F65" s="626"/>
      <c r="G65" s="626"/>
      <c r="H65" s="610"/>
      <c r="I65" s="610"/>
      <c r="J65" s="610"/>
      <c r="K65" s="610"/>
      <c r="L65" s="610"/>
      <c r="M65" s="610"/>
      <c r="N65" s="610"/>
      <c r="O65" s="610"/>
      <c r="P65" s="610"/>
      <c r="Q65" s="610"/>
      <c r="R65" s="16"/>
    </row>
    <row r="66" spans="1:18" s="47" customFormat="1" ht="10.5" customHeight="1">
      <c r="A66" s="620"/>
      <c r="B66" s="69"/>
      <c r="C66" s="614" t="s">
        <v>74</v>
      </c>
      <c r="D66" s="614"/>
      <c r="E66" s="614"/>
      <c r="F66" s="621" t="s">
        <v>73</v>
      </c>
      <c r="G66" s="621"/>
      <c r="H66" s="622">
        <v>4360.74</v>
      </c>
      <c r="I66" s="622"/>
      <c r="J66" s="614" t="s">
        <v>8</v>
      </c>
      <c r="K66" s="614"/>
      <c r="L66" s="578">
        <v>245279.58</v>
      </c>
      <c r="M66" s="578"/>
      <c r="N66" s="578">
        <v>244060</v>
      </c>
      <c r="O66" s="578"/>
      <c r="P66" s="578">
        <v>244060</v>
      </c>
      <c r="Q66" s="578"/>
      <c r="R66" s="12">
        <v>244060</v>
      </c>
    </row>
    <row r="67" spans="1:18" s="47" customFormat="1" ht="10.5" customHeight="1">
      <c r="A67" s="620"/>
      <c r="B67" s="69"/>
      <c r="C67" s="614"/>
      <c r="D67" s="614"/>
      <c r="E67" s="614"/>
      <c r="F67" s="621"/>
      <c r="G67" s="621"/>
      <c r="H67" s="622"/>
      <c r="I67" s="622"/>
      <c r="J67" s="617" t="s">
        <v>53</v>
      </c>
      <c r="K67" s="617"/>
      <c r="L67" s="618"/>
      <c r="M67" s="618"/>
      <c r="N67" s="619">
        <v>2116.31</v>
      </c>
      <c r="O67" s="619"/>
      <c r="P67" s="619">
        <v>0</v>
      </c>
      <c r="Q67" s="619"/>
      <c r="R67" s="71">
        <v>0</v>
      </c>
    </row>
    <row r="68" spans="1:18" s="47" customFormat="1" ht="10.5" customHeight="1">
      <c r="A68" s="620"/>
      <c r="B68" s="69"/>
      <c r="C68" s="614"/>
      <c r="D68" s="614"/>
      <c r="E68" s="614"/>
      <c r="F68" s="621"/>
      <c r="G68" s="621"/>
      <c r="H68" s="622"/>
      <c r="I68" s="622"/>
      <c r="J68" s="617" t="s">
        <v>52</v>
      </c>
      <c r="K68" s="617"/>
      <c r="L68" s="619" t="s">
        <v>12</v>
      </c>
      <c r="M68" s="619"/>
      <c r="N68" s="619" t="s">
        <v>12</v>
      </c>
      <c r="O68" s="619"/>
      <c r="P68" s="619" t="s">
        <v>12</v>
      </c>
      <c r="Q68" s="619"/>
      <c r="R68" s="71" t="s">
        <v>12</v>
      </c>
    </row>
    <row r="69" spans="1:18" s="47" customFormat="1" ht="10.5" customHeight="1">
      <c r="A69" s="620"/>
      <c r="B69" s="69"/>
      <c r="C69" s="614"/>
      <c r="D69" s="614"/>
      <c r="E69" s="614"/>
      <c r="F69" s="621"/>
      <c r="G69" s="621"/>
      <c r="H69" s="622"/>
      <c r="I69" s="622"/>
      <c r="J69" s="614" t="s">
        <v>15</v>
      </c>
      <c r="K69" s="614"/>
      <c r="L69" s="578">
        <v>245629.58</v>
      </c>
      <c r="M69" s="578"/>
      <c r="N69" s="578">
        <v>248420.74</v>
      </c>
      <c r="O69" s="578"/>
      <c r="P69" s="610"/>
      <c r="Q69" s="610"/>
      <c r="R69" s="16"/>
    </row>
    <row r="70" spans="1:18" s="47" customFormat="1" ht="3" customHeight="1">
      <c r="A70" s="70"/>
      <c r="B70" s="69"/>
      <c r="C70" s="610"/>
      <c r="D70" s="610"/>
      <c r="E70" s="610"/>
      <c r="F70" s="615"/>
      <c r="G70" s="615"/>
      <c r="H70" s="616"/>
      <c r="I70" s="616"/>
      <c r="J70" s="610"/>
      <c r="K70" s="610"/>
      <c r="L70" s="610"/>
      <c r="M70" s="610"/>
      <c r="N70" s="610"/>
      <c r="O70" s="610"/>
      <c r="P70" s="610"/>
      <c r="Q70" s="610"/>
      <c r="R70" s="16"/>
    </row>
    <row r="71" spans="1:18" s="47" customFormat="1" ht="3" customHeight="1">
      <c r="A71" s="68"/>
      <c r="B71" s="67"/>
      <c r="C71" s="611"/>
      <c r="D71" s="611"/>
      <c r="E71" s="611"/>
      <c r="F71" s="611"/>
      <c r="G71" s="611"/>
      <c r="H71" s="583"/>
      <c r="I71" s="583"/>
      <c r="J71" s="612"/>
      <c r="K71" s="612"/>
      <c r="L71" s="613"/>
      <c r="M71" s="613"/>
      <c r="N71" s="612"/>
      <c r="O71" s="612"/>
      <c r="P71" s="612"/>
      <c r="Q71" s="612"/>
      <c r="R71" s="65"/>
    </row>
    <row r="72" spans="1:18" s="47" customFormat="1" ht="10.5" customHeight="1">
      <c r="A72" s="607"/>
      <c r="B72" s="608"/>
      <c r="C72" s="609" t="s">
        <v>154</v>
      </c>
      <c r="D72" s="609"/>
      <c r="E72" s="609"/>
      <c r="F72" s="609" t="s">
        <v>153</v>
      </c>
      <c r="G72" s="609"/>
      <c r="H72" s="589">
        <v>4360.74</v>
      </c>
      <c r="I72" s="589"/>
      <c r="J72" s="590" t="s">
        <v>8</v>
      </c>
      <c r="K72" s="590"/>
      <c r="L72" s="584">
        <v>245279.58</v>
      </c>
      <c r="M72" s="584"/>
      <c r="N72" s="584">
        <v>244060</v>
      </c>
      <c r="O72" s="584"/>
      <c r="P72" s="584">
        <v>244060</v>
      </c>
      <c r="Q72" s="584"/>
      <c r="R72" s="60">
        <v>244060</v>
      </c>
    </row>
    <row r="73" spans="1:18" s="47" customFormat="1" ht="10.5" customHeight="1">
      <c r="A73" s="607"/>
      <c r="B73" s="608"/>
      <c r="C73" s="609"/>
      <c r="D73" s="609"/>
      <c r="E73" s="609"/>
      <c r="F73" s="609"/>
      <c r="G73" s="609"/>
      <c r="H73" s="589"/>
      <c r="I73" s="589"/>
      <c r="J73" s="585" t="s">
        <v>53</v>
      </c>
      <c r="K73" s="585"/>
      <c r="L73" s="606"/>
      <c r="M73" s="606"/>
      <c r="N73" s="587">
        <v>2116.31</v>
      </c>
      <c r="O73" s="587"/>
      <c r="P73" s="587">
        <v>0</v>
      </c>
      <c r="Q73" s="587"/>
      <c r="R73" s="52">
        <v>0</v>
      </c>
    </row>
    <row r="74" spans="1:18" s="47" customFormat="1" ht="10.5" customHeight="1">
      <c r="A74" s="607"/>
      <c r="B74" s="608"/>
      <c r="C74" s="609"/>
      <c r="D74" s="609"/>
      <c r="E74" s="609"/>
      <c r="F74" s="609"/>
      <c r="G74" s="609"/>
      <c r="H74" s="589"/>
      <c r="I74" s="589"/>
      <c r="J74" s="585" t="s">
        <v>52</v>
      </c>
      <c r="K74" s="585"/>
      <c r="L74" s="587" t="s">
        <v>12</v>
      </c>
      <c r="M74" s="587"/>
      <c r="N74" s="587" t="s">
        <v>12</v>
      </c>
      <c r="O74" s="587"/>
      <c r="P74" s="587" t="s">
        <v>12</v>
      </c>
      <c r="Q74" s="587"/>
      <c r="R74" s="52" t="s">
        <v>12</v>
      </c>
    </row>
    <row r="75" spans="1:18" s="47" customFormat="1" ht="15" customHeight="1">
      <c r="A75" s="607"/>
      <c r="B75" s="608"/>
      <c r="C75" s="609"/>
      <c r="D75" s="609"/>
      <c r="E75" s="609"/>
      <c r="F75" s="609"/>
      <c r="G75" s="609"/>
      <c r="H75" s="589"/>
      <c r="I75" s="589"/>
      <c r="J75" s="592" t="s">
        <v>15</v>
      </c>
      <c r="K75" s="592"/>
      <c r="L75" s="593">
        <v>245629.58</v>
      </c>
      <c r="M75" s="593"/>
      <c r="N75" s="593">
        <v>248420.74</v>
      </c>
      <c r="O75" s="593"/>
      <c r="P75" s="583"/>
      <c r="Q75" s="583"/>
      <c r="R75" s="48"/>
    </row>
    <row r="76" spans="1:18" s="47" customFormat="1" ht="18" customHeight="1"/>
    <row r="77" spans="1:18" s="47" customFormat="1" ht="15" customHeight="1">
      <c r="A77" s="73" t="s">
        <v>152</v>
      </c>
      <c r="B77" s="72"/>
      <c r="C77" s="624" t="s">
        <v>151</v>
      </c>
      <c r="D77" s="624"/>
      <c r="E77" s="624"/>
      <c r="F77" s="625" t="s">
        <v>149</v>
      </c>
      <c r="G77" s="625"/>
      <c r="H77" s="625"/>
      <c r="I77" s="625"/>
      <c r="J77" s="625"/>
      <c r="K77" s="625"/>
      <c r="L77" s="625"/>
      <c r="M77" s="625"/>
      <c r="N77" s="625"/>
      <c r="O77" s="625"/>
      <c r="P77" s="625"/>
      <c r="Q77" s="625"/>
      <c r="R77" s="625"/>
    </row>
    <row r="78" spans="1:18" s="47" customFormat="1" ht="3" customHeight="1">
      <c r="A78" s="70"/>
      <c r="B78" s="69"/>
      <c r="C78" s="610"/>
      <c r="D78" s="610"/>
      <c r="E78" s="610"/>
      <c r="F78" s="626"/>
      <c r="G78" s="626"/>
      <c r="H78" s="610"/>
      <c r="I78" s="610"/>
      <c r="J78" s="610"/>
      <c r="K78" s="610"/>
      <c r="L78" s="610"/>
      <c r="M78" s="610"/>
      <c r="N78" s="610"/>
      <c r="O78" s="610"/>
      <c r="P78" s="610"/>
      <c r="Q78" s="610"/>
      <c r="R78" s="16"/>
    </row>
    <row r="79" spans="1:18" s="47" customFormat="1" ht="10.5" customHeight="1">
      <c r="A79" s="620"/>
      <c r="B79" s="69"/>
      <c r="C79" s="614" t="s">
        <v>74</v>
      </c>
      <c r="D79" s="614"/>
      <c r="E79" s="614"/>
      <c r="F79" s="621" t="s">
        <v>73</v>
      </c>
      <c r="G79" s="621"/>
      <c r="H79" s="622">
        <v>210294.03</v>
      </c>
      <c r="I79" s="622"/>
      <c r="J79" s="614" t="s">
        <v>8</v>
      </c>
      <c r="K79" s="614"/>
      <c r="L79" s="578">
        <v>456465</v>
      </c>
      <c r="M79" s="578"/>
      <c r="N79" s="578">
        <v>435400</v>
      </c>
      <c r="O79" s="578"/>
      <c r="P79" s="578">
        <v>333091</v>
      </c>
      <c r="Q79" s="578"/>
      <c r="R79" s="12">
        <v>329191</v>
      </c>
    </row>
    <row r="80" spans="1:18" s="47" customFormat="1" ht="10.5" customHeight="1">
      <c r="A80" s="620"/>
      <c r="B80" s="69"/>
      <c r="C80" s="614"/>
      <c r="D80" s="614"/>
      <c r="E80" s="614"/>
      <c r="F80" s="621"/>
      <c r="G80" s="621"/>
      <c r="H80" s="622"/>
      <c r="I80" s="622"/>
      <c r="J80" s="617" t="s">
        <v>53</v>
      </c>
      <c r="K80" s="617"/>
      <c r="L80" s="618"/>
      <c r="M80" s="618"/>
      <c r="N80" s="619">
        <v>209632.74</v>
      </c>
      <c r="O80" s="619"/>
      <c r="P80" s="619">
        <v>0</v>
      </c>
      <c r="Q80" s="619"/>
      <c r="R80" s="71">
        <v>0</v>
      </c>
    </row>
    <row r="81" spans="1:18" s="47" customFormat="1" ht="10.5" customHeight="1">
      <c r="A81" s="620"/>
      <c r="B81" s="69"/>
      <c r="C81" s="614"/>
      <c r="D81" s="614"/>
      <c r="E81" s="614"/>
      <c r="F81" s="621"/>
      <c r="G81" s="621"/>
      <c r="H81" s="622"/>
      <c r="I81" s="622"/>
      <c r="J81" s="617" t="s">
        <v>52</v>
      </c>
      <c r="K81" s="617"/>
      <c r="L81" s="619" t="s">
        <v>12</v>
      </c>
      <c r="M81" s="619"/>
      <c r="N81" s="619" t="s">
        <v>12</v>
      </c>
      <c r="O81" s="619"/>
      <c r="P81" s="619" t="s">
        <v>12</v>
      </c>
      <c r="Q81" s="619"/>
      <c r="R81" s="71" t="s">
        <v>12</v>
      </c>
    </row>
    <row r="82" spans="1:18" s="47" customFormat="1" ht="10.5" customHeight="1">
      <c r="A82" s="620"/>
      <c r="B82" s="69"/>
      <c r="C82" s="614"/>
      <c r="D82" s="614"/>
      <c r="E82" s="614"/>
      <c r="F82" s="621"/>
      <c r="G82" s="621"/>
      <c r="H82" s="622"/>
      <c r="I82" s="622"/>
      <c r="J82" s="614" t="s">
        <v>15</v>
      </c>
      <c r="K82" s="614"/>
      <c r="L82" s="578">
        <v>571688.03</v>
      </c>
      <c r="M82" s="578"/>
      <c r="N82" s="578">
        <v>645694.03</v>
      </c>
      <c r="O82" s="578"/>
      <c r="P82" s="610"/>
      <c r="Q82" s="610"/>
      <c r="R82" s="16"/>
    </row>
    <row r="83" spans="1:18" s="47" customFormat="1" ht="3" customHeight="1">
      <c r="A83" s="70"/>
      <c r="B83" s="69"/>
      <c r="C83" s="610"/>
      <c r="D83" s="610"/>
      <c r="E83" s="610"/>
      <c r="F83" s="615"/>
      <c r="G83" s="615"/>
      <c r="H83" s="616"/>
      <c r="I83" s="616"/>
      <c r="J83" s="610"/>
      <c r="K83" s="610"/>
      <c r="L83" s="610"/>
      <c r="M83" s="610"/>
      <c r="N83" s="610"/>
      <c r="O83" s="610"/>
      <c r="P83" s="610"/>
      <c r="Q83" s="610"/>
      <c r="R83" s="16"/>
    </row>
    <row r="84" spans="1:18" s="47" customFormat="1" ht="3" customHeight="1">
      <c r="A84" s="70"/>
      <c r="B84" s="69"/>
      <c r="C84" s="610"/>
      <c r="D84" s="610"/>
      <c r="E84" s="610"/>
      <c r="F84" s="626"/>
      <c r="G84" s="626"/>
      <c r="H84" s="610"/>
      <c r="I84" s="610"/>
      <c r="J84" s="610"/>
      <c r="K84" s="610"/>
      <c r="L84" s="610"/>
      <c r="M84" s="610"/>
      <c r="N84" s="610"/>
      <c r="O84" s="610"/>
      <c r="P84" s="610"/>
      <c r="Q84" s="610"/>
      <c r="R84" s="16"/>
    </row>
    <row r="85" spans="1:18" s="47" customFormat="1" ht="10.5" customHeight="1">
      <c r="A85" s="620"/>
      <c r="B85" s="69"/>
      <c r="C85" s="614" t="s">
        <v>72</v>
      </c>
      <c r="D85" s="614"/>
      <c r="E85" s="614"/>
      <c r="F85" s="621" t="s">
        <v>71</v>
      </c>
      <c r="G85" s="621"/>
      <c r="H85" s="622">
        <v>197877.57</v>
      </c>
      <c r="I85" s="622"/>
      <c r="J85" s="614" t="s">
        <v>8</v>
      </c>
      <c r="K85" s="614"/>
      <c r="L85" s="578">
        <v>599476.01</v>
      </c>
      <c r="M85" s="578"/>
      <c r="N85" s="578">
        <v>416022.74</v>
      </c>
      <c r="O85" s="578"/>
      <c r="P85" s="578">
        <v>174460</v>
      </c>
      <c r="Q85" s="578"/>
      <c r="R85" s="12">
        <v>174460</v>
      </c>
    </row>
    <row r="86" spans="1:18" s="47" customFormat="1" ht="10.5" customHeight="1">
      <c r="A86" s="620"/>
      <c r="B86" s="69"/>
      <c r="C86" s="614"/>
      <c r="D86" s="614"/>
      <c r="E86" s="614"/>
      <c r="F86" s="621"/>
      <c r="G86" s="621"/>
      <c r="H86" s="622"/>
      <c r="I86" s="622"/>
      <c r="J86" s="617" t="s">
        <v>53</v>
      </c>
      <c r="K86" s="617"/>
      <c r="L86" s="618"/>
      <c r="M86" s="618"/>
      <c r="N86" s="619">
        <v>56913</v>
      </c>
      <c r="O86" s="619"/>
      <c r="P86" s="619">
        <v>0</v>
      </c>
      <c r="Q86" s="619"/>
      <c r="R86" s="71">
        <v>0</v>
      </c>
    </row>
    <row r="87" spans="1:18" s="47" customFormat="1" ht="10.5" customHeight="1">
      <c r="A87" s="620"/>
      <c r="B87" s="69"/>
      <c r="C87" s="614"/>
      <c r="D87" s="614"/>
      <c r="E87" s="614"/>
      <c r="F87" s="621"/>
      <c r="G87" s="621"/>
      <c r="H87" s="622"/>
      <c r="I87" s="622"/>
      <c r="J87" s="617" t="s">
        <v>52</v>
      </c>
      <c r="K87" s="617"/>
      <c r="L87" s="619">
        <v>178907.74</v>
      </c>
      <c r="M87" s="619"/>
      <c r="N87" s="619">
        <v>0</v>
      </c>
      <c r="O87" s="619"/>
      <c r="P87" s="619">
        <v>0</v>
      </c>
      <c r="Q87" s="619"/>
      <c r="R87" s="71">
        <v>0</v>
      </c>
    </row>
    <row r="88" spans="1:18" s="47" customFormat="1" ht="10.5" customHeight="1">
      <c r="A88" s="620"/>
      <c r="B88" s="69"/>
      <c r="C88" s="614"/>
      <c r="D88" s="614"/>
      <c r="E88" s="614"/>
      <c r="F88" s="621"/>
      <c r="G88" s="621"/>
      <c r="H88" s="622"/>
      <c r="I88" s="622"/>
      <c r="J88" s="614" t="s">
        <v>15</v>
      </c>
      <c r="K88" s="614"/>
      <c r="L88" s="578">
        <v>454165.26</v>
      </c>
      <c r="M88" s="578"/>
      <c r="N88" s="578">
        <v>613900.30999999994</v>
      </c>
      <c r="O88" s="578"/>
      <c r="P88" s="610"/>
      <c r="Q88" s="610"/>
      <c r="R88" s="16"/>
    </row>
    <row r="89" spans="1:18" s="47" customFormat="1" ht="3" customHeight="1">
      <c r="A89" s="70"/>
      <c r="B89" s="69"/>
      <c r="C89" s="610"/>
      <c r="D89" s="610"/>
      <c r="E89" s="610"/>
      <c r="F89" s="615"/>
      <c r="G89" s="615"/>
      <c r="H89" s="616"/>
      <c r="I89" s="616"/>
      <c r="J89" s="610"/>
      <c r="K89" s="610"/>
      <c r="L89" s="610"/>
      <c r="M89" s="610"/>
      <c r="N89" s="610"/>
      <c r="O89" s="610"/>
      <c r="P89" s="610"/>
      <c r="Q89" s="610"/>
      <c r="R89" s="16"/>
    </row>
    <row r="90" spans="1:18" s="47" customFormat="1" ht="3" customHeight="1">
      <c r="A90" s="68"/>
      <c r="B90" s="67"/>
      <c r="C90" s="611"/>
      <c r="D90" s="611"/>
      <c r="E90" s="611"/>
      <c r="F90" s="611"/>
      <c r="G90" s="611"/>
      <c r="H90" s="583"/>
      <c r="I90" s="583"/>
      <c r="J90" s="612"/>
      <c r="K90" s="612"/>
      <c r="L90" s="613"/>
      <c r="M90" s="613"/>
      <c r="N90" s="612"/>
      <c r="O90" s="612"/>
      <c r="P90" s="612"/>
      <c r="Q90" s="612"/>
      <c r="R90" s="65"/>
    </row>
    <row r="91" spans="1:18" s="47" customFormat="1" ht="10.5" customHeight="1">
      <c r="A91" s="607"/>
      <c r="B91" s="608"/>
      <c r="C91" s="609" t="s">
        <v>150</v>
      </c>
      <c r="D91" s="609"/>
      <c r="E91" s="609"/>
      <c r="F91" s="609" t="s">
        <v>149</v>
      </c>
      <c r="G91" s="609"/>
      <c r="H91" s="589">
        <v>408171.6</v>
      </c>
      <c r="I91" s="589"/>
      <c r="J91" s="590" t="s">
        <v>8</v>
      </c>
      <c r="K91" s="590"/>
      <c r="L91" s="584">
        <v>1055941.01</v>
      </c>
      <c r="M91" s="584"/>
      <c r="N91" s="584">
        <v>851422.74</v>
      </c>
      <c r="O91" s="584"/>
      <c r="P91" s="584">
        <v>507551</v>
      </c>
      <c r="Q91" s="584"/>
      <c r="R91" s="60">
        <v>503651</v>
      </c>
    </row>
    <row r="92" spans="1:18" s="47" customFormat="1" ht="10.5" customHeight="1">
      <c r="A92" s="607"/>
      <c r="B92" s="608"/>
      <c r="C92" s="609"/>
      <c r="D92" s="609"/>
      <c r="E92" s="609"/>
      <c r="F92" s="609"/>
      <c r="G92" s="609"/>
      <c r="H92" s="589"/>
      <c r="I92" s="589"/>
      <c r="J92" s="585" t="s">
        <v>53</v>
      </c>
      <c r="K92" s="585"/>
      <c r="L92" s="606"/>
      <c r="M92" s="606"/>
      <c r="N92" s="587">
        <v>266545.74</v>
      </c>
      <c r="O92" s="587"/>
      <c r="P92" s="587">
        <v>0</v>
      </c>
      <c r="Q92" s="587"/>
      <c r="R92" s="52">
        <v>0</v>
      </c>
    </row>
    <row r="93" spans="1:18" s="47" customFormat="1" ht="10.5" customHeight="1">
      <c r="A93" s="607"/>
      <c r="B93" s="608"/>
      <c r="C93" s="609"/>
      <c r="D93" s="609"/>
      <c r="E93" s="609"/>
      <c r="F93" s="609"/>
      <c r="G93" s="609"/>
      <c r="H93" s="589"/>
      <c r="I93" s="589"/>
      <c r="J93" s="585" t="s">
        <v>52</v>
      </c>
      <c r="K93" s="585"/>
      <c r="L93" s="587">
        <v>178907.74</v>
      </c>
      <c r="M93" s="587"/>
      <c r="N93" s="587">
        <v>0</v>
      </c>
      <c r="O93" s="587"/>
      <c r="P93" s="587">
        <v>0</v>
      </c>
      <c r="Q93" s="587"/>
      <c r="R93" s="52">
        <v>0</v>
      </c>
    </row>
    <row r="94" spans="1:18" s="47" customFormat="1" ht="15" customHeight="1">
      <c r="A94" s="607"/>
      <c r="B94" s="608"/>
      <c r="C94" s="609"/>
      <c r="D94" s="609"/>
      <c r="E94" s="609"/>
      <c r="F94" s="609"/>
      <c r="G94" s="609"/>
      <c r="H94" s="589"/>
      <c r="I94" s="589"/>
      <c r="J94" s="592" t="s">
        <v>15</v>
      </c>
      <c r="K94" s="592"/>
      <c r="L94" s="593">
        <v>1025853.29</v>
      </c>
      <c r="M94" s="593"/>
      <c r="N94" s="593">
        <v>1259594.3399999999</v>
      </c>
      <c r="O94" s="593"/>
      <c r="P94" s="583"/>
      <c r="Q94" s="583"/>
      <c r="R94" s="48"/>
    </row>
    <row r="95" spans="1:18" s="47" customFormat="1" ht="18" customHeight="1"/>
    <row r="96" spans="1:18" s="47" customFormat="1" ht="15" customHeight="1">
      <c r="A96" s="73" t="s">
        <v>148</v>
      </c>
      <c r="B96" s="72"/>
      <c r="C96" s="624" t="s">
        <v>109</v>
      </c>
      <c r="D96" s="624"/>
      <c r="E96" s="624"/>
      <c r="F96" s="625" t="s">
        <v>147</v>
      </c>
      <c r="G96" s="625"/>
      <c r="H96" s="625"/>
      <c r="I96" s="625"/>
      <c r="J96" s="625"/>
      <c r="K96" s="625"/>
      <c r="L96" s="625"/>
      <c r="M96" s="625"/>
      <c r="N96" s="625"/>
      <c r="O96" s="625"/>
      <c r="P96" s="625"/>
      <c r="Q96" s="625"/>
      <c r="R96" s="625"/>
    </row>
    <row r="97" spans="1:18" s="47" customFormat="1" ht="3" customHeight="1">
      <c r="A97" s="70"/>
      <c r="B97" s="69"/>
      <c r="C97" s="610"/>
      <c r="D97" s="610"/>
      <c r="E97" s="610"/>
      <c r="F97" s="626"/>
      <c r="G97" s="626"/>
      <c r="H97" s="610"/>
      <c r="I97" s="610"/>
      <c r="J97" s="610"/>
      <c r="K97" s="610"/>
      <c r="L97" s="610"/>
      <c r="M97" s="610"/>
      <c r="N97" s="610"/>
      <c r="O97" s="610"/>
      <c r="P97" s="610"/>
      <c r="Q97" s="610"/>
      <c r="R97" s="16"/>
    </row>
    <row r="98" spans="1:18" s="47" customFormat="1" ht="10.5" customHeight="1">
      <c r="A98" s="620"/>
      <c r="B98" s="69"/>
      <c r="C98" s="614" t="s">
        <v>74</v>
      </c>
      <c r="D98" s="614"/>
      <c r="E98" s="614"/>
      <c r="F98" s="621" t="s">
        <v>73</v>
      </c>
      <c r="G98" s="621"/>
      <c r="H98" s="622">
        <v>162010.96</v>
      </c>
      <c r="I98" s="622"/>
      <c r="J98" s="614" t="s">
        <v>8</v>
      </c>
      <c r="K98" s="614"/>
      <c r="L98" s="578">
        <v>1358074.17</v>
      </c>
      <c r="M98" s="578"/>
      <c r="N98" s="578">
        <v>1173335.7</v>
      </c>
      <c r="O98" s="578"/>
      <c r="P98" s="578">
        <v>1167835.7</v>
      </c>
      <c r="Q98" s="578"/>
      <c r="R98" s="12">
        <v>1167835.7</v>
      </c>
    </row>
    <row r="99" spans="1:18" s="47" customFormat="1" ht="10.5" customHeight="1">
      <c r="A99" s="620"/>
      <c r="B99" s="69"/>
      <c r="C99" s="614"/>
      <c r="D99" s="614"/>
      <c r="E99" s="614"/>
      <c r="F99" s="621"/>
      <c r="G99" s="621"/>
      <c r="H99" s="622"/>
      <c r="I99" s="622"/>
      <c r="J99" s="617" t="s">
        <v>53</v>
      </c>
      <c r="K99" s="617"/>
      <c r="L99" s="618"/>
      <c r="M99" s="618"/>
      <c r="N99" s="619">
        <v>359932.02</v>
      </c>
      <c r="O99" s="619"/>
      <c r="P99" s="619">
        <v>77387.05</v>
      </c>
      <c r="Q99" s="619"/>
      <c r="R99" s="71">
        <v>0</v>
      </c>
    </row>
    <row r="100" spans="1:18" s="47" customFormat="1" ht="10.5" customHeight="1">
      <c r="A100" s="620"/>
      <c r="B100" s="69"/>
      <c r="C100" s="614"/>
      <c r="D100" s="614"/>
      <c r="E100" s="614"/>
      <c r="F100" s="621"/>
      <c r="G100" s="621"/>
      <c r="H100" s="622"/>
      <c r="I100" s="622"/>
      <c r="J100" s="617" t="s">
        <v>52</v>
      </c>
      <c r="K100" s="617"/>
      <c r="L100" s="619">
        <v>0</v>
      </c>
      <c r="M100" s="619"/>
      <c r="N100" s="619">
        <v>0</v>
      </c>
      <c r="O100" s="619"/>
      <c r="P100" s="619">
        <v>0</v>
      </c>
      <c r="Q100" s="619"/>
      <c r="R100" s="71">
        <v>0</v>
      </c>
    </row>
    <row r="101" spans="1:18" s="47" customFormat="1" ht="10.5" customHeight="1">
      <c r="A101" s="620"/>
      <c r="B101" s="69"/>
      <c r="C101" s="614"/>
      <c r="D101" s="614"/>
      <c r="E101" s="614"/>
      <c r="F101" s="621"/>
      <c r="G101" s="621"/>
      <c r="H101" s="622"/>
      <c r="I101" s="622"/>
      <c r="J101" s="614" t="s">
        <v>15</v>
      </c>
      <c r="K101" s="614"/>
      <c r="L101" s="578">
        <v>1647762.63</v>
      </c>
      <c r="M101" s="578"/>
      <c r="N101" s="578">
        <v>1335346.6600000001</v>
      </c>
      <c r="O101" s="578"/>
      <c r="P101" s="610"/>
      <c r="Q101" s="610"/>
      <c r="R101" s="16"/>
    </row>
    <row r="102" spans="1:18" s="47" customFormat="1" ht="3" customHeight="1">
      <c r="A102" s="70"/>
      <c r="B102" s="69"/>
      <c r="C102" s="610"/>
      <c r="D102" s="610"/>
      <c r="E102" s="610"/>
      <c r="F102" s="615"/>
      <c r="G102" s="615"/>
      <c r="H102" s="616"/>
      <c r="I102" s="616"/>
      <c r="J102" s="610"/>
      <c r="K102" s="610"/>
      <c r="L102" s="610"/>
      <c r="M102" s="610"/>
      <c r="N102" s="610"/>
      <c r="O102" s="610"/>
      <c r="P102" s="610"/>
      <c r="Q102" s="610"/>
      <c r="R102" s="16"/>
    </row>
    <row r="103" spans="1:18" s="47" customFormat="1" ht="3" customHeight="1">
      <c r="A103" s="70"/>
      <c r="B103" s="69"/>
      <c r="C103" s="610"/>
      <c r="D103" s="610"/>
      <c r="E103" s="610"/>
      <c r="F103" s="626"/>
      <c r="G103" s="626"/>
      <c r="H103" s="610"/>
      <c r="I103" s="610"/>
      <c r="J103" s="610"/>
      <c r="K103" s="610"/>
      <c r="L103" s="610"/>
      <c r="M103" s="610"/>
      <c r="N103" s="610"/>
      <c r="O103" s="610"/>
      <c r="P103" s="610"/>
      <c r="Q103" s="610"/>
      <c r="R103" s="16"/>
    </row>
    <row r="104" spans="1:18" s="47" customFormat="1" ht="10.5" customHeight="1">
      <c r="A104" s="620"/>
      <c r="B104" s="69"/>
      <c r="C104" s="614" t="s">
        <v>72</v>
      </c>
      <c r="D104" s="614"/>
      <c r="E104" s="614"/>
      <c r="F104" s="621" t="s">
        <v>71</v>
      </c>
      <c r="G104" s="621"/>
      <c r="H104" s="622">
        <v>0</v>
      </c>
      <c r="I104" s="622"/>
      <c r="J104" s="614" t="s">
        <v>8</v>
      </c>
      <c r="K104" s="614"/>
      <c r="L104" s="578">
        <v>1076767.3500000001</v>
      </c>
      <c r="M104" s="578"/>
      <c r="N104" s="578">
        <v>373156</v>
      </c>
      <c r="O104" s="578"/>
      <c r="P104" s="578">
        <v>340156</v>
      </c>
      <c r="Q104" s="578"/>
      <c r="R104" s="12">
        <v>340156</v>
      </c>
    </row>
    <row r="105" spans="1:18" s="47" customFormat="1" ht="10.5" customHeight="1">
      <c r="A105" s="620"/>
      <c r="B105" s="69"/>
      <c r="C105" s="614"/>
      <c r="D105" s="614"/>
      <c r="E105" s="614"/>
      <c r="F105" s="621"/>
      <c r="G105" s="621"/>
      <c r="H105" s="622"/>
      <c r="I105" s="622"/>
      <c r="J105" s="617" t="s">
        <v>53</v>
      </c>
      <c r="K105" s="617"/>
      <c r="L105" s="618"/>
      <c r="M105" s="618"/>
      <c r="N105" s="619">
        <v>8946.66</v>
      </c>
      <c r="O105" s="619"/>
      <c r="P105" s="619">
        <v>8946.67</v>
      </c>
      <c r="Q105" s="619"/>
      <c r="R105" s="71">
        <v>0</v>
      </c>
    </row>
    <row r="106" spans="1:18" s="47" customFormat="1" ht="10.5" customHeight="1">
      <c r="A106" s="620"/>
      <c r="B106" s="69"/>
      <c r="C106" s="614"/>
      <c r="D106" s="614"/>
      <c r="E106" s="614"/>
      <c r="F106" s="621"/>
      <c r="G106" s="621"/>
      <c r="H106" s="622"/>
      <c r="I106" s="622"/>
      <c r="J106" s="617" t="s">
        <v>52</v>
      </c>
      <c r="K106" s="617"/>
      <c r="L106" s="619" t="s">
        <v>12</v>
      </c>
      <c r="M106" s="619"/>
      <c r="N106" s="619" t="s">
        <v>12</v>
      </c>
      <c r="O106" s="619"/>
      <c r="P106" s="619" t="s">
        <v>12</v>
      </c>
      <c r="Q106" s="619"/>
      <c r="R106" s="71" t="s">
        <v>12</v>
      </c>
    </row>
    <row r="107" spans="1:18" s="47" customFormat="1" ht="10.5" customHeight="1">
      <c r="A107" s="620"/>
      <c r="B107" s="69"/>
      <c r="C107" s="614"/>
      <c r="D107" s="614"/>
      <c r="E107" s="614"/>
      <c r="F107" s="621"/>
      <c r="G107" s="621"/>
      <c r="H107" s="622"/>
      <c r="I107" s="622"/>
      <c r="J107" s="614" t="s">
        <v>15</v>
      </c>
      <c r="K107" s="614"/>
      <c r="L107" s="578">
        <v>1118234.0499999998</v>
      </c>
      <c r="M107" s="578"/>
      <c r="N107" s="578">
        <v>373156</v>
      </c>
      <c r="O107" s="578"/>
      <c r="P107" s="610"/>
      <c r="Q107" s="610"/>
      <c r="R107" s="16"/>
    </row>
    <row r="108" spans="1:18" s="47" customFormat="1" ht="3" customHeight="1">
      <c r="A108" s="70"/>
      <c r="B108" s="69"/>
      <c r="C108" s="610"/>
      <c r="D108" s="610"/>
      <c r="E108" s="610"/>
      <c r="F108" s="615"/>
      <c r="G108" s="615"/>
      <c r="H108" s="616"/>
      <c r="I108" s="616"/>
      <c r="J108" s="610"/>
      <c r="K108" s="610"/>
      <c r="L108" s="610"/>
      <c r="M108" s="610"/>
      <c r="N108" s="610"/>
      <c r="O108" s="610"/>
      <c r="P108" s="610"/>
      <c r="Q108" s="610"/>
      <c r="R108" s="16"/>
    </row>
    <row r="109" spans="1:18" s="47" customFormat="1" ht="3" customHeight="1">
      <c r="A109" s="68"/>
      <c r="B109" s="67"/>
      <c r="C109" s="611"/>
      <c r="D109" s="611"/>
      <c r="E109" s="611"/>
      <c r="F109" s="611"/>
      <c r="G109" s="611"/>
      <c r="H109" s="583"/>
      <c r="I109" s="583"/>
      <c r="J109" s="612"/>
      <c r="K109" s="612"/>
      <c r="L109" s="613"/>
      <c r="M109" s="613"/>
      <c r="N109" s="612"/>
      <c r="O109" s="612"/>
      <c r="P109" s="612"/>
      <c r="Q109" s="612"/>
      <c r="R109" s="65"/>
    </row>
    <row r="110" spans="1:18" s="47" customFormat="1" ht="10.5" customHeight="1">
      <c r="A110" s="607"/>
      <c r="B110" s="608"/>
      <c r="C110" s="609" t="s">
        <v>108</v>
      </c>
      <c r="D110" s="609"/>
      <c r="E110" s="609"/>
      <c r="F110" s="609" t="s">
        <v>147</v>
      </c>
      <c r="G110" s="609"/>
      <c r="H110" s="589">
        <v>162010.96</v>
      </c>
      <c r="I110" s="589"/>
      <c r="J110" s="590" t="s">
        <v>8</v>
      </c>
      <c r="K110" s="590"/>
      <c r="L110" s="584">
        <v>2434841.52</v>
      </c>
      <c r="M110" s="584"/>
      <c r="N110" s="584">
        <v>1546491.7</v>
      </c>
      <c r="O110" s="584"/>
      <c r="P110" s="584">
        <v>1507991.7</v>
      </c>
      <c r="Q110" s="584"/>
      <c r="R110" s="60">
        <v>1507991.7</v>
      </c>
    </row>
    <row r="111" spans="1:18" s="47" customFormat="1" ht="10.5" customHeight="1">
      <c r="A111" s="607"/>
      <c r="B111" s="608"/>
      <c r="C111" s="609"/>
      <c r="D111" s="609"/>
      <c r="E111" s="609"/>
      <c r="F111" s="609"/>
      <c r="G111" s="609"/>
      <c r="H111" s="589"/>
      <c r="I111" s="589"/>
      <c r="J111" s="585" t="s">
        <v>53</v>
      </c>
      <c r="K111" s="585"/>
      <c r="L111" s="606"/>
      <c r="M111" s="606"/>
      <c r="N111" s="587">
        <v>368878.68</v>
      </c>
      <c r="O111" s="587"/>
      <c r="P111" s="587">
        <v>86333.72</v>
      </c>
      <c r="Q111" s="587"/>
      <c r="R111" s="52">
        <v>0</v>
      </c>
    </row>
    <row r="112" spans="1:18" s="47" customFormat="1" ht="10.5" customHeight="1">
      <c r="A112" s="607"/>
      <c r="B112" s="608"/>
      <c r="C112" s="609"/>
      <c r="D112" s="609"/>
      <c r="E112" s="609"/>
      <c r="F112" s="609"/>
      <c r="G112" s="609"/>
      <c r="H112" s="589"/>
      <c r="I112" s="589"/>
      <c r="J112" s="585" t="s">
        <v>52</v>
      </c>
      <c r="K112" s="585"/>
      <c r="L112" s="587">
        <v>0</v>
      </c>
      <c r="M112" s="587"/>
      <c r="N112" s="587">
        <v>0</v>
      </c>
      <c r="O112" s="587"/>
      <c r="P112" s="587">
        <v>0</v>
      </c>
      <c r="Q112" s="587"/>
      <c r="R112" s="52">
        <v>0</v>
      </c>
    </row>
    <row r="113" spans="1:18" s="47" customFormat="1" ht="15" customHeight="1">
      <c r="A113" s="607"/>
      <c r="B113" s="608"/>
      <c r="C113" s="609"/>
      <c r="D113" s="609"/>
      <c r="E113" s="609"/>
      <c r="F113" s="609"/>
      <c r="G113" s="609"/>
      <c r="H113" s="589"/>
      <c r="I113" s="589"/>
      <c r="J113" s="592" t="s">
        <v>15</v>
      </c>
      <c r="K113" s="592"/>
      <c r="L113" s="593">
        <v>2765996.68</v>
      </c>
      <c r="M113" s="593"/>
      <c r="N113" s="593">
        <v>1708502.66</v>
      </c>
      <c r="O113" s="593"/>
      <c r="P113" s="583"/>
      <c r="Q113" s="583"/>
      <c r="R113" s="48"/>
    </row>
    <row r="114" spans="1:18" s="47" customFormat="1" ht="18" customHeight="1"/>
    <row r="115" spans="1:18" s="47" customFormat="1" ht="15" customHeight="1">
      <c r="A115" s="73" t="s">
        <v>146</v>
      </c>
      <c r="B115" s="72"/>
      <c r="C115" s="624" t="s">
        <v>105</v>
      </c>
      <c r="D115" s="624"/>
      <c r="E115" s="624"/>
      <c r="F115" s="625" t="s">
        <v>145</v>
      </c>
      <c r="G115" s="625"/>
      <c r="H115" s="625"/>
      <c r="I115" s="625"/>
      <c r="J115" s="625"/>
      <c r="K115" s="625"/>
      <c r="L115" s="625"/>
      <c r="M115" s="625"/>
      <c r="N115" s="625"/>
      <c r="O115" s="625"/>
      <c r="P115" s="625"/>
      <c r="Q115" s="625"/>
      <c r="R115" s="625"/>
    </row>
    <row r="116" spans="1:18" s="47" customFormat="1" ht="3" customHeight="1">
      <c r="A116" s="70"/>
      <c r="B116" s="69"/>
      <c r="C116" s="610"/>
      <c r="D116" s="610"/>
      <c r="E116" s="610"/>
      <c r="F116" s="626"/>
      <c r="G116" s="626"/>
      <c r="H116" s="610"/>
      <c r="I116" s="610"/>
      <c r="J116" s="610"/>
      <c r="K116" s="610"/>
      <c r="L116" s="610"/>
      <c r="M116" s="610"/>
      <c r="N116" s="610"/>
      <c r="O116" s="610"/>
      <c r="P116" s="610"/>
      <c r="Q116" s="610"/>
      <c r="R116" s="16"/>
    </row>
    <row r="117" spans="1:18" s="47" customFormat="1" ht="10.5" customHeight="1">
      <c r="A117" s="620"/>
      <c r="B117" s="69"/>
      <c r="C117" s="614" t="s">
        <v>74</v>
      </c>
      <c r="D117" s="614"/>
      <c r="E117" s="614"/>
      <c r="F117" s="621" t="s">
        <v>73</v>
      </c>
      <c r="G117" s="621"/>
      <c r="H117" s="622">
        <v>125153.45</v>
      </c>
      <c r="I117" s="622"/>
      <c r="J117" s="614" t="s">
        <v>8</v>
      </c>
      <c r="K117" s="614"/>
      <c r="L117" s="578">
        <v>247633.67</v>
      </c>
      <c r="M117" s="578"/>
      <c r="N117" s="578">
        <v>227726.07</v>
      </c>
      <c r="O117" s="578"/>
      <c r="P117" s="578">
        <v>227726.07</v>
      </c>
      <c r="Q117" s="578"/>
      <c r="R117" s="12">
        <v>232726.07</v>
      </c>
    </row>
    <row r="118" spans="1:18" s="47" customFormat="1" ht="10.5" customHeight="1">
      <c r="A118" s="620"/>
      <c r="B118" s="69"/>
      <c r="C118" s="614"/>
      <c r="D118" s="614"/>
      <c r="E118" s="614"/>
      <c r="F118" s="621"/>
      <c r="G118" s="621"/>
      <c r="H118" s="622"/>
      <c r="I118" s="622"/>
      <c r="J118" s="617" t="s">
        <v>53</v>
      </c>
      <c r="K118" s="617"/>
      <c r="L118" s="618"/>
      <c r="M118" s="618"/>
      <c r="N118" s="619">
        <v>138544.49000000002</v>
      </c>
      <c r="O118" s="619"/>
      <c r="P118" s="619">
        <v>138080.46000000002</v>
      </c>
      <c r="Q118" s="619"/>
      <c r="R118" s="71">
        <v>0</v>
      </c>
    </row>
    <row r="119" spans="1:18" s="47" customFormat="1" ht="10.5" customHeight="1">
      <c r="A119" s="620"/>
      <c r="B119" s="69"/>
      <c r="C119" s="614"/>
      <c r="D119" s="614"/>
      <c r="E119" s="614"/>
      <c r="F119" s="621"/>
      <c r="G119" s="621"/>
      <c r="H119" s="622"/>
      <c r="I119" s="622"/>
      <c r="J119" s="617" t="s">
        <v>52</v>
      </c>
      <c r="K119" s="617"/>
      <c r="L119" s="619" t="s">
        <v>12</v>
      </c>
      <c r="M119" s="619"/>
      <c r="N119" s="619" t="s">
        <v>12</v>
      </c>
      <c r="O119" s="619"/>
      <c r="P119" s="619" t="s">
        <v>12</v>
      </c>
      <c r="Q119" s="619"/>
      <c r="R119" s="71" t="s">
        <v>12</v>
      </c>
    </row>
    <row r="120" spans="1:18" s="47" customFormat="1" ht="10.5" customHeight="1">
      <c r="A120" s="620"/>
      <c r="B120" s="69"/>
      <c r="C120" s="614"/>
      <c r="D120" s="614"/>
      <c r="E120" s="614"/>
      <c r="F120" s="621"/>
      <c r="G120" s="621"/>
      <c r="H120" s="622"/>
      <c r="I120" s="622"/>
      <c r="J120" s="614" t="s">
        <v>15</v>
      </c>
      <c r="K120" s="614"/>
      <c r="L120" s="578">
        <v>282763.65999999997</v>
      </c>
      <c r="M120" s="578"/>
      <c r="N120" s="578">
        <v>352879.52</v>
      </c>
      <c r="O120" s="578"/>
      <c r="P120" s="610"/>
      <c r="Q120" s="610"/>
      <c r="R120" s="16"/>
    </row>
    <row r="121" spans="1:18" s="47" customFormat="1" ht="3" customHeight="1">
      <c r="A121" s="70"/>
      <c r="B121" s="69"/>
      <c r="C121" s="610"/>
      <c r="D121" s="610"/>
      <c r="E121" s="610"/>
      <c r="F121" s="615"/>
      <c r="G121" s="615"/>
      <c r="H121" s="616"/>
      <c r="I121" s="616"/>
      <c r="J121" s="610"/>
      <c r="K121" s="610"/>
      <c r="L121" s="610"/>
      <c r="M121" s="610"/>
      <c r="N121" s="610"/>
      <c r="O121" s="610"/>
      <c r="P121" s="610"/>
      <c r="Q121" s="610"/>
      <c r="R121" s="16"/>
    </row>
    <row r="122" spans="1:18" s="47" customFormat="1" ht="3" customHeight="1">
      <c r="A122" s="68"/>
      <c r="B122" s="67"/>
      <c r="C122" s="611"/>
      <c r="D122" s="611"/>
      <c r="E122" s="611"/>
      <c r="F122" s="611"/>
      <c r="G122" s="611"/>
      <c r="H122" s="583"/>
      <c r="I122" s="583"/>
      <c r="J122" s="612"/>
      <c r="K122" s="612"/>
      <c r="L122" s="613"/>
      <c r="M122" s="613"/>
      <c r="N122" s="612"/>
      <c r="O122" s="612"/>
      <c r="P122" s="612"/>
      <c r="Q122" s="612"/>
      <c r="R122" s="65"/>
    </row>
    <row r="123" spans="1:18" s="47" customFormat="1" ht="10.5" customHeight="1">
      <c r="A123" s="607"/>
      <c r="B123" s="608"/>
      <c r="C123" s="609" t="s">
        <v>104</v>
      </c>
      <c r="D123" s="609"/>
      <c r="E123" s="609"/>
      <c r="F123" s="609" t="s">
        <v>145</v>
      </c>
      <c r="G123" s="609"/>
      <c r="H123" s="589">
        <v>125153.45</v>
      </c>
      <c r="I123" s="589"/>
      <c r="J123" s="590" t="s">
        <v>8</v>
      </c>
      <c r="K123" s="590"/>
      <c r="L123" s="584">
        <v>247633.67</v>
      </c>
      <c r="M123" s="584"/>
      <c r="N123" s="584">
        <v>227726.07</v>
      </c>
      <c r="O123" s="584"/>
      <c r="P123" s="584">
        <v>227726.07</v>
      </c>
      <c r="Q123" s="584"/>
      <c r="R123" s="60">
        <v>232726.07</v>
      </c>
    </row>
    <row r="124" spans="1:18" s="47" customFormat="1" ht="10.5" customHeight="1">
      <c r="A124" s="607"/>
      <c r="B124" s="608"/>
      <c r="C124" s="609"/>
      <c r="D124" s="609"/>
      <c r="E124" s="609"/>
      <c r="F124" s="609"/>
      <c r="G124" s="609"/>
      <c r="H124" s="589"/>
      <c r="I124" s="589"/>
      <c r="J124" s="585" t="s">
        <v>53</v>
      </c>
      <c r="K124" s="585"/>
      <c r="L124" s="606"/>
      <c r="M124" s="606"/>
      <c r="N124" s="587">
        <v>138544.49000000002</v>
      </c>
      <c r="O124" s="587"/>
      <c r="P124" s="587">
        <v>138080.46000000002</v>
      </c>
      <c r="Q124" s="587"/>
      <c r="R124" s="52">
        <v>0</v>
      </c>
    </row>
    <row r="125" spans="1:18" s="47" customFormat="1" ht="10.5" customHeight="1">
      <c r="A125" s="607"/>
      <c r="B125" s="608"/>
      <c r="C125" s="609"/>
      <c r="D125" s="609"/>
      <c r="E125" s="609"/>
      <c r="F125" s="609"/>
      <c r="G125" s="609"/>
      <c r="H125" s="589"/>
      <c r="I125" s="589"/>
      <c r="J125" s="585" t="s">
        <v>52</v>
      </c>
      <c r="K125" s="585"/>
      <c r="L125" s="587" t="s">
        <v>12</v>
      </c>
      <c r="M125" s="587"/>
      <c r="N125" s="587" t="s">
        <v>12</v>
      </c>
      <c r="O125" s="587"/>
      <c r="P125" s="587" t="s">
        <v>12</v>
      </c>
      <c r="Q125" s="587"/>
      <c r="R125" s="52" t="s">
        <v>12</v>
      </c>
    </row>
    <row r="126" spans="1:18" s="47" customFormat="1" ht="15" customHeight="1">
      <c r="A126" s="607"/>
      <c r="B126" s="608"/>
      <c r="C126" s="609"/>
      <c r="D126" s="609"/>
      <c r="E126" s="609"/>
      <c r="F126" s="609"/>
      <c r="G126" s="609"/>
      <c r="H126" s="589"/>
      <c r="I126" s="589"/>
      <c r="J126" s="592" t="s">
        <v>15</v>
      </c>
      <c r="K126" s="592"/>
      <c r="L126" s="593">
        <v>282763.65999999997</v>
      </c>
      <c r="M126" s="593"/>
      <c r="N126" s="593">
        <v>352879.52</v>
      </c>
      <c r="O126" s="593"/>
      <c r="P126" s="583"/>
      <c r="Q126" s="583"/>
      <c r="R126" s="48"/>
    </row>
    <row r="127" spans="1:18" s="47" customFormat="1" ht="18" customHeight="1"/>
    <row r="128" spans="1:18" s="47" customFormat="1" ht="15" customHeight="1">
      <c r="A128" s="73" t="s">
        <v>144</v>
      </c>
      <c r="B128" s="72"/>
      <c r="C128" s="624" t="s">
        <v>143</v>
      </c>
      <c r="D128" s="624"/>
      <c r="E128" s="624"/>
      <c r="F128" s="625" t="s">
        <v>141</v>
      </c>
      <c r="G128" s="625"/>
      <c r="H128" s="625"/>
      <c r="I128" s="625"/>
      <c r="J128" s="625"/>
      <c r="K128" s="625"/>
      <c r="L128" s="625"/>
      <c r="M128" s="625"/>
      <c r="N128" s="625"/>
      <c r="O128" s="625"/>
      <c r="P128" s="625"/>
      <c r="Q128" s="625"/>
      <c r="R128" s="625"/>
    </row>
    <row r="129" spans="1:18" s="47" customFormat="1" ht="3" customHeight="1">
      <c r="A129" s="70"/>
      <c r="B129" s="69"/>
      <c r="C129" s="610"/>
      <c r="D129" s="610"/>
      <c r="E129" s="610"/>
      <c r="F129" s="626"/>
      <c r="G129" s="626"/>
      <c r="H129" s="610"/>
      <c r="I129" s="610"/>
      <c r="J129" s="610"/>
      <c r="K129" s="610"/>
      <c r="L129" s="610"/>
      <c r="M129" s="610"/>
      <c r="N129" s="610"/>
      <c r="O129" s="610"/>
      <c r="P129" s="610"/>
      <c r="Q129" s="610"/>
      <c r="R129" s="16"/>
    </row>
    <row r="130" spans="1:18" s="47" customFormat="1" ht="10.5" customHeight="1">
      <c r="A130" s="620"/>
      <c r="B130" s="69"/>
      <c r="C130" s="614" t="s">
        <v>74</v>
      </c>
      <c r="D130" s="614"/>
      <c r="E130" s="614"/>
      <c r="F130" s="621" t="s">
        <v>73</v>
      </c>
      <c r="G130" s="621"/>
      <c r="H130" s="622">
        <v>3285</v>
      </c>
      <c r="I130" s="622"/>
      <c r="J130" s="614" t="s">
        <v>8</v>
      </c>
      <c r="K130" s="614"/>
      <c r="L130" s="578">
        <v>38107.54</v>
      </c>
      <c r="M130" s="578"/>
      <c r="N130" s="578">
        <v>34850</v>
      </c>
      <c r="O130" s="578"/>
      <c r="P130" s="578">
        <v>32850</v>
      </c>
      <c r="Q130" s="578"/>
      <c r="R130" s="12">
        <v>31850</v>
      </c>
    </row>
    <row r="131" spans="1:18" s="47" customFormat="1" ht="10.5" customHeight="1">
      <c r="A131" s="620"/>
      <c r="B131" s="69"/>
      <c r="C131" s="614"/>
      <c r="D131" s="614"/>
      <c r="E131" s="614"/>
      <c r="F131" s="621"/>
      <c r="G131" s="621"/>
      <c r="H131" s="622"/>
      <c r="I131" s="622"/>
      <c r="J131" s="617" t="s">
        <v>53</v>
      </c>
      <c r="K131" s="617"/>
      <c r="L131" s="618"/>
      <c r="M131" s="618"/>
      <c r="N131" s="619">
        <v>0</v>
      </c>
      <c r="O131" s="619"/>
      <c r="P131" s="619">
        <v>0</v>
      </c>
      <c r="Q131" s="619"/>
      <c r="R131" s="71">
        <v>0</v>
      </c>
    </row>
    <row r="132" spans="1:18" s="47" customFormat="1" ht="10.5" customHeight="1">
      <c r="A132" s="620"/>
      <c r="B132" s="69"/>
      <c r="C132" s="614"/>
      <c r="D132" s="614"/>
      <c r="E132" s="614"/>
      <c r="F132" s="621"/>
      <c r="G132" s="621"/>
      <c r="H132" s="622"/>
      <c r="I132" s="622"/>
      <c r="J132" s="617" t="s">
        <v>52</v>
      </c>
      <c r="K132" s="617"/>
      <c r="L132" s="619" t="s">
        <v>12</v>
      </c>
      <c r="M132" s="619"/>
      <c r="N132" s="619" t="s">
        <v>12</v>
      </c>
      <c r="O132" s="619"/>
      <c r="P132" s="619" t="s">
        <v>12</v>
      </c>
      <c r="Q132" s="619"/>
      <c r="R132" s="71" t="s">
        <v>12</v>
      </c>
    </row>
    <row r="133" spans="1:18" s="47" customFormat="1" ht="10.5" customHeight="1">
      <c r="A133" s="620"/>
      <c r="B133" s="69"/>
      <c r="C133" s="614"/>
      <c r="D133" s="614"/>
      <c r="E133" s="614"/>
      <c r="F133" s="621"/>
      <c r="G133" s="621"/>
      <c r="H133" s="622"/>
      <c r="I133" s="622"/>
      <c r="J133" s="614" t="s">
        <v>15</v>
      </c>
      <c r="K133" s="614"/>
      <c r="L133" s="578">
        <v>41167.54</v>
      </c>
      <c r="M133" s="578"/>
      <c r="N133" s="578">
        <v>38135</v>
      </c>
      <c r="O133" s="578"/>
      <c r="P133" s="610"/>
      <c r="Q133" s="610"/>
      <c r="R133" s="16"/>
    </row>
    <row r="134" spans="1:18" s="47" customFormat="1" ht="3" customHeight="1">
      <c r="A134" s="70"/>
      <c r="B134" s="69"/>
      <c r="C134" s="610"/>
      <c r="D134" s="610"/>
      <c r="E134" s="610"/>
      <c r="F134" s="615"/>
      <c r="G134" s="615"/>
      <c r="H134" s="616"/>
      <c r="I134" s="616"/>
      <c r="J134" s="610"/>
      <c r="K134" s="610"/>
      <c r="L134" s="610"/>
      <c r="M134" s="610"/>
      <c r="N134" s="610"/>
      <c r="O134" s="610"/>
      <c r="P134" s="610"/>
      <c r="Q134" s="610"/>
      <c r="R134" s="16"/>
    </row>
    <row r="135" spans="1:18" s="47" customFormat="1" ht="3" customHeight="1">
      <c r="A135" s="70"/>
      <c r="B135" s="69"/>
      <c r="C135" s="610"/>
      <c r="D135" s="610"/>
      <c r="E135" s="610"/>
      <c r="F135" s="626"/>
      <c r="G135" s="626"/>
      <c r="H135" s="610"/>
      <c r="I135" s="610"/>
      <c r="J135" s="610"/>
      <c r="K135" s="610"/>
      <c r="L135" s="610"/>
      <c r="M135" s="610"/>
      <c r="N135" s="610"/>
      <c r="O135" s="610"/>
      <c r="P135" s="610"/>
      <c r="Q135" s="610"/>
      <c r="R135" s="16"/>
    </row>
    <row r="136" spans="1:18" s="47" customFormat="1" ht="10.5" customHeight="1">
      <c r="A136" s="620"/>
      <c r="B136" s="69"/>
      <c r="C136" s="614" t="s">
        <v>72</v>
      </c>
      <c r="D136" s="614"/>
      <c r="E136" s="614"/>
      <c r="F136" s="621" t="s">
        <v>71</v>
      </c>
      <c r="G136" s="621"/>
      <c r="H136" s="622">
        <v>0</v>
      </c>
      <c r="I136" s="622"/>
      <c r="J136" s="614" t="s">
        <v>8</v>
      </c>
      <c r="K136" s="614"/>
      <c r="L136" s="578">
        <v>18604.96</v>
      </c>
      <c r="M136" s="578"/>
      <c r="N136" s="578">
        <v>11000</v>
      </c>
      <c r="O136" s="578"/>
      <c r="P136" s="578">
        <v>11000</v>
      </c>
      <c r="Q136" s="578"/>
      <c r="R136" s="12">
        <v>11000</v>
      </c>
    </row>
    <row r="137" spans="1:18" s="47" customFormat="1" ht="10.5" customHeight="1">
      <c r="A137" s="620"/>
      <c r="B137" s="69"/>
      <c r="C137" s="614"/>
      <c r="D137" s="614"/>
      <c r="E137" s="614"/>
      <c r="F137" s="621"/>
      <c r="G137" s="621"/>
      <c r="H137" s="622"/>
      <c r="I137" s="622"/>
      <c r="J137" s="617" t="s">
        <v>53</v>
      </c>
      <c r="K137" s="617"/>
      <c r="L137" s="618"/>
      <c r="M137" s="618"/>
      <c r="N137" s="619">
        <v>0</v>
      </c>
      <c r="O137" s="619"/>
      <c r="P137" s="619">
        <v>0</v>
      </c>
      <c r="Q137" s="619"/>
      <c r="R137" s="71">
        <v>0</v>
      </c>
    </row>
    <row r="138" spans="1:18" s="47" customFormat="1" ht="10.5" customHeight="1">
      <c r="A138" s="620"/>
      <c r="B138" s="69"/>
      <c r="C138" s="614"/>
      <c r="D138" s="614"/>
      <c r="E138" s="614"/>
      <c r="F138" s="621"/>
      <c r="G138" s="621"/>
      <c r="H138" s="622"/>
      <c r="I138" s="622"/>
      <c r="J138" s="617" t="s">
        <v>52</v>
      </c>
      <c r="K138" s="617"/>
      <c r="L138" s="619" t="s">
        <v>12</v>
      </c>
      <c r="M138" s="619"/>
      <c r="N138" s="619" t="s">
        <v>12</v>
      </c>
      <c r="O138" s="619"/>
      <c r="P138" s="619" t="s">
        <v>12</v>
      </c>
      <c r="Q138" s="619"/>
      <c r="R138" s="71" t="s">
        <v>12</v>
      </c>
    </row>
    <row r="139" spans="1:18" s="47" customFormat="1" ht="10.5" customHeight="1">
      <c r="A139" s="620"/>
      <c r="B139" s="69"/>
      <c r="C139" s="614"/>
      <c r="D139" s="614"/>
      <c r="E139" s="614"/>
      <c r="F139" s="621"/>
      <c r="G139" s="621"/>
      <c r="H139" s="622"/>
      <c r="I139" s="622"/>
      <c r="J139" s="614" t="s">
        <v>15</v>
      </c>
      <c r="K139" s="614"/>
      <c r="L139" s="578">
        <v>25685.839999999997</v>
      </c>
      <c r="M139" s="578"/>
      <c r="N139" s="578">
        <v>11000</v>
      </c>
      <c r="O139" s="578"/>
      <c r="P139" s="610"/>
      <c r="Q139" s="610"/>
      <c r="R139" s="16"/>
    </row>
    <row r="140" spans="1:18" s="47" customFormat="1" ht="3" customHeight="1">
      <c r="A140" s="70"/>
      <c r="B140" s="69"/>
      <c r="C140" s="610"/>
      <c r="D140" s="610"/>
      <c r="E140" s="610"/>
      <c r="F140" s="615"/>
      <c r="G140" s="615"/>
      <c r="H140" s="616"/>
      <c r="I140" s="616"/>
      <c r="J140" s="610"/>
      <c r="K140" s="610"/>
      <c r="L140" s="610"/>
      <c r="M140" s="610"/>
      <c r="N140" s="610"/>
      <c r="O140" s="610"/>
      <c r="P140" s="610"/>
      <c r="Q140" s="610"/>
      <c r="R140" s="16"/>
    </row>
    <row r="141" spans="1:18" s="47" customFormat="1" ht="3" customHeight="1">
      <c r="A141" s="68"/>
      <c r="B141" s="67"/>
      <c r="C141" s="611"/>
      <c r="D141" s="611"/>
      <c r="E141" s="611"/>
      <c r="F141" s="611"/>
      <c r="G141" s="611"/>
      <c r="H141" s="583"/>
      <c r="I141" s="583"/>
      <c r="J141" s="612"/>
      <c r="K141" s="612"/>
      <c r="L141" s="613"/>
      <c r="M141" s="613"/>
      <c r="N141" s="612"/>
      <c r="O141" s="612"/>
      <c r="P141" s="612"/>
      <c r="Q141" s="612"/>
      <c r="R141" s="65"/>
    </row>
    <row r="142" spans="1:18" s="47" customFormat="1" ht="10.5" customHeight="1">
      <c r="A142" s="607"/>
      <c r="B142" s="608"/>
      <c r="C142" s="609" t="s">
        <v>142</v>
      </c>
      <c r="D142" s="609"/>
      <c r="E142" s="609"/>
      <c r="F142" s="609" t="s">
        <v>141</v>
      </c>
      <c r="G142" s="609"/>
      <c r="H142" s="589">
        <v>3285</v>
      </c>
      <c r="I142" s="589"/>
      <c r="J142" s="590" t="s">
        <v>8</v>
      </c>
      <c r="K142" s="590"/>
      <c r="L142" s="584">
        <v>56712.5</v>
      </c>
      <c r="M142" s="584"/>
      <c r="N142" s="584">
        <v>45850</v>
      </c>
      <c r="O142" s="584"/>
      <c r="P142" s="584">
        <v>43850</v>
      </c>
      <c r="Q142" s="584"/>
      <c r="R142" s="60">
        <v>42850</v>
      </c>
    </row>
    <row r="143" spans="1:18" s="47" customFormat="1" ht="10.5" customHeight="1">
      <c r="A143" s="607"/>
      <c r="B143" s="608"/>
      <c r="C143" s="609"/>
      <c r="D143" s="609"/>
      <c r="E143" s="609"/>
      <c r="F143" s="609"/>
      <c r="G143" s="609"/>
      <c r="H143" s="589"/>
      <c r="I143" s="589"/>
      <c r="J143" s="585" t="s">
        <v>53</v>
      </c>
      <c r="K143" s="585"/>
      <c r="L143" s="606"/>
      <c r="M143" s="606"/>
      <c r="N143" s="587">
        <v>0</v>
      </c>
      <c r="O143" s="587"/>
      <c r="P143" s="587">
        <v>0</v>
      </c>
      <c r="Q143" s="587"/>
      <c r="R143" s="52">
        <v>0</v>
      </c>
    </row>
    <row r="144" spans="1:18" s="47" customFormat="1" ht="10.5" customHeight="1">
      <c r="A144" s="607"/>
      <c r="B144" s="608"/>
      <c r="C144" s="609"/>
      <c r="D144" s="609"/>
      <c r="E144" s="609"/>
      <c r="F144" s="609"/>
      <c r="G144" s="609"/>
      <c r="H144" s="589"/>
      <c r="I144" s="589"/>
      <c r="J144" s="585" t="s">
        <v>52</v>
      </c>
      <c r="K144" s="585"/>
      <c r="L144" s="587" t="s">
        <v>12</v>
      </c>
      <c r="M144" s="587"/>
      <c r="N144" s="587" t="s">
        <v>12</v>
      </c>
      <c r="O144" s="587"/>
      <c r="P144" s="587" t="s">
        <v>12</v>
      </c>
      <c r="Q144" s="587"/>
      <c r="R144" s="52" t="s">
        <v>12</v>
      </c>
    </row>
    <row r="145" spans="1:18" s="47" customFormat="1" ht="15" customHeight="1">
      <c r="A145" s="607"/>
      <c r="B145" s="608"/>
      <c r="C145" s="609"/>
      <c r="D145" s="609"/>
      <c r="E145" s="609"/>
      <c r="F145" s="609"/>
      <c r="G145" s="609"/>
      <c r="H145" s="589"/>
      <c r="I145" s="589"/>
      <c r="J145" s="592" t="s">
        <v>15</v>
      </c>
      <c r="K145" s="592"/>
      <c r="L145" s="593">
        <v>66853.38</v>
      </c>
      <c r="M145" s="593"/>
      <c r="N145" s="593">
        <v>49135</v>
      </c>
      <c r="O145" s="593"/>
      <c r="P145" s="583"/>
      <c r="Q145" s="583"/>
      <c r="R145" s="48"/>
    </row>
    <row r="146" spans="1:18" s="47" customFormat="1" ht="18" customHeight="1"/>
    <row r="147" spans="1:18" s="47" customFormat="1" ht="5.85" customHeight="1"/>
    <row r="148" spans="1:18" s="47" customFormat="1" ht="10.5" customHeight="1">
      <c r="A148" s="602"/>
      <c r="B148" s="603" t="s">
        <v>140</v>
      </c>
      <c r="C148" s="603"/>
      <c r="D148" s="603"/>
      <c r="E148" s="603"/>
      <c r="F148" s="580" t="s">
        <v>139</v>
      </c>
      <c r="G148" s="580"/>
      <c r="H148" s="604">
        <v>1419593.81</v>
      </c>
      <c r="I148" s="604"/>
      <c r="J148" s="605" t="s">
        <v>8</v>
      </c>
      <c r="K148" s="605"/>
      <c r="L148" s="599">
        <v>23718017.629999988</v>
      </c>
      <c r="M148" s="599"/>
      <c r="N148" s="599">
        <v>22070597.909999996</v>
      </c>
      <c r="O148" s="599"/>
      <c r="P148" s="599">
        <v>21802969.259999998</v>
      </c>
      <c r="Q148" s="599"/>
      <c r="R148" s="63">
        <v>21757365.919999998</v>
      </c>
    </row>
    <row r="149" spans="1:18" s="47" customFormat="1" ht="10.5" customHeight="1">
      <c r="A149" s="602"/>
      <c r="B149" s="603"/>
      <c r="C149" s="603"/>
      <c r="D149" s="603"/>
      <c r="E149" s="603"/>
      <c r="F149" s="580"/>
      <c r="G149" s="580"/>
      <c r="H149" s="604"/>
      <c r="I149" s="604"/>
      <c r="J149" s="600" t="s">
        <v>53</v>
      </c>
      <c r="K149" s="600"/>
      <c r="L149" s="601"/>
      <c r="M149" s="601"/>
      <c r="N149" s="595">
        <v>3246288.6599999997</v>
      </c>
      <c r="O149" s="595"/>
      <c r="P149" s="595">
        <v>1909004.5799999998</v>
      </c>
      <c r="Q149" s="595"/>
      <c r="R149" s="62">
        <v>134000</v>
      </c>
    </row>
    <row r="150" spans="1:18" s="47" customFormat="1" ht="10.5" customHeight="1">
      <c r="A150" s="602"/>
      <c r="B150" s="603"/>
      <c r="C150" s="603"/>
      <c r="D150" s="603"/>
      <c r="E150" s="603"/>
      <c r="F150" s="580"/>
      <c r="G150" s="580"/>
      <c r="H150" s="604"/>
      <c r="I150" s="604"/>
      <c r="J150" s="600" t="s">
        <v>52</v>
      </c>
      <c r="K150" s="600"/>
      <c r="L150" s="595">
        <v>178907.74</v>
      </c>
      <c r="M150" s="595"/>
      <c r="N150" s="595">
        <v>0</v>
      </c>
      <c r="O150" s="595"/>
      <c r="P150" s="595">
        <v>0</v>
      </c>
      <c r="Q150" s="595"/>
      <c r="R150" s="62">
        <v>0</v>
      </c>
    </row>
    <row r="151" spans="1:18" s="47" customFormat="1" ht="10.5" customHeight="1">
      <c r="A151" s="602"/>
      <c r="B151" s="603"/>
      <c r="C151" s="603"/>
      <c r="D151" s="603"/>
      <c r="E151" s="603"/>
      <c r="F151" s="580"/>
      <c r="G151" s="580"/>
      <c r="H151" s="604"/>
      <c r="I151" s="604"/>
      <c r="J151" s="596" t="s">
        <v>15</v>
      </c>
      <c r="K151" s="596"/>
      <c r="L151" s="597">
        <v>24695944.800000001</v>
      </c>
      <c r="M151" s="597"/>
      <c r="N151" s="597">
        <v>23490191.719999995</v>
      </c>
      <c r="O151" s="597"/>
      <c r="P151" s="598"/>
      <c r="Q151" s="598"/>
      <c r="R151" s="61"/>
    </row>
    <row r="152" spans="1:18" s="47" customFormat="1" ht="13.5" customHeight="1"/>
    <row r="153" spans="1:18" s="47" customFormat="1" ht="6.75" customHeight="1"/>
    <row r="154" spans="1:18" s="47" customFormat="1" ht="3" customHeight="1">
      <c r="A154" s="76"/>
      <c r="B154" s="623"/>
      <c r="C154" s="623"/>
      <c r="D154" s="77" t="s">
        <v>66</v>
      </c>
      <c r="E154" s="76"/>
      <c r="F154" s="77" t="s">
        <v>65</v>
      </c>
      <c r="G154" s="623"/>
      <c r="H154" s="623"/>
      <c r="I154" s="623"/>
      <c r="J154" s="623"/>
      <c r="K154" s="623"/>
      <c r="L154" s="623"/>
      <c r="M154" s="623"/>
      <c r="N154" s="623"/>
      <c r="O154" s="623"/>
      <c r="P154" s="623"/>
      <c r="Q154" s="623"/>
      <c r="R154" s="623"/>
    </row>
    <row r="155" spans="1:18" s="47" customFormat="1" ht="13.5" customHeight="1">
      <c r="A155" s="75"/>
      <c r="B155" s="574" t="s">
        <v>138</v>
      </c>
      <c r="C155" s="574"/>
      <c r="D155" s="574"/>
      <c r="E155" s="74"/>
      <c r="F155" s="582" t="s">
        <v>132</v>
      </c>
      <c r="G155" s="582"/>
      <c r="H155" s="582"/>
      <c r="I155" s="582"/>
      <c r="J155" s="582"/>
      <c r="K155" s="582"/>
      <c r="L155" s="582"/>
      <c r="M155" s="582"/>
      <c r="N155" s="582"/>
      <c r="O155" s="582"/>
      <c r="P155" s="582"/>
      <c r="Q155" s="582"/>
      <c r="R155" s="582"/>
    </row>
    <row r="156" spans="1:18" s="47" customFormat="1" ht="12.6" customHeight="1"/>
    <row r="157" spans="1:18" s="47" customFormat="1" ht="15" customHeight="1">
      <c r="A157" s="73" t="s">
        <v>137</v>
      </c>
      <c r="B157" s="72"/>
      <c r="C157" s="624" t="s">
        <v>62</v>
      </c>
      <c r="D157" s="624"/>
      <c r="E157" s="624"/>
      <c r="F157" s="625" t="s">
        <v>136</v>
      </c>
      <c r="G157" s="625"/>
      <c r="H157" s="625"/>
      <c r="I157" s="625"/>
      <c r="J157" s="625"/>
      <c r="K157" s="625"/>
      <c r="L157" s="625"/>
      <c r="M157" s="625"/>
      <c r="N157" s="625"/>
      <c r="O157" s="625"/>
      <c r="P157" s="625"/>
      <c r="Q157" s="625"/>
      <c r="R157" s="625"/>
    </row>
    <row r="158" spans="1:18" s="47" customFormat="1" ht="3" customHeight="1">
      <c r="A158" s="70"/>
      <c r="B158" s="69"/>
      <c r="C158" s="610"/>
      <c r="D158" s="610"/>
      <c r="E158" s="610"/>
      <c r="F158" s="626"/>
      <c r="G158" s="626"/>
      <c r="H158" s="610"/>
      <c r="I158" s="610"/>
      <c r="J158" s="610"/>
      <c r="K158" s="610"/>
      <c r="L158" s="610"/>
      <c r="M158" s="610"/>
      <c r="N158" s="610"/>
      <c r="O158" s="610"/>
      <c r="P158" s="610"/>
      <c r="Q158" s="610"/>
      <c r="R158" s="16"/>
    </row>
    <row r="159" spans="1:18" s="47" customFormat="1" ht="10.5" customHeight="1">
      <c r="A159" s="620"/>
      <c r="B159" s="69"/>
      <c r="C159" s="614" t="s">
        <v>72</v>
      </c>
      <c r="D159" s="614"/>
      <c r="E159" s="614"/>
      <c r="F159" s="621" t="s">
        <v>71</v>
      </c>
      <c r="G159" s="621"/>
      <c r="H159" s="622">
        <v>0</v>
      </c>
      <c r="I159" s="622"/>
      <c r="J159" s="614" t="s">
        <v>8</v>
      </c>
      <c r="K159" s="614"/>
      <c r="L159" s="578">
        <v>30000</v>
      </c>
      <c r="M159" s="578"/>
      <c r="N159" s="578">
        <v>0</v>
      </c>
      <c r="O159" s="578"/>
      <c r="P159" s="578">
        <v>0</v>
      </c>
      <c r="Q159" s="578"/>
      <c r="R159" s="12">
        <v>0</v>
      </c>
    </row>
    <row r="160" spans="1:18" s="47" customFormat="1" ht="10.5" customHeight="1">
      <c r="A160" s="620"/>
      <c r="B160" s="69"/>
      <c r="C160" s="614"/>
      <c r="D160" s="614"/>
      <c r="E160" s="614"/>
      <c r="F160" s="621"/>
      <c r="G160" s="621"/>
      <c r="H160" s="622"/>
      <c r="I160" s="622"/>
      <c r="J160" s="617" t="s">
        <v>53</v>
      </c>
      <c r="K160" s="617"/>
      <c r="L160" s="618"/>
      <c r="M160" s="618"/>
      <c r="N160" s="619">
        <v>0</v>
      </c>
      <c r="O160" s="619"/>
      <c r="P160" s="619">
        <v>0</v>
      </c>
      <c r="Q160" s="619"/>
      <c r="R160" s="71">
        <v>0</v>
      </c>
    </row>
    <row r="161" spans="1:18" s="47" customFormat="1" ht="10.5" customHeight="1">
      <c r="A161" s="620"/>
      <c r="B161" s="69"/>
      <c r="C161" s="614"/>
      <c r="D161" s="614"/>
      <c r="E161" s="614"/>
      <c r="F161" s="621"/>
      <c r="G161" s="621"/>
      <c r="H161" s="622"/>
      <c r="I161" s="622"/>
      <c r="J161" s="617" t="s">
        <v>52</v>
      </c>
      <c r="K161" s="617"/>
      <c r="L161" s="619" t="s">
        <v>12</v>
      </c>
      <c r="M161" s="619"/>
      <c r="N161" s="619" t="s">
        <v>12</v>
      </c>
      <c r="O161" s="619"/>
      <c r="P161" s="619" t="s">
        <v>12</v>
      </c>
      <c r="Q161" s="619"/>
      <c r="R161" s="71" t="s">
        <v>12</v>
      </c>
    </row>
    <row r="162" spans="1:18" s="47" customFormat="1" ht="10.5" customHeight="1">
      <c r="A162" s="620"/>
      <c r="B162" s="69"/>
      <c r="C162" s="614"/>
      <c r="D162" s="614"/>
      <c r="E162" s="614"/>
      <c r="F162" s="621"/>
      <c r="G162" s="621"/>
      <c r="H162" s="622"/>
      <c r="I162" s="622"/>
      <c r="J162" s="614" t="s">
        <v>15</v>
      </c>
      <c r="K162" s="614"/>
      <c r="L162" s="578">
        <v>30000</v>
      </c>
      <c r="M162" s="578"/>
      <c r="N162" s="578">
        <v>0</v>
      </c>
      <c r="O162" s="578"/>
      <c r="P162" s="610"/>
      <c r="Q162" s="610"/>
      <c r="R162" s="16"/>
    </row>
    <row r="163" spans="1:18" s="47" customFormat="1" ht="3" customHeight="1">
      <c r="A163" s="70"/>
      <c r="B163" s="69"/>
      <c r="C163" s="610"/>
      <c r="D163" s="610"/>
      <c r="E163" s="610"/>
      <c r="F163" s="615"/>
      <c r="G163" s="615"/>
      <c r="H163" s="616"/>
      <c r="I163" s="616"/>
      <c r="J163" s="610"/>
      <c r="K163" s="610"/>
      <c r="L163" s="610"/>
      <c r="M163" s="610"/>
      <c r="N163" s="610"/>
      <c r="O163" s="610"/>
      <c r="P163" s="610"/>
      <c r="Q163" s="610"/>
      <c r="R163" s="16"/>
    </row>
    <row r="164" spans="1:18" s="47" customFormat="1" ht="3" customHeight="1">
      <c r="A164" s="68"/>
      <c r="B164" s="67"/>
      <c r="C164" s="611"/>
      <c r="D164" s="611"/>
      <c r="E164" s="611"/>
      <c r="F164" s="611"/>
      <c r="G164" s="611"/>
      <c r="H164" s="583"/>
      <c r="I164" s="583"/>
      <c r="J164" s="612"/>
      <c r="K164" s="612"/>
      <c r="L164" s="613"/>
      <c r="M164" s="613"/>
      <c r="N164" s="612"/>
      <c r="O164" s="612"/>
      <c r="P164" s="612"/>
      <c r="Q164" s="612"/>
      <c r="R164" s="65"/>
    </row>
    <row r="165" spans="1:18" s="47" customFormat="1" ht="10.5" customHeight="1">
      <c r="A165" s="607"/>
      <c r="B165" s="608"/>
      <c r="C165" s="609" t="s">
        <v>59</v>
      </c>
      <c r="D165" s="609"/>
      <c r="E165" s="609"/>
      <c r="F165" s="609" t="s">
        <v>136</v>
      </c>
      <c r="G165" s="609"/>
      <c r="H165" s="589">
        <v>0</v>
      </c>
      <c r="I165" s="589"/>
      <c r="J165" s="590" t="s">
        <v>8</v>
      </c>
      <c r="K165" s="590"/>
      <c r="L165" s="584">
        <v>30000</v>
      </c>
      <c r="M165" s="584"/>
      <c r="N165" s="584">
        <v>0</v>
      </c>
      <c r="O165" s="584"/>
      <c r="P165" s="584">
        <v>0</v>
      </c>
      <c r="Q165" s="584"/>
      <c r="R165" s="60">
        <v>0</v>
      </c>
    </row>
    <row r="166" spans="1:18" s="47" customFormat="1" ht="10.5" customHeight="1">
      <c r="A166" s="607"/>
      <c r="B166" s="608"/>
      <c r="C166" s="609"/>
      <c r="D166" s="609"/>
      <c r="E166" s="609"/>
      <c r="F166" s="609"/>
      <c r="G166" s="609"/>
      <c r="H166" s="589"/>
      <c r="I166" s="589"/>
      <c r="J166" s="585" t="s">
        <v>53</v>
      </c>
      <c r="K166" s="585"/>
      <c r="L166" s="606"/>
      <c r="M166" s="606"/>
      <c r="N166" s="587">
        <v>0</v>
      </c>
      <c r="O166" s="587"/>
      <c r="P166" s="587">
        <v>0</v>
      </c>
      <c r="Q166" s="587"/>
      <c r="R166" s="52">
        <v>0</v>
      </c>
    </row>
    <row r="167" spans="1:18" s="47" customFormat="1" ht="10.5" customHeight="1">
      <c r="A167" s="607"/>
      <c r="B167" s="608"/>
      <c r="C167" s="609"/>
      <c r="D167" s="609"/>
      <c r="E167" s="609"/>
      <c r="F167" s="609"/>
      <c r="G167" s="609"/>
      <c r="H167" s="589"/>
      <c r="I167" s="589"/>
      <c r="J167" s="585" t="s">
        <v>52</v>
      </c>
      <c r="K167" s="585"/>
      <c r="L167" s="587" t="s">
        <v>12</v>
      </c>
      <c r="M167" s="587"/>
      <c r="N167" s="587" t="s">
        <v>12</v>
      </c>
      <c r="O167" s="587"/>
      <c r="P167" s="587" t="s">
        <v>12</v>
      </c>
      <c r="Q167" s="587"/>
      <c r="R167" s="52" t="s">
        <v>12</v>
      </c>
    </row>
    <row r="168" spans="1:18" s="47" customFormat="1" ht="15" customHeight="1">
      <c r="A168" s="607"/>
      <c r="B168" s="608"/>
      <c r="C168" s="609"/>
      <c r="D168" s="609"/>
      <c r="E168" s="609"/>
      <c r="F168" s="609"/>
      <c r="G168" s="609"/>
      <c r="H168" s="589"/>
      <c r="I168" s="589"/>
      <c r="J168" s="592" t="s">
        <v>15</v>
      </c>
      <c r="K168" s="592"/>
      <c r="L168" s="593">
        <v>30000</v>
      </c>
      <c r="M168" s="593"/>
      <c r="N168" s="593">
        <v>0</v>
      </c>
      <c r="O168" s="593"/>
      <c r="P168" s="583"/>
      <c r="Q168" s="583"/>
      <c r="R168" s="48"/>
    </row>
    <row r="169" spans="1:18" s="47" customFormat="1" ht="9" customHeight="1"/>
    <row r="170" spans="1:18" s="47" customFormat="1" ht="15" customHeight="1">
      <c r="A170" s="73" t="s">
        <v>135</v>
      </c>
      <c r="B170" s="72"/>
      <c r="C170" s="624" t="s">
        <v>79</v>
      </c>
      <c r="D170" s="624"/>
      <c r="E170" s="624"/>
      <c r="F170" s="625" t="s">
        <v>134</v>
      </c>
      <c r="G170" s="625"/>
      <c r="H170" s="625"/>
      <c r="I170" s="625"/>
      <c r="J170" s="625"/>
      <c r="K170" s="625"/>
      <c r="L170" s="625"/>
      <c r="M170" s="625"/>
      <c r="N170" s="625"/>
      <c r="O170" s="625"/>
      <c r="P170" s="625"/>
      <c r="Q170" s="625"/>
      <c r="R170" s="625"/>
    </row>
    <row r="171" spans="1:18" s="47" customFormat="1" ht="3" customHeight="1">
      <c r="A171" s="70"/>
      <c r="B171" s="69"/>
      <c r="C171" s="610"/>
      <c r="D171" s="610"/>
      <c r="E171" s="610"/>
      <c r="F171" s="626"/>
      <c r="G171" s="626"/>
      <c r="H171" s="610"/>
      <c r="I171" s="610"/>
      <c r="J171" s="610"/>
      <c r="K171" s="610"/>
      <c r="L171" s="610"/>
      <c r="M171" s="610"/>
      <c r="N171" s="610"/>
      <c r="O171" s="610"/>
      <c r="P171" s="610"/>
      <c r="Q171" s="610"/>
      <c r="R171" s="16"/>
    </row>
    <row r="172" spans="1:18" s="47" customFormat="1" ht="10.5" customHeight="1">
      <c r="A172" s="620"/>
      <c r="B172" s="69"/>
      <c r="C172" s="614" t="s">
        <v>74</v>
      </c>
      <c r="D172" s="614"/>
      <c r="E172" s="614"/>
      <c r="F172" s="621" t="s">
        <v>73</v>
      </c>
      <c r="G172" s="621"/>
      <c r="H172" s="622">
        <v>305936.42999999993</v>
      </c>
      <c r="I172" s="622"/>
      <c r="J172" s="614" t="s">
        <v>8</v>
      </c>
      <c r="K172" s="614"/>
      <c r="L172" s="578">
        <v>2215452.96</v>
      </c>
      <c r="M172" s="578"/>
      <c r="N172" s="578">
        <v>1275830.48</v>
      </c>
      <c r="O172" s="578"/>
      <c r="P172" s="578">
        <v>1212473.3900000001</v>
      </c>
      <c r="Q172" s="578"/>
      <c r="R172" s="12">
        <v>1309442.73</v>
      </c>
    </row>
    <row r="173" spans="1:18" s="47" customFormat="1" ht="10.5" customHeight="1">
      <c r="A173" s="620"/>
      <c r="B173" s="69"/>
      <c r="C173" s="614"/>
      <c r="D173" s="614"/>
      <c r="E173" s="614"/>
      <c r="F173" s="621"/>
      <c r="G173" s="621"/>
      <c r="H173" s="622"/>
      <c r="I173" s="622"/>
      <c r="J173" s="617" t="s">
        <v>53</v>
      </c>
      <c r="K173" s="617"/>
      <c r="L173" s="618"/>
      <c r="M173" s="618"/>
      <c r="N173" s="619">
        <v>289299.79000000004</v>
      </c>
      <c r="O173" s="619"/>
      <c r="P173" s="619">
        <v>77141.42</v>
      </c>
      <c r="Q173" s="619"/>
      <c r="R173" s="71">
        <v>0</v>
      </c>
    </row>
    <row r="174" spans="1:18" s="47" customFormat="1" ht="10.5" customHeight="1">
      <c r="A174" s="620"/>
      <c r="B174" s="69"/>
      <c r="C174" s="614"/>
      <c r="D174" s="614"/>
      <c r="E174" s="614"/>
      <c r="F174" s="621"/>
      <c r="G174" s="621"/>
      <c r="H174" s="622"/>
      <c r="I174" s="622"/>
      <c r="J174" s="617" t="s">
        <v>52</v>
      </c>
      <c r="K174" s="617"/>
      <c r="L174" s="619">
        <v>0</v>
      </c>
      <c r="M174" s="619"/>
      <c r="N174" s="619">
        <v>0</v>
      </c>
      <c r="O174" s="619"/>
      <c r="P174" s="619">
        <v>0</v>
      </c>
      <c r="Q174" s="619"/>
      <c r="R174" s="71">
        <v>0</v>
      </c>
    </row>
    <row r="175" spans="1:18" s="47" customFormat="1" ht="10.5" customHeight="1">
      <c r="A175" s="620"/>
      <c r="B175" s="69"/>
      <c r="C175" s="614"/>
      <c r="D175" s="614"/>
      <c r="E175" s="614"/>
      <c r="F175" s="621"/>
      <c r="G175" s="621"/>
      <c r="H175" s="622"/>
      <c r="I175" s="622"/>
      <c r="J175" s="614" t="s">
        <v>15</v>
      </c>
      <c r="K175" s="614"/>
      <c r="L175" s="578">
        <v>2348770.4500000002</v>
      </c>
      <c r="M175" s="578"/>
      <c r="N175" s="578">
        <v>1581766.91</v>
      </c>
      <c r="O175" s="578"/>
      <c r="P175" s="610"/>
      <c r="Q175" s="610"/>
      <c r="R175" s="16"/>
    </row>
    <row r="176" spans="1:18" s="47" customFormat="1" ht="3" customHeight="1">
      <c r="A176" s="70"/>
      <c r="B176" s="69"/>
      <c r="C176" s="610"/>
      <c r="D176" s="610"/>
      <c r="E176" s="610"/>
      <c r="F176" s="615"/>
      <c r="G176" s="615"/>
      <c r="H176" s="616"/>
      <c r="I176" s="616"/>
      <c r="J176" s="610"/>
      <c r="K176" s="610"/>
      <c r="L176" s="610"/>
      <c r="M176" s="610"/>
      <c r="N176" s="610"/>
      <c r="O176" s="610"/>
      <c r="P176" s="610"/>
      <c r="Q176" s="610"/>
      <c r="R176" s="16"/>
    </row>
    <row r="177" spans="1:18" s="47" customFormat="1" ht="3" customHeight="1">
      <c r="A177" s="70"/>
      <c r="B177" s="69"/>
      <c r="C177" s="610"/>
      <c r="D177" s="610"/>
      <c r="E177" s="610"/>
      <c r="F177" s="626"/>
      <c r="G177" s="626"/>
      <c r="H177" s="610"/>
      <c r="I177" s="610"/>
      <c r="J177" s="610"/>
      <c r="K177" s="610"/>
      <c r="L177" s="610"/>
      <c r="M177" s="610"/>
      <c r="N177" s="610"/>
      <c r="O177" s="610"/>
      <c r="P177" s="610"/>
      <c r="Q177" s="610"/>
      <c r="R177" s="16"/>
    </row>
    <row r="178" spans="1:18" s="47" customFormat="1" ht="10.5" customHeight="1">
      <c r="A178" s="620"/>
      <c r="B178" s="69"/>
      <c r="C178" s="614" t="s">
        <v>72</v>
      </c>
      <c r="D178" s="614"/>
      <c r="E178" s="614"/>
      <c r="F178" s="621" t="s">
        <v>71</v>
      </c>
      <c r="G178" s="621"/>
      <c r="H178" s="622">
        <v>0</v>
      </c>
      <c r="I178" s="622"/>
      <c r="J178" s="614" t="s">
        <v>8</v>
      </c>
      <c r="K178" s="614"/>
      <c r="L178" s="578">
        <v>39500</v>
      </c>
      <c r="M178" s="578"/>
      <c r="N178" s="578">
        <v>0</v>
      </c>
      <c r="O178" s="578"/>
      <c r="P178" s="578">
        <v>0</v>
      </c>
      <c r="Q178" s="578"/>
      <c r="R178" s="12">
        <v>0</v>
      </c>
    </row>
    <row r="179" spans="1:18" s="47" customFormat="1" ht="10.5" customHeight="1">
      <c r="A179" s="620"/>
      <c r="B179" s="69"/>
      <c r="C179" s="614"/>
      <c r="D179" s="614"/>
      <c r="E179" s="614"/>
      <c r="F179" s="621"/>
      <c r="G179" s="621"/>
      <c r="H179" s="622"/>
      <c r="I179" s="622"/>
      <c r="J179" s="617" t="s">
        <v>53</v>
      </c>
      <c r="K179" s="617"/>
      <c r="L179" s="618"/>
      <c r="M179" s="618"/>
      <c r="N179" s="619">
        <v>0</v>
      </c>
      <c r="O179" s="619"/>
      <c r="P179" s="619">
        <v>0</v>
      </c>
      <c r="Q179" s="619"/>
      <c r="R179" s="71">
        <v>0</v>
      </c>
    </row>
    <row r="180" spans="1:18" s="47" customFormat="1" ht="10.5" customHeight="1">
      <c r="A180" s="620"/>
      <c r="B180" s="69"/>
      <c r="C180" s="614"/>
      <c r="D180" s="614"/>
      <c r="E180" s="614"/>
      <c r="F180" s="621"/>
      <c r="G180" s="621"/>
      <c r="H180" s="622"/>
      <c r="I180" s="622"/>
      <c r="J180" s="617" t="s">
        <v>52</v>
      </c>
      <c r="K180" s="617"/>
      <c r="L180" s="619" t="s">
        <v>12</v>
      </c>
      <c r="M180" s="619"/>
      <c r="N180" s="619" t="s">
        <v>12</v>
      </c>
      <c r="O180" s="619"/>
      <c r="P180" s="619" t="s">
        <v>12</v>
      </c>
      <c r="Q180" s="619"/>
      <c r="R180" s="71" t="s">
        <v>12</v>
      </c>
    </row>
    <row r="181" spans="1:18" s="47" customFormat="1" ht="10.5" customHeight="1">
      <c r="A181" s="620"/>
      <c r="B181" s="69"/>
      <c r="C181" s="614"/>
      <c r="D181" s="614"/>
      <c r="E181" s="614"/>
      <c r="F181" s="621"/>
      <c r="G181" s="621"/>
      <c r="H181" s="622"/>
      <c r="I181" s="622"/>
      <c r="J181" s="614" t="s">
        <v>15</v>
      </c>
      <c r="K181" s="614"/>
      <c r="L181" s="578">
        <v>39500</v>
      </c>
      <c r="M181" s="578"/>
      <c r="N181" s="578">
        <v>0</v>
      </c>
      <c r="O181" s="578"/>
      <c r="P181" s="610"/>
      <c r="Q181" s="610"/>
      <c r="R181" s="16"/>
    </row>
    <row r="182" spans="1:18" s="47" customFormat="1" ht="3" customHeight="1">
      <c r="A182" s="70"/>
      <c r="B182" s="69"/>
      <c r="C182" s="610"/>
      <c r="D182" s="610"/>
      <c r="E182" s="610"/>
      <c r="F182" s="615"/>
      <c r="G182" s="615"/>
      <c r="H182" s="616"/>
      <c r="I182" s="616"/>
      <c r="J182" s="610"/>
      <c r="K182" s="610"/>
      <c r="L182" s="610"/>
      <c r="M182" s="610"/>
      <c r="N182" s="610"/>
      <c r="O182" s="610"/>
      <c r="P182" s="610"/>
      <c r="Q182" s="610"/>
      <c r="R182" s="16"/>
    </row>
    <row r="183" spans="1:18" s="47" customFormat="1" ht="3" customHeight="1">
      <c r="A183" s="68"/>
      <c r="B183" s="67"/>
      <c r="C183" s="611"/>
      <c r="D183" s="611"/>
      <c r="E183" s="611"/>
      <c r="F183" s="611"/>
      <c r="G183" s="611"/>
      <c r="H183" s="583"/>
      <c r="I183" s="583"/>
      <c r="J183" s="612"/>
      <c r="K183" s="612"/>
      <c r="L183" s="613"/>
      <c r="M183" s="613"/>
      <c r="N183" s="612"/>
      <c r="O183" s="612"/>
      <c r="P183" s="612"/>
      <c r="Q183" s="612"/>
      <c r="R183" s="65"/>
    </row>
    <row r="184" spans="1:18" s="47" customFormat="1" ht="10.5" customHeight="1">
      <c r="A184" s="607"/>
      <c r="B184" s="608"/>
      <c r="C184" s="609" t="s">
        <v>78</v>
      </c>
      <c r="D184" s="609"/>
      <c r="E184" s="609"/>
      <c r="F184" s="609" t="s">
        <v>134</v>
      </c>
      <c r="G184" s="609"/>
      <c r="H184" s="589">
        <v>305936.42999999993</v>
      </c>
      <c r="I184" s="589"/>
      <c r="J184" s="590" t="s">
        <v>8</v>
      </c>
      <c r="K184" s="590"/>
      <c r="L184" s="584">
        <v>2254952.96</v>
      </c>
      <c r="M184" s="584"/>
      <c r="N184" s="584">
        <v>1275830.48</v>
      </c>
      <c r="O184" s="584"/>
      <c r="P184" s="584">
        <v>1212473.3900000001</v>
      </c>
      <c r="Q184" s="584"/>
      <c r="R184" s="60">
        <v>1309442.73</v>
      </c>
    </row>
    <row r="185" spans="1:18" s="47" customFormat="1" ht="10.5" customHeight="1">
      <c r="A185" s="607"/>
      <c r="B185" s="608"/>
      <c r="C185" s="609"/>
      <c r="D185" s="609"/>
      <c r="E185" s="609"/>
      <c r="F185" s="609"/>
      <c r="G185" s="609"/>
      <c r="H185" s="589"/>
      <c r="I185" s="589"/>
      <c r="J185" s="585" t="s">
        <v>53</v>
      </c>
      <c r="K185" s="585"/>
      <c r="L185" s="606"/>
      <c r="M185" s="606"/>
      <c r="N185" s="587">
        <v>289299.79000000004</v>
      </c>
      <c r="O185" s="587"/>
      <c r="P185" s="587">
        <v>77141.42</v>
      </c>
      <c r="Q185" s="587"/>
      <c r="R185" s="52">
        <v>0</v>
      </c>
    </row>
    <row r="186" spans="1:18" s="47" customFormat="1" ht="10.5" customHeight="1">
      <c r="A186" s="607"/>
      <c r="B186" s="608"/>
      <c r="C186" s="609"/>
      <c r="D186" s="609"/>
      <c r="E186" s="609"/>
      <c r="F186" s="609"/>
      <c r="G186" s="609"/>
      <c r="H186" s="589"/>
      <c r="I186" s="589"/>
      <c r="J186" s="585" t="s">
        <v>52</v>
      </c>
      <c r="K186" s="585"/>
      <c r="L186" s="587">
        <v>0</v>
      </c>
      <c r="M186" s="587"/>
      <c r="N186" s="587">
        <v>0</v>
      </c>
      <c r="O186" s="587"/>
      <c r="P186" s="587">
        <v>0</v>
      </c>
      <c r="Q186" s="587"/>
      <c r="R186" s="52">
        <v>0</v>
      </c>
    </row>
    <row r="187" spans="1:18" s="47" customFormat="1" ht="15" customHeight="1">
      <c r="A187" s="607"/>
      <c r="B187" s="608"/>
      <c r="C187" s="609"/>
      <c r="D187" s="609"/>
      <c r="E187" s="609"/>
      <c r="F187" s="609"/>
      <c r="G187" s="609"/>
      <c r="H187" s="589"/>
      <c r="I187" s="589"/>
      <c r="J187" s="592" t="s">
        <v>15</v>
      </c>
      <c r="K187" s="592"/>
      <c r="L187" s="593">
        <v>2388270.4500000002</v>
      </c>
      <c r="M187" s="593"/>
      <c r="N187" s="593">
        <v>1581766.91</v>
      </c>
      <c r="O187" s="593"/>
      <c r="P187" s="583"/>
      <c r="Q187" s="583"/>
      <c r="R187" s="48"/>
    </row>
    <row r="188" spans="1:18" s="47" customFormat="1" ht="7.5" customHeight="1"/>
    <row r="189" spans="1:18" s="47" customFormat="1" ht="5.85" customHeight="1"/>
    <row r="190" spans="1:18" s="47" customFormat="1" ht="10.5" customHeight="1">
      <c r="A190" s="602"/>
      <c r="B190" s="603" t="s">
        <v>133</v>
      </c>
      <c r="C190" s="603"/>
      <c r="D190" s="603"/>
      <c r="E190" s="603"/>
      <c r="F190" s="580" t="s">
        <v>132</v>
      </c>
      <c r="G190" s="580"/>
      <c r="H190" s="604">
        <v>305936.42999999993</v>
      </c>
      <c r="I190" s="604"/>
      <c r="J190" s="605" t="s">
        <v>8</v>
      </c>
      <c r="K190" s="605"/>
      <c r="L190" s="599">
        <v>2284952.96</v>
      </c>
      <c r="M190" s="599"/>
      <c r="N190" s="599">
        <v>1275830.48</v>
      </c>
      <c r="O190" s="599"/>
      <c r="P190" s="599">
        <v>1212473.3900000001</v>
      </c>
      <c r="Q190" s="599"/>
      <c r="R190" s="63">
        <v>1309442.73</v>
      </c>
    </row>
    <row r="191" spans="1:18" s="47" customFormat="1" ht="10.5" customHeight="1">
      <c r="A191" s="602"/>
      <c r="B191" s="603"/>
      <c r="C191" s="603"/>
      <c r="D191" s="603"/>
      <c r="E191" s="603"/>
      <c r="F191" s="580"/>
      <c r="G191" s="580"/>
      <c r="H191" s="604"/>
      <c r="I191" s="604"/>
      <c r="J191" s="600" t="s">
        <v>53</v>
      </c>
      <c r="K191" s="600"/>
      <c r="L191" s="601"/>
      <c r="M191" s="601"/>
      <c r="N191" s="595">
        <v>289299.79000000004</v>
      </c>
      <c r="O191" s="595"/>
      <c r="P191" s="595">
        <v>77141.42</v>
      </c>
      <c r="Q191" s="595"/>
      <c r="R191" s="62">
        <v>0</v>
      </c>
    </row>
    <row r="192" spans="1:18" s="47" customFormat="1" ht="10.5" customHeight="1">
      <c r="A192" s="602"/>
      <c r="B192" s="603"/>
      <c r="C192" s="603"/>
      <c r="D192" s="603"/>
      <c r="E192" s="603"/>
      <c r="F192" s="580"/>
      <c r="G192" s="580"/>
      <c r="H192" s="604"/>
      <c r="I192" s="604"/>
      <c r="J192" s="600" t="s">
        <v>52</v>
      </c>
      <c r="K192" s="600"/>
      <c r="L192" s="595">
        <v>0</v>
      </c>
      <c r="M192" s="595"/>
      <c r="N192" s="595">
        <v>0</v>
      </c>
      <c r="O192" s="595"/>
      <c r="P192" s="595">
        <v>0</v>
      </c>
      <c r="Q192" s="595"/>
      <c r="R192" s="62">
        <v>0</v>
      </c>
    </row>
    <row r="193" spans="1:18" s="47" customFormat="1" ht="10.5" customHeight="1">
      <c r="A193" s="602"/>
      <c r="B193" s="603"/>
      <c r="C193" s="603"/>
      <c r="D193" s="603"/>
      <c r="E193" s="603"/>
      <c r="F193" s="580"/>
      <c r="G193" s="580"/>
      <c r="H193" s="604"/>
      <c r="I193" s="604"/>
      <c r="J193" s="596" t="s">
        <v>15</v>
      </c>
      <c r="K193" s="596"/>
      <c r="L193" s="597">
        <v>2418270.4500000002</v>
      </c>
      <c r="M193" s="597"/>
      <c r="N193" s="597">
        <v>1581766.91</v>
      </c>
      <c r="O193" s="597"/>
      <c r="P193" s="598"/>
      <c r="Q193" s="598"/>
      <c r="R193" s="61"/>
    </row>
    <row r="194" spans="1:18" s="47" customFormat="1" ht="8.25" customHeight="1"/>
    <row r="195" spans="1:18" s="47" customFormat="1" ht="6.75" customHeight="1"/>
    <row r="196" spans="1:18" s="47" customFormat="1" ht="3" customHeight="1">
      <c r="A196" s="76"/>
      <c r="B196" s="623"/>
      <c r="C196" s="623"/>
      <c r="D196" s="77" t="s">
        <v>66</v>
      </c>
      <c r="E196" s="76"/>
      <c r="F196" s="77" t="s">
        <v>65</v>
      </c>
      <c r="G196" s="623"/>
      <c r="H196" s="623"/>
      <c r="I196" s="623"/>
      <c r="J196" s="623"/>
      <c r="K196" s="623"/>
      <c r="L196" s="623"/>
      <c r="M196" s="623"/>
      <c r="N196" s="623"/>
      <c r="O196" s="623"/>
      <c r="P196" s="623"/>
      <c r="Q196" s="623"/>
      <c r="R196" s="623"/>
    </row>
    <row r="197" spans="1:18" s="47" customFormat="1" ht="13.5" customHeight="1">
      <c r="A197" s="75"/>
      <c r="B197" s="574" t="s">
        <v>131</v>
      </c>
      <c r="C197" s="574"/>
      <c r="D197" s="574"/>
      <c r="E197" s="74"/>
      <c r="F197" s="582" t="s">
        <v>127</v>
      </c>
      <c r="G197" s="582"/>
      <c r="H197" s="582"/>
      <c r="I197" s="582"/>
      <c r="J197" s="582"/>
      <c r="K197" s="582"/>
      <c r="L197" s="582"/>
      <c r="M197" s="582"/>
      <c r="N197" s="582"/>
      <c r="O197" s="582"/>
      <c r="P197" s="582"/>
      <c r="Q197" s="582"/>
      <c r="R197" s="582"/>
    </row>
    <row r="198" spans="1:18" s="47" customFormat="1" ht="12.6" customHeight="1"/>
    <row r="199" spans="1:18" s="47" customFormat="1" ht="15" customHeight="1">
      <c r="A199" s="73" t="s">
        <v>130</v>
      </c>
      <c r="B199" s="72"/>
      <c r="C199" s="624" t="s">
        <v>62</v>
      </c>
      <c r="D199" s="624"/>
      <c r="E199" s="624"/>
      <c r="F199" s="625" t="s">
        <v>129</v>
      </c>
      <c r="G199" s="625"/>
      <c r="H199" s="625"/>
      <c r="I199" s="625"/>
      <c r="J199" s="625"/>
      <c r="K199" s="625"/>
      <c r="L199" s="625"/>
      <c r="M199" s="625"/>
      <c r="N199" s="625"/>
      <c r="O199" s="625"/>
      <c r="P199" s="625"/>
      <c r="Q199" s="625"/>
      <c r="R199" s="625"/>
    </row>
    <row r="200" spans="1:18" s="47" customFormat="1" ht="3" customHeight="1">
      <c r="A200" s="70"/>
      <c r="B200" s="69"/>
      <c r="C200" s="610"/>
      <c r="D200" s="610"/>
      <c r="E200" s="610"/>
      <c r="F200" s="626"/>
      <c r="G200" s="626"/>
      <c r="H200" s="610"/>
      <c r="I200" s="610"/>
      <c r="J200" s="610"/>
      <c r="K200" s="610"/>
      <c r="L200" s="610"/>
      <c r="M200" s="610"/>
      <c r="N200" s="610"/>
      <c r="O200" s="610"/>
      <c r="P200" s="610"/>
      <c r="Q200" s="610"/>
      <c r="R200" s="16"/>
    </row>
    <row r="201" spans="1:18" s="47" customFormat="1" ht="10.5" customHeight="1">
      <c r="A201" s="620"/>
      <c r="B201" s="69"/>
      <c r="C201" s="614" t="s">
        <v>74</v>
      </c>
      <c r="D201" s="614"/>
      <c r="E201" s="614"/>
      <c r="F201" s="621" t="s">
        <v>73</v>
      </c>
      <c r="G201" s="621"/>
      <c r="H201" s="622">
        <v>0</v>
      </c>
      <c r="I201" s="622"/>
      <c r="J201" s="614" t="s">
        <v>8</v>
      </c>
      <c r="K201" s="614"/>
      <c r="L201" s="578">
        <v>200000</v>
      </c>
      <c r="M201" s="578"/>
      <c r="N201" s="578">
        <v>0</v>
      </c>
      <c r="O201" s="578"/>
      <c r="P201" s="578">
        <v>0</v>
      </c>
      <c r="Q201" s="578"/>
      <c r="R201" s="12">
        <v>0</v>
      </c>
    </row>
    <row r="202" spans="1:18" s="47" customFormat="1" ht="10.5" customHeight="1">
      <c r="A202" s="620"/>
      <c r="B202" s="69"/>
      <c r="C202" s="614"/>
      <c r="D202" s="614"/>
      <c r="E202" s="614"/>
      <c r="F202" s="621"/>
      <c r="G202" s="621"/>
      <c r="H202" s="622"/>
      <c r="I202" s="622"/>
      <c r="J202" s="617" t="s">
        <v>53</v>
      </c>
      <c r="K202" s="617"/>
      <c r="L202" s="618"/>
      <c r="M202" s="618"/>
      <c r="N202" s="619">
        <v>0</v>
      </c>
      <c r="O202" s="619"/>
      <c r="P202" s="619">
        <v>0</v>
      </c>
      <c r="Q202" s="619"/>
      <c r="R202" s="71">
        <v>0</v>
      </c>
    </row>
    <row r="203" spans="1:18" s="47" customFormat="1" ht="10.5" customHeight="1">
      <c r="A203" s="620"/>
      <c r="B203" s="69"/>
      <c r="C203" s="614"/>
      <c r="D203" s="614"/>
      <c r="E203" s="614"/>
      <c r="F203" s="621"/>
      <c r="G203" s="621"/>
      <c r="H203" s="622"/>
      <c r="I203" s="622"/>
      <c r="J203" s="617" t="s">
        <v>52</v>
      </c>
      <c r="K203" s="617"/>
      <c r="L203" s="619" t="s">
        <v>12</v>
      </c>
      <c r="M203" s="619"/>
      <c r="N203" s="619" t="s">
        <v>12</v>
      </c>
      <c r="O203" s="619"/>
      <c r="P203" s="619" t="s">
        <v>12</v>
      </c>
      <c r="Q203" s="619"/>
      <c r="R203" s="71" t="s">
        <v>12</v>
      </c>
    </row>
    <row r="204" spans="1:18" s="47" customFormat="1" ht="10.5" customHeight="1">
      <c r="A204" s="620"/>
      <c r="B204" s="69"/>
      <c r="C204" s="614"/>
      <c r="D204" s="614"/>
      <c r="E204" s="614"/>
      <c r="F204" s="621"/>
      <c r="G204" s="621"/>
      <c r="H204" s="622"/>
      <c r="I204" s="622"/>
      <c r="J204" s="614" t="s">
        <v>15</v>
      </c>
      <c r="K204" s="614"/>
      <c r="L204" s="578">
        <v>200000</v>
      </c>
      <c r="M204" s="578"/>
      <c r="N204" s="578">
        <v>0</v>
      </c>
      <c r="O204" s="578"/>
      <c r="P204" s="610"/>
      <c r="Q204" s="610"/>
      <c r="R204" s="16"/>
    </row>
    <row r="205" spans="1:18" s="47" customFormat="1" ht="3" customHeight="1">
      <c r="A205" s="70"/>
      <c r="B205" s="69"/>
      <c r="C205" s="610"/>
      <c r="D205" s="610"/>
      <c r="E205" s="610"/>
      <c r="F205" s="615"/>
      <c r="G205" s="615"/>
      <c r="H205" s="616"/>
      <c r="I205" s="616"/>
      <c r="J205" s="610"/>
      <c r="K205" s="610"/>
      <c r="L205" s="610"/>
      <c r="M205" s="610"/>
      <c r="N205" s="610"/>
      <c r="O205" s="610"/>
      <c r="P205" s="610"/>
      <c r="Q205" s="610"/>
      <c r="R205" s="16"/>
    </row>
    <row r="206" spans="1:18" s="47" customFormat="1" ht="3" customHeight="1">
      <c r="A206" s="68"/>
      <c r="B206" s="67"/>
      <c r="C206" s="611"/>
      <c r="D206" s="611"/>
      <c r="E206" s="611"/>
      <c r="F206" s="611"/>
      <c r="G206" s="611"/>
      <c r="H206" s="583"/>
      <c r="I206" s="583"/>
      <c r="J206" s="612"/>
      <c r="K206" s="612"/>
      <c r="L206" s="613"/>
      <c r="M206" s="613"/>
      <c r="N206" s="612"/>
      <c r="O206" s="612"/>
      <c r="P206" s="612"/>
      <c r="Q206" s="612"/>
      <c r="R206" s="65"/>
    </row>
    <row r="207" spans="1:18" s="47" customFormat="1" ht="10.5" customHeight="1">
      <c r="A207" s="607"/>
      <c r="B207" s="608"/>
      <c r="C207" s="609" t="s">
        <v>59</v>
      </c>
      <c r="D207" s="609"/>
      <c r="E207" s="609"/>
      <c r="F207" s="609" t="s">
        <v>129</v>
      </c>
      <c r="G207" s="609"/>
      <c r="H207" s="589">
        <v>0</v>
      </c>
      <c r="I207" s="589"/>
      <c r="J207" s="590" t="s">
        <v>8</v>
      </c>
      <c r="K207" s="590"/>
      <c r="L207" s="584">
        <v>200000</v>
      </c>
      <c r="M207" s="584"/>
      <c r="N207" s="584">
        <v>0</v>
      </c>
      <c r="O207" s="584"/>
      <c r="P207" s="584">
        <v>0</v>
      </c>
      <c r="Q207" s="584"/>
      <c r="R207" s="60">
        <v>0</v>
      </c>
    </row>
    <row r="208" spans="1:18" s="47" customFormat="1" ht="10.5" customHeight="1">
      <c r="A208" s="607"/>
      <c r="B208" s="608"/>
      <c r="C208" s="609"/>
      <c r="D208" s="609"/>
      <c r="E208" s="609"/>
      <c r="F208" s="609"/>
      <c r="G208" s="609"/>
      <c r="H208" s="589"/>
      <c r="I208" s="589"/>
      <c r="J208" s="585" t="s">
        <v>53</v>
      </c>
      <c r="K208" s="585"/>
      <c r="L208" s="606"/>
      <c r="M208" s="606"/>
      <c r="N208" s="587">
        <v>0</v>
      </c>
      <c r="O208" s="587"/>
      <c r="P208" s="587">
        <v>0</v>
      </c>
      <c r="Q208" s="587"/>
      <c r="R208" s="52">
        <v>0</v>
      </c>
    </row>
    <row r="209" spans="1:18" s="47" customFormat="1" ht="10.5" customHeight="1">
      <c r="A209" s="607"/>
      <c r="B209" s="608"/>
      <c r="C209" s="609"/>
      <c r="D209" s="609"/>
      <c r="E209" s="609"/>
      <c r="F209" s="609"/>
      <c r="G209" s="609"/>
      <c r="H209" s="589"/>
      <c r="I209" s="589"/>
      <c r="J209" s="585" t="s">
        <v>52</v>
      </c>
      <c r="K209" s="585"/>
      <c r="L209" s="587" t="s">
        <v>12</v>
      </c>
      <c r="M209" s="587"/>
      <c r="N209" s="587" t="s">
        <v>12</v>
      </c>
      <c r="O209" s="587"/>
      <c r="P209" s="587" t="s">
        <v>12</v>
      </c>
      <c r="Q209" s="587"/>
      <c r="R209" s="52" t="s">
        <v>12</v>
      </c>
    </row>
    <row r="210" spans="1:18" s="47" customFormat="1" ht="15" customHeight="1">
      <c r="A210" s="607"/>
      <c r="B210" s="608"/>
      <c r="C210" s="609"/>
      <c r="D210" s="609"/>
      <c r="E210" s="609"/>
      <c r="F210" s="609"/>
      <c r="G210" s="609"/>
      <c r="H210" s="589"/>
      <c r="I210" s="589"/>
      <c r="J210" s="592" t="s">
        <v>15</v>
      </c>
      <c r="K210" s="592"/>
      <c r="L210" s="593">
        <v>200000</v>
      </c>
      <c r="M210" s="593"/>
      <c r="N210" s="593">
        <v>0</v>
      </c>
      <c r="O210" s="593"/>
      <c r="P210" s="583"/>
      <c r="Q210" s="583"/>
      <c r="R210" s="48"/>
    </row>
    <row r="211" spans="1:18" s="47" customFormat="1" ht="18" customHeight="1"/>
    <row r="212" spans="1:18" s="47" customFormat="1" ht="5.85" customHeight="1"/>
    <row r="213" spans="1:18" s="47" customFormat="1" ht="10.5" customHeight="1">
      <c r="A213" s="602"/>
      <c r="B213" s="603" t="s">
        <v>128</v>
      </c>
      <c r="C213" s="603"/>
      <c r="D213" s="603"/>
      <c r="E213" s="603"/>
      <c r="F213" s="580" t="s">
        <v>127</v>
      </c>
      <c r="G213" s="580"/>
      <c r="H213" s="604">
        <v>0</v>
      </c>
      <c r="I213" s="604"/>
      <c r="J213" s="605" t="s">
        <v>8</v>
      </c>
      <c r="K213" s="605"/>
      <c r="L213" s="599">
        <v>200000</v>
      </c>
      <c r="M213" s="599"/>
      <c r="N213" s="599">
        <v>0</v>
      </c>
      <c r="O213" s="599"/>
      <c r="P213" s="599">
        <v>0</v>
      </c>
      <c r="Q213" s="599"/>
      <c r="R213" s="63">
        <v>0</v>
      </c>
    </row>
    <row r="214" spans="1:18" s="47" customFormat="1" ht="10.5" customHeight="1">
      <c r="A214" s="602"/>
      <c r="B214" s="603"/>
      <c r="C214" s="603"/>
      <c r="D214" s="603"/>
      <c r="E214" s="603"/>
      <c r="F214" s="580"/>
      <c r="G214" s="580"/>
      <c r="H214" s="604"/>
      <c r="I214" s="604"/>
      <c r="J214" s="600" t="s">
        <v>53</v>
      </c>
      <c r="K214" s="600"/>
      <c r="L214" s="601"/>
      <c r="M214" s="601"/>
      <c r="N214" s="595">
        <v>0</v>
      </c>
      <c r="O214" s="595"/>
      <c r="P214" s="595">
        <v>0</v>
      </c>
      <c r="Q214" s="595"/>
      <c r="R214" s="62">
        <v>0</v>
      </c>
    </row>
    <row r="215" spans="1:18" s="47" customFormat="1" ht="10.5" customHeight="1">
      <c r="A215" s="602"/>
      <c r="B215" s="603"/>
      <c r="C215" s="603"/>
      <c r="D215" s="603"/>
      <c r="E215" s="603"/>
      <c r="F215" s="580"/>
      <c r="G215" s="580"/>
      <c r="H215" s="604"/>
      <c r="I215" s="604"/>
      <c r="J215" s="600" t="s">
        <v>52</v>
      </c>
      <c r="K215" s="600"/>
      <c r="L215" s="595" t="s">
        <v>12</v>
      </c>
      <c r="M215" s="595"/>
      <c r="N215" s="595" t="s">
        <v>12</v>
      </c>
      <c r="O215" s="595"/>
      <c r="P215" s="595" t="s">
        <v>12</v>
      </c>
      <c r="Q215" s="595"/>
      <c r="R215" s="62" t="s">
        <v>12</v>
      </c>
    </row>
    <row r="216" spans="1:18" s="47" customFormat="1" ht="10.5" customHeight="1">
      <c r="A216" s="602"/>
      <c r="B216" s="603"/>
      <c r="C216" s="603"/>
      <c r="D216" s="603"/>
      <c r="E216" s="603"/>
      <c r="F216" s="580"/>
      <c r="G216" s="580"/>
      <c r="H216" s="604"/>
      <c r="I216" s="604"/>
      <c r="J216" s="596" t="s">
        <v>15</v>
      </c>
      <c r="K216" s="596"/>
      <c r="L216" s="597">
        <v>200000</v>
      </c>
      <c r="M216" s="597"/>
      <c r="N216" s="597">
        <v>0</v>
      </c>
      <c r="O216" s="597"/>
      <c r="P216" s="598"/>
      <c r="Q216" s="598"/>
      <c r="R216" s="61"/>
    </row>
    <row r="217" spans="1:18" s="47" customFormat="1" ht="7.5" customHeight="1"/>
    <row r="218" spans="1:18" s="47" customFormat="1" ht="6.75" hidden="1" customHeight="1"/>
    <row r="219" spans="1:18" s="47" customFormat="1" ht="3" hidden="1" customHeight="1">
      <c r="A219" s="76"/>
      <c r="B219" s="623"/>
      <c r="C219" s="623"/>
      <c r="D219" s="77" t="s">
        <v>66</v>
      </c>
      <c r="E219" s="76"/>
      <c r="F219" s="77" t="s">
        <v>65</v>
      </c>
      <c r="G219" s="623"/>
      <c r="H219" s="623"/>
      <c r="I219" s="623"/>
      <c r="J219" s="623"/>
      <c r="K219" s="623"/>
      <c r="L219" s="623"/>
      <c r="M219" s="623"/>
      <c r="N219" s="623"/>
      <c r="O219" s="623"/>
      <c r="P219" s="623"/>
      <c r="Q219" s="623"/>
      <c r="R219" s="623"/>
    </row>
    <row r="220" spans="1:18" s="47" customFormat="1" ht="13.5" customHeight="1">
      <c r="A220" s="75"/>
      <c r="B220" s="574" t="s">
        <v>126</v>
      </c>
      <c r="C220" s="574"/>
      <c r="D220" s="574"/>
      <c r="E220" s="74"/>
      <c r="F220" s="582" t="s">
        <v>122</v>
      </c>
      <c r="G220" s="582"/>
      <c r="H220" s="582"/>
      <c r="I220" s="582"/>
      <c r="J220" s="582"/>
      <c r="K220" s="582"/>
      <c r="L220" s="582"/>
      <c r="M220" s="582"/>
      <c r="N220" s="582"/>
      <c r="O220" s="582"/>
      <c r="P220" s="582"/>
      <c r="Q220" s="582"/>
      <c r="R220" s="582"/>
    </row>
    <row r="221" spans="1:18" s="47" customFormat="1" ht="12.6" customHeight="1"/>
    <row r="222" spans="1:18" s="47" customFormat="1" ht="15" customHeight="1">
      <c r="A222" s="73" t="s">
        <v>125</v>
      </c>
      <c r="B222" s="72"/>
      <c r="C222" s="624" t="s">
        <v>62</v>
      </c>
      <c r="D222" s="624"/>
      <c r="E222" s="624"/>
      <c r="F222" s="625" t="s">
        <v>124</v>
      </c>
      <c r="G222" s="625"/>
      <c r="H222" s="625"/>
      <c r="I222" s="625"/>
      <c r="J222" s="625"/>
      <c r="K222" s="625"/>
      <c r="L222" s="625"/>
      <c r="M222" s="625"/>
      <c r="N222" s="625"/>
      <c r="O222" s="625"/>
      <c r="P222" s="625"/>
      <c r="Q222" s="625"/>
      <c r="R222" s="625"/>
    </row>
    <row r="223" spans="1:18" s="47" customFormat="1" ht="3" customHeight="1">
      <c r="A223" s="70"/>
      <c r="B223" s="69"/>
      <c r="C223" s="610"/>
      <c r="D223" s="610"/>
      <c r="E223" s="610"/>
      <c r="F223" s="626"/>
      <c r="G223" s="626"/>
      <c r="H223" s="610"/>
      <c r="I223" s="610"/>
      <c r="J223" s="610"/>
      <c r="K223" s="610"/>
      <c r="L223" s="610"/>
      <c r="M223" s="610"/>
      <c r="N223" s="610"/>
      <c r="O223" s="610"/>
      <c r="P223" s="610"/>
      <c r="Q223" s="610"/>
      <c r="R223" s="16"/>
    </row>
    <row r="224" spans="1:18" s="47" customFormat="1" ht="10.5" customHeight="1">
      <c r="A224" s="620"/>
      <c r="B224" s="69"/>
      <c r="C224" s="614" t="s">
        <v>74</v>
      </c>
      <c r="D224" s="614"/>
      <c r="E224" s="614"/>
      <c r="F224" s="621" t="s">
        <v>73</v>
      </c>
      <c r="G224" s="621"/>
      <c r="H224" s="622">
        <v>0</v>
      </c>
      <c r="I224" s="622"/>
      <c r="J224" s="614" t="s">
        <v>8</v>
      </c>
      <c r="K224" s="614"/>
      <c r="L224" s="578">
        <v>250000</v>
      </c>
      <c r="M224" s="578"/>
      <c r="N224" s="578">
        <v>0</v>
      </c>
      <c r="O224" s="578"/>
      <c r="P224" s="578">
        <v>0</v>
      </c>
      <c r="Q224" s="578"/>
      <c r="R224" s="12">
        <v>0</v>
      </c>
    </row>
    <row r="225" spans="1:18" s="47" customFormat="1" ht="10.5" customHeight="1">
      <c r="A225" s="620"/>
      <c r="B225" s="69"/>
      <c r="C225" s="614"/>
      <c r="D225" s="614"/>
      <c r="E225" s="614"/>
      <c r="F225" s="621"/>
      <c r="G225" s="621"/>
      <c r="H225" s="622"/>
      <c r="I225" s="622"/>
      <c r="J225" s="617" t="s">
        <v>53</v>
      </c>
      <c r="K225" s="617"/>
      <c r="L225" s="618"/>
      <c r="M225" s="618"/>
      <c r="N225" s="619">
        <v>0</v>
      </c>
      <c r="O225" s="619"/>
      <c r="P225" s="619">
        <v>0</v>
      </c>
      <c r="Q225" s="619"/>
      <c r="R225" s="71">
        <v>0</v>
      </c>
    </row>
    <row r="226" spans="1:18" s="47" customFormat="1" ht="10.5" customHeight="1">
      <c r="A226" s="620"/>
      <c r="B226" s="69"/>
      <c r="C226" s="614"/>
      <c r="D226" s="614"/>
      <c r="E226" s="614"/>
      <c r="F226" s="621"/>
      <c r="G226" s="621"/>
      <c r="H226" s="622"/>
      <c r="I226" s="622"/>
      <c r="J226" s="617" t="s">
        <v>52</v>
      </c>
      <c r="K226" s="617"/>
      <c r="L226" s="619" t="s">
        <v>12</v>
      </c>
      <c r="M226" s="619"/>
      <c r="N226" s="619" t="s">
        <v>12</v>
      </c>
      <c r="O226" s="619"/>
      <c r="P226" s="619" t="s">
        <v>12</v>
      </c>
      <c r="Q226" s="619"/>
      <c r="R226" s="71" t="s">
        <v>12</v>
      </c>
    </row>
    <row r="227" spans="1:18" s="47" customFormat="1" ht="10.5" customHeight="1">
      <c r="A227" s="620"/>
      <c r="B227" s="69"/>
      <c r="C227" s="614"/>
      <c r="D227" s="614"/>
      <c r="E227" s="614"/>
      <c r="F227" s="621"/>
      <c r="G227" s="621"/>
      <c r="H227" s="622"/>
      <c r="I227" s="622"/>
      <c r="J227" s="614" t="s">
        <v>15</v>
      </c>
      <c r="K227" s="614"/>
      <c r="L227" s="578">
        <v>250000</v>
      </c>
      <c r="M227" s="578"/>
      <c r="N227" s="578">
        <v>0</v>
      </c>
      <c r="O227" s="578"/>
      <c r="P227" s="610"/>
      <c r="Q227" s="610"/>
      <c r="R227" s="16"/>
    </row>
    <row r="228" spans="1:18" s="47" customFormat="1" ht="3" customHeight="1">
      <c r="A228" s="70"/>
      <c r="B228" s="69"/>
      <c r="C228" s="610"/>
      <c r="D228" s="610"/>
      <c r="E228" s="610"/>
      <c r="F228" s="615"/>
      <c r="G228" s="615"/>
      <c r="H228" s="616"/>
      <c r="I228" s="616"/>
      <c r="J228" s="610"/>
      <c r="K228" s="610"/>
      <c r="L228" s="610"/>
      <c r="M228" s="610"/>
      <c r="N228" s="610"/>
      <c r="O228" s="610"/>
      <c r="P228" s="610"/>
      <c r="Q228" s="610"/>
      <c r="R228" s="16"/>
    </row>
    <row r="229" spans="1:18" s="47" customFormat="1" ht="3" customHeight="1">
      <c r="A229" s="68"/>
      <c r="B229" s="67"/>
      <c r="C229" s="611"/>
      <c r="D229" s="611"/>
      <c r="E229" s="611"/>
      <c r="F229" s="611"/>
      <c r="G229" s="611"/>
      <c r="H229" s="583"/>
      <c r="I229" s="583"/>
      <c r="J229" s="612"/>
      <c r="K229" s="612"/>
      <c r="L229" s="613"/>
      <c r="M229" s="613"/>
      <c r="N229" s="612"/>
      <c r="O229" s="612"/>
      <c r="P229" s="612"/>
      <c r="Q229" s="612"/>
      <c r="R229" s="65"/>
    </row>
    <row r="230" spans="1:18" s="47" customFormat="1" ht="10.5" customHeight="1">
      <c r="A230" s="607"/>
      <c r="B230" s="608"/>
      <c r="C230" s="609" t="s">
        <v>59</v>
      </c>
      <c r="D230" s="609"/>
      <c r="E230" s="609"/>
      <c r="F230" s="609" t="s">
        <v>124</v>
      </c>
      <c r="G230" s="609"/>
      <c r="H230" s="589">
        <v>0</v>
      </c>
      <c r="I230" s="589"/>
      <c r="J230" s="590" t="s">
        <v>8</v>
      </c>
      <c r="K230" s="590"/>
      <c r="L230" s="584">
        <v>250000</v>
      </c>
      <c r="M230" s="584"/>
      <c r="N230" s="584">
        <v>0</v>
      </c>
      <c r="O230" s="584"/>
      <c r="P230" s="584">
        <v>0</v>
      </c>
      <c r="Q230" s="584"/>
      <c r="R230" s="60">
        <v>0</v>
      </c>
    </row>
    <row r="231" spans="1:18" s="47" customFormat="1" ht="10.5" customHeight="1">
      <c r="A231" s="607"/>
      <c r="B231" s="608"/>
      <c r="C231" s="609"/>
      <c r="D231" s="609"/>
      <c r="E231" s="609"/>
      <c r="F231" s="609"/>
      <c r="G231" s="609"/>
      <c r="H231" s="589"/>
      <c r="I231" s="589"/>
      <c r="J231" s="585" t="s">
        <v>53</v>
      </c>
      <c r="K231" s="585"/>
      <c r="L231" s="606"/>
      <c r="M231" s="606"/>
      <c r="N231" s="587">
        <v>0</v>
      </c>
      <c r="O231" s="587"/>
      <c r="P231" s="587">
        <v>0</v>
      </c>
      <c r="Q231" s="587"/>
      <c r="R231" s="52">
        <v>0</v>
      </c>
    </row>
    <row r="232" spans="1:18" s="47" customFormat="1" ht="10.5" customHeight="1">
      <c r="A232" s="607"/>
      <c r="B232" s="608"/>
      <c r="C232" s="609"/>
      <c r="D232" s="609"/>
      <c r="E232" s="609"/>
      <c r="F232" s="609"/>
      <c r="G232" s="609"/>
      <c r="H232" s="589"/>
      <c r="I232" s="589"/>
      <c r="J232" s="585" t="s">
        <v>52</v>
      </c>
      <c r="K232" s="585"/>
      <c r="L232" s="587" t="s">
        <v>12</v>
      </c>
      <c r="M232" s="587"/>
      <c r="N232" s="587" t="s">
        <v>12</v>
      </c>
      <c r="O232" s="587"/>
      <c r="P232" s="587" t="s">
        <v>12</v>
      </c>
      <c r="Q232" s="587"/>
      <c r="R232" s="52" t="s">
        <v>12</v>
      </c>
    </row>
    <row r="233" spans="1:18" s="47" customFormat="1" ht="15" customHeight="1">
      <c r="A233" s="607"/>
      <c r="B233" s="608"/>
      <c r="C233" s="609"/>
      <c r="D233" s="609"/>
      <c r="E233" s="609"/>
      <c r="F233" s="609"/>
      <c r="G233" s="609"/>
      <c r="H233" s="589"/>
      <c r="I233" s="589"/>
      <c r="J233" s="592" t="s">
        <v>15</v>
      </c>
      <c r="K233" s="592"/>
      <c r="L233" s="593">
        <v>250000</v>
      </c>
      <c r="M233" s="593"/>
      <c r="N233" s="593">
        <v>0</v>
      </c>
      <c r="O233" s="593"/>
      <c r="P233" s="583"/>
      <c r="Q233" s="583"/>
      <c r="R233" s="48"/>
    </row>
    <row r="234" spans="1:18" s="47" customFormat="1" ht="6" customHeight="1"/>
    <row r="235" spans="1:18" s="47" customFormat="1" ht="5.85" customHeight="1"/>
    <row r="236" spans="1:18" s="47" customFormat="1" ht="10.5" customHeight="1">
      <c r="A236" s="602"/>
      <c r="B236" s="603" t="s">
        <v>123</v>
      </c>
      <c r="C236" s="603"/>
      <c r="D236" s="603"/>
      <c r="E236" s="603"/>
      <c r="F236" s="580" t="s">
        <v>122</v>
      </c>
      <c r="G236" s="580"/>
      <c r="H236" s="604">
        <v>0</v>
      </c>
      <c r="I236" s="604"/>
      <c r="J236" s="605" t="s">
        <v>8</v>
      </c>
      <c r="K236" s="605"/>
      <c r="L236" s="599">
        <v>250000</v>
      </c>
      <c r="M236" s="599"/>
      <c r="N236" s="599">
        <v>0</v>
      </c>
      <c r="O236" s="599"/>
      <c r="P236" s="599">
        <v>0</v>
      </c>
      <c r="Q236" s="599"/>
      <c r="R236" s="63">
        <v>0</v>
      </c>
    </row>
    <row r="237" spans="1:18" s="47" customFormat="1" ht="10.5" customHeight="1">
      <c r="A237" s="602"/>
      <c r="B237" s="603"/>
      <c r="C237" s="603"/>
      <c r="D237" s="603"/>
      <c r="E237" s="603"/>
      <c r="F237" s="580"/>
      <c r="G237" s="580"/>
      <c r="H237" s="604"/>
      <c r="I237" s="604"/>
      <c r="J237" s="600" t="s">
        <v>53</v>
      </c>
      <c r="K237" s="600"/>
      <c r="L237" s="601"/>
      <c r="M237" s="601"/>
      <c r="N237" s="595">
        <v>0</v>
      </c>
      <c r="O237" s="595"/>
      <c r="P237" s="595">
        <v>0</v>
      </c>
      <c r="Q237" s="595"/>
      <c r="R237" s="62">
        <v>0</v>
      </c>
    </row>
    <row r="238" spans="1:18" s="47" customFormat="1" ht="10.5" customHeight="1">
      <c r="A238" s="602"/>
      <c r="B238" s="603"/>
      <c r="C238" s="603"/>
      <c r="D238" s="603"/>
      <c r="E238" s="603"/>
      <c r="F238" s="580"/>
      <c r="G238" s="580"/>
      <c r="H238" s="604"/>
      <c r="I238" s="604"/>
      <c r="J238" s="600" t="s">
        <v>52</v>
      </c>
      <c r="K238" s="600"/>
      <c r="L238" s="595" t="s">
        <v>12</v>
      </c>
      <c r="M238" s="595"/>
      <c r="N238" s="595" t="s">
        <v>12</v>
      </c>
      <c r="O238" s="595"/>
      <c r="P238" s="595" t="s">
        <v>12</v>
      </c>
      <c r="Q238" s="595"/>
      <c r="R238" s="62" t="s">
        <v>12</v>
      </c>
    </row>
    <row r="239" spans="1:18" s="47" customFormat="1" ht="10.5" customHeight="1">
      <c r="A239" s="602"/>
      <c r="B239" s="603"/>
      <c r="C239" s="603"/>
      <c r="D239" s="603"/>
      <c r="E239" s="603"/>
      <c r="F239" s="580"/>
      <c r="G239" s="580"/>
      <c r="H239" s="604"/>
      <c r="I239" s="604"/>
      <c r="J239" s="596" t="s">
        <v>15</v>
      </c>
      <c r="K239" s="596"/>
      <c r="L239" s="597">
        <v>250000</v>
      </c>
      <c r="M239" s="597"/>
      <c r="N239" s="597">
        <v>0</v>
      </c>
      <c r="O239" s="597"/>
      <c r="P239" s="598"/>
      <c r="Q239" s="598"/>
      <c r="R239" s="61"/>
    </row>
    <row r="240" spans="1:18" s="47" customFormat="1" ht="8.25" customHeight="1"/>
    <row r="241" spans="1:18" s="47" customFormat="1" ht="6.75" customHeight="1"/>
    <row r="242" spans="1:18" s="47" customFormat="1" ht="3" customHeight="1">
      <c r="A242" s="76"/>
      <c r="B242" s="623"/>
      <c r="C242" s="623"/>
      <c r="D242" s="77" t="s">
        <v>66</v>
      </c>
      <c r="E242" s="76"/>
      <c r="F242" s="77" t="s">
        <v>65</v>
      </c>
      <c r="G242" s="623"/>
      <c r="H242" s="623"/>
      <c r="I242" s="623"/>
      <c r="J242" s="623"/>
      <c r="K242" s="623"/>
      <c r="L242" s="623"/>
      <c r="M242" s="623"/>
      <c r="N242" s="623"/>
      <c r="O242" s="623"/>
      <c r="P242" s="623"/>
      <c r="Q242" s="623"/>
      <c r="R242" s="623"/>
    </row>
    <row r="243" spans="1:18" s="47" customFormat="1" ht="13.5" customHeight="1">
      <c r="A243" s="75"/>
      <c r="B243" s="574" t="s">
        <v>121</v>
      </c>
      <c r="C243" s="574"/>
      <c r="D243" s="574"/>
      <c r="E243" s="74"/>
      <c r="F243" s="582" t="s">
        <v>117</v>
      </c>
      <c r="G243" s="582"/>
      <c r="H243" s="582"/>
      <c r="I243" s="582"/>
      <c r="J243" s="582"/>
      <c r="K243" s="582"/>
      <c r="L243" s="582"/>
      <c r="M243" s="582"/>
      <c r="N243" s="582"/>
      <c r="O243" s="582"/>
      <c r="P243" s="582"/>
      <c r="Q243" s="582"/>
      <c r="R243" s="582"/>
    </row>
    <row r="244" spans="1:18" s="47" customFormat="1" ht="12.6" customHeight="1"/>
    <row r="245" spans="1:18" s="47" customFormat="1" ht="15" customHeight="1">
      <c r="A245" s="73" t="s">
        <v>120</v>
      </c>
      <c r="B245" s="72"/>
      <c r="C245" s="624" t="s">
        <v>75</v>
      </c>
      <c r="D245" s="624"/>
      <c r="E245" s="624"/>
      <c r="F245" s="625" t="s">
        <v>119</v>
      </c>
      <c r="G245" s="625"/>
      <c r="H245" s="625"/>
      <c r="I245" s="625"/>
      <c r="J245" s="625"/>
      <c r="K245" s="625"/>
      <c r="L245" s="625"/>
      <c r="M245" s="625"/>
      <c r="N245" s="625"/>
      <c r="O245" s="625"/>
      <c r="P245" s="625"/>
      <c r="Q245" s="625"/>
      <c r="R245" s="625"/>
    </row>
    <row r="246" spans="1:18" s="47" customFormat="1" ht="3" customHeight="1">
      <c r="A246" s="70"/>
      <c r="B246" s="69"/>
      <c r="C246" s="610"/>
      <c r="D246" s="610"/>
      <c r="E246" s="610"/>
      <c r="F246" s="626"/>
      <c r="G246" s="626"/>
      <c r="H246" s="610"/>
      <c r="I246" s="610"/>
      <c r="J246" s="610"/>
      <c r="K246" s="610"/>
      <c r="L246" s="610"/>
      <c r="M246" s="610"/>
      <c r="N246" s="610"/>
      <c r="O246" s="610"/>
      <c r="P246" s="610"/>
      <c r="Q246" s="610"/>
      <c r="R246" s="16"/>
    </row>
    <row r="247" spans="1:18" s="47" customFormat="1" ht="10.5" customHeight="1">
      <c r="A247" s="620"/>
      <c r="B247" s="69"/>
      <c r="C247" s="614" t="s">
        <v>74</v>
      </c>
      <c r="D247" s="614"/>
      <c r="E247" s="614"/>
      <c r="F247" s="621" t="s">
        <v>73</v>
      </c>
      <c r="G247" s="621"/>
      <c r="H247" s="622">
        <v>7988.76</v>
      </c>
      <c r="I247" s="622"/>
      <c r="J247" s="614" t="s">
        <v>8</v>
      </c>
      <c r="K247" s="614"/>
      <c r="L247" s="578">
        <v>13400</v>
      </c>
      <c r="M247" s="578"/>
      <c r="N247" s="578">
        <v>13400</v>
      </c>
      <c r="O247" s="578"/>
      <c r="P247" s="578">
        <v>13400</v>
      </c>
      <c r="Q247" s="578"/>
      <c r="R247" s="12">
        <v>13400</v>
      </c>
    </row>
    <row r="248" spans="1:18" s="47" customFormat="1" ht="10.5" customHeight="1">
      <c r="A248" s="620"/>
      <c r="B248" s="69"/>
      <c r="C248" s="614"/>
      <c r="D248" s="614"/>
      <c r="E248" s="614"/>
      <c r="F248" s="621"/>
      <c r="G248" s="621"/>
      <c r="H248" s="622"/>
      <c r="I248" s="622"/>
      <c r="J248" s="617" t="s">
        <v>53</v>
      </c>
      <c r="K248" s="617"/>
      <c r="L248" s="618"/>
      <c r="M248" s="618"/>
      <c r="N248" s="619">
        <v>3279.06</v>
      </c>
      <c r="O248" s="619"/>
      <c r="P248" s="619">
        <v>0</v>
      </c>
      <c r="Q248" s="619"/>
      <c r="R248" s="71">
        <v>0</v>
      </c>
    </row>
    <row r="249" spans="1:18" s="47" customFormat="1" ht="10.5" customHeight="1">
      <c r="A249" s="620"/>
      <c r="B249" s="69"/>
      <c r="C249" s="614"/>
      <c r="D249" s="614"/>
      <c r="E249" s="614"/>
      <c r="F249" s="621"/>
      <c r="G249" s="621"/>
      <c r="H249" s="622"/>
      <c r="I249" s="622"/>
      <c r="J249" s="617" t="s">
        <v>52</v>
      </c>
      <c r="K249" s="617"/>
      <c r="L249" s="619" t="s">
        <v>12</v>
      </c>
      <c r="M249" s="619"/>
      <c r="N249" s="619" t="s">
        <v>12</v>
      </c>
      <c r="O249" s="619"/>
      <c r="P249" s="619" t="s">
        <v>12</v>
      </c>
      <c r="Q249" s="619"/>
      <c r="R249" s="71" t="s">
        <v>12</v>
      </c>
    </row>
    <row r="250" spans="1:18" s="47" customFormat="1" ht="10.5" customHeight="1">
      <c r="A250" s="620"/>
      <c r="B250" s="69"/>
      <c r="C250" s="614"/>
      <c r="D250" s="614"/>
      <c r="E250" s="614"/>
      <c r="F250" s="621"/>
      <c r="G250" s="621"/>
      <c r="H250" s="622"/>
      <c r="I250" s="622"/>
      <c r="J250" s="614" t="s">
        <v>15</v>
      </c>
      <c r="K250" s="614"/>
      <c r="L250" s="578">
        <v>18178.14</v>
      </c>
      <c r="M250" s="578"/>
      <c r="N250" s="578">
        <v>21388.76</v>
      </c>
      <c r="O250" s="578"/>
      <c r="P250" s="610"/>
      <c r="Q250" s="610"/>
      <c r="R250" s="16"/>
    </row>
    <row r="251" spans="1:18" s="47" customFormat="1" ht="3" customHeight="1">
      <c r="A251" s="70"/>
      <c r="B251" s="69"/>
      <c r="C251" s="610"/>
      <c r="D251" s="610"/>
      <c r="E251" s="610"/>
      <c r="F251" s="615"/>
      <c r="G251" s="615"/>
      <c r="H251" s="616"/>
      <c r="I251" s="616"/>
      <c r="J251" s="610"/>
      <c r="K251" s="610"/>
      <c r="L251" s="610"/>
      <c r="M251" s="610"/>
      <c r="N251" s="610"/>
      <c r="O251" s="610"/>
      <c r="P251" s="610"/>
      <c r="Q251" s="610"/>
      <c r="R251" s="16"/>
    </row>
    <row r="252" spans="1:18" s="47" customFormat="1" ht="3" customHeight="1">
      <c r="A252" s="68"/>
      <c r="B252" s="67"/>
      <c r="C252" s="611"/>
      <c r="D252" s="611"/>
      <c r="E252" s="611"/>
      <c r="F252" s="611"/>
      <c r="G252" s="611"/>
      <c r="H252" s="583"/>
      <c r="I252" s="583"/>
      <c r="J252" s="612"/>
      <c r="K252" s="612"/>
      <c r="L252" s="613"/>
      <c r="M252" s="613"/>
      <c r="N252" s="612"/>
      <c r="O252" s="612"/>
      <c r="P252" s="612"/>
      <c r="Q252" s="612"/>
      <c r="R252" s="65"/>
    </row>
    <row r="253" spans="1:18" s="47" customFormat="1" ht="10.5" customHeight="1">
      <c r="A253" s="607"/>
      <c r="B253" s="608"/>
      <c r="C253" s="609" t="s">
        <v>70</v>
      </c>
      <c r="D253" s="609"/>
      <c r="E253" s="609"/>
      <c r="F253" s="609" t="s">
        <v>119</v>
      </c>
      <c r="G253" s="609"/>
      <c r="H253" s="589">
        <v>7988.76</v>
      </c>
      <c r="I253" s="589"/>
      <c r="J253" s="590" t="s">
        <v>8</v>
      </c>
      <c r="K253" s="590"/>
      <c r="L253" s="584">
        <v>13400</v>
      </c>
      <c r="M253" s="584"/>
      <c r="N253" s="584">
        <v>13400</v>
      </c>
      <c r="O253" s="584"/>
      <c r="P253" s="584">
        <v>13400</v>
      </c>
      <c r="Q253" s="584"/>
      <c r="R253" s="60">
        <v>13400</v>
      </c>
    </row>
    <row r="254" spans="1:18" s="47" customFormat="1" ht="10.5" customHeight="1">
      <c r="A254" s="607"/>
      <c r="B254" s="608"/>
      <c r="C254" s="609"/>
      <c r="D254" s="609"/>
      <c r="E254" s="609"/>
      <c r="F254" s="609"/>
      <c r="G254" s="609"/>
      <c r="H254" s="589"/>
      <c r="I254" s="589"/>
      <c r="J254" s="585" t="s">
        <v>53</v>
      </c>
      <c r="K254" s="585"/>
      <c r="L254" s="606"/>
      <c r="M254" s="606"/>
      <c r="N254" s="587">
        <v>3279.06</v>
      </c>
      <c r="O254" s="587"/>
      <c r="P254" s="587">
        <v>0</v>
      </c>
      <c r="Q254" s="587"/>
      <c r="R254" s="52">
        <v>0</v>
      </c>
    </row>
    <row r="255" spans="1:18" s="47" customFormat="1" ht="10.5" customHeight="1">
      <c r="A255" s="607"/>
      <c r="B255" s="608"/>
      <c r="C255" s="609"/>
      <c r="D255" s="609"/>
      <c r="E255" s="609"/>
      <c r="F255" s="609"/>
      <c r="G255" s="609"/>
      <c r="H255" s="589"/>
      <c r="I255" s="589"/>
      <c r="J255" s="585" t="s">
        <v>52</v>
      </c>
      <c r="K255" s="585"/>
      <c r="L255" s="587" t="s">
        <v>12</v>
      </c>
      <c r="M255" s="587"/>
      <c r="N255" s="587" t="s">
        <v>12</v>
      </c>
      <c r="O255" s="587"/>
      <c r="P255" s="587" t="s">
        <v>12</v>
      </c>
      <c r="Q255" s="587"/>
      <c r="R255" s="52" t="s">
        <v>12</v>
      </c>
    </row>
    <row r="256" spans="1:18" s="47" customFormat="1" ht="15" customHeight="1">
      <c r="A256" s="607"/>
      <c r="B256" s="608"/>
      <c r="C256" s="609"/>
      <c r="D256" s="609"/>
      <c r="E256" s="609"/>
      <c r="F256" s="609"/>
      <c r="G256" s="609"/>
      <c r="H256" s="589"/>
      <c r="I256" s="589"/>
      <c r="J256" s="592" t="s">
        <v>15</v>
      </c>
      <c r="K256" s="592"/>
      <c r="L256" s="593">
        <v>18178.14</v>
      </c>
      <c r="M256" s="593"/>
      <c r="N256" s="593">
        <v>21388.76</v>
      </c>
      <c r="O256" s="593"/>
      <c r="P256" s="583"/>
      <c r="Q256" s="583"/>
      <c r="R256" s="48"/>
    </row>
    <row r="257" spans="1:18" s="47" customFormat="1" ht="7.5" customHeight="1"/>
    <row r="258" spans="1:18" s="47" customFormat="1" ht="5.85" customHeight="1"/>
    <row r="259" spans="1:18" s="47" customFormat="1" ht="10.5" customHeight="1">
      <c r="A259" s="602"/>
      <c r="B259" s="603" t="s">
        <v>118</v>
      </c>
      <c r="C259" s="603"/>
      <c r="D259" s="603"/>
      <c r="E259" s="603"/>
      <c r="F259" s="580" t="s">
        <v>117</v>
      </c>
      <c r="G259" s="580"/>
      <c r="H259" s="604">
        <v>7988.76</v>
      </c>
      <c r="I259" s="604"/>
      <c r="J259" s="605" t="s">
        <v>8</v>
      </c>
      <c r="K259" s="605"/>
      <c r="L259" s="599">
        <v>13400</v>
      </c>
      <c r="M259" s="599"/>
      <c r="N259" s="599">
        <v>13400</v>
      </c>
      <c r="O259" s="599"/>
      <c r="P259" s="599">
        <v>13400</v>
      </c>
      <c r="Q259" s="599"/>
      <c r="R259" s="63">
        <v>13400</v>
      </c>
    </row>
    <row r="260" spans="1:18" s="47" customFormat="1" ht="10.5" customHeight="1">
      <c r="A260" s="602"/>
      <c r="B260" s="603"/>
      <c r="C260" s="603"/>
      <c r="D260" s="603"/>
      <c r="E260" s="603"/>
      <c r="F260" s="580"/>
      <c r="G260" s="580"/>
      <c r="H260" s="604"/>
      <c r="I260" s="604"/>
      <c r="J260" s="600" t="s">
        <v>53</v>
      </c>
      <c r="K260" s="600"/>
      <c r="L260" s="601"/>
      <c r="M260" s="601"/>
      <c r="N260" s="595">
        <v>3279.06</v>
      </c>
      <c r="O260" s="595"/>
      <c r="P260" s="595">
        <v>0</v>
      </c>
      <c r="Q260" s="595"/>
      <c r="R260" s="62">
        <v>0</v>
      </c>
    </row>
    <row r="261" spans="1:18" s="47" customFormat="1" ht="10.5" customHeight="1">
      <c r="A261" s="602"/>
      <c r="B261" s="603"/>
      <c r="C261" s="603"/>
      <c r="D261" s="603"/>
      <c r="E261" s="603"/>
      <c r="F261" s="580"/>
      <c r="G261" s="580"/>
      <c r="H261" s="604"/>
      <c r="I261" s="604"/>
      <c r="J261" s="600" t="s">
        <v>52</v>
      </c>
      <c r="K261" s="600"/>
      <c r="L261" s="595" t="s">
        <v>12</v>
      </c>
      <c r="M261" s="595"/>
      <c r="N261" s="595" t="s">
        <v>12</v>
      </c>
      <c r="O261" s="595"/>
      <c r="P261" s="595" t="s">
        <v>12</v>
      </c>
      <c r="Q261" s="595"/>
      <c r="R261" s="62" t="s">
        <v>12</v>
      </c>
    </row>
    <row r="262" spans="1:18" s="47" customFormat="1" ht="10.5" customHeight="1">
      <c r="A262" s="602"/>
      <c r="B262" s="603"/>
      <c r="C262" s="603"/>
      <c r="D262" s="603"/>
      <c r="E262" s="603"/>
      <c r="F262" s="580"/>
      <c r="G262" s="580"/>
      <c r="H262" s="604"/>
      <c r="I262" s="604"/>
      <c r="J262" s="596" t="s">
        <v>15</v>
      </c>
      <c r="K262" s="596"/>
      <c r="L262" s="597">
        <v>18178.14</v>
      </c>
      <c r="M262" s="597"/>
      <c r="N262" s="597">
        <v>21388.76</v>
      </c>
      <c r="O262" s="597"/>
      <c r="P262" s="598"/>
      <c r="Q262" s="598"/>
      <c r="R262" s="61"/>
    </row>
    <row r="263" spans="1:18" s="47" customFormat="1" ht="4.5" customHeight="1"/>
    <row r="264" spans="1:18" s="47" customFormat="1" ht="6.75" customHeight="1"/>
    <row r="265" spans="1:18" s="47" customFormat="1" ht="3" customHeight="1">
      <c r="A265" s="76"/>
      <c r="B265" s="623"/>
      <c r="C265" s="623"/>
      <c r="D265" s="77" t="s">
        <v>66</v>
      </c>
      <c r="E265" s="76"/>
      <c r="F265" s="77" t="s">
        <v>65</v>
      </c>
      <c r="G265" s="623"/>
      <c r="H265" s="623"/>
      <c r="I265" s="623"/>
      <c r="J265" s="623"/>
      <c r="K265" s="623"/>
      <c r="L265" s="623"/>
      <c r="M265" s="623"/>
      <c r="N265" s="623"/>
      <c r="O265" s="623"/>
      <c r="P265" s="623"/>
      <c r="Q265" s="623"/>
      <c r="R265" s="623"/>
    </row>
    <row r="266" spans="1:18" s="47" customFormat="1" ht="13.5" customHeight="1">
      <c r="A266" s="75"/>
      <c r="B266" s="574" t="s">
        <v>116</v>
      </c>
      <c r="C266" s="574"/>
      <c r="D266" s="574"/>
      <c r="E266" s="74"/>
      <c r="F266" s="582" t="s">
        <v>112</v>
      </c>
      <c r="G266" s="582"/>
      <c r="H266" s="582"/>
      <c r="I266" s="582"/>
      <c r="J266" s="582"/>
      <c r="K266" s="582"/>
      <c r="L266" s="582"/>
      <c r="M266" s="582"/>
      <c r="N266" s="582"/>
      <c r="O266" s="582"/>
      <c r="P266" s="582"/>
      <c r="Q266" s="582"/>
      <c r="R266" s="582"/>
    </row>
    <row r="267" spans="1:18" s="47" customFormat="1" ht="12.6" customHeight="1"/>
    <row r="268" spans="1:18" s="47" customFormat="1" ht="15" customHeight="1">
      <c r="A268" s="73" t="s">
        <v>115</v>
      </c>
      <c r="B268" s="72"/>
      <c r="C268" s="624" t="s">
        <v>79</v>
      </c>
      <c r="D268" s="624"/>
      <c r="E268" s="624"/>
      <c r="F268" s="625" t="s">
        <v>114</v>
      </c>
      <c r="G268" s="625"/>
      <c r="H268" s="625"/>
      <c r="I268" s="625"/>
      <c r="J268" s="625"/>
      <c r="K268" s="625"/>
      <c r="L268" s="625"/>
      <c r="M268" s="625"/>
      <c r="N268" s="625"/>
      <c r="O268" s="625"/>
      <c r="P268" s="625"/>
      <c r="Q268" s="625"/>
      <c r="R268" s="625"/>
    </row>
    <row r="269" spans="1:18" s="47" customFormat="1" ht="3" customHeight="1">
      <c r="A269" s="70"/>
      <c r="B269" s="69"/>
      <c r="C269" s="610"/>
      <c r="D269" s="610"/>
      <c r="E269" s="610"/>
      <c r="F269" s="626"/>
      <c r="G269" s="626"/>
      <c r="H269" s="610"/>
      <c r="I269" s="610"/>
      <c r="J269" s="610"/>
      <c r="K269" s="610"/>
      <c r="L269" s="610"/>
      <c r="M269" s="610"/>
      <c r="N269" s="610"/>
      <c r="O269" s="610"/>
      <c r="P269" s="610"/>
      <c r="Q269" s="610"/>
      <c r="R269" s="16"/>
    </row>
    <row r="270" spans="1:18" s="47" customFormat="1" ht="10.5" customHeight="1">
      <c r="A270" s="620"/>
      <c r="B270" s="69"/>
      <c r="C270" s="614" t="s">
        <v>74</v>
      </c>
      <c r="D270" s="614"/>
      <c r="E270" s="614"/>
      <c r="F270" s="621" t="s">
        <v>73</v>
      </c>
      <c r="G270" s="621"/>
      <c r="H270" s="622">
        <v>0</v>
      </c>
      <c r="I270" s="622"/>
      <c r="J270" s="614" t="s">
        <v>8</v>
      </c>
      <c r="K270" s="614"/>
      <c r="L270" s="578">
        <v>16965</v>
      </c>
      <c r="M270" s="578"/>
      <c r="N270" s="578">
        <v>7000</v>
      </c>
      <c r="O270" s="578"/>
      <c r="P270" s="578">
        <v>6000</v>
      </c>
      <c r="Q270" s="578"/>
      <c r="R270" s="12">
        <v>6000</v>
      </c>
    </row>
    <row r="271" spans="1:18" s="47" customFormat="1" ht="10.5" customHeight="1">
      <c r="A271" s="620"/>
      <c r="B271" s="69"/>
      <c r="C271" s="614"/>
      <c r="D271" s="614"/>
      <c r="E271" s="614"/>
      <c r="F271" s="621"/>
      <c r="G271" s="621"/>
      <c r="H271" s="622"/>
      <c r="I271" s="622"/>
      <c r="J271" s="617" t="s">
        <v>53</v>
      </c>
      <c r="K271" s="617"/>
      <c r="L271" s="618"/>
      <c r="M271" s="618"/>
      <c r="N271" s="619">
        <v>0</v>
      </c>
      <c r="O271" s="619"/>
      <c r="P271" s="619">
        <v>0</v>
      </c>
      <c r="Q271" s="619"/>
      <c r="R271" s="71">
        <v>0</v>
      </c>
    </row>
    <row r="272" spans="1:18" s="47" customFormat="1" ht="10.5" customHeight="1">
      <c r="A272" s="620"/>
      <c r="B272" s="69"/>
      <c r="C272" s="614"/>
      <c r="D272" s="614"/>
      <c r="E272" s="614"/>
      <c r="F272" s="621"/>
      <c r="G272" s="621"/>
      <c r="H272" s="622"/>
      <c r="I272" s="622"/>
      <c r="J272" s="617" t="s">
        <v>52</v>
      </c>
      <c r="K272" s="617"/>
      <c r="L272" s="619" t="s">
        <v>12</v>
      </c>
      <c r="M272" s="619"/>
      <c r="N272" s="619" t="s">
        <v>12</v>
      </c>
      <c r="O272" s="619"/>
      <c r="P272" s="619" t="s">
        <v>12</v>
      </c>
      <c r="Q272" s="619"/>
      <c r="R272" s="71" t="s">
        <v>12</v>
      </c>
    </row>
    <row r="273" spans="1:18" s="47" customFormat="1" ht="10.5" customHeight="1">
      <c r="A273" s="620"/>
      <c r="B273" s="69"/>
      <c r="C273" s="614"/>
      <c r="D273" s="614"/>
      <c r="E273" s="614"/>
      <c r="F273" s="621"/>
      <c r="G273" s="621"/>
      <c r="H273" s="622"/>
      <c r="I273" s="622"/>
      <c r="J273" s="614" t="s">
        <v>15</v>
      </c>
      <c r="K273" s="614"/>
      <c r="L273" s="578">
        <v>16965</v>
      </c>
      <c r="M273" s="578"/>
      <c r="N273" s="578">
        <v>7000</v>
      </c>
      <c r="O273" s="578"/>
      <c r="P273" s="610"/>
      <c r="Q273" s="610"/>
      <c r="R273" s="16"/>
    </row>
    <row r="274" spans="1:18" s="47" customFormat="1" ht="3" customHeight="1">
      <c r="A274" s="70"/>
      <c r="B274" s="69"/>
      <c r="C274" s="610"/>
      <c r="D274" s="610"/>
      <c r="E274" s="610"/>
      <c r="F274" s="615"/>
      <c r="G274" s="615"/>
      <c r="H274" s="616"/>
      <c r="I274" s="616"/>
      <c r="J274" s="610"/>
      <c r="K274" s="610"/>
      <c r="L274" s="610"/>
      <c r="M274" s="610"/>
      <c r="N274" s="610"/>
      <c r="O274" s="610"/>
      <c r="P274" s="610"/>
      <c r="Q274" s="610"/>
      <c r="R274" s="16"/>
    </row>
    <row r="275" spans="1:18" s="47" customFormat="1" ht="3" customHeight="1">
      <c r="A275" s="68"/>
      <c r="B275" s="67"/>
      <c r="C275" s="611"/>
      <c r="D275" s="611"/>
      <c r="E275" s="611"/>
      <c r="F275" s="611"/>
      <c r="G275" s="611"/>
      <c r="H275" s="583"/>
      <c r="I275" s="583"/>
      <c r="J275" s="612"/>
      <c r="K275" s="612"/>
      <c r="L275" s="613"/>
      <c r="M275" s="613"/>
      <c r="N275" s="612"/>
      <c r="O275" s="612"/>
      <c r="P275" s="612"/>
      <c r="Q275" s="612"/>
      <c r="R275" s="65"/>
    </row>
    <row r="276" spans="1:18" s="47" customFormat="1" ht="10.5" customHeight="1">
      <c r="A276" s="607"/>
      <c r="B276" s="608"/>
      <c r="C276" s="609" t="s">
        <v>78</v>
      </c>
      <c r="D276" s="609"/>
      <c r="E276" s="609"/>
      <c r="F276" s="609" t="s">
        <v>114</v>
      </c>
      <c r="G276" s="609"/>
      <c r="H276" s="589">
        <v>0</v>
      </c>
      <c r="I276" s="589"/>
      <c r="J276" s="590" t="s">
        <v>8</v>
      </c>
      <c r="K276" s="590"/>
      <c r="L276" s="584">
        <v>16965</v>
      </c>
      <c r="M276" s="584"/>
      <c r="N276" s="584">
        <v>7000</v>
      </c>
      <c r="O276" s="584"/>
      <c r="P276" s="584">
        <v>6000</v>
      </c>
      <c r="Q276" s="584"/>
      <c r="R276" s="60">
        <v>6000</v>
      </c>
    </row>
    <row r="277" spans="1:18" s="47" customFormat="1" ht="10.5" customHeight="1">
      <c r="A277" s="607"/>
      <c r="B277" s="608"/>
      <c r="C277" s="609"/>
      <c r="D277" s="609"/>
      <c r="E277" s="609"/>
      <c r="F277" s="609"/>
      <c r="G277" s="609"/>
      <c r="H277" s="589"/>
      <c r="I277" s="589"/>
      <c r="J277" s="585" t="s">
        <v>53</v>
      </c>
      <c r="K277" s="585"/>
      <c r="L277" s="606"/>
      <c r="M277" s="606"/>
      <c r="N277" s="587">
        <v>0</v>
      </c>
      <c r="O277" s="587"/>
      <c r="P277" s="587">
        <v>0</v>
      </c>
      <c r="Q277" s="587"/>
      <c r="R277" s="52">
        <v>0</v>
      </c>
    </row>
    <row r="278" spans="1:18" s="47" customFormat="1" ht="10.5" customHeight="1">
      <c r="A278" s="607"/>
      <c r="B278" s="608"/>
      <c r="C278" s="609"/>
      <c r="D278" s="609"/>
      <c r="E278" s="609"/>
      <c r="F278" s="609"/>
      <c r="G278" s="609"/>
      <c r="H278" s="589"/>
      <c r="I278" s="589"/>
      <c r="J278" s="585" t="s">
        <v>52</v>
      </c>
      <c r="K278" s="585"/>
      <c r="L278" s="587" t="s">
        <v>12</v>
      </c>
      <c r="M278" s="587"/>
      <c r="N278" s="587" t="s">
        <v>12</v>
      </c>
      <c r="O278" s="587"/>
      <c r="P278" s="587" t="s">
        <v>12</v>
      </c>
      <c r="Q278" s="587"/>
      <c r="R278" s="52" t="s">
        <v>12</v>
      </c>
    </row>
    <row r="279" spans="1:18" s="47" customFormat="1" ht="15" customHeight="1">
      <c r="A279" s="607"/>
      <c r="B279" s="608"/>
      <c r="C279" s="609"/>
      <c r="D279" s="609"/>
      <c r="E279" s="609"/>
      <c r="F279" s="609"/>
      <c r="G279" s="609"/>
      <c r="H279" s="589"/>
      <c r="I279" s="589"/>
      <c r="J279" s="592" t="s">
        <v>15</v>
      </c>
      <c r="K279" s="592"/>
      <c r="L279" s="593">
        <v>16965</v>
      </c>
      <c r="M279" s="593"/>
      <c r="N279" s="593">
        <v>7000</v>
      </c>
      <c r="O279" s="593"/>
      <c r="P279" s="583"/>
      <c r="Q279" s="583"/>
      <c r="R279" s="48"/>
    </row>
    <row r="280" spans="1:18" s="47" customFormat="1" ht="9.75" customHeight="1"/>
    <row r="281" spans="1:18" s="47" customFormat="1" ht="5.85" customHeight="1"/>
    <row r="282" spans="1:18" s="47" customFormat="1" ht="10.5" customHeight="1">
      <c r="A282" s="602"/>
      <c r="B282" s="603" t="s">
        <v>113</v>
      </c>
      <c r="C282" s="603"/>
      <c r="D282" s="603"/>
      <c r="E282" s="603"/>
      <c r="F282" s="580" t="s">
        <v>112</v>
      </c>
      <c r="G282" s="580"/>
      <c r="H282" s="604">
        <v>0</v>
      </c>
      <c r="I282" s="604"/>
      <c r="J282" s="605" t="s">
        <v>8</v>
      </c>
      <c r="K282" s="605"/>
      <c r="L282" s="599">
        <v>16965</v>
      </c>
      <c r="M282" s="599"/>
      <c r="N282" s="599">
        <v>7000</v>
      </c>
      <c r="O282" s="599"/>
      <c r="P282" s="599">
        <v>6000</v>
      </c>
      <c r="Q282" s="599"/>
      <c r="R282" s="63">
        <v>6000</v>
      </c>
    </row>
    <row r="283" spans="1:18" s="47" customFormat="1" ht="10.5" customHeight="1">
      <c r="A283" s="602"/>
      <c r="B283" s="603"/>
      <c r="C283" s="603"/>
      <c r="D283" s="603"/>
      <c r="E283" s="603"/>
      <c r="F283" s="580"/>
      <c r="G283" s="580"/>
      <c r="H283" s="604"/>
      <c r="I283" s="604"/>
      <c r="J283" s="600" t="s">
        <v>53</v>
      </c>
      <c r="K283" s="600"/>
      <c r="L283" s="601"/>
      <c r="M283" s="601"/>
      <c r="N283" s="595">
        <v>0</v>
      </c>
      <c r="O283" s="595"/>
      <c r="P283" s="595">
        <v>0</v>
      </c>
      <c r="Q283" s="595"/>
      <c r="R283" s="62">
        <v>0</v>
      </c>
    </row>
    <row r="284" spans="1:18" s="47" customFormat="1" ht="10.5" customHeight="1">
      <c r="A284" s="602"/>
      <c r="B284" s="603"/>
      <c r="C284" s="603"/>
      <c r="D284" s="603"/>
      <c r="E284" s="603"/>
      <c r="F284" s="580"/>
      <c r="G284" s="580"/>
      <c r="H284" s="604"/>
      <c r="I284" s="604"/>
      <c r="J284" s="600" t="s">
        <v>52</v>
      </c>
      <c r="K284" s="600"/>
      <c r="L284" s="595" t="s">
        <v>12</v>
      </c>
      <c r="M284" s="595"/>
      <c r="N284" s="595" t="s">
        <v>12</v>
      </c>
      <c r="O284" s="595"/>
      <c r="P284" s="595" t="s">
        <v>12</v>
      </c>
      <c r="Q284" s="595"/>
      <c r="R284" s="62" t="s">
        <v>12</v>
      </c>
    </row>
    <row r="285" spans="1:18" s="47" customFormat="1" ht="10.5" customHeight="1">
      <c r="A285" s="602"/>
      <c r="B285" s="603"/>
      <c r="C285" s="603"/>
      <c r="D285" s="603"/>
      <c r="E285" s="603"/>
      <c r="F285" s="580"/>
      <c r="G285" s="580"/>
      <c r="H285" s="604"/>
      <c r="I285" s="604"/>
      <c r="J285" s="596" t="s">
        <v>15</v>
      </c>
      <c r="K285" s="596"/>
      <c r="L285" s="597">
        <v>16965</v>
      </c>
      <c r="M285" s="597"/>
      <c r="N285" s="597">
        <v>7000</v>
      </c>
      <c r="O285" s="597"/>
      <c r="P285" s="598"/>
      <c r="Q285" s="598"/>
      <c r="R285" s="61"/>
    </row>
    <row r="286" spans="1:18" s="47" customFormat="1" ht="15.75" customHeight="1"/>
    <row r="287" spans="1:18" s="47" customFormat="1" ht="6.75" hidden="1" customHeight="1"/>
    <row r="288" spans="1:18" s="47" customFormat="1" ht="3" hidden="1" customHeight="1">
      <c r="A288" s="76"/>
      <c r="B288" s="623"/>
      <c r="C288" s="623"/>
      <c r="D288" s="77" t="s">
        <v>66</v>
      </c>
      <c r="E288" s="76"/>
      <c r="F288" s="77" t="s">
        <v>65</v>
      </c>
      <c r="G288" s="623"/>
      <c r="H288" s="623"/>
      <c r="I288" s="623"/>
      <c r="J288" s="623"/>
      <c r="K288" s="623"/>
      <c r="L288" s="623"/>
      <c r="M288" s="623"/>
      <c r="N288" s="623"/>
      <c r="O288" s="623"/>
      <c r="P288" s="623"/>
      <c r="Q288" s="623"/>
      <c r="R288" s="623"/>
    </row>
    <row r="289" spans="1:18" s="47" customFormat="1" ht="13.5" customHeight="1">
      <c r="A289" s="75"/>
      <c r="B289" s="574" t="s">
        <v>111</v>
      </c>
      <c r="C289" s="574"/>
      <c r="D289" s="574"/>
      <c r="E289" s="74"/>
      <c r="F289" s="582" t="s">
        <v>101</v>
      </c>
      <c r="G289" s="582"/>
      <c r="H289" s="582"/>
      <c r="I289" s="582"/>
      <c r="J289" s="582"/>
      <c r="K289" s="582"/>
      <c r="L289" s="582"/>
      <c r="M289" s="582"/>
      <c r="N289" s="582"/>
      <c r="O289" s="582"/>
      <c r="P289" s="582"/>
      <c r="Q289" s="582"/>
      <c r="R289" s="582"/>
    </row>
    <row r="290" spans="1:18" s="47" customFormat="1" ht="12.6" customHeight="1"/>
    <row r="291" spans="1:18" s="47" customFormat="1" ht="15" customHeight="1">
      <c r="A291" s="73" t="s">
        <v>110</v>
      </c>
      <c r="B291" s="72"/>
      <c r="C291" s="624" t="s">
        <v>109</v>
      </c>
      <c r="D291" s="624"/>
      <c r="E291" s="624"/>
      <c r="F291" s="625" t="s">
        <v>107</v>
      </c>
      <c r="G291" s="625"/>
      <c r="H291" s="625"/>
      <c r="I291" s="625"/>
      <c r="J291" s="625"/>
      <c r="K291" s="625"/>
      <c r="L291" s="625"/>
      <c r="M291" s="625"/>
      <c r="N291" s="625"/>
      <c r="O291" s="625"/>
      <c r="P291" s="625"/>
      <c r="Q291" s="625"/>
      <c r="R291" s="625"/>
    </row>
    <row r="292" spans="1:18" s="47" customFormat="1" ht="3" customHeight="1">
      <c r="A292" s="70"/>
      <c r="B292" s="69"/>
      <c r="C292" s="610"/>
      <c r="D292" s="610"/>
      <c r="E292" s="610"/>
      <c r="F292" s="626"/>
      <c r="G292" s="626"/>
      <c r="H292" s="610"/>
      <c r="I292" s="610"/>
      <c r="J292" s="610"/>
      <c r="K292" s="610"/>
      <c r="L292" s="610"/>
      <c r="M292" s="610"/>
      <c r="N292" s="610"/>
      <c r="O292" s="610"/>
      <c r="P292" s="610"/>
      <c r="Q292" s="610"/>
      <c r="R292" s="16"/>
    </row>
    <row r="293" spans="1:18" s="47" customFormat="1" ht="10.5" customHeight="1">
      <c r="A293" s="620"/>
      <c r="B293" s="69"/>
      <c r="C293" s="614" t="s">
        <v>74</v>
      </c>
      <c r="D293" s="614"/>
      <c r="E293" s="614"/>
      <c r="F293" s="621" t="s">
        <v>73</v>
      </c>
      <c r="G293" s="621"/>
      <c r="H293" s="622" t="s">
        <v>12</v>
      </c>
      <c r="I293" s="622"/>
      <c r="J293" s="614" t="s">
        <v>8</v>
      </c>
      <c r="K293" s="614"/>
      <c r="L293" s="578">
        <v>0</v>
      </c>
      <c r="M293" s="578"/>
      <c r="N293" s="578" t="s">
        <v>12</v>
      </c>
      <c r="O293" s="578"/>
      <c r="P293" s="578" t="s">
        <v>12</v>
      </c>
      <c r="Q293" s="578"/>
      <c r="R293" s="12" t="s">
        <v>12</v>
      </c>
    </row>
    <row r="294" spans="1:18" s="47" customFormat="1" ht="10.5" customHeight="1">
      <c r="A294" s="620"/>
      <c r="B294" s="69"/>
      <c r="C294" s="614"/>
      <c r="D294" s="614"/>
      <c r="E294" s="614"/>
      <c r="F294" s="621"/>
      <c r="G294" s="621"/>
      <c r="H294" s="622"/>
      <c r="I294" s="622"/>
      <c r="J294" s="617" t="s">
        <v>53</v>
      </c>
      <c r="K294" s="617"/>
      <c r="L294" s="618"/>
      <c r="M294" s="618"/>
      <c r="N294" s="619" t="s">
        <v>12</v>
      </c>
      <c r="O294" s="619"/>
      <c r="P294" s="619" t="s">
        <v>12</v>
      </c>
      <c r="Q294" s="619"/>
      <c r="R294" s="71" t="s">
        <v>12</v>
      </c>
    </row>
    <row r="295" spans="1:18" s="47" customFormat="1" ht="10.5" customHeight="1">
      <c r="A295" s="620"/>
      <c r="B295" s="69"/>
      <c r="C295" s="614"/>
      <c r="D295" s="614"/>
      <c r="E295" s="614"/>
      <c r="F295" s="621"/>
      <c r="G295" s="621"/>
      <c r="H295" s="622"/>
      <c r="I295" s="622"/>
      <c r="J295" s="617" t="s">
        <v>52</v>
      </c>
      <c r="K295" s="617"/>
      <c r="L295" s="619" t="s">
        <v>12</v>
      </c>
      <c r="M295" s="619"/>
      <c r="N295" s="619" t="s">
        <v>12</v>
      </c>
      <c r="O295" s="619"/>
      <c r="P295" s="619" t="s">
        <v>12</v>
      </c>
      <c r="Q295" s="619"/>
      <c r="R295" s="71" t="s">
        <v>12</v>
      </c>
    </row>
    <row r="296" spans="1:18" s="47" customFormat="1" ht="10.5" customHeight="1">
      <c r="A296" s="620"/>
      <c r="B296" s="69"/>
      <c r="C296" s="614"/>
      <c r="D296" s="614"/>
      <c r="E296" s="614"/>
      <c r="F296" s="621"/>
      <c r="G296" s="621"/>
      <c r="H296" s="622"/>
      <c r="I296" s="622"/>
      <c r="J296" s="614" t="s">
        <v>15</v>
      </c>
      <c r="K296" s="614"/>
      <c r="L296" s="578">
        <v>0</v>
      </c>
      <c r="M296" s="578"/>
      <c r="N296" s="578" t="s">
        <v>12</v>
      </c>
      <c r="O296" s="578"/>
      <c r="P296" s="610"/>
      <c r="Q296" s="610"/>
      <c r="R296" s="16"/>
    </row>
    <row r="297" spans="1:18" s="47" customFormat="1" ht="3" customHeight="1">
      <c r="A297" s="70"/>
      <c r="B297" s="69"/>
      <c r="C297" s="610"/>
      <c r="D297" s="610"/>
      <c r="E297" s="610"/>
      <c r="F297" s="615"/>
      <c r="G297" s="615"/>
      <c r="H297" s="616"/>
      <c r="I297" s="616"/>
      <c r="J297" s="610"/>
      <c r="K297" s="610"/>
      <c r="L297" s="610"/>
      <c r="M297" s="610"/>
      <c r="N297" s="610"/>
      <c r="O297" s="610"/>
      <c r="P297" s="610"/>
      <c r="Q297" s="610"/>
      <c r="R297" s="16"/>
    </row>
    <row r="298" spans="1:18" s="47" customFormat="1" ht="3" customHeight="1">
      <c r="A298" s="68"/>
      <c r="B298" s="67"/>
      <c r="C298" s="611"/>
      <c r="D298" s="611"/>
      <c r="E298" s="611"/>
      <c r="F298" s="611"/>
      <c r="G298" s="611"/>
      <c r="H298" s="583"/>
      <c r="I298" s="583"/>
      <c r="J298" s="612"/>
      <c r="K298" s="612"/>
      <c r="L298" s="613"/>
      <c r="M298" s="613"/>
      <c r="N298" s="612"/>
      <c r="O298" s="612"/>
      <c r="P298" s="612"/>
      <c r="Q298" s="612"/>
      <c r="R298" s="65"/>
    </row>
    <row r="299" spans="1:18" s="47" customFormat="1" ht="10.5" customHeight="1">
      <c r="A299" s="607"/>
      <c r="B299" s="608"/>
      <c r="C299" s="609" t="s">
        <v>108</v>
      </c>
      <c r="D299" s="609"/>
      <c r="E299" s="609"/>
      <c r="F299" s="609" t="s">
        <v>107</v>
      </c>
      <c r="G299" s="609"/>
      <c r="H299" s="589" t="s">
        <v>12</v>
      </c>
      <c r="I299" s="589"/>
      <c r="J299" s="590" t="s">
        <v>8</v>
      </c>
      <c r="K299" s="590"/>
      <c r="L299" s="584">
        <v>0</v>
      </c>
      <c r="M299" s="584"/>
      <c r="N299" s="584" t="s">
        <v>12</v>
      </c>
      <c r="O299" s="584"/>
      <c r="P299" s="584" t="s">
        <v>12</v>
      </c>
      <c r="Q299" s="584"/>
      <c r="R299" s="60" t="s">
        <v>12</v>
      </c>
    </row>
    <row r="300" spans="1:18" s="47" customFormat="1" ht="10.5" customHeight="1">
      <c r="A300" s="607"/>
      <c r="B300" s="608"/>
      <c r="C300" s="609"/>
      <c r="D300" s="609"/>
      <c r="E300" s="609"/>
      <c r="F300" s="609"/>
      <c r="G300" s="609"/>
      <c r="H300" s="589"/>
      <c r="I300" s="589"/>
      <c r="J300" s="585" t="s">
        <v>53</v>
      </c>
      <c r="K300" s="585"/>
      <c r="L300" s="606"/>
      <c r="M300" s="606"/>
      <c r="N300" s="587" t="s">
        <v>12</v>
      </c>
      <c r="O300" s="587"/>
      <c r="P300" s="587" t="s">
        <v>12</v>
      </c>
      <c r="Q300" s="587"/>
      <c r="R300" s="52" t="s">
        <v>12</v>
      </c>
    </row>
    <row r="301" spans="1:18" s="47" customFormat="1" ht="10.5" customHeight="1">
      <c r="A301" s="607"/>
      <c r="B301" s="608"/>
      <c r="C301" s="609"/>
      <c r="D301" s="609"/>
      <c r="E301" s="609"/>
      <c r="F301" s="609"/>
      <c r="G301" s="609"/>
      <c r="H301" s="589"/>
      <c r="I301" s="589"/>
      <c r="J301" s="585" t="s">
        <v>52</v>
      </c>
      <c r="K301" s="585"/>
      <c r="L301" s="587" t="s">
        <v>12</v>
      </c>
      <c r="M301" s="587"/>
      <c r="N301" s="587" t="s">
        <v>12</v>
      </c>
      <c r="O301" s="587"/>
      <c r="P301" s="587" t="s">
        <v>12</v>
      </c>
      <c r="Q301" s="587"/>
      <c r="R301" s="52" t="s">
        <v>12</v>
      </c>
    </row>
    <row r="302" spans="1:18" s="47" customFormat="1" ht="15" customHeight="1">
      <c r="A302" s="607"/>
      <c r="B302" s="608"/>
      <c r="C302" s="609"/>
      <c r="D302" s="609"/>
      <c r="E302" s="609"/>
      <c r="F302" s="609"/>
      <c r="G302" s="609"/>
      <c r="H302" s="589"/>
      <c r="I302" s="589"/>
      <c r="J302" s="592" t="s">
        <v>15</v>
      </c>
      <c r="K302" s="592"/>
      <c r="L302" s="593">
        <v>0</v>
      </c>
      <c r="M302" s="593"/>
      <c r="N302" s="593" t="s">
        <v>12</v>
      </c>
      <c r="O302" s="593"/>
      <c r="P302" s="583"/>
      <c r="Q302" s="583"/>
      <c r="R302" s="48"/>
    </row>
    <row r="303" spans="1:18" s="47" customFormat="1" ht="18" customHeight="1"/>
    <row r="304" spans="1:18" s="47" customFormat="1" ht="15" customHeight="1">
      <c r="A304" s="73" t="s">
        <v>106</v>
      </c>
      <c r="B304" s="72"/>
      <c r="C304" s="624" t="s">
        <v>105</v>
      </c>
      <c r="D304" s="624"/>
      <c r="E304" s="624"/>
      <c r="F304" s="625" t="s">
        <v>103</v>
      </c>
      <c r="G304" s="625"/>
      <c r="H304" s="625"/>
      <c r="I304" s="625"/>
      <c r="J304" s="625"/>
      <c r="K304" s="625"/>
      <c r="L304" s="625"/>
      <c r="M304" s="625"/>
      <c r="N304" s="625"/>
      <c r="O304" s="625"/>
      <c r="P304" s="625"/>
      <c r="Q304" s="625"/>
      <c r="R304" s="625"/>
    </row>
    <row r="305" spans="1:18" s="47" customFormat="1" ht="3" customHeight="1">
      <c r="A305" s="70"/>
      <c r="B305" s="69"/>
      <c r="C305" s="610"/>
      <c r="D305" s="610"/>
      <c r="E305" s="610"/>
      <c r="F305" s="626"/>
      <c r="G305" s="626"/>
      <c r="H305" s="610"/>
      <c r="I305" s="610"/>
      <c r="J305" s="610"/>
      <c r="K305" s="610"/>
      <c r="L305" s="610"/>
      <c r="M305" s="610"/>
      <c r="N305" s="610"/>
      <c r="O305" s="610"/>
      <c r="P305" s="610"/>
      <c r="Q305" s="610"/>
      <c r="R305" s="16"/>
    </row>
    <row r="306" spans="1:18" s="47" customFormat="1" ht="10.5" customHeight="1">
      <c r="A306" s="620"/>
      <c r="B306" s="69"/>
      <c r="C306" s="614" t="s">
        <v>74</v>
      </c>
      <c r="D306" s="614"/>
      <c r="E306" s="614"/>
      <c r="F306" s="621" t="s">
        <v>73</v>
      </c>
      <c r="G306" s="621"/>
      <c r="H306" s="622">
        <v>0</v>
      </c>
      <c r="I306" s="622"/>
      <c r="J306" s="614" t="s">
        <v>8</v>
      </c>
      <c r="K306" s="614"/>
      <c r="L306" s="578">
        <v>92725.55</v>
      </c>
      <c r="M306" s="578"/>
      <c r="N306" s="578">
        <v>6000</v>
      </c>
      <c r="O306" s="578"/>
      <c r="P306" s="578">
        <v>6000</v>
      </c>
      <c r="Q306" s="578"/>
      <c r="R306" s="12">
        <v>4600</v>
      </c>
    </row>
    <row r="307" spans="1:18" s="47" customFormat="1" ht="10.5" customHeight="1">
      <c r="A307" s="620"/>
      <c r="B307" s="69"/>
      <c r="C307" s="614"/>
      <c r="D307" s="614"/>
      <c r="E307" s="614"/>
      <c r="F307" s="621"/>
      <c r="G307" s="621"/>
      <c r="H307" s="622"/>
      <c r="I307" s="622"/>
      <c r="J307" s="617" t="s">
        <v>53</v>
      </c>
      <c r="K307" s="617"/>
      <c r="L307" s="618"/>
      <c r="M307" s="618"/>
      <c r="N307" s="619">
        <v>0</v>
      </c>
      <c r="O307" s="619"/>
      <c r="P307" s="619">
        <v>0</v>
      </c>
      <c r="Q307" s="619"/>
      <c r="R307" s="71">
        <v>0</v>
      </c>
    </row>
    <row r="308" spans="1:18" s="47" customFormat="1" ht="10.5" customHeight="1">
      <c r="A308" s="620"/>
      <c r="B308" s="69"/>
      <c r="C308" s="614"/>
      <c r="D308" s="614"/>
      <c r="E308" s="614"/>
      <c r="F308" s="621"/>
      <c r="G308" s="621"/>
      <c r="H308" s="622"/>
      <c r="I308" s="622"/>
      <c r="J308" s="617" t="s">
        <v>52</v>
      </c>
      <c r="K308" s="617"/>
      <c r="L308" s="619" t="s">
        <v>12</v>
      </c>
      <c r="M308" s="619"/>
      <c r="N308" s="619" t="s">
        <v>12</v>
      </c>
      <c r="O308" s="619"/>
      <c r="P308" s="619" t="s">
        <v>12</v>
      </c>
      <c r="Q308" s="619"/>
      <c r="R308" s="71" t="s">
        <v>12</v>
      </c>
    </row>
    <row r="309" spans="1:18" s="47" customFormat="1" ht="10.5" customHeight="1">
      <c r="A309" s="620"/>
      <c r="B309" s="69"/>
      <c r="C309" s="614"/>
      <c r="D309" s="614"/>
      <c r="E309" s="614"/>
      <c r="F309" s="621"/>
      <c r="G309" s="621"/>
      <c r="H309" s="622"/>
      <c r="I309" s="622"/>
      <c r="J309" s="614" t="s">
        <v>15</v>
      </c>
      <c r="K309" s="614"/>
      <c r="L309" s="578">
        <v>92725.55</v>
      </c>
      <c r="M309" s="578"/>
      <c r="N309" s="578">
        <v>6000</v>
      </c>
      <c r="O309" s="578"/>
      <c r="P309" s="610"/>
      <c r="Q309" s="610"/>
      <c r="R309" s="16"/>
    </row>
    <row r="310" spans="1:18" s="47" customFormat="1" ht="3" customHeight="1">
      <c r="A310" s="70"/>
      <c r="B310" s="69"/>
      <c r="C310" s="610"/>
      <c r="D310" s="610"/>
      <c r="E310" s="610"/>
      <c r="F310" s="615"/>
      <c r="G310" s="615"/>
      <c r="H310" s="616"/>
      <c r="I310" s="616"/>
      <c r="J310" s="610"/>
      <c r="K310" s="610"/>
      <c r="L310" s="610"/>
      <c r="M310" s="610"/>
      <c r="N310" s="610"/>
      <c r="O310" s="610"/>
      <c r="P310" s="610"/>
      <c r="Q310" s="610"/>
      <c r="R310" s="16"/>
    </row>
    <row r="311" spans="1:18" s="47" customFormat="1" ht="3" customHeight="1">
      <c r="A311" s="68"/>
      <c r="B311" s="67"/>
      <c r="C311" s="611"/>
      <c r="D311" s="611"/>
      <c r="E311" s="611"/>
      <c r="F311" s="611"/>
      <c r="G311" s="611"/>
      <c r="H311" s="583"/>
      <c r="I311" s="583"/>
      <c r="J311" s="612"/>
      <c r="K311" s="612"/>
      <c r="L311" s="613"/>
      <c r="M311" s="613"/>
      <c r="N311" s="612"/>
      <c r="O311" s="612"/>
      <c r="P311" s="612"/>
      <c r="Q311" s="612"/>
      <c r="R311" s="65"/>
    </row>
    <row r="312" spans="1:18" s="47" customFormat="1" ht="10.5" customHeight="1">
      <c r="A312" s="607"/>
      <c r="B312" s="608"/>
      <c r="C312" s="609" t="s">
        <v>104</v>
      </c>
      <c r="D312" s="609"/>
      <c r="E312" s="609"/>
      <c r="F312" s="609" t="s">
        <v>103</v>
      </c>
      <c r="G312" s="609"/>
      <c r="H312" s="589">
        <v>0</v>
      </c>
      <c r="I312" s="589"/>
      <c r="J312" s="590" t="s">
        <v>8</v>
      </c>
      <c r="K312" s="590"/>
      <c r="L312" s="584">
        <v>92725.55</v>
      </c>
      <c r="M312" s="584"/>
      <c r="N312" s="584">
        <v>6000</v>
      </c>
      <c r="O312" s="584"/>
      <c r="P312" s="584">
        <v>6000</v>
      </c>
      <c r="Q312" s="584"/>
      <c r="R312" s="60">
        <v>4600</v>
      </c>
    </row>
    <row r="313" spans="1:18" s="47" customFormat="1" ht="10.5" customHeight="1">
      <c r="A313" s="607"/>
      <c r="B313" s="608"/>
      <c r="C313" s="609"/>
      <c r="D313" s="609"/>
      <c r="E313" s="609"/>
      <c r="F313" s="609"/>
      <c r="G313" s="609"/>
      <c r="H313" s="589"/>
      <c r="I313" s="589"/>
      <c r="J313" s="585" t="s">
        <v>53</v>
      </c>
      <c r="K313" s="585"/>
      <c r="L313" s="606"/>
      <c r="M313" s="606"/>
      <c r="N313" s="587">
        <v>0</v>
      </c>
      <c r="O313" s="587"/>
      <c r="P313" s="587">
        <v>0</v>
      </c>
      <c r="Q313" s="587"/>
      <c r="R313" s="52">
        <v>0</v>
      </c>
    </row>
    <row r="314" spans="1:18" s="47" customFormat="1" ht="10.5" customHeight="1">
      <c r="A314" s="607"/>
      <c r="B314" s="608"/>
      <c r="C314" s="609"/>
      <c r="D314" s="609"/>
      <c r="E314" s="609"/>
      <c r="F314" s="609"/>
      <c r="G314" s="609"/>
      <c r="H314" s="589"/>
      <c r="I314" s="589"/>
      <c r="J314" s="585" t="s">
        <v>52</v>
      </c>
      <c r="K314" s="585"/>
      <c r="L314" s="587" t="s">
        <v>12</v>
      </c>
      <c r="M314" s="587"/>
      <c r="N314" s="587" t="s">
        <v>12</v>
      </c>
      <c r="O314" s="587"/>
      <c r="P314" s="587" t="s">
        <v>12</v>
      </c>
      <c r="Q314" s="587"/>
      <c r="R314" s="52" t="s">
        <v>12</v>
      </c>
    </row>
    <row r="315" spans="1:18" s="47" customFormat="1" ht="15" customHeight="1">
      <c r="A315" s="607"/>
      <c r="B315" s="608"/>
      <c r="C315" s="609"/>
      <c r="D315" s="609"/>
      <c r="E315" s="609"/>
      <c r="F315" s="609"/>
      <c r="G315" s="609"/>
      <c r="H315" s="589"/>
      <c r="I315" s="589"/>
      <c r="J315" s="592" t="s">
        <v>15</v>
      </c>
      <c r="K315" s="592"/>
      <c r="L315" s="593">
        <v>92725.55</v>
      </c>
      <c r="M315" s="593"/>
      <c r="N315" s="593">
        <v>6000</v>
      </c>
      <c r="O315" s="593"/>
      <c r="P315" s="583"/>
      <c r="Q315" s="583"/>
      <c r="R315" s="48"/>
    </row>
    <row r="316" spans="1:18" s="47" customFormat="1" ht="18" customHeight="1"/>
    <row r="317" spans="1:18" s="47" customFormat="1" ht="5.85" customHeight="1"/>
    <row r="318" spans="1:18" s="47" customFormat="1" ht="10.5" customHeight="1">
      <c r="A318" s="602"/>
      <c r="B318" s="603" t="s">
        <v>102</v>
      </c>
      <c r="C318" s="603"/>
      <c r="D318" s="603"/>
      <c r="E318" s="603"/>
      <c r="F318" s="580" t="s">
        <v>101</v>
      </c>
      <c r="G318" s="580"/>
      <c r="H318" s="604">
        <v>0</v>
      </c>
      <c r="I318" s="604"/>
      <c r="J318" s="605" t="s">
        <v>8</v>
      </c>
      <c r="K318" s="605"/>
      <c r="L318" s="599">
        <v>92725.55</v>
      </c>
      <c r="M318" s="599"/>
      <c r="N318" s="599">
        <v>6000</v>
      </c>
      <c r="O318" s="599"/>
      <c r="P318" s="599">
        <v>6000</v>
      </c>
      <c r="Q318" s="599"/>
      <c r="R318" s="63">
        <v>4600</v>
      </c>
    </row>
    <row r="319" spans="1:18" s="47" customFormat="1" ht="10.5" customHeight="1">
      <c r="A319" s="602"/>
      <c r="B319" s="603"/>
      <c r="C319" s="603"/>
      <c r="D319" s="603"/>
      <c r="E319" s="603"/>
      <c r="F319" s="580"/>
      <c r="G319" s="580"/>
      <c r="H319" s="604"/>
      <c r="I319" s="604"/>
      <c r="J319" s="600" t="s">
        <v>53</v>
      </c>
      <c r="K319" s="600"/>
      <c r="L319" s="601"/>
      <c r="M319" s="601"/>
      <c r="N319" s="595">
        <v>0</v>
      </c>
      <c r="O319" s="595"/>
      <c r="P319" s="595">
        <v>0</v>
      </c>
      <c r="Q319" s="595"/>
      <c r="R319" s="62">
        <v>0</v>
      </c>
    </row>
    <row r="320" spans="1:18" s="47" customFormat="1" ht="10.5" customHeight="1">
      <c r="A320" s="602"/>
      <c r="B320" s="603"/>
      <c r="C320" s="603"/>
      <c r="D320" s="603"/>
      <c r="E320" s="603"/>
      <c r="F320" s="580"/>
      <c r="G320" s="580"/>
      <c r="H320" s="604"/>
      <c r="I320" s="604"/>
      <c r="J320" s="600" t="s">
        <v>52</v>
      </c>
      <c r="K320" s="600"/>
      <c r="L320" s="595" t="s">
        <v>12</v>
      </c>
      <c r="M320" s="595"/>
      <c r="N320" s="595" t="s">
        <v>12</v>
      </c>
      <c r="O320" s="595"/>
      <c r="P320" s="595" t="s">
        <v>12</v>
      </c>
      <c r="Q320" s="595"/>
      <c r="R320" s="62" t="s">
        <v>12</v>
      </c>
    </row>
    <row r="321" spans="1:18" s="47" customFormat="1" ht="10.5" customHeight="1">
      <c r="A321" s="602"/>
      <c r="B321" s="603"/>
      <c r="C321" s="603"/>
      <c r="D321" s="603"/>
      <c r="E321" s="603"/>
      <c r="F321" s="580"/>
      <c r="G321" s="580"/>
      <c r="H321" s="604"/>
      <c r="I321" s="604"/>
      <c r="J321" s="596" t="s">
        <v>15</v>
      </c>
      <c r="K321" s="596"/>
      <c r="L321" s="597">
        <v>92725.55</v>
      </c>
      <c r="M321" s="597"/>
      <c r="N321" s="597">
        <v>6000</v>
      </c>
      <c r="O321" s="597"/>
      <c r="P321" s="598"/>
      <c r="Q321" s="598"/>
      <c r="R321" s="61"/>
    </row>
    <row r="322" spans="1:18" s="47" customFormat="1" ht="12.75" customHeight="1"/>
    <row r="323" spans="1:18" s="47" customFormat="1" ht="6.75" customHeight="1"/>
    <row r="324" spans="1:18" s="47" customFormat="1" ht="3" customHeight="1">
      <c r="A324" s="76"/>
      <c r="B324" s="623"/>
      <c r="C324" s="623"/>
      <c r="D324" s="77" t="s">
        <v>66</v>
      </c>
      <c r="E324" s="76"/>
      <c r="F324" s="77" t="s">
        <v>65</v>
      </c>
      <c r="G324" s="623"/>
      <c r="H324" s="623"/>
      <c r="I324" s="623"/>
      <c r="J324" s="623"/>
      <c r="K324" s="623"/>
      <c r="L324" s="623"/>
      <c r="M324" s="623"/>
      <c r="N324" s="623"/>
      <c r="O324" s="623"/>
      <c r="P324" s="623"/>
      <c r="Q324" s="623"/>
      <c r="R324" s="623"/>
    </row>
    <row r="325" spans="1:18" s="47" customFormat="1" ht="13.5" customHeight="1">
      <c r="A325" s="75"/>
      <c r="B325" s="574" t="s">
        <v>100</v>
      </c>
      <c r="C325" s="574"/>
      <c r="D325" s="574"/>
      <c r="E325" s="74"/>
      <c r="F325" s="582" t="s">
        <v>94</v>
      </c>
      <c r="G325" s="582"/>
      <c r="H325" s="582"/>
      <c r="I325" s="582"/>
      <c r="J325" s="582"/>
      <c r="K325" s="582"/>
      <c r="L325" s="582"/>
      <c r="M325" s="582"/>
      <c r="N325" s="582"/>
      <c r="O325" s="582"/>
      <c r="P325" s="582"/>
      <c r="Q325" s="582"/>
      <c r="R325" s="582"/>
    </row>
    <row r="326" spans="1:18" s="47" customFormat="1" ht="12.6" customHeight="1"/>
    <row r="327" spans="1:18" s="47" customFormat="1" ht="15" customHeight="1">
      <c r="A327" s="73" t="s">
        <v>99</v>
      </c>
      <c r="B327" s="72"/>
      <c r="C327" s="624" t="s">
        <v>79</v>
      </c>
      <c r="D327" s="624"/>
      <c r="E327" s="624"/>
      <c r="F327" s="625" t="s">
        <v>98</v>
      </c>
      <c r="G327" s="625"/>
      <c r="H327" s="625"/>
      <c r="I327" s="625"/>
      <c r="J327" s="625"/>
      <c r="K327" s="625"/>
      <c r="L327" s="625"/>
      <c r="M327" s="625"/>
      <c r="N327" s="625"/>
      <c r="O327" s="625"/>
      <c r="P327" s="625"/>
      <c r="Q327" s="625"/>
      <c r="R327" s="625"/>
    </row>
    <row r="328" spans="1:18" s="47" customFormat="1" ht="3" customHeight="1">
      <c r="A328" s="70"/>
      <c r="B328" s="69"/>
      <c r="C328" s="610"/>
      <c r="D328" s="610"/>
      <c r="E328" s="610"/>
      <c r="F328" s="626"/>
      <c r="G328" s="626"/>
      <c r="H328" s="610"/>
      <c r="I328" s="610"/>
      <c r="J328" s="610"/>
      <c r="K328" s="610"/>
      <c r="L328" s="610"/>
      <c r="M328" s="610"/>
      <c r="N328" s="610"/>
      <c r="O328" s="610"/>
      <c r="P328" s="610"/>
      <c r="Q328" s="610"/>
      <c r="R328" s="16"/>
    </row>
    <row r="329" spans="1:18" s="47" customFormat="1" ht="10.5" customHeight="1">
      <c r="A329" s="620"/>
      <c r="B329" s="69"/>
      <c r="C329" s="614" t="s">
        <v>74</v>
      </c>
      <c r="D329" s="614"/>
      <c r="E329" s="614"/>
      <c r="F329" s="621" t="s">
        <v>73</v>
      </c>
      <c r="G329" s="621"/>
      <c r="H329" s="622">
        <v>0</v>
      </c>
      <c r="I329" s="622"/>
      <c r="J329" s="614" t="s">
        <v>8</v>
      </c>
      <c r="K329" s="614"/>
      <c r="L329" s="578">
        <v>50565.78</v>
      </c>
      <c r="M329" s="578"/>
      <c r="N329" s="578">
        <v>0</v>
      </c>
      <c r="O329" s="578"/>
      <c r="P329" s="578">
        <v>0</v>
      </c>
      <c r="Q329" s="578"/>
      <c r="R329" s="12">
        <v>0</v>
      </c>
    </row>
    <row r="330" spans="1:18" s="47" customFormat="1" ht="10.5" customHeight="1">
      <c r="A330" s="620"/>
      <c r="B330" s="69"/>
      <c r="C330" s="614"/>
      <c r="D330" s="614"/>
      <c r="E330" s="614"/>
      <c r="F330" s="621"/>
      <c r="G330" s="621"/>
      <c r="H330" s="622"/>
      <c r="I330" s="622"/>
      <c r="J330" s="617" t="s">
        <v>53</v>
      </c>
      <c r="K330" s="617"/>
      <c r="L330" s="618"/>
      <c r="M330" s="618"/>
      <c r="N330" s="619">
        <v>0</v>
      </c>
      <c r="O330" s="619"/>
      <c r="P330" s="619">
        <v>0</v>
      </c>
      <c r="Q330" s="619"/>
      <c r="R330" s="71">
        <v>0</v>
      </c>
    </row>
    <row r="331" spans="1:18" s="47" customFormat="1" ht="10.5" customHeight="1">
      <c r="A331" s="620"/>
      <c r="B331" s="69"/>
      <c r="C331" s="614"/>
      <c r="D331" s="614"/>
      <c r="E331" s="614"/>
      <c r="F331" s="621"/>
      <c r="G331" s="621"/>
      <c r="H331" s="622"/>
      <c r="I331" s="622"/>
      <c r="J331" s="617" t="s">
        <v>52</v>
      </c>
      <c r="K331" s="617"/>
      <c r="L331" s="619" t="s">
        <v>12</v>
      </c>
      <c r="M331" s="619"/>
      <c r="N331" s="619" t="s">
        <v>12</v>
      </c>
      <c r="O331" s="619"/>
      <c r="P331" s="619" t="s">
        <v>12</v>
      </c>
      <c r="Q331" s="619"/>
      <c r="R331" s="71" t="s">
        <v>12</v>
      </c>
    </row>
    <row r="332" spans="1:18" s="47" customFormat="1" ht="10.5" customHeight="1">
      <c r="A332" s="620"/>
      <c r="B332" s="69"/>
      <c r="C332" s="614"/>
      <c r="D332" s="614"/>
      <c r="E332" s="614"/>
      <c r="F332" s="621"/>
      <c r="G332" s="621"/>
      <c r="H332" s="622"/>
      <c r="I332" s="622"/>
      <c r="J332" s="614" t="s">
        <v>15</v>
      </c>
      <c r="K332" s="614"/>
      <c r="L332" s="578">
        <v>50565.78</v>
      </c>
      <c r="M332" s="578"/>
      <c r="N332" s="578">
        <v>0</v>
      </c>
      <c r="O332" s="578"/>
      <c r="P332" s="610"/>
      <c r="Q332" s="610"/>
      <c r="R332" s="16"/>
    </row>
    <row r="333" spans="1:18" s="47" customFormat="1" ht="3" customHeight="1">
      <c r="A333" s="70"/>
      <c r="B333" s="69"/>
      <c r="C333" s="610"/>
      <c r="D333" s="610"/>
      <c r="E333" s="610"/>
      <c r="F333" s="615"/>
      <c r="G333" s="615"/>
      <c r="H333" s="616"/>
      <c r="I333" s="616"/>
      <c r="J333" s="610"/>
      <c r="K333" s="610"/>
      <c r="L333" s="610"/>
      <c r="M333" s="610"/>
      <c r="N333" s="610"/>
      <c r="O333" s="610"/>
      <c r="P333" s="610"/>
      <c r="Q333" s="610"/>
      <c r="R333" s="16"/>
    </row>
    <row r="334" spans="1:18" s="47" customFormat="1" ht="3" customHeight="1">
      <c r="A334" s="68"/>
      <c r="B334" s="67"/>
      <c r="C334" s="611"/>
      <c r="D334" s="611"/>
      <c r="E334" s="611"/>
      <c r="F334" s="611"/>
      <c r="G334" s="611"/>
      <c r="H334" s="583"/>
      <c r="I334" s="583"/>
      <c r="J334" s="612"/>
      <c r="K334" s="612"/>
      <c r="L334" s="613"/>
      <c r="M334" s="613"/>
      <c r="N334" s="612"/>
      <c r="O334" s="612"/>
      <c r="P334" s="612"/>
      <c r="Q334" s="612"/>
      <c r="R334" s="65"/>
    </row>
    <row r="335" spans="1:18" s="47" customFormat="1" ht="10.5" customHeight="1">
      <c r="A335" s="607"/>
      <c r="B335" s="608"/>
      <c r="C335" s="609" t="s">
        <v>78</v>
      </c>
      <c r="D335" s="609"/>
      <c r="E335" s="609"/>
      <c r="F335" s="609" t="s">
        <v>98</v>
      </c>
      <c r="G335" s="609"/>
      <c r="H335" s="589">
        <v>0</v>
      </c>
      <c r="I335" s="589"/>
      <c r="J335" s="590" t="s">
        <v>8</v>
      </c>
      <c r="K335" s="590"/>
      <c r="L335" s="584">
        <v>50565.78</v>
      </c>
      <c r="M335" s="584"/>
      <c r="N335" s="584">
        <v>0</v>
      </c>
      <c r="O335" s="584"/>
      <c r="P335" s="584">
        <v>0</v>
      </c>
      <c r="Q335" s="584"/>
      <c r="R335" s="60">
        <v>0</v>
      </c>
    </row>
    <row r="336" spans="1:18" s="47" customFormat="1" ht="10.5" customHeight="1">
      <c r="A336" s="607"/>
      <c r="B336" s="608"/>
      <c r="C336" s="609"/>
      <c r="D336" s="609"/>
      <c r="E336" s="609"/>
      <c r="F336" s="609"/>
      <c r="G336" s="609"/>
      <c r="H336" s="589"/>
      <c r="I336" s="589"/>
      <c r="J336" s="585" t="s">
        <v>53</v>
      </c>
      <c r="K336" s="585"/>
      <c r="L336" s="606"/>
      <c r="M336" s="606"/>
      <c r="N336" s="587">
        <v>0</v>
      </c>
      <c r="O336" s="587"/>
      <c r="P336" s="587">
        <v>0</v>
      </c>
      <c r="Q336" s="587"/>
      <c r="R336" s="52">
        <v>0</v>
      </c>
    </row>
    <row r="337" spans="1:18" s="47" customFormat="1" ht="10.5" customHeight="1">
      <c r="A337" s="607"/>
      <c r="B337" s="608"/>
      <c r="C337" s="609"/>
      <c r="D337" s="609"/>
      <c r="E337" s="609"/>
      <c r="F337" s="609"/>
      <c r="G337" s="609"/>
      <c r="H337" s="589"/>
      <c r="I337" s="589"/>
      <c r="J337" s="585" t="s">
        <v>52</v>
      </c>
      <c r="K337" s="585"/>
      <c r="L337" s="587" t="s">
        <v>12</v>
      </c>
      <c r="M337" s="587"/>
      <c r="N337" s="587" t="s">
        <v>12</v>
      </c>
      <c r="O337" s="587"/>
      <c r="P337" s="587" t="s">
        <v>12</v>
      </c>
      <c r="Q337" s="587"/>
      <c r="R337" s="52" t="s">
        <v>12</v>
      </c>
    </row>
    <row r="338" spans="1:18" s="47" customFormat="1" ht="15" customHeight="1">
      <c r="A338" s="607"/>
      <c r="B338" s="608"/>
      <c r="C338" s="609"/>
      <c r="D338" s="609"/>
      <c r="E338" s="609"/>
      <c r="F338" s="609"/>
      <c r="G338" s="609"/>
      <c r="H338" s="589"/>
      <c r="I338" s="589"/>
      <c r="J338" s="592" t="s">
        <v>15</v>
      </c>
      <c r="K338" s="592"/>
      <c r="L338" s="593">
        <v>50565.78</v>
      </c>
      <c r="M338" s="593"/>
      <c r="N338" s="593">
        <v>0</v>
      </c>
      <c r="O338" s="593"/>
      <c r="P338" s="583"/>
      <c r="Q338" s="583"/>
      <c r="R338" s="48"/>
    </row>
    <row r="339" spans="1:18" s="47" customFormat="1" ht="18" customHeight="1"/>
    <row r="340" spans="1:18" s="47" customFormat="1" ht="15" customHeight="1">
      <c r="A340" s="73" t="s">
        <v>97</v>
      </c>
      <c r="B340" s="72"/>
      <c r="C340" s="624" t="s">
        <v>75</v>
      </c>
      <c r="D340" s="624"/>
      <c r="E340" s="624"/>
      <c r="F340" s="625" t="s">
        <v>96</v>
      </c>
      <c r="G340" s="625"/>
      <c r="H340" s="625"/>
      <c r="I340" s="625"/>
      <c r="J340" s="625"/>
      <c r="K340" s="625"/>
      <c r="L340" s="625"/>
      <c r="M340" s="625"/>
      <c r="N340" s="625"/>
      <c r="O340" s="625"/>
      <c r="P340" s="625"/>
      <c r="Q340" s="625"/>
      <c r="R340" s="625"/>
    </row>
    <row r="341" spans="1:18" s="47" customFormat="1" ht="3" customHeight="1">
      <c r="A341" s="70"/>
      <c r="B341" s="69"/>
      <c r="C341" s="610"/>
      <c r="D341" s="610"/>
      <c r="E341" s="610"/>
      <c r="F341" s="626"/>
      <c r="G341" s="626"/>
      <c r="H341" s="610"/>
      <c r="I341" s="610"/>
      <c r="J341" s="610"/>
      <c r="K341" s="610"/>
      <c r="L341" s="610"/>
      <c r="M341" s="610"/>
      <c r="N341" s="610"/>
      <c r="O341" s="610"/>
      <c r="P341" s="610"/>
      <c r="Q341" s="610"/>
      <c r="R341" s="16"/>
    </row>
    <row r="342" spans="1:18" s="47" customFormat="1" ht="10.5" customHeight="1">
      <c r="A342" s="620"/>
      <c r="B342" s="69"/>
      <c r="C342" s="614" t="s">
        <v>74</v>
      </c>
      <c r="D342" s="614"/>
      <c r="E342" s="614"/>
      <c r="F342" s="621" t="s">
        <v>73</v>
      </c>
      <c r="G342" s="621"/>
      <c r="H342" s="622">
        <v>0</v>
      </c>
      <c r="I342" s="622"/>
      <c r="J342" s="614" t="s">
        <v>8</v>
      </c>
      <c r="K342" s="614"/>
      <c r="L342" s="578">
        <v>100000</v>
      </c>
      <c r="M342" s="578"/>
      <c r="N342" s="578">
        <v>150000</v>
      </c>
      <c r="O342" s="578"/>
      <c r="P342" s="578">
        <v>150000</v>
      </c>
      <c r="Q342" s="578"/>
      <c r="R342" s="12">
        <v>150000</v>
      </c>
    </row>
    <row r="343" spans="1:18" s="47" customFormat="1" ht="10.5" customHeight="1">
      <c r="A343" s="620"/>
      <c r="B343" s="69"/>
      <c r="C343" s="614"/>
      <c r="D343" s="614"/>
      <c r="E343" s="614"/>
      <c r="F343" s="621"/>
      <c r="G343" s="621"/>
      <c r="H343" s="622"/>
      <c r="I343" s="622"/>
      <c r="J343" s="617" t="s">
        <v>53</v>
      </c>
      <c r="K343" s="617"/>
      <c r="L343" s="618"/>
      <c r="M343" s="618"/>
      <c r="N343" s="619">
        <v>0</v>
      </c>
      <c r="O343" s="619"/>
      <c r="P343" s="619">
        <v>0</v>
      </c>
      <c r="Q343" s="619"/>
      <c r="R343" s="71">
        <v>0</v>
      </c>
    </row>
    <row r="344" spans="1:18" s="47" customFormat="1" ht="10.5" customHeight="1">
      <c r="A344" s="620"/>
      <c r="B344" s="69"/>
      <c r="C344" s="614"/>
      <c r="D344" s="614"/>
      <c r="E344" s="614"/>
      <c r="F344" s="621"/>
      <c r="G344" s="621"/>
      <c r="H344" s="622"/>
      <c r="I344" s="622"/>
      <c r="J344" s="617" t="s">
        <v>52</v>
      </c>
      <c r="K344" s="617"/>
      <c r="L344" s="619" t="s">
        <v>12</v>
      </c>
      <c r="M344" s="619"/>
      <c r="N344" s="619" t="s">
        <v>12</v>
      </c>
      <c r="O344" s="619"/>
      <c r="P344" s="619" t="s">
        <v>12</v>
      </c>
      <c r="Q344" s="619"/>
      <c r="R344" s="71" t="s">
        <v>12</v>
      </c>
    </row>
    <row r="345" spans="1:18" s="47" customFormat="1" ht="10.5" customHeight="1">
      <c r="A345" s="620"/>
      <c r="B345" s="69"/>
      <c r="C345" s="614"/>
      <c r="D345" s="614"/>
      <c r="E345" s="614"/>
      <c r="F345" s="621"/>
      <c r="G345" s="621"/>
      <c r="H345" s="622"/>
      <c r="I345" s="622"/>
      <c r="J345" s="614" t="s">
        <v>15</v>
      </c>
      <c r="K345" s="614"/>
      <c r="L345" s="578">
        <v>100000</v>
      </c>
      <c r="M345" s="578"/>
      <c r="N345" s="578">
        <v>150000</v>
      </c>
      <c r="O345" s="578"/>
      <c r="P345" s="610"/>
      <c r="Q345" s="610"/>
      <c r="R345" s="16"/>
    </row>
    <row r="346" spans="1:18" s="47" customFormat="1" ht="3" customHeight="1">
      <c r="A346" s="70"/>
      <c r="B346" s="69"/>
      <c r="C346" s="610"/>
      <c r="D346" s="610"/>
      <c r="E346" s="610"/>
      <c r="F346" s="615"/>
      <c r="G346" s="615"/>
      <c r="H346" s="616"/>
      <c r="I346" s="616"/>
      <c r="J346" s="610"/>
      <c r="K346" s="610"/>
      <c r="L346" s="610"/>
      <c r="M346" s="610"/>
      <c r="N346" s="610"/>
      <c r="O346" s="610"/>
      <c r="P346" s="610"/>
      <c r="Q346" s="610"/>
      <c r="R346" s="16"/>
    </row>
    <row r="347" spans="1:18" s="47" customFormat="1" ht="3" customHeight="1">
      <c r="A347" s="68"/>
      <c r="B347" s="67"/>
      <c r="C347" s="611"/>
      <c r="D347" s="611"/>
      <c r="E347" s="611"/>
      <c r="F347" s="611"/>
      <c r="G347" s="611"/>
      <c r="H347" s="583"/>
      <c r="I347" s="583"/>
      <c r="J347" s="612"/>
      <c r="K347" s="612"/>
      <c r="L347" s="613"/>
      <c r="M347" s="613"/>
      <c r="N347" s="612"/>
      <c r="O347" s="612"/>
      <c r="P347" s="612"/>
      <c r="Q347" s="612"/>
      <c r="R347" s="65"/>
    </row>
    <row r="348" spans="1:18" s="47" customFormat="1" ht="10.5" customHeight="1">
      <c r="A348" s="607"/>
      <c r="B348" s="608"/>
      <c r="C348" s="609" t="s">
        <v>70</v>
      </c>
      <c r="D348" s="609"/>
      <c r="E348" s="609"/>
      <c r="F348" s="609" t="s">
        <v>96</v>
      </c>
      <c r="G348" s="609"/>
      <c r="H348" s="589">
        <v>0</v>
      </c>
      <c r="I348" s="589"/>
      <c r="J348" s="590" t="s">
        <v>8</v>
      </c>
      <c r="K348" s="590"/>
      <c r="L348" s="584">
        <v>100000</v>
      </c>
      <c r="M348" s="584"/>
      <c r="N348" s="584">
        <v>150000</v>
      </c>
      <c r="O348" s="584"/>
      <c r="P348" s="584">
        <v>150000</v>
      </c>
      <c r="Q348" s="584"/>
      <c r="R348" s="60">
        <v>150000</v>
      </c>
    </row>
    <row r="349" spans="1:18" s="47" customFormat="1" ht="10.5" customHeight="1">
      <c r="A349" s="607"/>
      <c r="B349" s="608"/>
      <c r="C349" s="609"/>
      <c r="D349" s="609"/>
      <c r="E349" s="609"/>
      <c r="F349" s="609"/>
      <c r="G349" s="609"/>
      <c r="H349" s="589"/>
      <c r="I349" s="589"/>
      <c r="J349" s="585" t="s">
        <v>53</v>
      </c>
      <c r="K349" s="585"/>
      <c r="L349" s="606"/>
      <c r="M349" s="606"/>
      <c r="N349" s="587">
        <v>0</v>
      </c>
      <c r="O349" s="587"/>
      <c r="P349" s="587">
        <v>0</v>
      </c>
      <c r="Q349" s="587"/>
      <c r="R349" s="52">
        <v>0</v>
      </c>
    </row>
    <row r="350" spans="1:18" s="47" customFormat="1" ht="10.5" customHeight="1">
      <c r="A350" s="607"/>
      <c r="B350" s="608"/>
      <c r="C350" s="609"/>
      <c r="D350" s="609"/>
      <c r="E350" s="609"/>
      <c r="F350" s="609"/>
      <c r="G350" s="609"/>
      <c r="H350" s="589"/>
      <c r="I350" s="589"/>
      <c r="J350" s="585" t="s">
        <v>52</v>
      </c>
      <c r="K350" s="585"/>
      <c r="L350" s="587" t="s">
        <v>12</v>
      </c>
      <c r="M350" s="587"/>
      <c r="N350" s="587" t="s">
        <v>12</v>
      </c>
      <c r="O350" s="587"/>
      <c r="P350" s="587" t="s">
        <v>12</v>
      </c>
      <c r="Q350" s="587"/>
      <c r="R350" s="52" t="s">
        <v>12</v>
      </c>
    </row>
    <row r="351" spans="1:18" s="47" customFormat="1" ht="15" customHeight="1">
      <c r="A351" s="607"/>
      <c r="B351" s="608"/>
      <c r="C351" s="609"/>
      <c r="D351" s="609"/>
      <c r="E351" s="609"/>
      <c r="F351" s="609"/>
      <c r="G351" s="609"/>
      <c r="H351" s="589"/>
      <c r="I351" s="589"/>
      <c r="J351" s="592" t="s">
        <v>15</v>
      </c>
      <c r="K351" s="592"/>
      <c r="L351" s="593">
        <v>100000</v>
      </c>
      <c r="M351" s="593"/>
      <c r="N351" s="593">
        <v>150000</v>
      </c>
      <c r="O351" s="593"/>
      <c r="P351" s="583"/>
      <c r="Q351" s="583"/>
      <c r="R351" s="48"/>
    </row>
    <row r="352" spans="1:18" s="47" customFormat="1" ht="18" customHeight="1"/>
    <row r="353" spans="1:18" s="47" customFormat="1" ht="5.85" customHeight="1"/>
    <row r="354" spans="1:18" s="47" customFormat="1" ht="10.5" customHeight="1">
      <c r="A354" s="602"/>
      <c r="B354" s="603" t="s">
        <v>95</v>
      </c>
      <c r="C354" s="603"/>
      <c r="D354" s="603"/>
      <c r="E354" s="603"/>
      <c r="F354" s="580" t="s">
        <v>94</v>
      </c>
      <c r="G354" s="580"/>
      <c r="H354" s="604">
        <v>0</v>
      </c>
      <c r="I354" s="604"/>
      <c r="J354" s="605" t="s">
        <v>8</v>
      </c>
      <c r="K354" s="605"/>
      <c r="L354" s="599">
        <v>150565.78</v>
      </c>
      <c r="M354" s="599"/>
      <c r="N354" s="599">
        <v>150000</v>
      </c>
      <c r="O354" s="599"/>
      <c r="P354" s="599">
        <v>150000</v>
      </c>
      <c r="Q354" s="599"/>
      <c r="R354" s="63">
        <v>150000</v>
      </c>
    </row>
    <row r="355" spans="1:18" s="47" customFormat="1" ht="10.5" customHeight="1">
      <c r="A355" s="602"/>
      <c r="B355" s="603"/>
      <c r="C355" s="603"/>
      <c r="D355" s="603"/>
      <c r="E355" s="603"/>
      <c r="F355" s="580"/>
      <c r="G355" s="580"/>
      <c r="H355" s="604"/>
      <c r="I355" s="604"/>
      <c r="J355" s="600" t="s">
        <v>53</v>
      </c>
      <c r="K355" s="600"/>
      <c r="L355" s="601"/>
      <c r="M355" s="601"/>
      <c r="N355" s="595">
        <v>0</v>
      </c>
      <c r="O355" s="595"/>
      <c r="P355" s="595">
        <v>0</v>
      </c>
      <c r="Q355" s="595"/>
      <c r="R355" s="62">
        <v>0</v>
      </c>
    </row>
    <row r="356" spans="1:18" s="47" customFormat="1" ht="10.5" customHeight="1">
      <c r="A356" s="602"/>
      <c r="B356" s="603"/>
      <c r="C356" s="603"/>
      <c r="D356" s="603"/>
      <c r="E356" s="603"/>
      <c r="F356" s="580"/>
      <c r="G356" s="580"/>
      <c r="H356" s="604"/>
      <c r="I356" s="604"/>
      <c r="J356" s="600" t="s">
        <v>52</v>
      </c>
      <c r="K356" s="600"/>
      <c r="L356" s="595" t="s">
        <v>12</v>
      </c>
      <c r="M356" s="595"/>
      <c r="N356" s="595" t="s">
        <v>12</v>
      </c>
      <c r="O356" s="595"/>
      <c r="P356" s="595" t="s">
        <v>12</v>
      </c>
      <c r="Q356" s="595"/>
      <c r="R356" s="62" t="s">
        <v>12</v>
      </c>
    </row>
    <row r="357" spans="1:18" s="47" customFormat="1" ht="10.5" customHeight="1">
      <c r="A357" s="602"/>
      <c r="B357" s="603"/>
      <c r="C357" s="603"/>
      <c r="D357" s="603"/>
      <c r="E357" s="603"/>
      <c r="F357" s="580"/>
      <c r="G357" s="580"/>
      <c r="H357" s="604"/>
      <c r="I357" s="604"/>
      <c r="J357" s="596" t="s">
        <v>15</v>
      </c>
      <c r="K357" s="596"/>
      <c r="L357" s="597">
        <v>150565.78</v>
      </c>
      <c r="M357" s="597"/>
      <c r="N357" s="597">
        <v>150000</v>
      </c>
      <c r="O357" s="597"/>
      <c r="P357" s="598"/>
      <c r="Q357" s="598"/>
      <c r="R357" s="61"/>
    </row>
    <row r="358" spans="1:18" s="47" customFormat="1" ht="31.5" customHeight="1"/>
    <row r="359" spans="1:18" s="47" customFormat="1" ht="6.75" customHeight="1"/>
    <row r="360" spans="1:18" s="47" customFormat="1" ht="3" customHeight="1">
      <c r="A360" s="76"/>
      <c r="B360" s="623"/>
      <c r="C360" s="623"/>
      <c r="D360" s="77" t="s">
        <v>66</v>
      </c>
      <c r="E360" s="76"/>
      <c r="F360" s="77" t="s">
        <v>65</v>
      </c>
      <c r="G360" s="623"/>
      <c r="H360" s="623"/>
      <c r="I360" s="623"/>
      <c r="J360" s="623"/>
      <c r="K360" s="623"/>
      <c r="L360" s="623"/>
      <c r="M360" s="623"/>
      <c r="N360" s="623"/>
      <c r="O360" s="623"/>
      <c r="P360" s="623"/>
      <c r="Q360" s="623"/>
      <c r="R360" s="623"/>
    </row>
    <row r="361" spans="1:18" s="47" customFormat="1" ht="13.5" customHeight="1">
      <c r="A361" s="75"/>
      <c r="B361" s="574" t="s">
        <v>93</v>
      </c>
      <c r="C361" s="574"/>
      <c r="D361" s="574"/>
      <c r="E361" s="74"/>
      <c r="F361" s="582" t="s">
        <v>89</v>
      </c>
      <c r="G361" s="582"/>
      <c r="H361" s="582"/>
      <c r="I361" s="582"/>
      <c r="J361" s="582"/>
      <c r="K361" s="582"/>
      <c r="L361" s="582"/>
      <c r="M361" s="582"/>
      <c r="N361" s="582"/>
      <c r="O361" s="582"/>
      <c r="P361" s="582"/>
      <c r="Q361" s="582"/>
      <c r="R361" s="582"/>
    </row>
    <row r="362" spans="1:18" s="47" customFormat="1" ht="12.6" customHeight="1"/>
    <row r="363" spans="1:18" s="47" customFormat="1" ht="15" customHeight="1">
      <c r="A363" s="73" t="s">
        <v>92</v>
      </c>
      <c r="B363" s="72"/>
      <c r="C363" s="624" t="s">
        <v>79</v>
      </c>
      <c r="D363" s="624"/>
      <c r="E363" s="624"/>
      <c r="F363" s="625" t="s">
        <v>91</v>
      </c>
      <c r="G363" s="625"/>
      <c r="H363" s="625"/>
      <c r="I363" s="625"/>
      <c r="J363" s="625"/>
      <c r="K363" s="625"/>
      <c r="L363" s="625"/>
      <c r="M363" s="625"/>
      <c r="N363" s="625"/>
      <c r="O363" s="625"/>
      <c r="P363" s="625"/>
      <c r="Q363" s="625"/>
      <c r="R363" s="625"/>
    </row>
    <row r="364" spans="1:18" s="47" customFormat="1" ht="3" customHeight="1">
      <c r="A364" s="70"/>
      <c r="B364" s="69"/>
      <c r="C364" s="610"/>
      <c r="D364" s="610"/>
      <c r="E364" s="610"/>
      <c r="F364" s="626"/>
      <c r="G364" s="626"/>
      <c r="H364" s="610"/>
      <c r="I364" s="610"/>
      <c r="J364" s="610"/>
      <c r="K364" s="610"/>
      <c r="L364" s="610"/>
      <c r="M364" s="610"/>
      <c r="N364" s="610"/>
      <c r="O364" s="610"/>
      <c r="P364" s="610"/>
      <c r="Q364" s="610"/>
      <c r="R364" s="16"/>
    </row>
    <row r="365" spans="1:18" s="47" customFormat="1" ht="10.5" customHeight="1">
      <c r="A365" s="620"/>
      <c r="B365" s="69"/>
      <c r="C365" s="614" t="s">
        <v>74</v>
      </c>
      <c r="D365" s="614"/>
      <c r="E365" s="614"/>
      <c r="F365" s="621" t="s">
        <v>73</v>
      </c>
      <c r="G365" s="621"/>
      <c r="H365" s="622">
        <v>0</v>
      </c>
      <c r="I365" s="622"/>
      <c r="J365" s="614" t="s">
        <v>8</v>
      </c>
      <c r="K365" s="614"/>
      <c r="L365" s="578">
        <v>100000</v>
      </c>
      <c r="M365" s="578"/>
      <c r="N365" s="578">
        <v>100000</v>
      </c>
      <c r="O365" s="578"/>
      <c r="P365" s="578">
        <v>100000</v>
      </c>
      <c r="Q365" s="578"/>
      <c r="R365" s="12">
        <v>100000</v>
      </c>
    </row>
    <row r="366" spans="1:18" s="47" customFormat="1" ht="10.5" customHeight="1">
      <c r="A366" s="620"/>
      <c r="B366" s="69"/>
      <c r="C366" s="614"/>
      <c r="D366" s="614"/>
      <c r="E366" s="614"/>
      <c r="F366" s="621"/>
      <c r="G366" s="621"/>
      <c r="H366" s="622"/>
      <c r="I366" s="622"/>
      <c r="J366" s="617" t="s">
        <v>53</v>
      </c>
      <c r="K366" s="617"/>
      <c r="L366" s="618"/>
      <c r="M366" s="618"/>
      <c r="N366" s="619">
        <v>0</v>
      </c>
      <c r="O366" s="619"/>
      <c r="P366" s="619">
        <v>0</v>
      </c>
      <c r="Q366" s="619"/>
      <c r="R366" s="71">
        <v>0</v>
      </c>
    </row>
    <row r="367" spans="1:18" s="47" customFormat="1" ht="10.5" customHeight="1">
      <c r="A367" s="620"/>
      <c r="B367" s="69"/>
      <c r="C367" s="614"/>
      <c r="D367" s="614"/>
      <c r="E367" s="614"/>
      <c r="F367" s="621"/>
      <c r="G367" s="621"/>
      <c r="H367" s="622"/>
      <c r="I367" s="622"/>
      <c r="J367" s="617" t="s">
        <v>52</v>
      </c>
      <c r="K367" s="617"/>
      <c r="L367" s="619" t="s">
        <v>12</v>
      </c>
      <c r="M367" s="619"/>
      <c r="N367" s="619" t="s">
        <v>12</v>
      </c>
      <c r="O367" s="619"/>
      <c r="P367" s="619" t="s">
        <v>12</v>
      </c>
      <c r="Q367" s="619"/>
      <c r="R367" s="71" t="s">
        <v>12</v>
      </c>
    </row>
    <row r="368" spans="1:18" s="47" customFormat="1" ht="10.5" customHeight="1">
      <c r="A368" s="620"/>
      <c r="B368" s="69"/>
      <c r="C368" s="614"/>
      <c r="D368" s="614"/>
      <c r="E368" s="614"/>
      <c r="F368" s="621"/>
      <c r="G368" s="621"/>
      <c r="H368" s="622"/>
      <c r="I368" s="622"/>
      <c r="J368" s="614" t="s">
        <v>15</v>
      </c>
      <c r="K368" s="614"/>
      <c r="L368" s="578">
        <v>100000</v>
      </c>
      <c r="M368" s="578"/>
      <c r="N368" s="578">
        <v>100000</v>
      </c>
      <c r="O368" s="578"/>
      <c r="P368" s="610"/>
      <c r="Q368" s="610"/>
      <c r="R368" s="16"/>
    </row>
    <row r="369" spans="1:18" s="47" customFormat="1" ht="3" customHeight="1">
      <c r="A369" s="70"/>
      <c r="B369" s="69"/>
      <c r="C369" s="610"/>
      <c r="D369" s="610"/>
      <c r="E369" s="610"/>
      <c r="F369" s="615"/>
      <c r="G369" s="615"/>
      <c r="H369" s="616"/>
      <c r="I369" s="616"/>
      <c r="J369" s="610"/>
      <c r="K369" s="610"/>
      <c r="L369" s="610"/>
      <c r="M369" s="610"/>
      <c r="N369" s="610"/>
      <c r="O369" s="610"/>
      <c r="P369" s="610"/>
      <c r="Q369" s="610"/>
      <c r="R369" s="16"/>
    </row>
    <row r="370" spans="1:18" s="47" customFormat="1" ht="3" customHeight="1">
      <c r="A370" s="68"/>
      <c r="B370" s="67"/>
      <c r="C370" s="611"/>
      <c r="D370" s="611"/>
      <c r="E370" s="611"/>
      <c r="F370" s="611"/>
      <c r="G370" s="611"/>
      <c r="H370" s="583"/>
      <c r="I370" s="583"/>
      <c r="J370" s="612"/>
      <c r="K370" s="612"/>
      <c r="L370" s="613"/>
      <c r="M370" s="613"/>
      <c r="N370" s="612"/>
      <c r="O370" s="612"/>
      <c r="P370" s="612"/>
      <c r="Q370" s="612"/>
      <c r="R370" s="65"/>
    </row>
    <row r="371" spans="1:18" s="47" customFormat="1" ht="10.5" customHeight="1">
      <c r="A371" s="607"/>
      <c r="B371" s="608"/>
      <c r="C371" s="609" t="s">
        <v>78</v>
      </c>
      <c r="D371" s="609"/>
      <c r="E371" s="609"/>
      <c r="F371" s="609" t="s">
        <v>91</v>
      </c>
      <c r="G371" s="609"/>
      <c r="H371" s="589">
        <v>0</v>
      </c>
      <c r="I371" s="589"/>
      <c r="J371" s="590" t="s">
        <v>8</v>
      </c>
      <c r="K371" s="590"/>
      <c r="L371" s="584">
        <v>100000</v>
      </c>
      <c r="M371" s="584"/>
      <c r="N371" s="584">
        <v>100000</v>
      </c>
      <c r="O371" s="584"/>
      <c r="P371" s="584">
        <v>100000</v>
      </c>
      <c r="Q371" s="584"/>
      <c r="R371" s="60">
        <v>100000</v>
      </c>
    </row>
    <row r="372" spans="1:18" s="47" customFormat="1" ht="10.5" customHeight="1">
      <c r="A372" s="607"/>
      <c r="B372" s="608"/>
      <c r="C372" s="609"/>
      <c r="D372" s="609"/>
      <c r="E372" s="609"/>
      <c r="F372" s="609"/>
      <c r="G372" s="609"/>
      <c r="H372" s="589"/>
      <c r="I372" s="589"/>
      <c r="J372" s="585" t="s">
        <v>53</v>
      </c>
      <c r="K372" s="585"/>
      <c r="L372" s="606"/>
      <c r="M372" s="606"/>
      <c r="N372" s="587">
        <v>0</v>
      </c>
      <c r="O372" s="587"/>
      <c r="P372" s="587">
        <v>0</v>
      </c>
      <c r="Q372" s="587"/>
      <c r="R372" s="52">
        <v>0</v>
      </c>
    </row>
    <row r="373" spans="1:18" s="47" customFormat="1" ht="10.5" customHeight="1">
      <c r="A373" s="607"/>
      <c r="B373" s="608"/>
      <c r="C373" s="609"/>
      <c r="D373" s="609"/>
      <c r="E373" s="609"/>
      <c r="F373" s="609"/>
      <c r="G373" s="609"/>
      <c r="H373" s="589"/>
      <c r="I373" s="589"/>
      <c r="J373" s="585" t="s">
        <v>52</v>
      </c>
      <c r="K373" s="585"/>
      <c r="L373" s="587" t="s">
        <v>12</v>
      </c>
      <c r="M373" s="587"/>
      <c r="N373" s="587" t="s">
        <v>12</v>
      </c>
      <c r="O373" s="587"/>
      <c r="P373" s="587" t="s">
        <v>12</v>
      </c>
      <c r="Q373" s="587"/>
      <c r="R373" s="52" t="s">
        <v>12</v>
      </c>
    </row>
    <row r="374" spans="1:18" s="47" customFormat="1" ht="15" customHeight="1">
      <c r="A374" s="607"/>
      <c r="B374" s="608"/>
      <c r="C374" s="609"/>
      <c r="D374" s="609"/>
      <c r="E374" s="609"/>
      <c r="F374" s="609"/>
      <c r="G374" s="609"/>
      <c r="H374" s="589"/>
      <c r="I374" s="589"/>
      <c r="J374" s="592" t="s">
        <v>15</v>
      </c>
      <c r="K374" s="592"/>
      <c r="L374" s="593">
        <v>100000</v>
      </c>
      <c r="M374" s="593"/>
      <c r="N374" s="593">
        <v>100000</v>
      </c>
      <c r="O374" s="593"/>
      <c r="P374" s="583"/>
      <c r="Q374" s="583"/>
      <c r="R374" s="48"/>
    </row>
    <row r="375" spans="1:18" s="47" customFormat="1" ht="10.5" customHeight="1"/>
    <row r="376" spans="1:18" s="47" customFormat="1" ht="5.25" hidden="1" customHeight="1"/>
    <row r="377" spans="1:18" s="47" customFormat="1" ht="10.5" customHeight="1">
      <c r="A377" s="602"/>
      <c r="B377" s="603" t="s">
        <v>90</v>
      </c>
      <c r="C377" s="603"/>
      <c r="D377" s="603"/>
      <c r="E377" s="603"/>
      <c r="F377" s="580" t="s">
        <v>89</v>
      </c>
      <c r="G377" s="580"/>
      <c r="H377" s="604">
        <v>0</v>
      </c>
      <c r="I377" s="604"/>
      <c r="J377" s="605" t="s">
        <v>8</v>
      </c>
      <c r="K377" s="605"/>
      <c r="L377" s="599">
        <v>100000</v>
      </c>
      <c r="M377" s="599"/>
      <c r="N377" s="599">
        <v>100000</v>
      </c>
      <c r="O377" s="599"/>
      <c r="P377" s="599">
        <v>100000</v>
      </c>
      <c r="Q377" s="599"/>
      <c r="R377" s="63">
        <v>100000</v>
      </c>
    </row>
    <row r="378" spans="1:18" s="47" customFormat="1" ht="10.5" customHeight="1">
      <c r="A378" s="602"/>
      <c r="B378" s="603"/>
      <c r="C378" s="603"/>
      <c r="D378" s="603"/>
      <c r="E378" s="603"/>
      <c r="F378" s="580"/>
      <c r="G378" s="580"/>
      <c r="H378" s="604"/>
      <c r="I378" s="604"/>
      <c r="J378" s="600" t="s">
        <v>53</v>
      </c>
      <c r="K378" s="600"/>
      <c r="L378" s="601"/>
      <c r="M378" s="601"/>
      <c r="N378" s="595">
        <v>0</v>
      </c>
      <c r="O378" s="595"/>
      <c r="P378" s="595">
        <v>0</v>
      </c>
      <c r="Q378" s="595"/>
      <c r="R378" s="62">
        <v>0</v>
      </c>
    </row>
    <row r="379" spans="1:18" s="47" customFormat="1" ht="10.5" customHeight="1">
      <c r="A379" s="602"/>
      <c r="B379" s="603"/>
      <c r="C379" s="603"/>
      <c r="D379" s="603"/>
      <c r="E379" s="603"/>
      <c r="F379" s="580"/>
      <c r="G379" s="580"/>
      <c r="H379" s="604"/>
      <c r="I379" s="604"/>
      <c r="J379" s="600" t="s">
        <v>52</v>
      </c>
      <c r="K379" s="600"/>
      <c r="L379" s="595" t="s">
        <v>12</v>
      </c>
      <c r="M379" s="595"/>
      <c r="N379" s="595" t="s">
        <v>12</v>
      </c>
      <c r="O379" s="595"/>
      <c r="P379" s="595" t="s">
        <v>12</v>
      </c>
      <c r="Q379" s="595"/>
      <c r="R379" s="62" t="s">
        <v>12</v>
      </c>
    </row>
    <row r="380" spans="1:18" s="47" customFormat="1" ht="10.5" customHeight="1">
      <c r="A380" s="602"/>
      <c r="B380" s="603"/>
      <c r="C380" s="603"/>
      <c r="D380" s="603"/>
      <c r="E380" s="603"/>
      <c r="F380" s="580"/>
      <c r="G380" s="580"/>
      <c r="H380" s="604"/>
      <c r="I380" s="604"/>
      <c r="J380" s="596" t="s">
        <v>15</v>
      </c>
      <c r="K380" s="596"/>
      <c r="L380" s="597">
        <v>100000</v>
      </c>
      <c r="M380" s="597"/>
      <c r="N380" s="597">
        <v>100000</v>
      </c>
      <c r="O380" s="597"/>
      <c r="P380" s="598"/>
      <c r="Q380" s="598"/>
      <c r="R380" s="61"/>
    </row>
    <row r="381" spans="1:18" s="47" customFormat="1" ht="7.5" customHeight="1"/>
    <row r="382" spans="1:18" s="47" customFormat="1" ht="6.75" hidden="1" customHeight="1"/>
    <row r="383" spans="1:18" s="47" customFormat="1" ht="3" customHeight="1">
      <c r="A383" s="76"/>
      <c r="B383" s="623"/>
      <c r="C383" s="623"/>
      <c r="D383" s="77" t="s">
        <v>66</v>
      </c>
      <c r="E383" s="76"/>
      <c r="F383" s="77" t="s">
        <v>65</v>
      </c>
      <c r="G383" s="623"/>
      <c r="H383" s="623"/>
      <c r="I383" s="623"/>
      <c r="J383" s="623"/>
      <c r="K383" s="623"/>
      <c r="L383" s="623"/>
      <c r="M383" s="623"/>
      <c r="N383" s="623"/>
      <c r="O383" s="623"/>
      <c r="P383" s="623"/>
      <c r="Q383" s="623"/>
      <c r="R383" s="623"/>
    </row>
    <row r="384" spans="1:18" s="47" customFormat="1" ht="13.5" customHeight="1">
      <c r="A384" s="75"/>
      <c r="B384" s="574" t="s">
        <v>88</v>
      </c>
      <c r="C384" s="574"/>
      <c r="D384" s="574"/>
      <c r="E384" s="74"/>
      <c r="F384" s="582" t="s">
        <v>84</v>
      </c>
      <c r="G384" s="582"/>
      <c r="H384" s="582"/>
      <c r="I384" s="582"/>
      <c r="J384" s="582"/>
      <c r="K384" s="582"/>
      <c r="L384" s="582"/>
      <c r="M384" s="582"/>
      <c r="N384" s="582"/>
      <c r="O384" s="582"/>
      <c r="P384" s="582"/>
      <c r="Q384" s="582"/>
      <c r="R384" s="582"/>
    </row>
    <row r="385" spans="1:18" s="47" customFormat="1" ht="12.6" customHeight="1"/>
    <row r="386" spans="1:18" s="47" customFormat="1" ht="15" customHeight="1">
      <c r="A386" s="73" t="s">
        <v>87</v>
      </c>
      <c r="B386" s="72"/>
      <c r="C386" s="624" t="s">
        <v>79</v>
      </c>
      <c r="D386" s="624"/>
      <c r="E386" s="624"/>
      <c r="F386" s="625" t="s">
        <v>86</v>
      </c>
      <c r="G386" s="625"/>
      <c r="H386" s="625"/>
      <c r="I386" s="625"/>
      <c r="J386" s="625"/>
      <c r="K386" s="625"/>
      <c r="L386" s="625"/>
      <c r="M386" s="625"/>
      <c r="N386" s="625"/>
      <c r="O386" s="625"/>
      <c r="P386" s="625"/>
      <c r="Q386" s="625"/>
      <c r="R386" s="625"/>
    </row>
    <row r="387" spans="1:18" s="47" customFormat="1" ht="3" customHeight="1">
      <c r="A387" s="70"/>
      <c r="B387" s="69"/>
      <c r="C387" s="610"/>
      <c r="D387" s="610"/>
      <c r="E387" s="610"/>
      <c r="F387" s="626"/>
      <c r="G387" s="626"/>
      <c r="H387" s="610"/>
      <c r="I387" s="610"/>
      <c r="J387" s="610"/>
      <c r="K387" s="610"/>
      <c r="L387" s="610"/>
      <c r="M387" s="610"/>
      <c r="N387" s="610"/>
      <c r="O387" s="610"/>
      <c r="P387" s="610"/>
      <c r="Q387" s="610"/>
      <c r="R387" s="16"/>
    </row>
    <row r="388" spans="1:18" s="47" customFormat="1" ht="10.5" customHeight="1">
      <c r="A388" s="620"/>
      <c r="B388" s="69"/>
      <c r="C388" s="614" t="s">
        <v>74</v>
      </c>
      <c r="D388" s="614"/>
      <c r="E388" s="614"/>
      <c r="F388" s="621" t="s">
        <v>73</v>
      </c>
      <c r="G388" s="621"/>
      <c r="H388" s="622">
        <v>0</v>
      </c>
      <c r="I388" s="622"/>
      <c r="J388" s="614" t="s">
        <v>8</v>
      </c>
      <c r="K388" s="614"/>
      <c r="L388" s="578">
        <v>62000</v>
      </c>
      <c r="M388" s="578"/>
      <c r="N388" s="578">
        <v>62000</v>
      </c>
      <c r="O388" s="578"/>
      <c r="P388" s="578">
        <v>62000</v>
      </c>
      <c r="Q388" s="578"/>
      <c r="R388" s="12">
        <v>62000</v>
      </c>
    </row>
    <row r="389" spans="1:18" s="47" customFormat="1" ht="10.5" customHeight="1">
      <c r="A389" s="620"/>
      <c r="B389" s="69"/>
      <c r="C389" s="614"/>
      <c r="D389" s="614"/>
      <c r="E389" s="614"/>
      <c r="F389" s="621"/>
      <c r="G389" s="621"/>
      <c r="H389" s="622"/>
      <c r="I389" s="622"/>
      <c r="J389" s="617" t="s">
        <v>53</v>
      </c>
      <c r="K389" s="617"/>
      <c r="L389" s="618"/>
      <c r="M389" s="618"/>
      <c r="N389" s="619">
        <v>0</v>
      </c>
      <c r="O389" s="619"/>
      <c r="P389" s="619">
        <v>0</v>
      </c>
      <c r="Q389" s="619"/>
      <c r="R389" s="71">
        <v>0</v>
      </c>
    </row>
    <row r="390" spans="1:18" s="47" customFormat="1" ht="10.5" customHeight="1">
      <c r="A390" s="620"/>
      <c r="B390" s="69"/>
      <c r="C390" s="614"/>
      <c r="D390" s="614"/>
      <c r="E390" s="614"/>
      <c r="F390" s="621"/>
      <c r="G390" s="621"/>
      <c r="H390" s="622"/>
      <c r="I390" s="622"/>
      <c r="J390" s="617" t="s">
        <v>52</v>
      </c>
      <c r="K390" s="617"/>
      <c r="L390" s="619" t="s">
        <v>12</v>
      </c>
      <c r="M390" s="619"/>
      <c r="N390" s="619" t="s">
        <v>12</v>
      </c>
      <c r="O390" s="619"/>
      <c r="P390" s="619" t="s">
        <v>12</v>
      </c>
      <c r="Q390" s="619"/>
      <c r="R390" s="71" t="s">
        <v>12</v>
      </c>
    </row>
    <row r="391" spans="1:18" s="47" customFormat="1" ht="10.5" customHeight="1">
      <c r="A391" s="620"/>
      <c r="B391" s="69"/>
      <c r="C391" s="614"/>
      <c r="D391" s="614"/>
      <c r="E391" s="614"/>
      <c r="F391" s="621"/>
      <c r="G391" s="621"/>
      <c r="H391" s="622"/>
      <c r="I391" s="622"/>
      <c r="J391" s="614" t="s">
        <v>15</v>
      </c>
      <c r="K391" s="614"/>
      <c r="L391" s="578">
        <v>62000</v>
      </c>
      <c r="M391" s="578"/>
      <c r="N391" s="578">
        <v>62000</v>
      </c>
      <c r="O391" s="578"/>
      <c r="P391" s="610"/>
      <c r="Q391" s="610"/>
      <c r="R391" s="16"/>
    </row>
    <row r="392" spans="1:18" s="47" customFormat="1" ht="3" customHeight="1">
      <c r="A392" s="70"/>
      <c r="B392" s="69"/>
      <c r="C392" s="610"/>
      <c r="D392" s="610"/>
      <c r="E392" s="610"/>
      <c r="F392" s="615"/>
      <c r="G392" s="615"/>
      <c r="H392" s="616"/>
      <c r="I392" s="616"/>
      <c r="J392" s="610"/>
      <c r="K392" s="610"/>
      <c r="L392" s="610"/>
      <c r="M392" s="610"/>
      <c r="N392" s="610"/>
      <c r="O392" s="610"/>
      <c r="P392" s="610"/>
      <c r="Q392" s="610"/>
      <c r="R392" s="16"/>
    </row>
    <row r="393" spans="1:18" s="47" customFormat="1" ht="3" customHeight="1">
      <c r="A393" s="68"/>
      <c r="B393" s="67"/>
      <c r="C393" s="611"/>
      <c r="D393" s="611"/>
      <c r="E393" s="611"/>
      <c r="F393" s="611"/>
      <c r="G393" s="611"/>
      <c r="H393" s="583"/>
      <c r="I393" s="583"/>
      <c r="J393" s="612"/>
      <c r="K393" s="612"/>
      <c r="L393" s="613"/>
      <c r="M393" s="613"/>
      <c r="N393" s="612"/>
      <c r="O393" s="612"/>
      <c r="P393" s="612"/>
      <c r="Q393" s="612"/>
      <c r="R393" s="65"/>
    </row>
    <row r="394" spans="1:18" s="47" customFormat="1" ht="10.5" customHeight="1">
      <c r="A394" s="607"/>
      <c r="B394" s="608"/>
      <c r="C394" s="609" t="s">
        <v>78</v>
      </c>
      <c r="D394" s="609"/>
      <c r="E394" s="609"/>
      <c r="F394" s="609" t="s">
        <v>86</v>
      </c>
      <c r="G394" s="609"/>
      <c r="H394" s="589">
        <v>0</v>
      </c>
      <c r="I394" s="589"/>
      <c r="J394" s="590" t="s">
        <v>8</v>
      </c>
      <c r="K394" s="590"/>
      <c r="L394" s="584">
        <v>62000</v>
      </c>
      <c r="M394" s="584"/>
      <c r="N394" s="584">
        <v>62000</v>
      </c>
      <c r="O394" s="584"/>
      <c r="P394" s="584">
        <v>62000</v>
      </c>
      <c r="Q394" s="584"/>
      <c r="R394" s="60">
        <v>62000</v>
      </c>
    </row>
    <row r="395" spans="1:18" s="47" customFormat="1" ht="10.5" customHeight="1">
      <c r="A395" s="607"/>
      <c r="B395" s="608"/>
      <c r="C395" s="609"/>
      <c r="D395" s="609"/>
      <c r="E395" s="609"/>
      <c r="F395" s="609"/>
      <c r="G395" s="609"/>
      <c r="H395" s="589"/>
      <c r="I395" s="589"/>
      <c r="J395" s="585" t="s">
        <v>53</v>
      </c>
      <c r="K395" s="585"/>
      <c r="L395" s="606"/>
      <c r="M395" s="606"/>
      <c r="N395" s="587">
        <v>0</v>
      </c>
      <c r="O395" s="587"/>
      <c r="P395" s="587">
        <v>0</v>
      </c>
      <c r="Q395" s="587"/>
      <c r="R395" s="52">
        <v>0</v>
      </c>
    </row>
    <row r="396" spans="1:18" s="47" customFormat="1" ht="10.5" customHeight="1">
      <c r="A396" s="607"/>
      <c r="B396" s="608"/>
      <c r="C396" s="609"/>
      <c r="D396" s="609"/>
      <c r="E396" s="609"/>
      <c r="F396" s="609"/>
      <c r="G396" s="609"/>
      <c r="H396" s="589"/>
      <c r="I396" s="589"/>
      <c r="J396" s="585" t="s">
        <v>52</v>
      </c>
      <c r="K396" s="585"/>
      <c r="L396" s="587" t="s">
        <v>12</v>
      </c>
      <c r="M396" s="587"/>
      <c r="N396" s="587" t="s">
        <v>12</v>
      </c>
      <c r="O396" s="587"/>
      <c r="P396" s="587" t="s">
        <v>12</v>
      </c>
      <c r="Q396" s="587"/>
      <c r="R396" s="52" t="s">
        <v>12</v>
      </c>
    </row>
    <row r="397" spans="1:18" s="47" customFormat="1" ht="15" customHeight="1">
      <c r="A397" s="607"/>
      <c r="B397" s="608"/>
      <c r="C397" s="609"/>
      <c r="D397" s="609"/>
      <c r="E397" s="609"/>
      <c r="F397" s="609"/>
      <c r="G397" s="609"/>
      <c r="H397" s="589"/>
      <c r="I397" s="589"/>
      <c r="J397" s="592" t="s">
        <v>15</v>
      </c>
      <c r="K397" s="592"/>
      <c r="L397" s="593">
        <v>62000</v>
      </c>
      <c r="M397" s="593"/>
      <c r="N397" s="593">
        <v>62000</v>
      </c>
      <c r="O397" s="593"/>
      <c r="P397" s="583"/>
      <c r="Q397" s="583"/>
      <c r="R397" s="48"/>
    </row>
    <row r="398" spans="1:18" s="47" customFormat="1" ht="9" customHeight="1"/>
    <row r="399" spans="1:18" s="47" customFormat="1" ht="5.85" customHeight="1"/>
    <row r="400" spans="1:18" s="47" customFormat="1" ht="10.5" customHeight="1">
      <c r="A400" s="602"/>
      <c r="B400" s="603" t="s">
        <v>85</v>
      </c>
      <c r="C400" s="603"/>
      <c r="D400" s="603"/>
      <c r="E400" s="603"/>
      <c r="F400" s="580" t="s">
        <v>84</v>
      </c>
      <c r="G400" s="580"/>
      <c r="H400" s="604">
        <v>0</v>
      </c>
      <c r="I400" s="604"/>
      <c r="J400" s="605" t="s">
        <v>8</v>
      </c>
      <c r="K400" s="605"/>
      <c r="L400" s="599">
        <v>62000</v>
      </c>
      <c r="M400" s="599"/>
      <c r="N400" s="599">
        <v>62000</v>
      </c>
      <c r="O400" s="599"/>
      <c r="P400" s="599">
        <v>62000</v>
      </c>
      <c r="Q400" s="599"/>
      <c r="R400" s="63">
        <v>62000</v>
      </c>
    </row>
    <row r="401" spans="1:18" s="47" customFormat="1" ht="10.5" customHeight="1">
      <c r="A401" s="602"/>
      <c r="B401" s="603"/>
      <c r="C401" s="603"/>
      <c r="D401" s="603"/>
      <c r="E401" s="603"/>
      <c r="F401" s="580"/>
      <c r="G401" s="580"/>
      <c r="H401" s="604"/>
      <c r="I401" s="604"/>
      <c r="J401" s="600" t="s">
        <v>53</v>
      </c>
      <c r="K401" s="600"/>
      <c r="L401" s="601"/>
      <c r="M401" s="601"/>
      <c r="N401" s="595">
        <v>0</v>
      </c>
      <c r="O401" s="595"/>
      <c r="P401" s="595">
        <v>0</v>
      </c>
      <c r="Q401" s="595"/>
      <c r="R401" s="62">
        <v>0</v>
      </c>
    </row>
    <row r="402" spans="1:18" s="47" customFormat="1" ht="10.5" customHeight="1">
      <c r="A402" s="602"/>
      <c r="B402" s="603"/>
      <c r="C402" s="603"/>
      <c r="D402" s="603"/>
      <c r="E402" s="603"/>
      <c r="F402" s="580"/>
      <c r="G402" s="580"/>
      <c r="H402" s="604"/>
      <c r="I402" s="604"/>
      <c r="J402" s="600" t="s">
        <v>52</v>
      </c>
      <c r="K402" s="600"/>
      <c r="L402" s="595" t="s">
        <v>12</v>
      </c>
      <c r="M402" s="595"/>
      <c r="N402" s="595" t="s">
        <v>12</v>
      </c>
      <c r="O402" s="595"/>
      <c r="P402" s="595" t="s">
        <v>12</v>
      </c>
      <c r="Q402" s="595"/>
      <c r="R402" s="62" t="s">
        <v>12</v>
      </c>
    </row>
    <row r="403" spans="1:18" s="47" customFormat="1" ht="10.5" customHeight="1">
      <c r="A403" s="602"/>
      <c r="B403" s="603"/>
      <c r="C403" s="603"/>
      <c r="D403" s="603"/>
      <c r="E403" s="603"/>
      <c r="F403" s="580"/>
      <c r="G403" s="580"/>
      <c r="H403" s="604"/>
      <c r="I403" s="604"/>
      <c r="J403" s="596" t="s">
        <v>15</v>
      </c>
      <c r="K403" s="596"/>
      <c r="L403" s="597">
        <v>62000</v>
      </c>
      <c r="M403" s="597"/>
      <c r="N403" s="597">
        <v>62000</v>
      </c>
      <c r="O403" s="597"/>
      <c r="P403" s="598"/>
      <c r="Q403" s="598"/>
      <c r="R403" s="61"/>
    </row>
    <row r="404" spans="1:18" s="47" customFormat="1" ht="20.25" customHeight="1"/>
    <row r="405" spans="1:18" s="47" customFormat="1" ht="6.75" hidden="1" customHeight="1"/>
    <row r="406" spans="1:18" s="47" customFormat="1" ht="3" hidden="1" customHeight="1">
      <c r="A406" s="76"/>
      <c r="B406" s="623"/>
      <c r="C406" s="623"/>
      <c r="D406" s="77" t="s">
        <v>66</v>
      </c>
      <c r="E406" s="76"/>
      <c r="F406" s="77" t="s">
        <v>65</v>
      </c>
      <c r="G406" s="623"/>
      <c r="H406" s="623"/>
      <c r="I406" s="623"/>
      <c r="J406" s="623"/>
      <c r="K406" s="623"/>
      <c r="L406" s="623"/>
      <c r="M406" s="623"/>
      <c r="N406" s="623"/>
      <c r="O406" s="623"/>
      <c r="P406" s="623"/>
      <c r="Q406" s="623"/>
      <c r="R406" s="623"/>
    </row>
    <row r="407" spans="1:18" s="47" customFormat="1" ht="13.5" customHeight="1">
      <c r="A407" s="75"/>
      <c r="B407" s="574" t="s">
        <v>83</v>
      </c>
      <c r="C407" s="574"/>
      <c r="D407" s="574"/>
      <c r="E407" s="74"/>
      <c r="F407" s="582" t="s">
        <v>67</v>
      </c>
      <c r="G407" s="582"/>
      <c r="H407" s="582"/>
      <c r="I407" s="582"/>
      <c r="J407" s="582"/>
      <c r="K407" s="582"/>
      <c r="L407" s="582"/>
      <c r="M407" s="582"/>
      <c r="N407" s="582"/>
      <c r="O407" s="582"/>
      <c r="P407" s="582"/>
      <c r="Q407" s="582"/>
      <c r="R407" s="582"/>
    </row>
    <row r="408" spans="1:18" s="47" customFormat="1" ht="12.6" customHeight="1"/>
    <row r="409" spans="1:18" s="47" customFormat="1" ht="15" customHeight="1">
      <c r="A409" s="73" t="s">
        <v>82</v>
      </c>
      <c r="B409" s="72"/>
      <c r="C409" s="624" t="s">
        <v>62</v>
      </c>
      <c r="D409" s="624"/>
      <c r="E409" s="624"/>
      <c r="F409" s="625" t="s">
        <v>81</v>
      </c>
      <c r="G409" s="625"/>
      <c r="H409" s="625"/>
      <c r="I409" s="625"/>
      <c r="J409" s="625"/>
      <c r="K409" s="625"/>
      <c r="L409" s="625"/>
      <c r="M409" s="625"/>
      <c r="N409" s="625"/>
      <c r="O409" s="625"/>
      <c r="P409" s="625"/>
      <c r="Q409" s="625"/>
      <c r="R409" s="625"/>
    </row>
    <row r="410" spans="1:18" s="47" customFormat="1" ht="3" customHeight="1">
      <c r="A410" s="70"/>
      <c r="B410" s="69"/>
      <c r="C410" s="610"/>
      <c r="D410" s="610"/>
      <c r="E410" s="610"/>
      <c r="F410" s="626"/>
      <c r="G410" s="626"/>
      <c r="H410" s="610"/>
      <c r="I410" s="610"/>
      <c r="J410" s="610"/>
      <c r="K410" s="610"/>
      <c r="L410" s="610"/>
      <c r="M410" s="610"/>
      <c r="N410" s="610"/>
      <c r="O410" s="610"/>
      <c r="P410" s="610"/>
      <c r="Q410" s="610"/>
      <c r="R410" s="16"/>
    </row>
    <row r="411" spans="1:18" s="47" customFormat="1" ht="10.5" customHeight="1">
      <c r="A411" s="620"/>
      <c r="B411" s="69"/>
      <c r="C411" s="614" t="s">
        <v>74</v>
      </c>
      <c r="D411" s="614"/>
      <c r="E411" s="614"/>
      <c r="F411" s="621" t="s">
        <v>73</v>
      </c>
      <c r="G411" s="621"/>
      <c r="H411" s="622">
        <v>0</v>
      </c>
      <c r="I411" s="622"/>
      <c r="J411" s="614" t="s">
        <v>8</v>
      </c>
      <c r="K411" s="614"/>
      <c r="L411" s="578">
        <v>107139.32</v>
      </c>
      <c r="M411" s="578"/>
      <c r="N411" s="578">
        <v>61310</v>
      </c>
      <c r="O411" s="578"/>
      <c r="P411" s="578">
        <v>86310</v>
      </c>
      <c r="Q411" s="578"/>
      <c r="R411" s="12">
        <v>51310</v>
      </c>
    </row>
    <row r="412" spans="1:18" s="47" customFormat="1" ht="10.5" customHeight="1">
      <c r="A412" s="620"/>
      <c r="B412" s="69"/>
      <c r="C412" s="614"/>
      <c r="D412" s="614"/>
      <c r="E412" s="614"/>
      <c r="F412" s="621"/>
      <c r="G412" s="621"/>
      <c r="H412" s="622"/>
      <c r="I412" s="622"/>
      <c r="J412" s="617" t="s">
        <v>53</v>
      </c>
      <c r="K412" s="617"/>
      <c r="L412" s="618"/>
      <c r="M412" s="618"/>
      <c r="N412" s="619">
        <v>0</v>
      </c>
      <c r="O412" s="619"/>
      <c r="P412" s="619">
        <v>0</v>
      </c>
      <c r="Q412" s="619"/>
      <c r="R412" s="71">
        <v>0</v>
      </c>
    </row>
    <row r="413" spans="1:18" s="47" customFormat="1" ht="10.5" customHeight="1">
      <c r="A413" s="620"/>
      <c r="B413" s="69"/>
      <c r="C413" s="614"/>
      <c r="D413" s="614"/>
      <c r="E413" s="614"/>
      <c r="F413" s="621"/>
      <c r="G413" s="621"/>
      <c r="H413" s="622"/>
      <c r="I413" s="622"/>
      <c r="J413" s="617" t="s">
        <v>52</v>
      </c>
      <c r="K413" s="617"/>
      <c r="L413" s="619" t="s">
        <v>12</v>
      </c>
      <c r="M413" s="619"/>
      <c r="N413" s="619" t="s">
        <v>12</v>
      </c>
      <c r="O413" s="619"/>
      <c r="P413" s="619" t="s">
        <v>12</v>
      </c>
      <c r="Q413" s="619"/>
      <c r="R413" s="71" t="s">
        <v>12</v>
      </c>
    </row>
    <row r="414" spans="1:18" s="47" customFormat="1" ht="10.5" customHeight="1">
      <c r="A414" s="620"/>
      <c r="B414" s="69"/>
      <c r="C414" s="614"/>
      <c r="D414" s="614"/>
      <c r="E414" s="614"/>
      <c r="F414" s="621"/>
      <c r="G414" s="621"/>
      <c r="H414" s="622"/>
      <c r="I414" s="622"/>
      <c r="J414" s="614" t="s">
        <v>15</v>
      </c>
      <c r="K414" s="614"/>
      <c r="L414" s="578">
        <v>107139.32</v>
      </c>
      <c r="M414" s="578"/>
      <c r="N414" s="578">
        <v>61310</v>
      </c>
      <c r="O414" s="578"/>
      <c r="P414" s="610"/>
      <c r="Q414" s="610"/>
      <c r="R414" s="16"/>
    </row>
    <row r="415" spans="1:18" s="47" customFormat="1" ht="3" customHeight="1">
      <c r="A415" s="70"/>
      <c r="B415" s="69"/>
      <c r="C415" s="610"/>
      <c r="D415" s="610"/>
      <c r="E415" s="610"/>
      <c r="F415" s="615"/>
      <c r="G415" s="615"/>
      <c r="H415" s="616"/>
      <c r="I415" s="616"/>
      <c r="J415" s="610"/>
      <c r="K415" s="610"/>
      <c r="L415" s="610"/>
      <c r="M415" s="610"/>
      <c r="N415" s="610"/>
      <c r="O415" s="610"/>
      <c r="P415" s="610"/>
      <c r="Q415" s="610"/>
      <c r="R415" s="16"/>
    </row>
    <row r="416" spans="1:18" s="47" customFormat="1" ht="3" customHeight="1">
      <c r="A416" s="68"/>
      <c r="B416" s="67"/>
      <c r="C416" s="611"/>
      <c r="D416" s="611"/>
      <c r="E416" s="611"/>
      <c r="F416" s="611"/>
      <c r="G416" s="611"/>
      <c r="H416" s="583"/>
      <c r="I416" s="583"/>
      <c r="J416" s="612"/>
      <c r="K416" s="612"/>
      <c r="L416" s="613"/>
      <c r="M416" s="613"/>
      <c r="N416" s="612"/>
      <c r="O416" s="612"/>
      <c r="P416" s="612"/>
      <c r="Q416" s="612"/>
      <c r="R416" s="65"/>
    </row>
    <row r="417" spans="1:18" s="47" customFormat="1" ht="10.5" customHeight="1">
      <c r="A417" s="607"/>
      <c r="B417" s="608"/>
      <c r="C417" s="609" t="s">
        <v>59</v>
      </c>
      <c r="D417" s="609"/>
      <c r="E417" s="609"/>
      <c r="F417" s="609" t="s">
        <v>81</v>
      </c>
      <c r="G417" s="609"/>
      <c r="H417" s="589">
        <v>0</v>
      </c>
      <c r="I417" s="589"/>
      <c r="J417" s="590" t="s">
        <v>8</v>
      </c>
      <c r="K417" s="590"/>
      <c r="L417" s="584">
        <v>107139.32</v>
      </c>
      <c r="M417" s="584"/>
      <c r="N417" s="584">
        <v>61310</v>
      </c>
      <c r="O417" s="584"/>
      <c r="P417" s="584">
        <v>86310</v>
      </c>
      <c r="Q417" s="584"/>
      <c r="R417" s="60">
        <v>51310</v>
      </c>
    </row>
    <row r="418" spans="1:18" s="47" customFormat="1" ht="10.5" customHeight="1">
      <c r="A418" s="607"/>
      <c r="B418" s="608"/>
      <c r="C418" s="609"/>
      <c r="D418" s="609"/>
      <c r="E418" s="609"/>
      <c r="F418" s="609"/>
      <c r="G418" s="609"/>
      <c r="H418" s="589"/>
      <c r="I418" s="589"/>
      <c r="J418" s="585" t="s">
        <v>53</v>
      </c>
      <c r="K418" s="585"/>
      <c r="L418" s="606"/>
      <c r="M418" s="606"/>
      <c r="N418" s="587">
        <v>0</v>
      </c>
      <c r="O418" s="587"/>
      <c r="P418" s="587">
        <v>0</v>
      </c>
      <c r="Q418" s="587"/>
      <c r="R418" s="52">
        <v>0</v>
      </c>
    </row>
    <row r="419" spans="1:18" s="47" customFormat="1" ht="10.5" customHeight="1">
      <c r="A419" s="607"/>
      <c r="B419" s="608"/>
      <c r="C419" s="609"/>
      <c r="D419" s="609"/>
      <c r="E419" s="609"/>
      <c r="F419" s="609"/>
      <c r="G419" s="609"/>
      <c r="H419" s="589"/>
      <c r="I419" s="589"/>
      <c r="J419" s="585" t="s">
        <v>52</v>
      </c>
      <c r="K419" s="585"/>
      <c r="L419" s="587" t="s">
        <v>12</v>
      </c>
      <c r="M419" s="587"/>
      <c r="N419" s="587" t="s">
        <v>12</v>
      </c>
      <c r="O419" s="587"/>
      <c r="P419" s="587" t="s">
        <v>12</v>
      </c>
      <c r="Q419" s="587"/>
      <c r="R419" s="52" t="s">
        <v>12</v>
      </c>
    </row>
    <row r="420" spans="1:18" s="47" customFormat="1" ht="15" customHeight="1">
      <c r="A420" s="607"/>
      <c r="B420" s="608"/>
      <c r="C420" s="609"/>
      <c r="D420" s="609"/>
      <c r="E420" s="609"/>
      <c r="F420" s="609"/>
      <c r="G420" s="609"/>
      <c r="H420" s="589"/>
      <c r="I420" s="589"/>
      <c r="J420" s="592" t="s">
        <v>15</v>
      </c>
      <c r="K420" s="592"/>
      <c r="L420" s="593">
        <v>107139.32</v>
      </c>
      <c r="M420" s="593"/>
      <c r="N420" s="593">
        <v>61310</v>
      </c>
      <c r="O420" s="593"/>
      <c r="P420" s="583"/>
      <c r="Q420" s="583"/>
      <c r="R420" s="48"/>
    </row>
    <row r="421" spans="1:18" s="47" customFormat="1" ht="18" customHeight="1"/>
    <row r="422" spans="1:18" s="47" customFormat="1" ht="15" customHeight="1">
      <c r="A422" s="73" t="s">
        <v>80</v>
      </c>
      <c r="B422" s="72"/>
      <c r="C422" s="624" t="s">
        <v>79</v>
      </c>
      <c r="D422" s="624"/>
      <c r="E422" s="624"/>
      <c r="F422" s="625" t="s">
        <v>77</v>
      </c>
      <c r="G422" s="625"/>
      <c r="H422" s="625"/>
      <c r="I422" s="625"/>
      <c r="J422" s="625"/>
      <c r="K422" s="625"/>
      <c r="L422" s="625"/>
      <c r="M422" s="625"/>
      <c r="N422" s="625"/>
      <c r="O422" s="625"/>
      <c r="P422" s="625"/>
      <c r="Q422" s="625"/>
      <c r="R422" s="625"/>
    </row>
    <row r="423" spans="1:18" s="47" customFormat="1" ht="3" customHeight="1">
      <c r="A423" s="70"/>
      <c r="B423" s="69"/>
      <c r="C423" s="610"/>
      <c r="D423" s="610"/>
      <c r="E423" s="610"/>
      <c r="F423" s="626"/>
      <c r="G423" s="626"/>
      <c r="H423" s="610"/>
      <c r="I423" s="610"/>
      <c r="J423" s="610"/>
      <c r="K423" s="610"/>
      <c r="L423" s="610"/>
      <c r="M423" s="610"/>
      <c r="N423" s="610"/>
      <c r="O423" s="610"/>
      <c r="P423" s="610"/>
      <c r="Q423" s="610"/>
      <c r="R423" s="16"/>
    </row>
    <row r="424" spans="1:18" s="47" customFormat="1" ht="10.5" customHeight="1">
      <c r="A424" s="620"/>
      <c r="B424" s="69"/>
      <c r="C424" s="614" t="s">
        <v>74</v>
      </c>
      <c r="D424" s="614"/>
      <c r="E424" s="614"/>
      <c r="F424" s="621" t="s">
        <v>73</v>
      </c>
      <c r="G424" s="621"/>
      <c r="H424" s="622">
        <v>0</v>
      </c>
      <c r="I424" s="622"/>
      <c r="J424" s="614" t="s">
        <v>8</v>
      </c>
      <c r="K424" s="614"/>
      <c r="L424" s="578">
        <v>0</v>
      </c>
      <c r="M424" s="578"/>
      <c r="N424" s="578">
        <v>0</v>
      </c>
      <c r="O424" s="578"/>
      <c r="P424" s="578">
        <v>0</v>
      </c>
      <c r="Q424" s="578"/>
      <c r="R424" s="12">
        <v>0</v>
      </c>
    </row>
    <row r="425" spans="1:18" s="47" customFormat="1" ht="10.5" customHeight="1">
      <c r="A425" s="620"/>
      <c r="B425" s="69"/>
      <c r="C425" s="614"/>
      <c r="D425" s="614"/>
      <c r="E425" s="614"/>
      <c r="F425" s="621"/>
      <c r="G425" s="621"/>
      <c r="H425" s="622"/>
      <c r="I425" s="622"/>
      <c r="J425" s="617" t="s">
        <v>53</v>
      </c>
      <c r="K425" s="617"/>
      <c r="L425" s="618"/>
      <c r="M425" s="618"/>
      <c r="N425" s="619">
        <v>0</v>
      </c>
      <c r="O425" s="619"/>
      <c r="P425" s="619">
        <v>0</v>
      </c>
      <c r="Q425" s="619"/>
      <c r="R425" s="71">
        <v>0</v>
      </c>
    </row>
    <row r="426" spans="1:18" s="47" customFormat="1" ht="10.5" customHeight="1">
      <c r="A426" s="620"/>
      <c r="B426" s="69"/>
      <c r="C426" s="614"/>
      <c r="D426" s="614"/>
      <c r="E426" s="614"/>
      <c r="F426" s="621"/>
      <c r="G426" s="621"/>
      <c r="H426" s="622"/>
      <c r="I426" s="622"/>
      <c r="J426" s="617" t="s">
        <v>52</v>
      </c>
      <c r="K426" s="617"/>
      <c r="L426" s="619" t="s">
        <v>12</v>
      </c>
      <c r="M426" s="619"/>
      <c r="N426" s="619" t="s">
        <v>12</v>
      </c>
      <c r="O426" s="619"/>
      <c r="P426" s="619" t="s">
        <v>12</v>
      </c>
      <c r="Q426" s="619"/>
      <c r="R426" s="71" t="s">
        <v>12</v>
      </c>
    </row>
    <row r="427" spans="1:18" s="47" customFormat="1" ht="10.5" customHeight="1">
      <c r="A427" s="620"/>
      <c r="B427" s="69"/>
      <c r="C427" s="614"/>
      <c r="D427" s="614"/>
      <c r="E427" s="614"/>
      <c r="F427" s="621"/>
      <c r="G427" s="621"/>
      <c r="H427" s="622"/>
      <c r="I427" s="622"/>
      <c r="J427" s="614" t="s">
        <v>15</v>
      </c>
      <c r="K427" s="614"/>
      <c r="L427" s="578">
        <v>0</v>
      </c>
      <c r="M427" s="578"/>
      <c r="N427" s="578">
        <v>0</v>
      </c>
      <c r="O427" s="578"/>
      <c r="P427" s="610"/>
      <c r="Q427" s="610"/>
      <c r="R427" s="16"/>
    </row>
    <row r="428" spans="1:18" s="47" customFormat="1" ht="3" customHeight="1">
      <c r="A428" s="70"/>
      <c r="B428" s="69"/>
      <c r="C428" s="610"/>
      <c r="D428" s="610"/>
      <c r="E428" s="610"/>
      <c r="F428" s="615"/>
      <c r="G428" s="615"/>
      <c r="H428" s="616"/>
      <c r="I428" s="616"/>
      <c r="J428" s="610"/>
      <c r="K428" s="610"/>
      <c r="L428" s="610"/>
      <c r="M428" s="610"/>
      <c r="N428" s="610"/>
      <c r="O428" s="610"/>
      <c r="P428" s="610"/>
      <c r="Q428" s="610"/>
      <c r="R428" s="16"/>
    </row>
    <row r="429" spans="1:18" s="47" customFormat="1" ht="3" customHeight="1">
      <c r="A429" s="68"/>
      <c r="B429" s="67"/>
      <c r="C429" s="611"/>
      <c r="D429" s="611"/>
      <c r="E429" s="611"/>
      <c r="F429" s="611"/>
      <c r="G429" s="611"/>
      <c r="H429" s="583"/>
      <c r="I429" s="583"/>
      <c r="J429" s="612"/>
      <c r="K429" s="612"/>
      <c r="L429" s="613"/>
      <c r="M429" s="613"/>
      <c r="N429" s="612"/>
      <c r="O429" s="612"/>
      <c r="P429" s="612"/>
      <c r="Q429" s="612"/>
      <c r="R429" s="65"/>
    </row>
    <row r="430" spans="1:18" s="47" customFormat="1" ht="10.5" customHeight="1">
      <c r="A430" s="607"/>
      <c r="B430" s="608"/>
      <c r="C430" s="609" t="s">
        <v>78</v>
      </c>
      <c r="D430" s="609"/>
      <c r="E430" s="609"/>
      <c r="F430" s="609" t="s">
        <v>77</v>
      </c>
      <c r="G430" s="609"/>
      <c r="H430" s="589">
        <v>0</v>
      </c>
      <c r="I430" s="589"/>
      <c r="J430" s="590" t="s">
        <v>8</v>
      </c>
      <c r="K430" s="590"/>
      <c r="L430" s="584">
        <v>0</v>
      </c>
      <c r="M430" s="584"/>
      <c r="N430" s="584">
        <v>0</v>
      </c>
      <c r="O430" s="584"/>
      <c r="P430" s="584">
        <v>0</v>
      </c>
      <c r="Q430" s="584"/>
      <c r="R430" s="60">
        <v>0</v>
      </c>
    </row>
    <row r="431" spans="1:18" s="47" customFormat="1" ht="10.5" customHeight="1">
      <c r="A431" s="607"/>
      <c r="B431" s="608"/>
      <c r="C431" s="609"/>
      <c r="D431" s="609"/>
      <c r="E431" s="609"/>
      <c r="F431" s="609"/>
      <c r="G431" s="609"/>
      <c r="H431" s="589"/>
      <c r="I431" s="589"/>
      <c r="J431" s="585" t="s">
        <v>53</v>
      </c>
      <c r="K431" s="585"/>
      <c r="L431" s="606"/>
      <c r="M431" s="606"/>
      <c r="N431" s="587">
        <v>0</v>
      </c>
      <c r="O431" s="587"/>
      <c r="P431" s="587">
        <v>0</v>
      </c>
      <c r="Q431" s="587"/>
      <c r="R431" s="52">
        <v>0</v>
      </c>
    </row>
    <row r="432" spans="1:18" s="47" customFormat="1" ht="10.5" customHeight="1">
      <c r="A432" s="607"/>
      <c r="B432" s="608"/>
      <c r="C432" s="609"/>
      <c r="D432" s="609"/>
      <c r="E432" s="609"/>
      <c r="F432" s="609"/>
      <c r="G432" s="609"/>
      <c r="H432" s="589"/>
      <c r="I432" s="589"/>
      <c r="J432" s="585" t="s">
        <v>52</v>
      </c>
      <c r="K432" s="585"/>
      <c r="L432" s="587" t="s">
        <v>12</v>
      </c>
      <c r="M432" s="587"/>
      <c r="N432" s="587" t="s">
        <v>12</v>
      </c>
      <c r="O432" s="587"/>
      <c r="P432" s="587" t="s">
        <v>12</v>
      </c>
      <c r="Q432" s="587"/>
      <c r="R432" s="52" t="s">
        <v>12</v>
      </c>
    </row>
    <row r="433" spans="1:18" s="47" customFormat="1" ht="15" customHeight="1">
      <c r="A433" s="607"/>
      <c r="B433" s="608"/>
      <c r="C433" s="609"/>
      <c r="D433" s="609"/>
      <c r="E433" s="609"/>
      <c r="F433" s="609"/>
      <c r="G433" s="609"/>
      <c r="H433" s="589"/>
      <c r="I433" s="589"/>
      <c r="J433" s="592" t="s">
        <v>15</v>
      </c>
      <c r="K433" s="592"/>
      <c r="L433" s="593">
        <v>0</v>
      </c>
      <c r="M433" s="593"/>
      <c r="N433" s="593">
        <v>0</v>
      </c>
      <c r="O433" s="593"/>
      <c r="P433" s="583"/>
      <c r="Q433" s="583"/>
      <c r="R433" s="48"/>
    </row>
    <row r="434" spans="1:18" s="47" customFormat="1" ht="18" customHeight="1"/>
    <row r="435" spans="1:18" s="47" customFormat="1" ht="15" customHeight="1">
      <c r="A435" s="73" t="s">
        <v>76</v>
      </c>
      <c r="B435" s="72"/>
      <c r="C435" s="624" t="s">
        <v>75</v>
      </c>
      <c r="D435" s="624"/>
      <c r="E435" s="624"/>
      <c r="F435" s="625" t="s">
        <v>69</v>
      </c>
      <c r="G435" s="625"/>
      <c r="H435" s="625"/>
      <c r="I435" s="625"/>
      <c r="J435" s="625"/>
      <c r="K435" s="625"/>
      <c r="L435" s="625"/>
      <c r="M435" s="625"/>
      <c r="N435" s="625"/>
      <c r="O435" s="625"/>
      <c r="P435" s="625"/>
      <c r="Q435" s="625"/>
      <c r="R435" s="625"/>
    </row>
    <row r="436" spans="1:18" s="47" customFormat="1" ht="3" customHeight="1">
      <c r="A436" s="70"/>
      <c r="B436" s="69"/>
      <c r="C436" s="610"/>
      <c r="D436" s="610"/>
      <c r="E436" s="610"/>
      <c r="F436" s="626"/>
      <c r="G436" s="626"/>
      <c r="H436" s="610"/>
      <c r="I436" s="610"/>
      <c r="J436" s="610"/>
      <c r="K436" s="610"/>
      <c r="L436" s="610"/>
      <c r="M436" s="610"/>
      <c r="N436" s="610"/>
      <c r="O436" s="610"/>
      <c r="P436" s="610"/>
      <c r="Q436" s="610"/>
      <c r="R436" s="16"/>
    </row>
    <row r="437" spans="1:18" s="47" customFormat="1" ht="10.5" customHeight="1">
      <c r="A437" s="620"/>
      <c r="B437" s="69"/>
      <c r="C437" s="614" t="s">
        <v>74</v>
      </c>
      <c r="D437" s="614"/>
      <c r="E437" s="614"/>
      <c r="F437" s="621" t="s">
        <v>73</v>
      </c>
      <c r="G437" s="621"/>
      <c r="H437" s="622">
        <v>0</v>
      </c>
      <c r="I437" s="622"/>
      <c r="J437" s="614" t="s">
        <v>8</v>
      </c>
      <c r="K437" s="614"/>
      <c r="L437" s="578">
        <v>4671456.4000000004</v>
      </c>
      <c r="M437" s="578"/>
      <c r="N437" s="578">
        <v>0</v>
      </c>
      <c r="O437" s="578"/>
      <c r="P437" s="578">
        <v>20000</v>
      </c>
      <c r="Q437" s="578"/>
      <c r="R437" s="12">
        <v>20000</v>
      </c>
    </row>
    <row r="438" spans="1:18" s="47" customFormat="1" ht="10.5" customHeight="1">
      <c r="A438" s="620"/>
      <c r="B438" s="69"/>
      <c r="C438" s="614"/>
      <c r="D438" s="614"/>
      <c r="E438" s="614"/>
      <c r="F438" s="621"/>
      <c r="G438" s="621"/>
      <c r="H438" s="622"/>
      <c r="I438" s="622"/>
      <c r="J438" s="617" t="s">
        <v>53</v>
      </c>
      <c r="K438" s="617"/>
      <c r="L438" s="618"/>
      <c r="M438" s="618"/>
      <c r="N438" s="619">
        <v>0</v>
      </c>
      <c r="O438" s="619"/>
      <c r="P438" s="619">
        <v>0</v>
      </c>
      <c r="Q438" s="619"/>
      <c r="R438" s="71">
        <v>0</v>
      </c>
    </row>
    <row r="439" spans="1:18" s="47" customFormat="1" ht="10.5" customHeight="1">
      <c r="A439" s="620"/>
      <c r="B439" s="69"/>
      <c r="C439" s="614"/>
      <c r="D439" s="614"/>
      <c r="E439" s="614"/>
      <c r="F439" s="621"/>
      <c r="G439" s="621"/>
      <c r="H439" s="622"/>
      <c r="I439" s="622"/>
      <c r="J439" s="617" t="s">
        <v>52</v>
      </c>
      <c r="K439" s="617"/>
      <c r="L439" s="619" t="s">
        <v>12</v>
      </c>
      <c r="M439" s="619"/>
      <c r="N439" s="619" t="s">
        <v>12</v>
      </c>
      <c r="O439" s="619"/>
      <c r="P439" s="619" t="s">
        <v>12</v>
      </c>
      <c r="Q439" s="619"/>
      <c r="R439" s="71" t="s">
        <v>12</v>
      </c>
    </row>
    <row r="440" spans="1:18" s="47" customFormat="1" ht="10.5" customHeight="1">
      <c r="A440" s="620"/>
      <c r="B440" s="69"/>
      <c r="C440" s="614"/>
      <c r="D440" s="614"/>
      <c r="E440" s="614"/>
      <c r="F440" s="621"/>
      <c r="G440" s="621"/>
      <c r="H440" s="622"/>
      <c r="I440" s="622"/>
      <c r="J440" s="614" t="s">
        <v>15</v>
      </c>
      <c r="K440" s="614"/>
      <c r="L440" s="578">
        <v>4671456.4000000004</v>
      </c>
      <c r="M440" s="578"/>
      <c r="N440" s="578">
        <v>0</v>
      </c>
      <c r="O440" s="578"/>
      <c r="P440" s="610"/>
      <c r="Q440" s="610"/>
      <c r="R440" s="16"/>
    </row>
    <row r="441" spans="1:18" s="47" customFormat="1" ht="3" customHeight="1">
      <c r="A441" s="70"/>
      <c r="B441" s="69"/>
      <c r="C441" s="610"/>
      <c r="D441" s="610"/>
      <c r="E441" s="610"/>
      <c r="F441" s="615"/>
      <c r="G441" s="615"/>
      <c r="H441" s="616"/>
      <c r="I441" s="616"/>
      <c r="J441" s="610"/>
      <c r="K441" s="610"/>
      <c r="L441" s="610"/>
      <c r="M441" s="610"/>
      <c r="N441" s="610"/>
      <c r="O441" s="610"/>
      <c r="P441" s="610"/>
      <c r="Q441" s="610"/>
      <c r="R441" s="16"/>
    </row>
    <row r="442" spans="1:18" s="47" customFormat="1" ht="3" customHeight="1">
      <c r="A442" s="70"/>
      <c r="B442" s="69"/>
      <c r="C442" s="610"/>
      <c r="D442" s="610"/>
      <c r="E442" s="610"/>
      <c r="F442" s="626"/>
      <c r="G442" s="626"/>
      <c r="H442" s="610"/>
      <c r="I442" s="610"/>
      <c r="J442" s="610"/>
      <c r="K442" s="610"/>
      <c r="L442" s="610"/>
      <c r="M442" s="610"/>
      <c r="N442" s="610"/>
      <c r="O442" s="610"/>
      <c r="P442" s="610"/>
      <c r="Q442" s="610"/>
      <c r="R442" s="16"/>
    </row>
    <row r="443" spans="1:18" s="47" customFormat="1" ht="10.5" customHeight="1">
      <c r="A443" s="620"/>
      <c r="B443" s="69"/>
      <c r="C443" s="614" t="s">
        <v>72</v>
      </c>
      <c r="D443" s="614"/>
      <c r="E443" s="614"/>
      <c r="F443" s="621" t="s">
        <v>71</v>
      </c>
      <c r="G443" s="621"/>
      <c r="H443" s="622">
        <v>0</v>
      </c>
      <c r="I443" s="622"/>
      <c r="J443" s="614" t="s">
        <v>8</v>
      </c>
      <c r="K443" s="614"/>
      <c r="L443" s="578">
        <v>545000</v>
      </c>
      <c r="M443" s="578"/>
      <c r="N443" s="578">
        <v>49500</v>
      </c>
      <c r="O443" s="578"/>
      <c r="P443" s="578">
        <v>75700</v>
      </c>
      <c r="Q443" s="578"/>
      <c r="R443" s="12">
        <v>49500</v>
      </c>
    </row>
    <row r="444" spans="1:18" s="47" customFormat="1" ht="10.5" customHeight="1">
      <c r="A444" s="620"/>
      <c r="B444" s="69"/>
      <c r="C444" s="614"/>
      <c r="D444" s="614"/>
      <c r="E444" s="614"/>
      <c r="F444" s="621"/>
      <c r="G444" s="621"/>
      <c r="H444" s="622"/>
      <c r="I444" s="622"/>
      <c r="J444" s="617" t="s">
        <v>53</v>
      </c>
      <c r="K444" s="617"/>
      <c r="L444" s="618"/>
      <c r="M444" s="618"/>
      <c r="N444" s="619">
        <v>0</v>
      </c>
      <c r="O444" s="619"/>
      <c r="P444" s="619">
        <v>0</v>
      </c>
      <c r="Q444" s="619"/>
      <c r="R444" s="71">
        <v>0</v>
      </c>
    </row>
    <row r="445" spans="1:18" s="47" customFormat="1" ht="10.5" customHeight="1">
      <c r="A445" s="620"/>
      <c r="B445" s="69"/>
      <c r="C445" s="614"/>
      <c r="D445" s="614"/>
      <c r="E445" s="614"/>
      <c r="F445" s="621"/>
      <c r="G445" s="621"/>
      <c r="H445" s="622"/>
      <c r="I445" s="622"/>
      <c r="J445" s="617" t="s">
        <v>52</v>
      </c>
      <c r="K445" s="617"/>
      <c r="L445" s="619" t="s">
        <v>12</v>
      </c>
      <c r="M445" s="619"/>
      <c r="N445" s="619" t="s">
        <v>12</v>
      </c>
      <c r="O445" s="619"/>
      <c r="P445" s="619" t="s">
        <v>12</v>
      </c>
      <c r="Q445" s="619"/>
      <c r="R445" s="71" t="s">
        <v>12</v>
      </c>
    </row>
    <row r="446" spans="1:18" s="47" customFormat="1" ht="10.5" customHeight="1">
      <c r="A446" s="620"/>
      <c r="B446" s="69"/>
      <c r="C446" s="614"/>
      <c r="D446" s="614"/>
      <c r="E446" s="614"/>
      <c r="F446" s="621"/>
      <c r="G446" s="621"/>
      <c r="H446" s="622"/>
      <c r="I446" s="622"/>
      <c r="J446" s="614" t="s">
        <v>15</v>
      </c>
      <c r="K446" s="614"/>
      <c r="L446" s="578">
        <v>545000</v>
      </c>
      <c r="M446" s="578"/>
      <c r="N446" s="578">
        <v>49500</v>
      </c>
      <c r="O446" s="578"/>
      <c r="P446" s="610"/>
      <c r="Q446" s="610"/>
      <c r="R446" s="16"/>
    </row>
    <row r="447" spans="1:18" s="47" customFormat="1" ht="3" customHeight="1">
      <c r="A447" s="70"/>
      <c r="B447" s="69"/>
      <c r="C447" s="610"/>
      <c r="D447" s="610"/>
      <c r="E447" s="610"/>
      <c r="F447" s="615"/>
      <c r="G447" s="615"/>
      <c r="H447" s="616"/>
      <c r="I447" s="616"/>
      <c r="J447" s="610"/>
      <c r="K447" s="610"/>
      <c r="L447" s="610"/>
      <c r="M447" s="610"/>
      <c r="N447" s="610"/>
      <c r="O447" s="610"/>
      <c r="P447" s="610"/>
      <c r="Q447" s="610"/>
      <c r="R447" s="16"/>
    </row>
    <row r="448" spans="1:18" s="47" customFormat="1" ht="3" customHeight="1">
      <c r="A448" s="68"/>
      <c r="B448" s="67"/>
      <c r="C448" s="611"/>
      <c r="D448" s="611"/>
      <c r="E448" s="611"/>
      <c r="F448" s="611"/>
      <c r="G448" s="611"/>
      <c r="H448" s="583"/>
      <c r="I448" s="583"/>
      <c r="J448" s="612"/>
      <c r="K448" s="612"/>
      <c r="L448" s="613"/>
      <c r="M448" s="613"/>
      <c r="N448" s="612"/>
      <c r="O448" s="612"/>
      <c r="P448" s="612"/>
      <c r="Q448" s="612"/>
      <c r="R448" s="65"/>
    </row>
    <row r="449" spans="1:18" s="47" customFormat="1" ht="10.5" customHeight="1">
      <c r="A449" s="607"/>
      <c r="B449" s="608"/>
      <c r="C449" s="609" t="s">
        <v>70</v>
      </c>
      <c r="D449" s="609"/>
      <c r="E449" s="609"/>
      <c r="F449" s="609" t="s">
        <v>69</v>
      </c>
      <c r="G449" s="609"/>
      <c r="H449" s="589">
        <v>0</v>
      </c>
      <c r="I449" s="589"/>
      <c r="J449" s="590" t="s">
        <v>8</v>
      </c>
      <c r="K449" s="590"/>
      <c r="L449" s="584">
        <v>5216456.4000000004</v>
      </c>
      <c r="M449" s="584"/>
      <c r="N449" s="584">
        <v>49500</v>
      </c>
      <c r="O449" s="584"/>
      <c r="P449" s="584">
        <v>95700</v>
      </c>
      <c r="Q449" s="584"/>
      <c r="R449" s="60">
        <v>69500</v>
      </c>
    </row>
    <row r="450" spans="1:18" s="47" customFormat="1" ht="10.5" customHeight="1">
      <c r="A450" s="607"/>
      <c r="B450" s="608"/>
      <c r="C450" s="609"/>
      <c r="D450" s="609"/>
      <c r="E450" s="609"/>
      <c r="F450" s="609"/>
      <c r="G450" s="609"/>
      <c r="H450" s="589"/>
      <c r="I450" s="589"/>
      <c r="J450" s="585" t="s">
        <v>53</v>
      </c>
      <c r="K450" s="585"/>
      <c r="L450" s="606"/>
      <c r="M450" s="606"/>
      <c r="N450" s="587">
        <v>0</v>
      </c>
      <c r="O450" s="587"/>
      <c r="P450" s="587">
        <v>0</v>
      </c>
      <c r="Q450" s="587"/>
      <c r="R450" s="52">
        <v>0</v>
      </c>
    </row>
    <row r="451" spans="1:18" s="47" customFormat="1" ht="10.5" customHeight="1">
      <c r="A451" s="607"/>
      <c r="B451" s="608"/>
      <c r="C451" s="609"/>
      <c r="D451" s="609"/>
      <c r="E451" s="609"/>
      <c r="F451" s="609"/>
      <c r="G451" s="609"/>
      <c r="H451" s="589"/>
      <c r="I451" s="589"/>
      <c r="J451" s="585" t="s">
        <v>52</v>
      </c>
      <c r="K451" s="585"/>
      <c r="L451" s="587" t="s">
        <v>12</v>
      </c>
      <c r="M451" s="587"/>
      <c r="N451" s="587" t="s">
        <v>12</v>
      </c>
      <c r="O451" s="587"/>
      <c r="P451" s="587" t="s">
        <v>12</v>
      </c>
      <c r="Q451" s="587"/>
      <c r="R451" s="52" t="s">
        <v>12</v>
      </c>
    </row>
    <row r="452" spans="1:18" s="47" customFormat="1" ht="15" customHeight="1">
      <c r="A452" s="607"/>
      <c r="B452" s="608"/>
      <c r="C452" s="609"/>
      <c r="D452" s="609"/>
      <c r="E452" s="609"/>
      <c r="F452" s="609"/>
      <c r="G452" s="609"/>
      <c r="H452" s="589"/>
      <c r="I452" s="589"/>
      <c r="J452" s="592" t="s">
        <v>15</v>
      </c>
      <c r="K452" s="592"/>
      <c r="L452" s="593">
        <v>5216456.4000000004</v>
      </c>
      <c r="M452" s="593"/>
      <c r="N452" s="593">
        <v>49500</v>
      </c>
      <c r="O452" s="593"/>
      <c r="P452" s="583"/>
      <c r="Q452" s="583"/>
      <c r="R452" s="48"/>
    </row>
    <row r="453" spans="1:18" s="47" customFormat="1" ht="18" customHeight="1"/>
    <row r="454" spans="1:18" s="47" customFormat="1" ht="5.85" customHeight="1"/>
    <row r="455" spans="1:18" s="47" customFormat="1" ht="10.5" customHeight="1">
      <c r="A455" s="602"/>
      <c r="B455" s="603" t="s">
        <v>68</v>
      </c>
      <c r="C455" s="603"/>
      <c r="D455" s="603"/>
      <c r="E455" s="603"/>
      <c r="F455" s="580" t="s">
        <v>67</v>
      </c>
      <c r="G455" s="580"/>
      <c r="H455" s="604">
        <v>0</v>
      </c>
      <c r="I455" s="604"/>
      <c r="J455" s="605" t="s">
        <v>8</v>
      </c>
      <c r="K455" s="605"/>
      <c r="L455" s="599">
        <v>5323595.7200000007</v>
      </c>
      <c r="M455" s="599"/>
      <c r="N455" s="599">
        <v>110810</v>
      </c>
      <c r="O455" s="599"/>
      <c r="P455" s="599">
        <v>182010</v>
      </c>
      <c r="Q455" s="599"/>
      <c r="R455" s="63">
        <v>120810</v>
      </c>
    </row>
    <row r="456" spans="1:18" s="47" customFormat="1" ht="10.5" customHeight="1">
      <c r="A456" s="602"/>
      <c r="B456" s="603"/>
      <c r="C456" s="603"/>
      <c r="D456" s="603"/>
      <c r="E456" s="603"/>
      <c r="F456" s="580"/>
      <c r="G456" s="580"/>
      <c r="H456" s="604"/>
      <c r="I456" s="604"/>
      <c r="J456" s="600" t="s">
        <v>53</v>
      </c>
      <c r="K456" s="600"/>
      <c r="L456" s="601"/>
      <c r="M456" s="601"/>
      <c r="N456" s="595">
        <v>0</v>
      </c>
      <c r="O456" s="595"/>
      <c r="P456" s="595">
        <v>0</v>
      </c>
      <c r="Q456" s="595"/>
      <c r="R456" s="62">
        <v>0</v>
      </c>
    </row>
    <row r="457" spans="1:18" s="47" customFormat="1" ht="10.5" customHeight="1">
      <c r="A457" s="602"/>
      <c r="B457" s="603"/>
      <c r="C457" s="603"/>
      <c r="D457" s="603"/>
      <c r="E457" s="603"/>
      <c r="F457" s="580"/>
      <c r="G457" s="580"/>
      <c r="H457" s="604"/>
      <c r="I457" s="604"/>
      <c r="J457" s="600" t="s">
        <v>52</v>
      </c>
      <c r="K457" s="600"/>
      <c r="L457" s="595" t="s">
        <v>12</v>
      </c>
      <c r="M457" s="595"/>
      <c r="N457" s="595" t="s">
        <v>12</v>
      </c>
      <c r="O457" s="595"/>
      <c r="P457" s="595" t="s">
        <v>12</v>
      </c>
      <c r="Q457" s="595"/>
      <c r="R457" s="62" t="s">
        <v>12</v>
      </c>
    </row>
    <row r="458" spans="1:18" s="47" customFormat="1" ht="10.5" customHeight="1">
      <c r="A458" s="602"/>
      <c r="B458" s="603"/>
      <c r="C458" s="603"/>
      <c r="D458" s="603"/>
      <c r="E458" s="603"/>
      <c r="F458" s="580"/>
      <c r="G458" s="580"/>
      <c r="H458" s="604"/>
      <c r="I458" s="604"/>
      <c r="J458" s="596" t="s">
        <v>15</v>
      </c>
      <c r="K458" s="596"/>
      <c r="L458" s="597">
        <v>5323595.7200000007</v>
      </c>
      <c r="M458" s="597"/>
      <c r="N458" s="597">
        <v>110810</v>
      </c>
      <c r="O458" s="597"/>
      <c r="P458" s="598"/>
      <c r="Q458" s="598"/>
      <c r="R458" s="61"/>
    </row>
    <row r="459" spans="1:18" s="47" customFormat="1" ht="19.5" customHeight="1"/>
    <row r="460" spans="1:18" s="47" customFormat="1" ht="6.75" hidden="1" customHeight="1"/>
    <row r="461" spans="1:18" s="47" customFormat="1" ht="3" hidden="1" customHeight="1">
      <c r="A461" s="76"/>
      <c r="B461" s="623"/>
      <c r="C461" s="623"/>
      <c r="D461" s="77" t="s">
        <v>66</v>
      </c>
      <c r="E461" s="76"/>
      <c r="F461" s="77" t="s">
        <v>65</v>
      </c>
      <c r="G461" s="623"/>
      <c r="H461" s="623"/>
      <c r="I461" s="623"/>
      <c r="J461" s="623"/>
      <c r="K461" s="623"/>
      <c r="L461" s="623"/>
      <c r="M461" s="623"/>
      <c r="N461" s="623"/>
      <c r="O461" s="623"/>
      <c r="P461" s="623"/>
      <c r="Q461" s="623"/>
      <c r="R461" s="623"/>
    </row>
    <row r="462" spans="1:18" s="47" customFormat="1" ht="13.5" customHeight="1">
      <c r="A462" s="75"/>
      <c r="B462" s="574" t="s">
        <v>64</v>
      </c>
      <c r="C462" s="574"/>
      <c r="D462" s="574"/>
      <c r="E462" s="74"/>
      <c r="F462" s="582" t="s">
        <v>56</v>
      </c>
      <c r="G462" s="582"/>
      <c r="H462" s="582"/>
      <c r="I462" s="582"/>
      <c r="J462" s="582"/>
      <c r="K462" s="582"/>
      <c r="L462" s="582"/>
      <c r="M462" s="582"/>
      <c r="N462" s="582"/>
      <c r="O462" s="582"/>
      <c r="P462" s="582"/>
      <c r="Q462" s="582"/>
      <c r="R462" s="582"/>
    </row>
    <row r="463" spans="1:18" s="47" customFormat="1" ht="12.6" customHeight="1"/>
    <row r="464" spans="1:18" s="47" customFormat="1" ht="15" customHeight="1">
      <c r="A464" s="73" t="s">
        <v>63</v>
      </c>
      <c r="B464" s="72"/>
      <c r="C464" s="624" t="s">
        <v>62</v>
      </c>
      <c r="D464" s="624"/>
      <c r="E464" s="624"/>
      <c r="F464" s="625" t="s">
        <v>58</v>
      </c>
      <c r="G464" s="625"/>
      <c r="H464" s="625"/>
      <c r="I464" s="625"/>
      <c r="J464" s="625"/>
      <c r="K464" s="625"/>
      <c r="L464" s="625"/>
      <c r="M464" s="625"/>
      <c r="N464" s="625"/>
      <c r="O464" s="625"/>
      <c r="P464" s="625"/>
      <c r="Q464" s="625"/>
      <c r="R464" s="625"/>
    </row>
    <row r="465" spans="1:18" s="47" customFormat="1" ht="3" customHeight="1">
      <c r="A465" s="70"/>
      <c r="B465" s="69"/>
      <c r="C465" s="610"/>
      <c r="D465" s="610"/>
      <c r="E465" s="610"/>
      <c r="F465" s="626"/>
      <c r="G465" s="626"/>
      <c r="H465" s="610"/>
      <c r="I465" s="610"/>
      <c r="J465" s="610"/>
      <c r="K465" s="610"/>
      <c r="L465" s="610"/>
      <c r="M465" s="610"/>
      <c r="N465" s="610"/>
      <c r="O465" s="610"/>
      <c r="P465" s="610"/>
      <c r="Q465" s="610"/>
      <c r="R465" s="16"/>
    </row>
    <row r="466" spans="1:18" s="47" customFormat="1" ht="10.5" customHeight="1">
      <c r="A466" s="620"/>
      <c r="B466" s="69"/>
      <c r="C466" s="614" t="s">
        <v>61</v>
      </c>
      <c r="D466" s="614"/>
      <c r="E466" s="614"/>
      <c r="F466" s="621" t="s">
        <v>60</v>
      </c>
      <c r="G466" s="621"/>
      <c r="H466" s="622">
        <v>0</v>
      </c>
      <c r="I466" s="622"/>
      <c r="J466" s="614" t="s">
        <v>8</v>
      </c>
      <c r="K466" s="614"/>
      <c r="L466" s="578">
        <v>5320950</v>
      </c>
      <c r="M466" s="578"/>
      <c r="N466" s="578">
        <v>5316949.3499999996</v>
      </c>
      <c r="O466" s="578"/>
      <c r="P466" s="578">
        <v>5316949.3499999996</v>
      </c>
      <c r="Q466" s="578"/>
      <c r="R466" s="12">
        <v>5316949.3499999996</v>
      </c>
    </row>
    <row r="467" spans="1:18" s="47" customFormat="1" ht="10.5" customHeight="1">
      <c r="A467" s="620"/>
      <c r="B467" s="69"/>
      <c r="C467" s="614"/>
      <c r="D467" s="614"/>
      <c r="E467" s="614"/>
      <c r="F467" s="621"/>
      <c r="G467" s="621"/>
      <c r="H467" s="622"/>
      <c r="I467" s="622"/>
      <c r="J467" s="617" t="s">
        <v>53</v>
      </c>
      <c r="K467" s="617"/>
      <c r="L467" s="618"/>
      <c r="M467" s="618"/>
      <c r="N467" s="619">
        <v>0</v>
      </c>
      <c r="O467" s="619"/>
      <c r="P467" s="619">
        <v>0</v>
      </c>
      <c r="Q467" s="619"/>
      <c r="R467" s="71">
        <v>0</v>
      </c>
    </row>
    <row r="468" spans="1:18" s="47" customFormat="1" ht="10.5" customHeight="1">
      <c r="A468" s="620"/>
      <c r="B468" s="69"/>
      <c r="C468" s="614"/>
      <c r="D468" s="614"/>
      <c r="E468" s="614"/>
      <c r="F468" s="621"/>
      <c r="G468" s="621"/>
      <c r="H468" s="622"/>
      <c r="I468" s="622"/>
      <c r="J468" s="617" t="s">
        <v>52</v>
      </c>
      <c r="K468" s="617"/>
      <c r="L468" s="619" t="s">
        <v>12</v>
      </c>
      <c r="M468" s="619"/>
      <c r="N468" s="619" t="s">
        <v>12</v>
      </c>
      <c r="O468" s="619"/>
      <c r="P468" s="619" t="s">
        <v>12</v>
      </c>
      <c r="Q468" s="619"/>
      <c r="R468" s="71" t="s">
        <v>12</v>
      </c>
    </row>
    <row r="469" spans="1:18" s="47" customFormat="1" ht="10.5" customHeight="1">
      <c r="A469" s="620"/>
      <c r="B469" s="69"/>
      <c r="C469" s="614"/>
      <c r="D469" s="614"/>
      <c r="E469" s="614"/>
      <c r="F469" s="621"/>
      <c r="G469" s="621"/>
      <c r="H469" s="622"/>
      <c r="I469" s="622"/>
      <c r="J469" s="614" t="s">
        <v>15</v>
      </c>
      <c r="K469" s="614"/>
      <c r="L469" s="578">
        <v>5320950</v>
      </c>
      <c r="M469" s="578"/>
      <c r="N469" s="578">
        <v>5316949.3499999996</v>
      </c>
      <c r="O469" s="578"/>
      <c r="P469" s="610"/>
      <c r="Q469" s="610"/>
      <c r="R469" s="16"/>
    </row>
    <row r="470" spans="1:18" s="47" customFormat="1" ht="3" customHeight="1">
      <c r="A470" s="70"/>
      <c r="B470" s="69"/>
      <c r="C470" s="610"/>
      <c r="D470" s="610"/>
      <c r="E470" s="610"/>
      <c r="F470" s="615"/>
      <c r="G470" s="615"/>
      <c r="H470" s="616"/>
      <c r="I470" s="616"/>
      <c r="J470" s="610"/>
      <c r="K470" s="610"/>
      <c r="L470" s="610"/>
      <c r="M470" s="610"/>
      <c r="N470" s="610"/>
      <c r="O470" s="610"/>
      <c r="P470" s="610"/>
      <c r="Q470" s="610"/>
      <c r="R470" s="16"/>
    </row>
    <row r="471" spans="1:18" s="47" customFormat="1" ht="3" customHeight="1">
      <c r="A471" s="68"/>
      <c r="B471" s="67"/>
      <c r="C471" s="611"/>
      <c r="D471" s="611"/>
      <c r="E471" s="611"/>
      <c r="F471" s="611"/>
      <c r="G471" s="611"/>
      <c r="H471" s="583"/>
      <c r="I471" s="583"/>
      <c r="J471" s="612"/>
      <c r="K471" s="612"/>
      <c r="L471" s="613"/>
      <c r="M471" s="613"/>
      <c r="N471" s="612"/>
      <c r="O471" s="612"/>
      <c r="P471" s="612"/>
      <c r="Q471" s="612"/>
      <c r="R471" s="65"/>
    </row>
    <row r="472" spans="1:18" s="47" customFormat="1" ht="10.5" customHeight="1">
      <c r="A472" s="607"/>
      <c r="B472" s="608"/>
      <c r="C472" s="609" t="s">
        <v>59</v>
      </c>
      <c r="D472" s="609"/>
      <c r="E472" s="609"/>
      <c r="F472" s="609" t="s">
        <v>58</v>
      </c>
      <c r="G472" s="609"/>
      <c r="H472" s="589">
        <v>0</v>
      </c>
      <c r="I472" s="589"/>
      <c r="J472" s="590" t="s">
        <v>8</v>
      </c>
      <c r="K472" s="590"/>
      <c r="L472" s="584">
        <v>5320950</v>
      </c>
      <c r="M472" s="584"/>
      <c r="N472" s="584">
        <v>5316949.3499999996</v>
      </c>
      <c r="O472" s="584"/>
      <c r="P472" s="584">
        <v>5316949.3499999996</v>
      </c>
      <c r="Q472" s="584"/>
      <c r="R472" s="60">
        <v>5316949.3499999996</v>
      </c>
    </row>
    <row r="473" spans="1:18" s="47" customFormat="1" ht="10.5" customHeight="1">
      <c r="A473" s="607"/>
      <c r="B473" s="608"/>
      <c r="C473" s="609"/>
      <c r="D473" s="609"/>
      <c r="E473" s="609"/>
      <c r="F473" s="609"/>
      <c r="G473" s="609"/>
      <c r="H473" s="589"/>
      <c r="I473" s="589"/>
      <c r="J473" s="585" t="s">
        <v>53</v>
      </c>
      <c r="K473" s="585"/>
      <c r="L473" s="606"/>
      <c r="M473" s="606"/>
      <c r="N473" s="587">
        <v>0</v>
      </c>
      <c r="O473" s="587"/>
      <c r="P473" s="587">
        <v>0</v>
      </c>
      <c r="Q473" s="587"/>
      <c r="R473" s="52">
        <v>0</v>
      </c>
    </row>
    <row r="474" spans="1:18" s="47" customFormat="1" ht="10.5" customHeight="1">
      <c r="A474" s="607"/>
      <c r="B474" s="608"/>
      <c r="C474" s="609"/>
      <c r="D474" s="609"/>
      <c r="E474" s="609"/>
      <c r="F474" s="609"/>
      <c r="G474" s="609"/>
      <c r="H474" s="589"/>
      <c r="I474" s="589"/>
      <c r="J474" s="585" t="s">
        <v>52</v>
      </c>
      <c r="K474" s="585"/>
      <c r="L474" s="587" t="s">
        <v>12</v>
      </c>
      <c r="M474" s="587"/>
      <c r="N474" s="587" t="s">
        <v>12</v>
      </c>
      <c r="O474" s="587"/>
      <c r="P474" s="587" t="s">
        <v>12</v>
      </c>
      <c r="Q474" s="587"/>
      <c r="R474" s="52" t="s">
        <v>12</v>
      </c>
    </row>
    <row r="475" spans="1:18" s="47" customFormat="1" ht="15" customHeight="1">
      <c r="A475" s="607"/>
      <c r="B475" s="608"/>
      <c r="C475" s="609"/>
      <c r="D475" s="609"/>
      <c r="E475" s="609"/>
      <c r="F475" s="609"/>
      <c r="G475" s="609"/>
      <c r="H475" s="589"/>
      <c r="I475" s="589"/>
      <c r="J475" s="592" t="s">
        <v>15</v>
      </c>
      <c r="K475" s="592"/>
      <c r="L475" s="593">
        <v>5320950</v>
      </c>
      <c r="M475" s="593"/>
      <c r="N475" s="593">
        <v>5316949.3499999996</v>
      </c>
      <c r="O475" s="593"/>
      <c r="P475" s="583"/>
      <c r="Q475" s="583"/>
      <c r="R475" s="48"/>
    </row>
    <row r="476" spans="1:18" s="47" customFormat="1" ht="18" customHeight="1"/>
    <row r="477" spans="1:18" s="47" customFormat="1" ht="5.85" customHeight="1"/>
    <row r="478" spans="1:18" s="47" customFormat="1" ht="10.5" customHeight="1">
      <c r="A478" s="602"/>
      <c r="B478" s="603" t="s">
        <v>57</v>
      </c>
      <c r="C478" s="603"/>
      <c r="D478" s="603"/>
      <c r="E478" s="603"/>
      <c r="F478" s="580" t="s">
        <v>56</v>
      </c>
      <c r="G478" s="580"/>
      <c r="H478" s="604">
        <v>0</v>
      </c>
      <c r="I478" s="604"/>
      <c r="J478" s="605" t="s">
        <v>8</v>
      </c>
      <c r="K478" s="605"/>
      <c r="L478" s="599">
        <v>5320950</v>
      </c>
      <c r="M478" s="599"/>
      <c r="N478" s="599">
        <v>5316949.3499999996</v>
      </c>
      <c r="O478" s="599"/>
      <c r="P478" s="599">
        <v>5316949.3499999996</v>
      </c>
      <c r="Q478" s="599"/>
      <c r="R478" s="63">
        <v>5316949.3499999996</v>
      </c>
    </row>
    <row r="479" spans="1:18" s="47" customFormat="1" ht="10.5" customHeight="1">
      <c r="A479" s="602"/>
      <c r="B479" s="603"/>
      <c r="C479" s="603"/>
      <c r="D479" s="603"/>
      <c r="E479" s="603"/>
      <c r="F479" s="580"/>
      <c r="G479" s="580"/>
      <c r="H479" s="604"/>
      <c r="I479" s="604"/>
      <c r="J479" s="600" t="s">
        <v>53</v>
      </c>
      <c r="K479" s="600"/>
      <c r="L479" s="601"/>
      <c r="M479" s="601"/>
      <c r="N479" s="595">
        <v>0</v>
      </c>
      <c r="O479" s="595"/>
      <c r="P479" s="595">
        <v>0</v>
      </c>
      <c r="Q479" s="595"/>
      <c r="R479" s="62">
        <v>0</v>
      </c>
    </row>
    <row r="480" spans="1:18" s="47" customFormat="1" ht="10.5" customHeight="1">
      <c r="A480" s="602"/>
      <c r="B480" s="603"/>
      <c r="C480" s="603"/>
      <c r="D480" s="603"/>
      <c r="E480" s="603"/>
      <c r="F480" s="580"/>
      <c r="G480" s="580"/>
      <c r="H480" s="604"/>
      <c r="I480" s="604"/>
      <c r="J480" s="600" t="s">
        <v>52</v>
      </c>
      <c r="K480" s="600"/>
      <c r="L480" s="595" t="s">
        <v>12</v>
      </c>
      <c r="M480" s="595"/>
      <c r="N480" s="595" t="s">
        <v>12</v>
      </c>
      <c r="O480" s="595"/>
      <c r="P480" s="595" t="s">
        <v>12</v>
      </c>
      <c r="Q480" s="595"/>
      <c r="R480" s="62" t="s">
        <v>12</v>
      </c>
    </row>
    <row r="481" spans="1:18" s="47" customFormat="1" ht="10.5" customHeight="1">
      <c r="A481" s="602"/>
      <c r="B481" s="603"/>
      <c r="C481" s="603"/>
      <c r="D481" s="603"/>
      <c r="E481" s="603"/>
      <c r="F481" s="580"/>
      <c r="G481" s="580"/>
      <c r="H481" s="604"/>
      <c r="I481" s="604"/>
      <c r="J481" s="596" t="s">
        <v>15</v>
      </c>
      <c r="K481" s="596"/>
      <c r="L481" s="597">
        <v>5320950</v>
      </c>
      <c r="M481" s="597"/>
      <c r="N481" s="597">
        <v>5316949.3499999996</v>
      </c>
      <c r="O481" s="597"/>
      <c r="P481" s="598"/>
      <c r="Q481" s="598"/>
      <c r="R481" s="61"/>
    </row>
    <row r="482" spans="1:18" s="47" customFormat="1" ht="31.5" customHeight="1"/>
    <row r="483" spans="1:18" s="47" customFormat="1" ht="7.2" customHeight="1"/>
    <row r="484" spans="1:18" s="47" customFormat="1" ht="10.5" customHeight="1">
      <c r="A484" s="588"/>
      <c r="B484" s="574" t="s">
        <v>55</v>
      </c>
      <c r="C484" s="574"/>
      <c r="D484" s="574"/>
      <c r="E484" s="574"/>
      <c r="F484" s="594"/>
      <c r="G484" s="594"/>
      <c r="H484" s="589">
        <v>1733519</v>
      </c>
      <c r="I484" s="589"/>
      <c r="J484" s="590" t="s">
        <v>8</v>
      </c>
      <c r="K484" s="590"/>
      <c r="L484" s="584">
        <v>37533172.639999993</v>
      </c>
      <c r="M484" s="584"/>
      <c r="N484" s="584">
        <v>29112587.739999998</v>
      </c>
      <c r="O484" s="584"/>
      <c r="P484" s="584">
        <v>28851802.000000004</v>
      </c>
      <c r="Q484" s="584"/>
      <c r="R484" s="60">
        <v>28840568</v>
      </c>
    </row>
    <row r="485" spans="1:18" s="47" customFormat="1" ht="10.5" customHeight="1">
      <c r="A485" s="588"/>
      <c r="B485" s="574"/>
      <c r="C485" s="574"/>
      <c r="D485" s="574"/>
      <c r="E485" s="574"/>
      <c r="F485" s="594"/>
      <c r="G485" s="594"/>
      <c r="H485" s="589"/>
      <c r="I485" s="589"/>
      <c r="J485" s="585" t="s">
        <v>53</v>
      </c>
      <c r="K485" s="585"/>
      <c r="L485" s="586"/>
      <c r="M485" s="586"/>
      <c r="N485" s="587">
        <v>3538867.5100000012</v>
      </c>
      <c r="O485" s="587"/>
      <c r="P485" s="587">
        <v>1986145.9999999995</v>
      </c>
      <c r="Q485" s="587"/>
      <c r="R485" s="52">
        <v>134000</v>
      </c>
    </row>
    <row r="486" spans="1:18" s="47" customFormat="1" ht="10.5" customHeight="1">
      <c r="A486" s="588"/>
      <c r="B486" s="574"/>
      <c r="C486" s="574"/>
      <c r="D486" s="574"/>
      <c r="E486" s="574"/>
      <c r="F486" s="594"/>
      <c r="G486" s="594"/>
      <c r="H486" s="589"/>
      <c r="I486" s="589"/>
      <c r="J486" s="585" t="s">
        <v>52</v>
      </c>
      <c r="K486" s="585"/>
      <c r="L486" s="587">
        <v>178907.74</v>
      </c>
      <c r="M486" s="587"/>
      <c r="N486" s="587">
        <v>0</v>
      </c>
      <c r="O486" s="587"/>
      <c r="P486" s="587">
        <v>0</v>
      </c>
      <c r="Q486" s="587"/>
      <c r="R486" s="52">
        <v>0</v>
      </c>
    </row>
    <row r="487" spans="1:18" s="47" customFormat="1" ht="10.5" customHeight="1">
      <c r="A487" s="588"/>
      <c r="B487" s="574"/>
      <c r="C487" s="574"/>
      <c r="D487" s="574"/>
      <c r="E487" s="574"/>
      <c r="F487" s="594"/>
      <c r="G487" s="594"/>
      <c r="H487" s="589"/>
      <c r="I487" s="589"/>
      <c r="J487" s="592" t="s">
        <v>15</v>
      </c>
      <c r="K487" s="592"/>
      <c r="L487" s="593">
        <v>38649195.439999998</v>
      </c>
      <c r="M487" s="593"/>
      <c r="N487" s="593">
        <v>30846106.740000002</v>
      </c>
      <c r="O487" s="593"/>
      <c r="P487" s="583"/>
      <c r="Q487" s="583"/>
      <c r="R487" s="48"/>
    </row>
    <row r="488" spans="1:18" s="47" customFormat="1" ht="24.45" customHeight="1"/>
    <row r="489" spans="1:18" s="47" customFormat="1" ht="10.5" customHeight="1">
      <c r="A489" s="588"/>
      <c r="B489" s="574" t="s">
        <v>54</v>
      </c>
      <c r="C489" s="574"/>
      <c r="D489" s="574"/>
      <c r="E489" s="574"/>
      <c r="F489" s="574"/>
      <c r="G489" s="574"/>
      <c r="H489" s="589">
        <v>1733519</v>
      </c>
      <c r="I489" s="589"/>
      <c r="J489" s="590" t="s">
        <v>8</v>
      </c>
      <c r="K489" s="590"/>
      <c r="L489" s="591">
        <v>37533172.639999993</v>
      </c>
      <c r="M489" s="591"/>
      <c r="N489" s="584">
        <v>29112587.739999998</v>
      </c>
      <c r="O489" s="584"/>
      <c r="P489" s="584">
        <v>28851802.000000004</v>
      </c>
      <c r="Q489" s="584"/>
      <c r="R489" s="56">
        <v>28840568</v>
      </c>
    </row>
    <row r="490" spans="1:18" s="47" customFormat="1" ht="10.5" customHeight="1">
      <c r="A490" s="588"/>
      <c r="B490" s="574"/>
      <c r="C490" s="574"/>
      <c r="D490" s="574"/>
      <c r="E490" s="574"/>
      <c r="F490" s="574"/>
      <c r="G490" s="574"/>
      <c r="H490" s="589"/>
      <c r="I490" s="589"/>
      <c r="J490" s="585" t="s">
        <v>53</v>
      </c>
      <c r="K490" s="585"/>
      <c r="L490" s="586"/>
      <c r="M490" s="586"/>
      <c r="N490" s="587">
        <v>3538867.5100000012</v>
      </c>
      <c r="O490" s="587"/>
      <c r="P490" s="587">
        <v>1986145.9999999995</v>
      </c>
      <c r="Q490" s="587"/>
      <c r="R490" s="52">
        <v>134000</v>
      </c>
    </row>
    <row r="491" spans="1:18" s="47" customFormat="1" ht="10.5" customHeight="1">
      <c r="A491" s="588"/>
      <c r="B491" s="574"/>
      <c r="C491" s="574"/>
      <c r="D491" s="574"/>
      <c r="E491" s="574"/>
      <c r="F491" s="574"/>
      <c r="G491" s="574"/>
      <c r="H491" s="589"/>
      <c r="I491" s="589"/>
      <c r="J491" s="585" t="s">
        <v>52</v>
      </c>
      <c r="K491" s="585"/>
      <c r="L491" s="587">
        <v>178907.74</v>
      </c>
      <c r="M491" s="587"/>
      <c r="N491" s="587">
        <v>0</v>
      </c>
      <c r="O491" s="587"/>
      <c r="P491" s="587">
        <v>0</v>
      </c>
      <c r="Q491" s="587"/>
      <c r="R491" s="52">
        <v>0</v>
      </c>
    </row>
    <row r="492" spans="1:18" s="47" customFormat="1" ht="10.5" customHeight="1">
      <c r="A492" s="588"/>
      <c r="B492" s="574"/>
      <c r="C492" s="574"/>
      <c r="D492" s="574"/>
      <c r="E492" s="574"/>
      <c r="F492" s="574"/>
      <c r="G492" s="574"/>
      <c r="H492" s="589"/>
      <c r="I492" s="589"/>
      <c r="J492" s="592" t="s">
        <v>15</v>
      </c>
      <c r="K492" s="592"/>
      <c r="L492" s="593">
        <v>38649195.439999998</v>
      </c>
      <c r="M492" s="593"/>
      <c r="N492" s="593">
        <v>30846106.740000002</v>
      </c>
      <c r="O492" s="593"/>
      <c r="P492" s="583"/>
      <c r="Q492" s="583"/>
      <c r="R492" s="48"/>
    </row>
  </sheetData>
  <mergeCells count="2190">
    <mergeCell ref="N5:O5"/>
    <mergeCell ref="P5:Q5"/>
    <mergeCell ref="A4:E4"/>
    <mergeCell ref="F4:G4"/>
    <mergeCell ref="H4:I4"/>
    <mergeCell ref="J4:K4"/>
    <mergeCell ref="L4:M4"/>
    <mergeCell ref="N4:O4"/>
    <mergeCell ref="H6:I6"/>
    <mergeCell ref="J6:K6"/>
    <mergeCell ref="L6:M6"/>
    <mergeCell ref="N6:O6"/>
    <mergeCell ref="P4:Q4"/>
    <mergeCell ref="B5:E5"/>
    <mergeCell ref="F5:G5"/>
    <mergeCell ref="H5:I5"/>
    <mergeCell ref="J5:K5"/>
    <mergeCell ref="L5:M5"/>
    <mergeCell ref="P6:Q6"/>
    <mergeCell ref="B7:E7"/>
    <mergeCell ref="F7:G7"/>
    <mergeCell ref="H7:I7"/>
    <mergeCell ref="J7:K7"/>
    <mergeCell ref="L7:M7"/>
    <mergeCell ref="N7:O7"/>
    <mergeCell ref="P7:Q7"/>
    <mergeCell ref="B6:E6"/>
    <mergeCell ref="F6:G6"/>
    <mergeCell ref="B10:C10"/>
    <mergeCell ref="G10:H10"/>
    <mergeCell ref="I10:J10"/>
    <mergeCell ref="K10:L10"/>
    <mergeCell ref="M10:N10"/>
    <mergeCell ref="O10:P10"/>
    <mergeCell ref="Q10:R10"/>
    <mergeCell ref="B11:D11"/>
    <mergeCell ref="F11:R11"/>
    <mergeCell ref="C13:E13"/>
    <mergeCell ref="F13:R13"/>
    <mergeCell ref="C14:E14"/>
    <mergeCell ref="F14:G14"/>
    <mergeCell ref="H14:I14"/>
    <mergeCell ref="J14:K14"/>
    <mergeCell ref="L14:M14"/>
    <mergeCell ref="N14:O14"/>
    <mergeCell ref="P14:Q14"/>
    <mergeCell ref="A15:A18"/>
    <mergeCell ref="C15:E18"/>
    <mergeCell ref="F15:G18"/>
    <mergeCell ref="H15:I18"/>
    <mergeCell ref="J15:K15"/>
    <mergeCell ref="L15:M15"/>
    <mergeCell ref="N15:O15"/>
    <mergeCell ref="P15:Q15"/>
    <mergeCell ref="J16:K16"/>
    <mergeCell ref="L16:M16"/>
    <mergeCell ref="N16:O16"/>
    <mergeCell ref="P16:Q16"/>
    <mergeCell ref="J17:K17"/>
    <mergeCell ref="L17:M17"/>
    <mergeCell ref="N17:O17"/>
    <mergeCell ref="P17:Q17"/>
    <mergeCell ref="J18:K18"/>
    <mergeCell ref="L18:M18"/>
    <mergeCell ref="N18:O18"/>
    <mergeCell ref="P18:Q18"/>
    <mergeCell ref="C19:E19"/>
    <mergeCell ref="F19:G19"/>
    <mergeCell ref="H19:I19"/>
    <mergeCell ref="J19:K19"/>
    <mergeCell ref="L19:M19"/>
    <mergeCell ref="N19:O19"/>
    <mergeCell ref="P19:Q19"/>
    <mergeCell ref="C20:E20"/>
    <mergeCell ref="F20:G20"/>
    <mergeCell ref="H20:I20"/>
    <mergeCell ref="J20:K20"/>
    <mergeCell ref="L20:M20"/>
    <mergeCell ref="N20:O20"/>
    <mergeCell ref="P20:Q20"/>
    <mergeCell ref="A21:A24"/>
    <mergeCell ref="B21:B24"/>
    <mergeCell ref="C21:E24"/>
    <mergeCell ref="F21:G24"/>
    <mergeCell ref="H21:I24"/>
    <mergeCell ref="J21:K21"/>
    <mergeCell ref="J23:K23"/>
    <mergeCell ref="L21:M21"/>
    <mergeCell ref="N21:O21"/>
    <mergeCell ref="P21:Q21"/>
    <mergeCell ref="J22:K22"/>
    <mergeCell ref="L22:M22"/>
    <mergeCell ref="N22:O22"/>
    <mergeCell ref="P22:Q22"/>
    <mergeCell ref="L23:M23"/>
    <mergeCell ref="N23:O23"/>
    <mergeCell ref="P23:Q23"/>
    <mergeCell ref="J24:K24"/>
    <mergeCell ref="L24:M24"/>
    <mergeCell ref="N24:O24"/>
    <mergeCell ref="P24:Q24"/>
    <mergeCell ref="C26:E26"/>
    <mergeCell ref="F26:R26"/>
    <mergeCell ref="C27:E27"/>
    <mergeCell ref="F27:G27"/>
    <mergeCell ref="H27:I27"/>
    <mergeCell ref="J27:K27"/>
    <mergeCell ref="L27:M27"/>
    <mergeCell ref="N27:O27"/>
    <mergeCell ref="P27:Q27"/>
    <mergeCell ref="A28:A31"/>
    <mergeCell ref="C28:E31"/>
    <mergeCell ref="F28:G31"/>
    <mergeCell ref="H28:I31"/>
    <mergeCell ref="J28:K28"/>
    <mergeCell ref="L28:M28"/>
    <mergeCell ref="J30:K30"/>
    <mergeCell ref="L30:M30"/>
    <mergeCell ref="N28:O28"/>
    <mergeCell ref="P28:Q28"/>
    <mergeCell ref="J29:K29"/>
    <mergeCell ref="L29:M29"/>
    <mergeCell ref="N29:O29"/>
    <mergeCell ref="P29:Q29"/>
    <mergeCell ref="H32:I32"/>
    <mergeCell ref="J32:K32"/>
    <mergeCell ref="L32:M32"/>
    <mergeCell ref="N32:O32"/>
    <mergeCell ref="N30:O30"/>
    <mergeCell ref="P30:Q30"/>
    <mergeCell ref="J31:K31"/>
    <mergeCell ref="L31:M31"/>
    <mergeCell ref="N31:O31"/>
    <mergeCell ref="P31:Q31"/>
    <mergeCell ref="P32:Q32"/>
    <mergeCell ref="C33:E33"/>
    <mergeCell ref="F33:G33"/>
    <mergeCell ref="H33:I33"/>
    <mergeCell ref="J33:K33"/>
    <mergeCell ref="L33:M33"/>
    <mergeCell ref="N33:O33"/>
    <mergeCell ref="P33:Q33"/>
    <mergeCell ref="C32:E32"/>
    <mergeCell ref="F32:G32"/>
    <mergeCell ref="A34:A37"/>
    <mergeCell ref="B34:B37"/>
    <mergeCell ref="C34:E37"/>
    <mergeCell ref="F34:G37"/>
    <mergeCell ref="H34:I37"/>
    <mergeCell ref="J34:K34"/>
    <mergeCell ref="J36:K36"/>
    <mergeCell ref="L34:M34"/>
    <mergeCell ref="N34:O34"/>
    <mergeCell ref="P34:Q34"/>
    <mergeCell ref="J35:K35"/>
    <mergeCell ref="L35:M35"/>
    <mergeCell ref="N35:O35"/>
    <mergeCell ref="P35:Q35"/>
    <mergeCell ref="L36:M36"/>
    <mergeCell ref="N36:O36"/>
    <mergeCell ref="P36:Q36"/>
    <mergeCell ref="J37:K37"/>
    <mergeCell ref="L37:M37"/>
    <mergeCell ref="N37:O37"/>
    <mergeCell ref="P37:Q37"/>
    <mergeCell ref="C39:E39"/>
    <mergeCell ref="F39:R39"/>
    <mergeCell ref="C40:E40"/>
    <mergeCell ref="F40:G40"/>
    <mergeCell ref="H40:I40"/>
    <mergeCell ref="J40:K40"/>
    <mergeCell ref="L40:M40"/>
    <mergeCell ref="N40:O40"/>
    <mergeCell ref="P40:Q40"/>
    <mergeCell ref="A41:A44"/>
    <mergeCell ref="C41:E44"/>
    <mergeCell ref="F41:G44"/>
    <mergeCell ref="H41:I44"/>
    <mergeCell ref="J41:K41"/>
    <mergeCell ref="L41:M41"/>
    <mergeCell ref="J43:K43"/>
    <mergeCell ref="L43:M43"/>
    <mergeCell ref="N41:O41"/>
    <mergeCell ref="P41:Q41"/>
    <mergeCell ref="J42:K42"/>
    <mergeCell ref="L42:M42"/>
    <mergeCell ref="N42:O42"/>
    <mergeCell ref="P42:Q42"/>
    <mergeCell ref="H45:I45"/>
    <mergeCell ref="J45:K45"/>
    <mergeCell ref="L45:M45"/>
    <mergeCell ref="N45:O45"/>
    <mergeCell ref="N43:O43"/>
    <mergeCell ref="P43:Q43"/>
    <mergeCell ref="J44:K44"/>
    <mergeCell ref="L44:M44"/>
    <mergeCell ref="N44:O44"/>
    <mergeCell ref="P44:Q44"/>
    <mergeCell ref="P45:Q45"/>
    <mergeCell ref="C46:E46"/>
    <mergeCell ref="F46:G46"/>
    <mergeCell ref="H46:I46"/>
    <mergeCell ref="J46:K46"/>
    <mergeCell ref="L46:M46"/>
    <mergeCell ref="N46:O46"/>
    <mergeCell ref="P46:Q46"/>
    <mergeCell ref="C45:E45"/>
    <mergeCell ref="F45:G45"/>
    <mergeCell ref="A47:A50"/>
    <mergeCell ref="C47:E50"/>
    <mergeCell ref="F47:G50"/>
    <mergeCell ref="H47:I50"/>
    <mergeCell ref="J47:K47"/>
    <mergeCell ref="L47:M47"/>
    <mergeCell ref="J49:K49"/>
    <mergeCell ref="L49:M49"/>
    <mergeCell ref="N47:O47"/>
    <mergeCell ref="P47:Q47"/>
    <mergeCell ref="J48:K48"/>
    <mergeCell ref="L48:M48"/>
    <mergeCell ref="N48:O48"/>
    <mergeCell ref="P48:Q48"/>
    <mergeCell ref="H51:I51"/>
    <mergeCell ref="J51:K51"/>
    <mergeCell ref="L51:M51"/>
    <mergeCell ref="N51:O51"/>
    <mergeCell ref="N49:O49"/>
    <mergeCell ref="P49:Q49"/>
    <mergeCell ref="J50:K50"/>
    <mergeCell ref="L50:M50"/>
    <mergeCell ref="N50:O50"/>
    <mergeCell ref="P50:Q50"/>
    <mergeCell ref="P51:Q51"/>
    <mergeCell ref="C52:E52"/>
    <mergeCell ref="F52:G52"/>
    <mergeCell ref="H52:I52"/>
    <mergeCell ref="J52:K52"/>
    <mergeCell ref="L52:M52"/>
    <mergeCell ref="N52:O52"/>
    <mergeCell ref="P52:Q52"/>
    <mergeCell ref="C51:E51"/>
    <mergeCell ref="F51:G51"/>
    <mergeCell ref="A53:A56"/>
    <mergeCell ref="C53:E56"/>
    <mergeCell ref="F53:G56"/>
    <mergeCell ref="H53:I56"/>
    <mergeCell ref="J53:K53"/>
    <mergeCell ref="L53:M53"/>
    <mergeCell ref="J55:K55"/>
    <mergeCell ref="L55:M55"/>
    <mergeCell ref="N53:O53"/>
    <mergeCell ref="P53:Q53"/>
    <mergeCell ref="J54:K54"/>
    <mergeCell ref="L54:M54"/>
    <mergeCell ref="N54:O54"/>
    <mergeCell ref="P54:Q54"/>
    <mergeCell ref="H57:I57"/>
    <mergeCell ref="J57:K57"/>
    <mergeCell ref="L57:M57"/>
    <mergeCell ref="N57:O57"/>
    <mergeCell ref="N55:O55"/>
    <mergeCell ref="P55:Q55"/>
    <mergeCell ref="J56:K56"/>
    <mergeCell ref="L56:M56"/>
    <mergeCell ref="N56:O56"/>
    <mergeCell ref="P56:Q56"/>
    <mergeCell ref="P57:Q57"/>
    <mergeCell ref="C58:E58"/>
    <mergeCell ref="F58:G58"/>
    <mergeCell ref="H58:I58"/>
    <mergeCell ref="J58:K58"/>
    <mergeCell ref="L58:M58"/>
    <mergeCell ref="N58:O58"/>
    <mergeCell ref="P58:Q58"/>
    <mergeCell ref="C57:E57"/>
    <mergeCell ref="F57:G57"/>
    <mergeCell ref="A59:A62"/>
    <mergeCell ref="B59:B62"/>
    <mergeCell ref="C59:E62"/>
    <mergeCell ref="F59:G62"/>
    <mergeCell ref="H59:I62"/>
    <mergeCell ref="J59:K59"/>
    <mergeCell ref="J61:K61"/>
    <mergeCell ref="L59:M59"/>
    <mergeCell ref="N59:O59"/>
    <mergeCell ref="P59:Q59"/>
    <mergeCell ref="J60:K60"/>
    <mergeCell ref="L60:M60"/>
    <mergeCell ref="N60:O60"/>
    <mergeCell ref="P60:Q60"/>
    <mergeCell ref="L61:M61"/>
    <mergeCell ref="N61:O61"/>
    <mergeCell ref="P61:Q61"/>
    <mergeCell ref="J62:K62"/>
    <mergeCell ref="L62:M62"/>
    <mergeCell ref="N62:O62"/>
    <mergeCell ref="P62:Q62"/>
    <mergeCell ref="C64:E64"/>
    <mergeCell ref="F64:R64"/>
    <mergeCell ref="C65:E65"/>
    <mergeCell ref="F65:G65"/>
    <mergeCell ref="H65:I65"/>
    <mergeCell ref="J65:K65"/>
    <mergeCell ref="L65:M65"/>
    <mergeCell ref="N65:O65"/>
    <mergeCell ref="P65:Q65"/>
    <mergeCell ref="A66:A69"/>
    <mergeCell ref="C66:E69"/>
    <mergeCell ref="F66:G69"/>
    <mergeCell ref="H66:I69"/>
    <mergeCell ref="J66:K66"/>
    <mergeCell ref="L66:M66"/>
    <mergeCell ref="J68:K68"/>
    <mergeCell ref="L68:M68"/>
    <mergeCell ref="N66:O66"/>
    <mergeCell ref="P66:Q66"/>
    <mergeCell ref="J67:K67"/>
    <mergeCell ref="L67:M67"/>
    <mergeCell ref="N67:O67"/>
    <mergeCell ref="P67:Q67"/>
    <mergeCell ref="H70:I70"/>
    <mergeCell ref="J70:K70"/>
    <mergeCell ref="L70:M70"/>
    <mergeCell ref="N70:O70"/>
    <mergeCell ref="N68:O68"/>
    <mergeCell ref="P68:Q68"/>
    <mergeCell ref="J69:K69"/>
    <mergeCell ref="L69:M69"/>
    <mergeCell ref="N69:O69"/>
    <mergeCell ref="P69:Q69"/>
    <mergeCell ref="P70:Q70"/>
    <mergeCell ref="C71:E71"/>
    <mergeCell ref="F71:G71"/>
    <mergeCell ref="H71:I71"/>
    <mergeCell ref="J71:K71"/>
    <mergeCell ref="L71:M71"/>
    <mergeCell ref="N71:O71"/>
    <mergeCell ref="P71:Q71"/>
    <mergeCell ref="C70:E70"/>
    <mergeCell ref="F70:G70"/>
    <mergeCell ref="A72:A75"/>
    <mergeCell ref="B72:B75"/>
    <mergeCell ref="C72:E75"/>
    <mergeCell ref="F72:G75"/>
    <mergeCell ref="H72:I75"/>
    <mergeCell ref="J72:K72"/>
    <mergeCell ref="J74:K74"/>
    <mergeCell ref="L72:M72"/>
    <mergeCell ref="N72:O72"/>
    <mergeCell ref="P72:Q72"/>
    <mergeCell ref="J73:K73"/>
    <mergeCell ref="L73:M73"/>
    <mergeCell ref="N73:O73"/>
    <mergeCell ref="P73:Q73"/>
    <mergeCell ref="L74:M74"/>
    <mergeCell ref="N74:O74"/>
    <mergeCell ref="P74:Q74"/>
    <mergeCell ref="J75:K75"/>
    <mergeCell ref="L75:M75"/>
    <mergeCell ref="N75:O75"/>
    <mergeCell ref="P75:Q75"/>
    <mergeCell ref="C77:E77"/>
    <mergeCell ref="F77:R77"/>
    <mergeCell ref="C78:E78"/>
    <mergeCell ref="F78:G78"/>
    <mergeCell ref="H78:I78"/>
    <mergeCell ref="J78:K78"/>
    <mergeCell ref="L78:M78"/>
    <mergeCell ref="N78:O78"/>
    <mergeCell ref="P78:Q78"/>
    <mergeCell ref="A79:A82"/>
    <mergeCell ref="C79:E82"/>
    <mergeCell ref="F79:G82"/>
    <mergeCell ref="H79:I82"/>
    <mergeCell ref="J79:K79"/>
    <mergeCell ref="L79:M79"/>
    <mergeCell ref="J81:K81"/>
    <mergeCell ref="L81:M81"/>
    <mergeCell ref="N79:O79"/>
    <mergeCell ref="P79:Q79"/>
    <mergeCell ref="J80:K80"/>
    <mergeCell ref="L80:M80"/>
    <mergeCell ref="N80:O80"/>
    <mergeCell ref="P80:Q80"/>
    <mergeCell ref="H83:I83"/>
    <mergeCell ref="J83:K83"/>
    <mergeCell ref="L83:M83"/>
    <mergeCell ref="N83:O83"/>
    <mergeCell ref="N81:O81"/>
    <mergeCell ref="P81:Q81"/>
    <mergeCell ref="J82:K82"/>
    <mergeCell ref="L82:M82"/>
    <mergeCell ref="N82:O82"/>
    <mergeCell ref="P82:Q82"/>
    <mergeCell ref="P83:Q83"/>
    <mergeCell ref="C84:E84"/>
    <mergeCell ref="F84:G84"/>
    <mergeCell ref="H84:I84"/>
    <mergeCell ref="J84:K84"/>
    <mergeCell ref="L84:M84"/>
    <mergeCell ref="N84:O84"/>
    <mergeCell ref="P84:Q84"/>
    <mergeCell ref="C83:E83"/>
    <mergeCell ref="F83:G83"/>
    <mergeCell ref="A85:A88"/>
    <mergeCell ref="C85:E88"/>
    <mergeCell ref="F85:G88"/>
    <mergeCell ref="H85:I88"/>
    <mergeCell ref="J85:K85"/>
    <mergeCell ref="L85:M85"/>
    <mergeCell ref="J87:K87"/>
    <mergeCell ref="L87:M87"/>
    <mergeCell ref="N85:O85"/>
    <mergeCell ref="P85:Q85"/>
    <mergeCell ref="J86:K86"/>
    <mergeCell ref="L86:M86"/>
    <mergeCell ref="N86:O86"/>
    <mergeCell ref="P86:Q86"/>
    <mergeCell ref="H89:I89"/>
    <mergeCell ref="J89:K89"/>
    <mergeCell ref="L89:M89"/>
    <mergeCell ref="N89:O89"/>
    <mergeCell ref="N87:O87"/>
    <mergeCell ref="P87:Q87"/>
    <mergeCell ref="J88:K88"/>
    <mergeCell ref="L88:M88"/>
    <mergeCell ref="N88:O88"/>
    <mergeCell ref="P88:Q88"/>
    <mergeCell ref="P89:Q89"/>
    <mergeCell ref="C90:E90"/>
    <mergeCell ref="F90:G90"/>
    <mergeCell ref="H90:I90"/>
    <mergeCell ref="J90:K90"/>
    <mergeCell ref="L90:M90"/>
    <mergeCell ref="N90:O90"/>
    <mergeCell ref="P90:Q90"/>
    <mergeCell ref="C89:E89"/>
    <mergeCell ref="F89:G89"/>
    <mergeCell ref="A91:A94"/>
    <mergeCell ref="B91:B94"/>
    <mergeCell ref="C91:E94"/>
    <mergeCell ref="F91:G94"/>
    <mergeCell ref="H91:I94"/>
    <mergeCell ref="J91:K91"/>
    <mergeCell ref="J93:K93"/>
    <mergeCell ref="L91:M91"/>
    <mergeCell ref="N91:O91"/>
    <mergeCell ref="P91:Q91"/>
    <mergeCell ref="J92:K92"/>
    <mergeCell ref="L92:M92"/>
    <mergeCell ref="N92:O92"/>
    <mergeCell ref="P92:Q92"/>
    <mergeCell ref="L93:M93"/>
    <mergeCell ref="N93:O93"/>
    <mergeCell ref="P93:Q93"/>
    <mergeCell ref="J94:K94"/>
    <mergeCell ref="L94:M94"/>
    <mergeCell ref="N94:O94"/>
    <mergeCell ref="P94:Q94"/>
    <mergeCell ref="C96:E96"/>
    <mergeCell ref="F96:R96"/>
    <mergeCell ref="C97:E97"/>
    <mergeCell ref="F97:G97"/>
    <mergeCell ref="H97:I97"/>
    <mergeCell ref="J97:K97"/>
    <mergeCell ref="L97:M97"/>
    <mergeCell ref="N97:O97"/>
    <mergeCell ref="P97:Q97"/>
    <mergeCell ref="A98:A101"/>
    <mergeCell ref="C98:E101"/>
    <mergeCell ref="F98:G101"/>
    <mergeCell ref="H98:I101"/>
    <mergeCell ref="J98:K98"/>
    <mergeCell ref="L98:M98"/>
    <mergeCell ref="J100:K100"/>
    <mergeCell ref="L100:M100"/>
    <mergeCell ref="N98:O98"/>
    <mergeCell ref="P98:Q98"/>
    <mergeCell ref="J99:K99"/>
    <mergeCell ref="L99:M99"/>
    <mergeCell ref="N99:O99"/>
    <mergeCell ref="P99:Q99"/>
    <mergeCell ref="H102:I102"/>
    <mergeCell ref="J102:K102"/>
    <mergeCell ref="L102:M102"/>
    <mergeCell ref="N102:O102"/>
    <mergeCell ref="N100:O100"/>
    <mergeCell ref="P100:Q100"/>
    <mergeCell ref="J101:K101"/>
    <mergeCell ref="L101:M101"/>
    <mergeCell ref="N101:O101"/>
    <mergeCell ref="P101:Q101"/>
    <mergeCell ref="P102:Q102"/>
    <mergeCell ref="C103:E103"/>
    <mergeCell ref="F103:G103"/>
    <mergeCell ref="H103:I103"/>
    <mergeCell ref="J103:K103"/>
    <mergeCell ref="L103:M103"/>
    <mergeCell ref="N103:O103"/>
    <mergeCell ref="P103:Q103"/>
    <mergeCell ref="C102:E102"/>
    <mergeCell ref="F102:G102"/>
    <mergeCell ref="A104:A107"/>
    <mergeCell ref="C104:E107"/>
    <mergeCell ref="F104:G107"/>
    <mergeCell ref="H104:I107"/>
    <mergeCell ref="J104:K104"/>
    <mergeCell ref="L104:M104"/>
    <mergeCell ref="J106:K106"/>
    <mergeCell ref="L106:M106"/>
    <mergeCell ref="N104:O104"/>
    <mergeCell ref="P104:Q104"/>
    <mergeCell ref="J105:K105"/>
    <mergeCell ref="L105:M105"/>
    <mergeCell ref="N105:O105"/>
    <mergeCell ref="P105:Q105"/>
    <mergeCell ref="H108:I108"/>
    <mergeCell ref="J108:K108"/>
    <mergeCell ref="L108:M108"/>
    <mergeCell ref="N108:O108"/>
    <mergeCell ref="N106:O106"/>
    <mergeCell ref="P106:Q106"/>
    <mergeCell ref="J107:K107"/>
    <mergeCell ref="L107:M107"/>
    <mergeCell ref="N107:O107"/>
    <mergeCell ref="P107:Q107"/>
    <mergeCell ref="P108:Q108"/>
    <mergeCell ref="C109:E109"/>
    <mergeCell ref="F109:G109"/>
    <mergeCell ref="H109:I109"/>
    <mergeCell ref="J109:K109"/>
    <mergeCell ref="L109:M109"/>
    <mergeCell ref="N109:O109"/>
    <mergeCell ref="P109:Q109"/>
    <mergeCell ref="C108:E108"/>
    <mergeCell ref="F108:G108"/>
    <mergeCell ref="A110:A113"/>
    <mergeCell ref="B110:B113"/>
    <mergeCell ref="C110:E113"/>
    <mergeCell ref="F110:G113"/>
    <mergeCell ref="H110:I113"/>
    <mergeCell ref="J110:K110"/>
    <mergeCell ref="J112:K112"/>
    <mergeCell ref="L110:M110"/>
    <mergeCell ref="N110:O110"/>
    <mergeCell ref="P110:Q110"/>
    <mergeCell ref="J111:K111"/>
    <mergeCell ref="L111:M111"/>
    <mergeCell ref="N111:O111"/>
    <mergeCell ref="P111:Q111"/>
    <mergeCell ref="L112:M112"/>
    <mergeCell ref="N112:O112"/>
    <mergeCell ref="P112:Q112"/>
    <mergeCell ref="J113:K113"/>
    <mergeCell ref="L113:M113"/>
    <mergeCell ref="N113:O113"/>
    <mergeCell ref="P113:Q113"/>
    <mergeCell ref="C115:E115"/>
    <mergeCell ref="F115:R115"/>
    <mergeCell ref="C116:E116"/>
    <mergeCell ref="F116:G116"/>
    <mergeCell ref="H116:I116"/>
    <mergeCell ref="J116:K116"/>
    <mergeCell ref="L116:M116"/>
    <mergeCell ref="N116:O116"/>
    <mergeCell ref="P116:Q116"/>
    <mergeCell ref="A117:A120"/>
    <mergeCell ref="C117:E120"/>
    <mergeCell ref="F117:G120"/>
    <mergeCell ref="H117:I120"/>
    <mergeCell ref="J117:K117"/>
    <mergeCell ref="L117:M117"/>
    <mergeCell ref="J119:K119"/>
    <mergeCell ref="L119:M119"/>
    <mergeCell ref="N117:O117"/>
    <mergeCell ref="P117:Q117"/>
    <mergeCell ref="J118:K118"/>
    <mergeCell ref="L118:M118"/>
    <mergeCell ref="N118:O118"/>
    <mergeCell ref="P118:Q118"/>
    <mergeCell ref="H121:I121"/>
    <mergeCell ref="J121:K121"/>
    <mergeCell ref="L121:M121"/>
    <mergeCell ref="N121:O121"/>
    <mergeCell ref="N119:O119"/>
    <mergeCell ref="P119:Q119"/>
    <mergeCell ref="J120:K120"/>
    <mergeCell ref="L120:M120"/>
    <mergeCell ref="N120:O120"/>
    <mergeCell ref="P120:Q120"/>
    <mergeCell ref="P121:Q121"/>
    <mergeCell ref="C122:E122"/>
    <mergeCell ref="F122:G122"/>
    <mergeCell ref="H122:I122"/>
    <mergeCell ref="J122:K122"/>
    <mergeCell ref="L122:M122"/>
    <mergeCell ref="N122:O122"/>
    <mergeCell ref="P122:Q122"/>
    <mergeCell ref="C121:E121"/>
    <mergeCell ref="F121:G121"/>
    <mergeCell ref="A123:A126"/>
    <mergeCell ref="B123:B126"/>
    <mergeCell ref="C123:E126"/>
    <mergeCell ref="F123:G126"/>
    <mergeCell ref="H123:I126"/>
    <mergeCell ref="J123:K123"/>
    <mergeCell ref="J125:K125"/>
    <mergeCell ref="L123:M123"/>
    <mergeCell ref="N123:O123"/>
    <mergeCell ref="P123:Q123"/>
    <mergeCell ref="J124:K124"/>
    <mergeCell ref="L124:M124"/>
    <mergeCell ref="N124:O124"/>
    <mergeCell ref="P124:Q124"/>
    <mergeCell ref="L125:M125"/>
    <mergeCell ref="N125:O125"/>
    <mergeCell ref="P125:Q125"/>
    <mergeCell ref="J126:K126"/>
    <mergeCell ref="L126:M126"/>
    <mergeCell ref="N126:O126"/>
    <mergeCell ref="P126:Q126"/>
    <mergeCell ref="C128:E128"/>
    <mergeCell ref="F128:R128"/>
    <mergeCell ref="C129:E129"/>
    <mergeCell ref="F129:G129"/>
    <mergeCell ref="H129:I129"/>
    <mergeCell ref="J129:K129"/>
    <mergeCell ref="L129:M129"/>
    <mergeCell ref="N129:O129"/>
    <mergeCell ref="P129:Q129"/>
    <mergeCell ref="A130:A133"/>
    <mergeCell ref="C130:E133"/>
    <mergeCell ref="F130:G133"/>
    <mergeCell ref="H130:I133"/>
    <mergeCell ref="J130:K130"/>
    <mergeCell ref="L130:M130"/>
    <mergeCell ref="J132:K132"/>
    <mergeCell ref="L132:M132"/>
    <mergeCell ref="N130:O130"/>
    <mergeCell ref="P130:Q130"/>
    <mergeCell ref="J131:K131"/>
    <mergeCell ref="L131:M131"/>
    <mergeCell ref="N131:O131"/>
    <mergeCell ref="P131:Q131"/>
    <mergeCell ref="H134:I134"/>
    <mergeCell ref="J134:K134"/>
    <mergeCell ref="L134:M134"/>
    <mergeCell ref="N134:O134"/>
    <mergeCell ref="N132:O132"/>
    <mergeCell ref="P132:Q132"/>
    <mergeCell ref="J133:K133"/>
    <mergeCell ref="L133:M133"/>
    <mergeCell ref="N133:O133"/>
    <mergeCell ref="P133:Q133"/>
    <mergeCell ref="P134:Q134"/>
    <mergeCell ref="C135:E135"/>
    <mergeCell ref="F135:G135"/>
    <mergeCell ref="H135:I135"/>
    <mergeCell ref="J135:K135"/>
    <mergeCell ref="L135:M135"/>
    <mergeCell ref="N135:O135"/>
    <mergeCell ref="P135:Q135"/>
    <mergeCell ref="C134:E134"/>
    <mergeCell ref="F134:G134"/>
    <mergeCell ref="A136:A139"/>
    <mergeCell ref="C136:E139"/>
    <mergeCell ref="F136:G139"/>
    <mergeCell ref="H136:I139"/>
    <mergeCell ref="J136:K136"/>
    <mergeCell ref="L136:M136"/>
    <mergeCell ref="J138:K138"/>
    <mergeCell ref="L138:M138"/>
    <mergeCell ref="N136:O136"/>
    <mergeCell ref="P136:Q136"/>
    <mergeCell ref="J137:K137"/>
    <mergeCell ref="L137:M137"/>
    <mergeCell ref="N137:O137"/>
    <mergeCell ref="P137:Q137"/>
    <mergeCell ref="H140:I140"/>
    <mergeCell ref="J140:K140"/>
    <mergeCell ref="L140:M140"/>
    <mergeCell ref="N140:O140"/>
    <mergeCell ref="N138:O138"/>
    <mergeCell ref="P138:Q138"/>
    <mergeCell ref="J139:K139"/>
    <mergeCell ref="L139:M139"/>
    <mergeCell ref="N139:O139"/>
    <mergeCell ref="P139:Q139"/>
    <mergeCell ref="P140:Q140"/>
    <mergeCell ref="C141:E141"/>
    <mergeCell ref="F141:G141"/>
    <mergeCell ref="H141:I141"/>
    <mergeCell ref="J141:K141"/>
    <mergeCell ref="L141:M141"/>
    <mergeCell ref="N141:O141"/>
    <mergeCell ref="P141:Q141"/>
    <mergeCell ref="C140:E140"/>
    <mergeCell ref="F140:G140"/>
    <mergeCell ref="A142:A145"/>
    <mergeCell ref="B142:B145"/>
    <mergeCell ref="C142:E145"/>
    <mergeCell ref="F142:G145"/>
    <mergeCell ref="H142:I145"/>
    <mergeCell ref="J142:K142"/>
    <mergeCell ref="J144:K144"/>
    <mergeCell ref="L142:M142"/>
    <mergeCell ref="N142:O142"/>
    <mergeCell ref="P142:Q142"/>
    <mergeCell ref="J143:K143"/>
    <mergeCell ref="L143:M143"/>
    <mergeCell ref="N143:O143"/>
    <mergeCell ref="P143:Q143"/>
    <mergeCell ref="L144:M144"/>
    <mergeCell ref="N144:O144"/>
    <mergeCell ref="P144:Q144"/>
    <mergeCell ref="J145:K145"/>
    <mergeCell ref="L145:M145"/>
    <mergeCell ref="N145:O145"/>
    <mergeCell ref="P145:Q145"/>
    <mergeCell ref="A148:A151"/>
    <mergeCell ref="B148:E151"/>
    <mergeCell ref="F148:G151"/>
    <mergeCell ref="H148:I151"/>
    <mergeCell ref="J148:K148"/>
    <mergeCell ref="L148:M148"/>
    <mergeCell ref="J150:K150"/>
    <mergeCell ref="L150:M150"/>
    <mergeCell ref="N148:O148"/>
    <mergeCell ref="P148:Q148"/>
    <mergeCell ref="J149:K149"/>
    <mergeCell ref="L149:M149"/>
    <mergeCell ref="N149:O149"/>
    <mergeCell ref="P149:Q149"/>
    <mergeCell ref="N150:O150"/>
    <mergeCell ref="P150:Q150"/>
    <mergeCell ref="J151:K151"/>
    <mergeCell ref="L151:M151"/>
    <mergeCell ref="N151:O151"/>
    <mergeCell ref="P151:Q151"/>
    <mergeCell ref="B154:C154"/>
    <mergeCell ref="G154:H154"/>
    <mergeCell ref="I154:J154"/>
    <mergeCell ref="K154:L154"/>
    <mergeCell ref="M154:N154"/>
    <mergeCell ref="O154:P154"/>
    <mergeCell ref="Q154:R154"/>
    <mergeCell ref="B155:D155"/>
    <mergeCell ref="F155:R155"/>
    <mergeCell ref="C157:E157"/>
    <mergeCell ref="F157:R157"/>
    <mergeCell ref="C158:E158"/>
    <mergeCell ref="F158:G158"/>
    <mergeCell ref="H158:I158"/>
    <mergeCell ref="J158:K158"/>
    <mergeCell ref="L158:M158"/>
    <mergeCell ref="N158:O158"/>
    <mergeCell ref="P158:Q158"/>
    <mergeCell ref="A159:A162"/>
    <mergeCell ref="C159:E162"/>
    <mergeCell ref="F159:G162"/>
    <mergeCell ref="H159:I162"/>
    <mergeCell ref="J159:K159"/>
    <mergeCell ref="L159:M159"/>
    <mergeCell ref="N159:O159"/>
    <mergeCell ref="P159:Q159"/>
    <mergeCell ref="J160:K160"/>
    <mergeCell ref="L160:M160"/>
    <mergeCell ref="N160:O160"/>
    <mergeCell ref="P160:Q160"/>
    <mergeCell ref="J161:K161"/>
    <mergeCell ref="L161:M161"/>
    <mergeCell ref="N161:O161"/>
    <mergeCell ref="P161:Q161"/>
    <mergeCell ref="J162:K162"/>
    <mergeCell ref="L162:M162"/>
    <mergeCell ref="N162:O162"/>
    <mergeCell ref="P162:Q162"/>
    <mergeCell ref="C163:E163"/>
    <mergeCell ref="F163:G163"/>
    <mergeCell ref="H163:I163"/>
    <mergeCell ref="J163:K163"/>
    <mergeCell ref="L163:M163"/>
    <mergeCell ref="N163:O163"/>
    <mergeCell ref="P163:Q163"/>
    <mergeCell ref="C164:E164"/>
    <mergeCell ref="F164:G164"/>
    <mergeCell ref="H164:I164"/>
    <mergeCell ref="J164:K164"/>
    <mergeCell ref="L164:M164"/>
    <mergeCell ref="N164:O164"/>
    <mergeCell ref="P164:Q164"/>
    <mergeCell ref="A165:A168"/>
    <mergeCell ref="B165:B168"/>
    <mergeCell ref="C165:E168"/>
    <mergeCell ref="F165:G168"/>
    <mergeCell ref="H165:I168"/>
    <mergeCell ref="J165:K165"/>
    <mergeCell ref="J167:K167"/>
    <mergeCell ref="L165:M165"/>
    <mergeCell ref="N165:O165"/>
    <mergeCell ref="P165:Q165"/>
    <mergeCell ref="J166:K166"/>
    <mergeCell ref="L166:M166"/>
    <mergeCell ref="N166:O166"/>
    <mergeCell ref="P166:Q166"/>
    <mergeCell ref="L167:M167"/>
    <mergeCell ref="N167:O167"/>
    <mergeCell ref="P167:Q167"/>
    <mergeCell ref="J168:K168"/>
    <mergeCell ref="L168:M168"/>
    <mergeCell ref="N168:O168"/>
    <mergeCell ref="P168:Q168"/>
    <mergeCell ref="C170:E170"/>
    <mergeCell ref="F170:R170"/>
    <mergeCell ref="C171:E171"/>
    <mergeCell ref="F171:G171"/>
    <mergeCell ref="H171:I171"/>
    <mergeCell ref="J171:K171"/>
    <mergeCell ref="L171:M171"/>
    <mergeCell ref="N171:O171"/>
    <mergeCell ref="P171:Q171"/>
    <mergeCell ref="A172:A175"/>
    <mergeCell ref="C172:E175"/>
    <mergeCell ref="F172:G175"/>
    <mergeCell ref="H172:I175"/>
    <mergeCell ref="J172:K172"/>
    <mergeCell ref="L172:M172"/>
    <mergeCell ref="J174:K174"/>
    <mergeCell ref="L174:M174"/>
    <mergeCell ref="N172:O172"/>
    <mergeCell ref="P172:Q172"/>
    <mergeCell ref="J173:K173"/>
    <mergeCell ref="L173:M173"/>
    <mergeCell ref="N173:O173"/>
    <mergeCell ref="P173:Q173"/>
    <mergeCell ref="H176:I176"/>
    <mergeCell ref="J176:K176"/>
    <mergeCell ref="L176:M176"/>
    <mergeCell ref="N176:O176"/>
    <mergeCell ref="N174:O174"/>
    <mergeCell ref="P174:Q174"/>
    <mergeCell ref="J175:K175"/>
    <mergeCell ref="L175:M175"/>
    <mergeCell ref="N175:O175"/>
    <mergeCell ref="P175:Q175"/>
    <mergeCell ref="P176:Q176"/>
    <mergeCell ref="C177:E177"/>
    <mergeCell ref="F177:G177"/>
    <mergeCell ref="H177:I177"/>
    <mergeCell ref="J177:K177"/>
    <mergeCell ref="L177:M177"/>
    <mergeCell ref="N177:O177"/>
    <mergeCell ref="P177:Q177"/>
    <mergeCell ref="C176:E176"/>
    <mergeCell ref="F176:G176"/>
    <mergeCell ref="A178:A181"/>
    <mergeCell ref="C178:E181"/>
    <mergeCell ref="F178:G181"/>
    <mergeCell ref="H178:I181"/>
    <mergeCell ref="J178:K178"/>
    <mergeCell ref="L178:M178"/>
    <mergeCell ref="J180:K180"/>
    <mergeCell ref="L180:M180"/>
    <mergeCell ref="N178:O178"/>
    <mergeCell ref="P178:Q178"/>
    <mergeCell ref="J179:K179"/>
    <mergeCell ref="L179:M179"/>
    <mergeCell ref="N179:O179"/>
    <mergeCell ref="P179:Q179"/>
    <mergeCell ref="H182:I182"/>
    <mergeCell ref="J182:K182"/>
    <mergeCell ref="L182:M182"/>
    <mergeCell ref="N182:O182"/>
    <mergeCell ref="N180:O180"/>
    <mergeCell ref="P180:Q180"/>
    <mergeCell ref="J181:K181"/>
    <mergeCell ref="L181:M181"/>
    <mergeCell ref="N181:O181"/>
    <mergeCell ref="P181:Q181"/>
    <mergeCell ref="P182:Q182"/>
    <mergeCell ref="C183:E183"/>
    <mergeCell ref="F183:G183"/>
    <mergeCell ref="H183:I183"/>
    <mergeCell ref="J183:K183"/>
    <mergeCell ref="L183:M183"/>
    <mergeCell ref="N183:O183"/>
    <mergeCell ref="P183:Q183"/>
    <mergeCell ref="C182:E182"/>
    <mergeCell ref="F182:G182"/>
    <mergeCell ref="A184:A187"/>
    <mergeCell ref="B184:B187"/>
    <mergeCell ref="C184:E187"/>
    <mergeCell ref="F184:G187"/>
    <mergeCell ref="H184:I187"/>
    <mergeCell ref="J184:K184"/>
    <mergeCell ref="J186:K186"/>
    <mergeCell ref="L184:M184"/>
    <mergeCell ref="N184:O184"/>
    <mergeCell ref="P184:Q184"/>
    <mergeCell ref="J185:K185"/>
    <mergeCell ref="L185:M185"/>
    <mergeCell ref="N185:O185"/>
    <mergeCell ref="P185:Q185"/>
    <mergeCell ref="L186:M186"/>
    <mergeCell ref="N186:O186"/>
    <mergeCell ref="P186:Q186"/>
    <mergeCell ref="J187:K187"/>
    <mergeCell ref="L187:M187"/>
    <mergeCell ref="N187:O187"/>
    <mergeCell ref="P187:Q187"/>
    <mergeCell ref="A190:A193"/>
    <mergeCell ref="B190:E193"/>
    <mergeCell ref="F190:G193"/>
    <mergeCell ref="H190:I193"/>
    <mergeCell ref="J190:K190"/>
    <mergeCell ref="L190:M190"/>
    <mergeCell ref="J192:K192"/>
    <mergeCell ref="L192:M192"/>
    <mergeCell ref="N190:O190"/>
    <mergeCell ref="P190:Q190"/>
    <mergeCell ref="J191:K191"/>
    <mergeCell ref="L191:M191"/>
    <mergeCell ref="N191:O191"/>
    <mergeCell ref="P191:Q191"/>
    <mergeCell ref="N192:O192"/>
    <mergeCell ref="P192:Q192"/>
    <mergeCell ref="J193:K193"/>
    <mergeCell ref="L193:M193"/>
    <mergeCell ref="N193:O193"/>
    <mergeCell ref="P193:Q193"/>
    <mergeCell ref="B196:C196"/>
    <mergeCell ref="G196:H196"/>
    <mergeCell ref="I196:J196"/>
    <mergeCell ref="K196:L196"/>
    <mergeCell ref="M196:N196"/>
    <mergeCell ref="O196:P196"/>
    <mergeCell ref="Q196:R196"/>
    <mergeCell ref="B197:D197"/>
    <mergeCell ref="F197:R197"/>
    <mergeCell ref="C199:E199"/>
    <mergeCell ref="F199:R199"/>
    <mergeCell ref="C200:E200"/>
    <mergeCell ref="F200:G200"/>
    <mergeCell ref="H200:I200"/>
    <mergeCell ref="J200:K200"/>
    <mergeCell ref="L200:M200"/>
    <mergeCell ref="N200:O200"/>
    <mergeCell ref="P200:Q200"/>
    <mergeCell ref="A201:A204"/>
    <mergeCell ref="C201:E204"/>
    <mergeCell ref="F201:G204"/>
    <mergeCell ref="H201:I204"/>
    <mergeCell ref="J201:K201"/>
    <mergeCell ref="L201:M201"/>
    <mergeCell ref="N201:O201"/>
    <mergeCell ref="P201:Q201"/>
    <mergeCell ref="J202:K202"/>
    <mergeCell ref="L202:M202"/>
    <mergeCell ref="N202:O202"/>
    <mergeCell ref="P202:Q202"/>
    <mergeCell ref="J203:K203"/>
    <mergeCell ref="L203:M203"/>
    <mergeCell ref="N203:O203"/>
    <mergeCell ref="P203:Q203"/>
    <mergeCell ref="J204:K204"/>
    <mergeCell ref="L204:M204"/>
    <mergeCell ref="N204:O204"/>
    <mergeCell ref="P204:Q204"/>
    <mergeCell ref="C205:E205"/>
    <mergeCell ref="F205:G205"/>
    <mergeCell ref="H205:I205"/>
    <mergeCell ref="J205:K205"/>
    <mergeCell ref="L205:M205"/>
    <mergeCell ref="N205:O205"/>
    <mergeCell ref="P205:Q205"/>
    <mergeCell ref="C206:E206"/>
    <mergeCell ref="F206:G206"/>
    <mergeCell ref="H206:I206"/>
    <mergeCell ref="J206:K206"/>
    <mergeCell ref="L206:M206"/>
    <mergeCell ref="N206:O206"/>
    <mergeCell ref="P206:Q206"/>
    <mergeCell ref="A207:A210"/>
    <mergeCell ref="B207:B210"/>
    <mergeCell ref="C207:E210"/>
    <mergeCell ref="F207:G210"/>
    <mergeCell ref="H207:I210"/>
    <mergeCell ref="J207:K207"/>
    <mergeCell ref="J209:K209"/>
    <mergeCell ref="L207:M207"/>
    <mergeCell ref="N207:O207"/>
    <mergeCell ref="P207:Q207"/>
    <mergeCell ref="J208:K208"/>
    <mergeCell ref="L208:M208"/>
    <mergeCell ref="N208:O208"/>
    <mergeCell ref="P208:Q208"/>
    <mergeCell ref="L209:M209"/>
    <mergeCell ref="N209:O209"/>
    <mergeCell ref="P209:Q209"/>
    <mergeCell ref="J210:K210"/>
    <mergeCell ref="L210:M210"/>
    <mergeCell ref="N210:O210"/>
    <mergeCell ref="P210:Q210"/>
    <mergeCell ref="A213:A216"/>
    <mergeCell ref="B213:E216"/>
    <mergeCell ref="F213:G216"/>
    <mergeCell ref="H213:I216"/>
    <mergeCell ref="J213:K213"/>
    <mergeCell ref="L213:M213"/>
    <mergeCell ref="J215:K215"/>
    <mergeCell ref="L215:M215"/>
    <mergeCell ref="N213:O213"/>
    <mergeCell ref="P213:Q213"/>
    <mergeCell ref="J214:K214"/>
    <mergeCell ref="L214:M214"/>
    <mergeCell ref="N214:O214"/>
    <mergeCell ref="P214:Q214"/>
    <mergeCell ref="N215:O215"/>
    <mergeCell ref="P215:Q215"/>
    <mergeCell ref="J216:K216"/>
    <mergeCell ref="L216:M216"/>
    <mergeCell ref="N216:O216"/>
    <mergeCell ref="P216:Q216"/>
    <mergeCell ref="B219:C219"/>
    <mergeCell ref="G219:H219"/>
    <mergeCell ref="I219:J219"/>
    <mergeCell ref="K219:L219"/>
    <mergeCell ref="M219:N219"/>
    <mergeCell ref="O219:P219"/>
    <mergeCell ref="Q219:R219"/>
    <mergeCell ref="B220:D220"/>
    <mergeCell ref="F220:R220"/>
    <mergeCell ref="C222:E222"/>
    <mergeCell ref="F222:R222"/>
    <mergeCell ref="C223:E223"/>
    <mergeCell ref="F223:G223"/>
    <mergeCell ref="H223:I223"/>
    <mergeCell ref="J223:K223"/>
    <mergeCell ref="L223:M223"/>
    <mergeCell ref="N223:O223"/>
    <mergeCell ref="P223:Q223"/>
    <mergeCell ref="A224:A227"/>
    <mergeCell ref="C224:E227"/>
    <mergeCell ref="F224:G227"/>
    <mergeCell ref="H224:I227"/>
    <mergeCell ref="J224:K224"/>
    <mergeCell ref="L224:M224"/>
    <mergeCell ref="N224:O224"/>
    <mergeCell ref="P224:Q224"/>
    <mergeCell ref="J225:K225"/>
    <mergeCell ref="L225:M225"/>
    <mergeCell ref="N225:O225"/>
    <mergeCell ref="P225:Q225"/>
    <mergeCell ref="J226:K226"/>
    <mergeCell ref="L226:M226"/>
    <mergeCell ref="N226:O226"/>
    <mergeCell ref="P226:Q226"/>
    <mergeCell ref="J227:K227"/>
    <mergeCell ref="L227:M227"/>
    <mergeCell ref="N227:O227"/>
    <mergeCell ref="P227:Q227"/>
    <mergeCell ref="C228:E228"/>
    <mergeCell ref="F228:G228"/>
    <mergeCell ref="H228:I228"/>
    <mergeCell ref="J228:K228"/>
    <mergeCell ref="L228:M228"/>
    <mergeCell ref="N228:O228"/>
    <mergeCell ref="P228:Q228"/>
    <mergeCell ref="C229:E229"/>
    <mergeCell ref="F229:G229"/>
    <mergeCell ref="H229:I229"/>
    <mergeCell ref="J229:K229"/>
    <mergeCell ref="L229:M229"/>
    <mergeCell ref="N229:O229"/>
    <mergeCell ref="P229:Q229"/>
    <mergeCell ref="A230:A233"/>
    <mergeCell ref="B230:B233"/>
    <mergeCell ref="C230:E233"/>
    <mergeCell ref="F230:G233"/>
    <mergeCell ref="H230:I233"/>
    <mergeCell ref="J230:K230"/>
    <mergeCell ref="J232:K232"/>
    <mergeCell ref="L230:M230"/>
    <mergeCell ref="N230:O230"/>
    <mergeCell ref="P230:Q230"/>
    <mergeCell ref="J231:K231"/>
    <mergeCell ref="L231:M231"/>
    <mergeCell ref="N231:O231"/>
    <mergeCell ref="P231:Q231"/>
    <mergeCell ref="L232:M232"/>
    <mergeCell ref="N232:O232"/>
    <mergeCell ref="P232:Q232"/>
    <mergeCell ref="J233:K233"/>
    <mergeCell ref="L233:M233"/>
    <mergeCell ref="N233:O233"/>
    <mergeCell ref="P233:Q233"/>
    <mergeCell ref="A236:A239"/>
    <mergeCell ref="B236:E239"/>
    <mergeCell ref="F236:G239"/>
    <mergeCell ref="H236:I239"/>
    <mergeCell ref="J236:K236"/>
    <mergeCell ref="L236:M236"/>
    <mergeCell ref="J238:K238"/>
    <mergeCell ref="L238:M238"/>
    <mergeCell ref="N236:O236"/>
    <mergeCell ref="P236:Q236"/>
    <mergeCell ref="J237:K237"/>
    <mergeCell ref="L237:M237"/>
    <mergeCell ref="N237:O237"/>
    <mergeCell ref="P237:Q237"/>
    <mergeCell ref="N238:O238"/>
    <mergeCell ref="P238:Q238"/>
    <mergeCell ref="J239:K239"/>
    <mergeCell ref="L239:M239"/>
    <mergeCell ref="N239:O239"/>
    <mergeCell ref="P239:Q239"/>
    <mergeCell ref="B242:C242"/>
    <mergeCell ref="G242:H242"/>
    <mergeCell ref="I242:J242"/>
    <mergeCell ref="K242:L242"/>
    <mergeCell ref="M242:N242"/>
    <mergeCell ref="O242:P242"/>
    <mergeCell ref="Q242:R242"/>
    <mergeCell ref="B243:D243"/>
    <mergeCell ref="F243:R243"/>
    <mergeCell ref="C245:E245"/>
    <mergeCell ref="F245:R245"/>
    <mergeCell ref="C246:E246"/>
    <mergeCell ref="F246:G246"/>
    <mergeCell ref="H246:I246"/>
    <mergeCell ref="J246:K246"/>
    <mergeCell ref="L246:M246"/>
    <mergeCell ref="N246:O246"/>
    <mergeCell ref="P246:Q246"/>
    <mergeCell ref="A247:A250"/>
    <mergeCell ref="C247:E250"/>
    <mergeCell ref="F247:G250"/>
    <mergeCell ref="H247:I250"/>
    <mergeCell ref="J247:K247"/>
    <mergeCell ref="L247:M247"/>
    <mergeCell ref="N247:O247"/>
    <mergeCell ref="P247:Q247"/>
    <mergeCell ref="J248:K248"/>
    <mergeCell ref="L248:M248"/>
    <mergeCell ref="N248:O248"/>
    <mergeCell ref="P248:Q248"/>
    <mergeCell ref="J249:K249"/>
    <mergeCell ref="L249:M249"/>
    <mergeCell ref="N249:O249"/>
    <mergeCell ref="P249:Q249"/>
    <mergeCell ref="J250:K250"/>
    <mergeCell ref="L250:M250"/>
    <mergeCell ref="N250:O250"/>
    <mergeCell ref="P250:Q250"/>
    <mergeCell ref="C251:E251"/>
    <mergeCell ref="F251:G251"/>
    <mergeCell ref="H251:I251"/>
    <mergeCell ref="J251:K251"/>
    <mergeCell ref="L251:M251"/>
    <mergeCell ref="N251:O251"/>
    <mergeCell ref="P251:Q251"/>
    <mergeCell ref="C252:E252"/>
    <mergeCell ref="F252:G252"/>
    <mergeCell ref="H252:I252"/>
    <mergeCell ref="J252:K252"/>
    <mergeCell ref="L252:M252"/>
    <mergeCell ref="N252:O252"/>
    <mergeCell ref="P252:Q252"/>
    <mergeCell ref="A253:A256"/>
    <mergeCell ref="B253:B256"/>
    <mergeCell ref="C253:E256"/>
    <mergeCell ref="F253:G256"/>
    <mergeCell ref="H253:I256"/>
    <mergeCell ref="J253:K253"/>
    <mergeCell ref="J255:K255"/>
    <mergeCell ref="L253:M253"/>
    <mergeCell ref="N253:O253"/>
    <mergeCell ref="P253:Q253"/>
    <mergeCell ref="J254:K254"/>
    <mergeCell ref="L254:M254"/>
    <mergeCell ref="N254:O254"/>
    <mergeCell ref="P254:Q254"/>
    <mergeCell ref="L255:M255"/>
    <mergeCell ref="N255:O255"/>
    <mergeCell ref="P255:Q255"/>
    <mergeCell ref="J256:K256"/>
    <mergeCell ref="L256:M256"/>
    <mergeCell ref="N256:O256"/>
    <mergeCell ref="P256:Q256"/>
    <mergeCell ref="A259:A262"/>
    <mergeCell ref="B259:E262"/>
    <mergeCell ref="F259:G262"/>
    <mergeCell ref="H259:I262"/>
    <mergeCell ref="J259:K259"/>
    <mergeCell ref="L259:M259"/>
    <mergeCell ref="J261:K261"/>
    <mergeCell ref="L261:M261"/>
    <mergeCell ref="N259:O259"/>
    <mergeCell ref="P259:Q259"/>
    <mergeCell ref="J260:K260"/>
    <mergeCell ref="L260:M260"/>
    <mergeCell ref="N260:O260"/>
    <mergeCell ref="P260:Q260"/>
    <mergeCell ref="N261:O261"/>
    <mergeCell ref="P261:Q261"/>
    <mergeCell ref="J262:K262"/>
    <mergeCell ref="L262:M262"/>
    <mergeCell ref="N262:O262"/>
    <mergeCell ref="P262:Q262"/>
    <mergeCell ref="B265:C265"/>
    <mergeCell ref="G265:H265"/>
    <mergeCell ref="I265:J265"/>
    <mergeCell ref="K265:L265"/>
    <mergeCell ref="M265:N265"/>
    <mergeCell ref="O265:P265"/>
    <mergeCell ref="Q265:R265"/>
    <mergeCell ref="B266:D266"/>
    <mergeCell ref="F266:R266"/>
    <mergeCell ref="C268:E268"/>
    <mergeCell ref="F268:R268"/>
    <mergeCell ref="C269:E269"/>
    <mergeCell ref="F269:G269"/>
    <mergeCell ref="H269:I269"/>
    <mergeCell ref="J269:K269"/>
    <mergeCell ref="L269:M269"/>
    <mergeCell ref="N269:O269"/>
    <mergeCell ref="P269:Q269"/>
    <mergeCell ref="A270:A273"/>
    <mergeCell ref="C270:E273"/>
    <mergeCell ref="F270:G273"/>
    <mergeCell ref="H270:I273"/>
    <mergeCell ref="J270:K270"/>
    <mergeCell ref="L270:M270"/>
    <mergeCell ref="N270:O270"/>
    <mergeCell ref="P270:Q270"/>
    <mergeCell ref="J271:K271"/>
    <mergeCell ref="L271:M271"/>
    <mergeCell ref="N271:O271"/>
    <mergeCell ref="P271:Q271"/>
    <mergeCell ref="J272:K272"/>
    <mergeCell ref="L272:M272"/>
    <mergeCell ref="N272:O272"/>
    <mergeCell ref="P272:Q272"/>
    <mergeCell ref="J273:K273"/>
    <mergeCell ref="L273:M273"/>
    <mergeCell ref="N273:O273"/>
    <mergeCell ref="P273:Q273"/>
    <mergeCell ref="C274:E274"/>
    <mergeCell ref="F274:G274"/>
    <mergeCell ref="H274:I274"/>
    <mergeCell ref="J274:K274"/>
    <mergeCell ref="L274:M274"/>
    <mergeCell ref="N274:O274"/>
    <mergeCell ref="P274:Q274"/>
    <mergeCell ref="C275:E275"/>
    <mergeCell ref="F275:G275"/>
    <mergeCell ref="H275:I275"/>
    <mergeCell ref="J275:K275"/>
    <mergeCell ref="L275:M275"/>
    <mergeCell ref="N275:O275"/>
    <mergeCell ref="P275:Q275"/>
    <mergeCell ref="A276:A279"/>
    <mergeCell ref="B276:B279"/>
    <mergeCell ref="C276:E279"/>
    <mergeCell ref="F276:G279"/>
    <mergeCell ref="H276:I279"/>
    <mergeCell ref="J276:K276"/>
    <mergeCell ref="J278:K278"/>
    <mergeCell ref="L276:M276"/>
    <mergeCell ref="N276:O276"/>
    <mergeCell ref="P276:Q276"/>
    <mergeCell ref="J277:K277"/>
    <mergeCell ref="L277:M277"/>
    <mergeCell ref="N277:O277"/>
    <mergeCell ref="P277:Q277"/>
    <mergeCell ref="L278:M278"/>
    <mergeCell ref="N278:O278"/>
    <mergeCell ref="P278:Q278"/>
    <mergeCell ref="J279:K279"/>
    <mergeCell ref="L279:M279"/>
    <mergeCell ref="N279:O279"/>
    <mergeCell ref="P279:Q279"/>
    <mergeCell ref="A282:A285"/>
    <mergeCell ref="B282:E285"/>
    <mergeCell ref="F282:G285"/>
    <mergeCell ref="H282:I285"/>
    <mergeCell ref="J282:K282"/>
    <mergeCell ref="L282:M282"/>
    <mergeCell ref="J284:K284"/>
    <mergeCell ref="L284:M284"/>
    <mergeCell ref="N282:O282"/>
    <mergeCell ref="P282:Q282"/>
    <mergeCell ref="J283:K283"/>
    <mergeCell ref="L283:M283"/>
    <mergeCell ref="N283:O283"/>
    <mergeCell ref="P283:Q283"/>
    <mergeCell ref="N284:O284"/>
    <mergeCell ref="P284:Q284"/>
    <mergeCell ref="J285:K285"/>
    <mergeCell ref="L285:M285"/>
    <mergeCell ref="N285:O285"/>
    <mergeCell ref="P285:Q285"/>
    <mergeCell ref="B288:C288"/>
    <mergeCell ref="G288:H288"/>
    <mergeCell ref="I288:J288"/>
    <mergeCell ref="K288:L288"/>
    <mergeCell ref="M288:N288"/>
    <mergeCell ref="O288:P288"/>
    <mergeCell ref="Q288:R288"/>
    <mergeCell ref="B289:D289"/>
    <mergeCell ref="F289:R289"/>
    <mergeCell ref="C291:E291"/>
    <mergeCell ref="F291:R291"/>
    <mergeCell ref="C292:E292"/>
    <mergeCell ref="F292:G292"/>
    <mergeCell ref="H292:I292"/>
    <mergeCell ref="J292:K292"/>
    <mergeCell ref="L292:M292"/>
    <mergeCell ref="N292:O292"/>
    <mergeCell ref="P292:Q292"/>
    <mergeCell ref="A293:A296"/>
    <mergeCell ref="C293:E296"/>
    <mergeCell ref="F293:G296"/>
    <mergeCell ref="H293:I296"/>
    <mergeCell ref="J293:K293"/>
    <mergeCell ref="L293:M293"/>
    <mergeCell ref="N293:O293"/>
    <mergeCell ref="P293:Q293"/>
    <mergeCell ref="J294:K294"/>
    <mergeCell ref="L294:M294"/>
    <mergeCell ref="N294:O294"/>
    <mergeCell ref="P294:Q294"/>
    <mergeCell ref="J295:K295"/>
    <mergeCell ref="L295:M295"/>
    <mergeCell ref="N295:O295"/>
    <mergeCell ref="P295:Q295"/>
    <mergeCell ref="J296:K296"/>
    <mergeCell ref="L296:M296"/>
    <mergeCell ref="N296:O296"/>
    <mergeCell ref="P296:Q296"/>
    <mergeCell ref="C297:E297"/>
    <mergeCell ref="F297:G297"/>
    <mergeCell ref="H297:I297"/>
    <mergeCell ref="J297:K297"/>
    <mergeCell ref="L297:M297"/>
    <mergeCell ref="N297:O297"/>
    <mergeCell ref="P297:Q297"/>
    <mergeCell ref="C298:E298"/>
    <mergeCell ref="F298:G298"/>
    <mergeCell ref="H298:I298"/>
    <mergeCell ref="J298:K298"/>
    <mergeCell ref="L298:M298"/>
    <mergeCell ref="N298:O298"/>
    <mergeCell ref="P298:Q298"/>
    <mergeCell ref="A299:A302"/>
    <mergeCell ref="B299:B302"/>
    <mergeCell ref="C299:E302"/>
    <mergeCell ref="F299:G302"/>
    <mergeCell ref="H299:I302"/>
    <mergeCell ref="J299:K299"/>
    <mergeCell ref="J301:K301"/>
    <mergeCell ref="L299:M299"/>
    <mergeCell ref="N299:O299"/>
    <mergeCell ref="P299:Q299"/>
    <mergeCell ref="J300:K300"/>
    <mergeCell ref="L300:M300"/>
    <mergeCell ref="N300:O300"/>
    <mergeCell ref="P300:Q300"/>
    <mergeCell ref="L301:M301"/>
    <mergeCell ref="N301:O301"/>
    <mergeCell ref="P301:Q301"/>
    <mergeCell ref="J302:K302"/>
    <mergeCell ref="L302:M302"/>
    <mergeCell ref="N302:O302"/>
    <mergeCell ref="P302:Q302"/>
    <mergeCell ref="C304:E304"/>
    <mergeCell ref="F304:R304"/>
    <mergeCell ref="C305:E305"/>
    <mergeCell ref="F305:G305"/>
    <mergeCell ref="H305:I305"/>
    <mergeCell ref="J305:K305"/>
    <mergeCell ref="L305:M305"/>
    <mergeCell ref="N305:O305"/>
    <mergeCell ref="P305:Q305"/>
    <mergeCell ref="A306:A309"/>
    <mergeCell ref="C306:E309"/>
    <mergeCell ref="F306:G309"/>
    <mergeCell ref="H306:I309"/>
    <mergeCell ref="J306:K306"/>
    <mergeCell ref="L306:M306"/>
    <mergeCell ref="J308:K308"/>
    <mergeCell ref="L308:M308"/>
    <mergeCell ref="N306:O306"/>
    <mergeCell ref="P306:Q306"/>
    <mergeCell ref="J307:K307"/>
    <mergeCell ref="L307:M307"/>
    <mergeCell ref="N307:O307"/>
    <mergeCell ref="P307:Q307"/>
    <mergeCell ref="H310:I310"/>
    <mergeCell ref="J310:K310"/>
    <mergeCell ref="L310:M310"/>
    <mergeCell ref="N310:O310"/>
    <mergeCell ref="N308:O308"/>
    <mergeCell ref="P308:Q308"/>
    <mergeCell ref="J309:K309"/>
    <mergeCell ref="L309:M309"/>
    <mergeCell ref="N309:O309"/>
    <mergeCell ref="P309:Q309"/>
    <mergeCell ref="P310:Q310"/>
    <mergeCell ref="C311:E311"/>
    <mergeCell ref="F311:G311"/>
    <mergeCell ref="H311:I311"/>
    <mergeCell ref="J311:K311"/>
    <mergeCell ref="L311:M311"/>
    <mergeCell ref="N311:O311"/>
    <mergeCell ref="P311:Q311"/>
    <mergeCell ref="C310:E310"/>
    <mergeCell ref="F310:G310"/>
    <mergeCell ref="A312:A315"/>
    <mergeCell ref="B312:B315"/>
    <mergeCell ref="C312:E315"/>
    <mergeCell ref="F312:G315"/>
    <mergeCell ref="H312:I315"/>
    <mergeCell ref="J312:K312"/>
    <mergeCell ref="J314:K314"/>
    <mergeCell ref="L312:M312"/>
    <mergeCell ref="N312:O312"/>
    <mergeCell ref="P312:Q312"/>
    <mergeCell ref="J313:K313"/>
    <mergeCell ref="L313:M313"/>
    <mergeCell ref="N313:O313"/>
    <mergeCell ref="P313:Q313"/>
    <mergeCell ref="L314:M314"/>
    <mergeCell ref="N314:O314"/>
    <mergeCell ref="P314:Q314"/>
    <mergeCell ref="J315:K315"/>
    <mergeCell ref="L315:M315"/>
    <mergeCell ref="N315:O315"/>
    <mergeCell ref="P315:Q315"/>
    <mergeCell ref="A318:A321"/>
    <mergeCell ref="B318:E321"/>
    <mergeCell ref="F318:G321"/>
    <mergeCell ref="H318:I321"/>
    <mergeCell ref="J318:K318"/>
    <mergeCell ref="L318:M318"/>
    <mergeCell ref="J320:K320"/>
    <mergeCell ref="L320:M320"/>
    <mergeCell ref="N318:O318"/>
    <mergeCell ref="P318:Q318"/>
    <mergeCell ref="J319:K319"/>
    <mergeCell ref="L319:M319"/>
    <mergeCell ref="N319:O319"/>
    <mergeCell ref="P319:Q319"/>
    <mergeCell ref="N320:O320"/>
    <mergeCell ref="P320:Q320"/>
    <mergeCell ref="J321:K321"/>
    <mergeCell ref="L321:M321"/>
    <mergeCell ref="N321:O321"/>
    <mergeCell ref="P321:Q321"/>
    <mergeCell ref="B324:C324"/>
    <mergeCell ref="G324:H324"/>
    <mergeCell ref="I324:J324"/>
    <mergeCell ref="K324:L324"/>
    <mergeCell ref="M324:N324"/>
    <mergeCell ref="O324:P324"/>
    <mergeCell ref="Q324:R324"/>
    <mergeCell ref="B325:D325"/>
    <mergeCell ref="F325:R325"/>
    <mergeCell ref="C327:E327"/>
    <mergeCell ref="F327:R327"/>
    <mergeCell ref="C328:E328"/>
    <mergeCell ref="F328:G328"/>
    <mergeCell ref="H328:I328"/>
    <mergeCell ref="J328:K328"/>
    <mergeCell ref="L328:M328"/>
    <mergeCell ref="N328:O328"/>
    <mergeCell ref="P328:Q328"/>
    <mergeCell ref="A329:A332"/>
    <mergeCell ref="C329:E332"/>
    <mergeCell ref="F329:G332"/>
    <mergeCell ref="H329:I332"/>
    <mergeCell ref="J329:K329"/>
    <mergeCell ref="L329:M329"/>
    <mergeCell ref="N329:O329"/>
    <mergeCell ref="P329:Q329"/>
    <mergeCell ref="J330:K330"/>
    <mergeCell ref="L330:M330"/>
    <mergeCell ref="N330:O330"/>
    <mergeCell ref="P330:Q330"/>
    <mergeCell ref="J331:K331"/>
    <mergeCell ref="L331:M331"/>
    <mergeCell ref="N331:O331"/>
    <mergeCell ref="P331:Q331"/>
    <mergeCell ref="J332:K332"/>
    <mergeCell ref="L332:M332"/>
    <mergeCell ref="N332:O332"/>
    <mergeCell ref="P332:Q332"/>
    <mergeCell ref="C333:E333"/>
    <mergeCell ref="F333:G333"/>
    <mergeCell ref="H333:I333"/>
    <mergeCell ref="J333:K333"/>
    <mergeCell ref="L333:M333"/>
    <mergeCell ref="N333:O333"/>
    <mergeCell ref="P333:Q333"/>
    <mergeCell ref="C334:E334"/>
    <mergeCell ref="F334:G334"/>
    <mergeCell ref="H334:I334"/>
    <mergeCell ref="J334:K334"/>
    <mergeCell ref="L334:M334"/>
    <mergeCell ref="N334:O334"/>
    <mergeCell ref="P334:Q334"/>
    <mergeCell ref="A335:A338"/>
    <mergeCell ref="B335:B338"/>
    <mergeCell ref="C335:E338"/>
    <mergeCell ref="F335:G338"/>
    <mergeCell ref="H335:I338"/>
    <mergeCell ref="J335:K335"/>
    <mergeCell ref="J337:K337"/>
    <mergeCell ref="L335:M335"/>
    <mergeCell ref="N335:O335"/>
    <mergeCell ref="P335:Q335"/>
    <mergeCell ref="J336:K336"/>
    <mergeCell ref="L336:M336"/>
    <mergeCell ref="N336:O336"/>
    <mergeCell ref="P336:Q336"/>
    <mergeCell ref="L337:M337"/>
    <mergeCell ref="N337:O337"/>
    <mergeCell ref="P337:Q337"/>
    <mergeCell ref="J338:K338"/>
    <mergeCell ref="L338:M338"/>
    <mergeCell ref="N338:O338"/>
    <mergeCell ref="P338:Q338"/>
    <mergeCell ref="C340:E340"/>
    <mergeCell ref="F340:R340"/>
    <mergeCell ref="C341:E341"/>
    <mergeCell ref="F341:G341"/>
    <mergeCell ref="H341:I341"/>
    <mergeCell ref="J341:K341"/>
    <mergeCell ref="L341:M341"/>
    <mergeCell ref="N341:O341"/>
    <mergeCell ref="P341:Q341"/>
    <mergeCell ref="A342:A345"/>
    <mergeCell ref="C342:E345"/>
    <mergeCell ref="F342:G345"/>
    <mergeCell ref="H342:I345"/>
    <mergeCell ref="J342:K342"/>
    <mergeCell ref="L342:M342"/>
    <mergeCell ref="J344:K344"/>
    <mergeCell ref="L344:M344"/>
    <mergeCell ref="N342:O342"/>
    <mergeCell ref="P342:Q342"/>
    <mergeCell ref="J343:K343"/>
    <mergeCell ref="L343:M343"/>
    <mergeCell ref="N343:O343"/>
    <mergeCell ref="P343:Q343"/>
    <mergeCell ref="H346:I346"/>
    <mergeCell ref="J346:K346"/>
    <mergeCell ref="L346:M346"/>
    <mergeCell ref="N346:O346"/>
    <mergeCell ref="N344:O344"/>
    <mergeCell ref="P344:Q344"/>
    <mergeCell ref="J345:K345"/>
    <mergeCell ref="L345:M345"/>
    <mergeCell ref="N345:O345"/>
    <mergeCell ref="P345:Q345"/>
    <mergeCell ref="P346:Q346"/>
    <mergeCell ref="C347:E347"/>
    <mergeCell ref="F347:G347"/>
    <mergeCell ref="H347:I347"/>
    <mergeCell ref="J347:K347"/>
    <mergeCell ref="L347:M347"/>
    <mergeCell ref="N347:O347"/>
    <mergeCell ref="P347:Q347"/>
    <mergeCell ref="C346:E346"/>
    <mergeCell ref="F346:G346"/>
    <mergeCell ref="A348:A351"/>
    <mergeCell ref="B348:B351"/>
    <mergeCell ref="C348:E351"/>
    <mergeCell ref="F348:G351"/>
    <mergeCell ref="H348:I351"/>
    <mergeCell ref="J348:K348"/>
    <mergeCell ref="J350:K350"/>
    <mergeCell ref="L348:M348"/>
    <mergeCell ref="N348:O348"/>
    <mergeCell ref="P348:Q348"/>
    <mergeCell ref="J349:K349"/>
    <mergeCell ref="L349:M349"/>
    <mergeCell ref="N349:O349"/>
    <mergeCell ref="P349:Q349"/>
    <mergeCell ref="L350:M350"/>
    <mergeCell ref="N350:O350"/>
    <mergeCell ref="P350:Q350"/>
    <mergeCell ref="J351:K351"/>
    <mergeCell ref="L351:M351"/>
    <mergeCell ref="N351:O351"/>
    <mergeCell ref="P351:Q351"/>
    <mergeCell ref="A354:A357"/>
    <mergeCell ref="B354:E357"/>
    <mergeCell ref="F354:G357"/>
    <mergeCell ref="H354:I357"/>
    <mergeCell ref="J354:K354"/>
    <mergeCell ref="L354:M354"/>
    <mergeCell ref="J356:K356"/>
    <mergeCell ref="L356:M356"/>
    <mergeCell ref="N354:O354"/>
    <mergeCell ref="P354:Q354"/>
    <mergeCell ref="J355:K355"/>
    <mergeCell ref="L355:M355"/>
    <mergeCell ref="N355:O355"/>
    <mergeCell ref="P355:Q355"/>
    <mergeCell ref="N356:O356"/>
    <mergeCell ref="P356:Q356"/>
    <mergeCell ref="J357:K357"/>
    <mergeCell ref="L357:M357"/>
    <mergeCell ref="N357:O357"/>
    <mergeCell ref="P357:Q357"/>
    <mergeCell ref="B360:C360"/>
    <mergeCell ref="G360:H360"/>
    <mergeCell ref="I360:J360"/>
    <mergeCell ref="K360:L360"/>
    <mergeCell ref="M360:N360"/>
    <mergeCell ref="O360:P360"/>
    <mergeCell ref="Q360:R360"/>
    <mergeCell ref="B361:D361"/>
    <mergeCell ref="F361:R361"/>
    <mergeCell ref="C363:E363"/>
    <mergeCell ref="F363:R363"/>
    <mergeCell ref="C364:E364"/>
    <mergeCell ref="F364:G364"/>
    <mergeCell ref="H364:I364"/>
    <mergeCell ref="J364:K364"/>
    <mergeCell ref="L364:M364"/>
    <mergeCell ref="N364:O364"/>
    <mergeCell ref="P364:Q364"/>
    <mergeCell ref="A365:A368"/>
    <mergeCell ref="C365:E368"/>
    <mergeCell ref="F365:G368"/>
    <mergeCell ref="H365:I368"/>
    <mergeCell ref="J365:K365"/>
    <mergeCell ref="L365:M365"/>
    <mergeCell ref="N365:O365"/>
    <mergeCell ref="P365:Q365"/>
    <mergeCell ref="J366:K366"/>
    <mergeCell ref="L366:M366"/>
    <mergeCell ref="N366:O366"/>
    <mergeCell ref="P366:Q366"/>
    <mergeCell ref="J367:K367"/>
    <mergeCell ref="L367:M367"/>
    <mergeCell ref="N367:O367"/>
    <mergeCell ref="P367:Q367"/>
    <mergeCell ref="J368:K368"/>
    <mergeCell ref="L368:M368"/>
    <mergeCell ref="N368:O368"/>
    <mergeCell ref="P368:Q368"/>
    <mergeCell ref="C369:E369"/>
    <mergeCell ref="F369:G369"/>
    <mergeCell ref="H369:I369"/>
    <mergeCell ref="J369:K369"/>
    <mergeCell ref="L369:M369"/>
    <mergeCell ref="N369:O369"/>
    <mergeCell ref="P369:Q369"/>
    <mergeCell ref="C370:E370"/>
    <mergeCell ref="F370:G370"/>
    <mergeCell ref="H370:I370"/>
    <mergeCell ref="J370:K370"/>
    <mergeCell ref="L370:M370"/>
    <mergeCell ref="N370:O370"/>
    <mergeCell ref="P370:Q370"/>
    <mergeCell ref="A371:A374"/>
    <mergeCell ref="B371:B374"/>
    <mergeCell ref="C371:E374"/>
    <mergeCell ref="F371:G374"/>
    <mergeCell ref="H371:I374"/>
    <mergeCell ref="J371:K371"/>
    <mergeCell ref="J373:K373"/>
    <mergeCell ref="L371:M371"/>
    <mergeCell ref="N371:O371"/>
    <mergeCell ref="P371:Q371"/>
    <mergeCell ref="J372:K372"/>
    <mergeCell ref="L372:M372"/>
    <mergeCell ref="N372:O372"/>
    <mergeCell ref="P372:Q372"/>
    <mergeCell ref="L373:M373"/>
    <mergeCell ref="N373:O373"/>
    <mergeCell ref="P373:Q373"/>
    <mergeCell ref="J374:K374"/>
    <mergeCell ref="L374:M374"/>
    <mergeCell ref="N374:O374"/>
    <mergeCell ref="P374:Q374"/>
    <mergeCell ref="A377:A380"/>
    <mergeCell ref="B377:E380"/>
    <mergeCell ref="F377:G380"/>
    <mergeCell ref="H377:I380"/>
    <mergeCell ref="J377:K377"/>
    <mergeCell ref="L377:M377"/>
    <mergeCell ref="J379:K379"/>
    <mergeCell ref="L379:M379"/>
    <mergeCell ref="N377:O377"/>
    <mergeCell ref="P377:Q377"/>
    <mergeCell ref="J378:K378"/>
    <mergeCell ref="L378:M378"/>
    <mergeCell ref="N378:O378"/>
    <mergeCell ref="P378:Q378"/>
    <mergeCell ref="N379:O379"/>
    <mergeCell ref="P379:Q379"/>
    <mergeCell ref="J380:K380"/>
    <mergeCell ref="L380:M380"/>
    <mergeCell ref="N380:O380"/>
    <mergeCell ref="P380:Q380"/>
    <mergeCell ref="B383:C383"/>
    <mergeCell ref="G383:H383"/>
    <mergeCell ref="I383:J383"/>
    <mergeCell ref="K383:L383"/>
    <mergeCell ref="M383:N383"/>
    <mergeCell ref="O383:P383"/>
    <mergeCell ref="Q383:R383"/>
    <mergeCell ref="B384:D384"/>
    <mergeCell ref="F384:R384"/>
    <mergeCell ref="C386:E386"/>
    <mergeCell ref="F386:R386"/>
    <mergeCell ref="C387:E387"/>
    <mergeCell ref="F387:G387"/>
    <mergeCell ref="H387:I387"/>
    <mergeCell ref="J387:K387"/>
    <mergeCell ref="L387:M387"/>
    <mergeCell ref="N387:O387"/>
    <mergeCell ref="P387:Q387"/>
    <mergeCell ref="A388:A391"/>
    <mergeCell ref="C388:E391"/>
    <mergeCell ref="F388:G391"/>
    <mergeCell ref="H388:I391"/>
    <mergeCell ref="J388:K388"/>
    <mergeCell ref="L388:M388"/>
    <mergeCell ref="N388:O388"/>
    <mergeCell ref="P388:Q388"/>
    <mergeCell ref="J389:K389"/>
    <mergeCell ref="L389:M389"/>
    <mergeCell ref="N389:O389"/>
    <mergeCell ref="P389:Q389"/>
    <mergeCell ref="J390:K390"/>
    <mergeCell ref="L390:M390"/>
    <mergeCell ref="N390:O390"/>
    <mergeCell ref="P390:Q390"/>
    <mergeCell ref="J391:K391"/>
    <mergeCell ref="L391:M391"/>
    <mergeCell ref="N391:O391"/>
    <mergeCell ref="P391:Q391"/>
    <mergeCell ref="C392:E392"/>
    <mergeCell ref="F392:G392"/>
    <mergeCell ref="H392:I392"/>
    <mergeCell ref="J392:K392"/>
    <mergeCell ref="L392:M392"/>
    <mergeCell ref="N392:O392"/>
    <mergeCell ref="P392:Q392"/>
    <mergeCell ref="C393:E393"/>
    <mergeCell ref="F393:G393"/>
    <mergeCell ref="H393:I393"/>
    <mergeCell ref="J393:K393"/>
    <mergeCell ref="L393:M393"/>
    <mergeCell ref="N393:O393"/>
    <mergeCell ref="P393:Q393"/>
    <mergeCell ref="A394:A397"/>
    <mergeCell ref="B394:B397"/>
    <mergeCell ref="C394:E397"/>
    <mergeCell ref="F394:G397"/>
    <mergeCell ref="H394:I397"/>
    <mergeCell ref="J394:K394"/>
    <mergeCell ref="J396:K396"/>
    <mergeCell ref="L394:M394"/>
    <mergeCell ref="N394:O394"/>
    <mergeCell ref="P394:Q394"/>
    <mergeCell ref="J395:K395"/>
    <mergeCell ref="L395:M395"/>
    <mergeCell ref="N395:O395"/>
    <mergeCell ref="P395:Q395"/>
    <mergeCell ref="L396:M396"/>
    <mergeCell ref="N396:O396"/>
    <mergeCell ref="P396:Q396"/>
    <mergeCell ref="J397:K397"/>
    <mergeCell ref="L397:M397"/>
    <mergeCell ref="N397:O397"/>
    <mergeCell ref="P397:Q397"/>
    <mergeCell ref="A400:A403"/>
    <mergeCell ref="B400:E403"/>
    <mergeCell ref="F400:G403"/>
    <mergeCell ref="H400:I403"/>
    <mergeCell ref="J400:K400"/>
    <mergeCell ref="L400:M400"/>
    <mergeCell ref="J402:K402"/>
    <mergeCell ref="L402:M402"/>
    <mergeCell ref="N400:O400"/>
    <mergeCell ref="P400:Q400"/>
    <mergeCell ref="J401:K401"/>
    <mergeCell ref="L401:M401"/>
    <mergeCell ref="N401:O401"/>
    <mergeCell ref="P401:Q401"/>
    <mergeCell ref="N402:O402"/>
    <mergeCell ref="P402:Q402"/>
    <mergeCell ref="J403:K403"/>
    <mergeCell ref="L403:M403"/>
    <mergeCell ref="N403:O403"/>
    <mergeCell ref="P403:Q403"/>
    <mergeCell ref="B406:C406"/>
    <mergeCell ref="G406:H406"/>
    <mergeCell ref="I406:J406"/>
    <mergeCell ref="K406:L406"/>
    <mergeCell ref="M406:N406"/>
    <mergeCell ref="O406:P406"/>
    <mergeCell ref="Q406:R406"/>
    <mergeCell ref="B407:D407"/>
    <mergeCell ref="F407:R407"/>
    <mergeCell ref="C409:E409"/>
    <mergeCell ref="F409:R409"/>
    <mergeCell ref="C410:E410"/>
    <mergeCell ref="F410:G410"/>
    <mergeCell ref="H410:I410"/>
    <mergeCell ref="J410:K410"/>
    <mergeCell ref="L410:M410"/>
    <mergeCell ref="N410:O410"/>
    <mergeCell ref="P410:Q410"/>
    <mergeCell ref="A411:A414"/>
    <mergeCell ref="C411:E414"/>
    <mergeCell ref="F411:G414"/>
    <mergeCell ref="H411:I414"/>
    <mergeCell ref="J411:K411"/>
    <mergeCell ref="L411:M411"/>
    <mergeCell ref="N411:O411"/>
    <mergeCell ref="P411:Q411"/>
    <mergeCell ref="J412:K412"/>
    <mergeCell ref="L412:M412"/>
    <mergeCell ref="N412:O412"/>
    <mergeCell ref="P412:Q412"/>
    <mergeCell ref="J413:K413"/>
    <mergeCell ref="L413:M413"/>
    <mergeCell ref="N413:O413"/>
    <mergeCell ref="P413:Q413"/>
    <mergeCell ref="J414:K414"/>
    <mergeCell ref="L414:M414"/>
    <mergeCell ref="N414:O414"/>
    <mergeCell ref="P414:Q414"/>
    <mergeCell ref="C415:E415"/>
    <mergeCell ref="F415:G415"/>
    <mergeCell ref="H415:I415"/>
    <mergeCell ref="J415:K415"/>
    <mergeCell ref="L415:M415"/>
    <mergeCell ref="N415:O415"/>
    <mergeCell ref="P415:Q415"/>
    <mergeCell ref="C416:E416"/>
    <mergeCell ref="F416:G416"/>
    <mergeCell ref="H416:I416"/>
    <mergeCell ref="J416:K416"/>
    <mergeCell ref="L416:M416"/>
    <mergeCell ref="N416:O416"/>
    <mergeCell ref="P416:Q416"/>
    <mergeCell ref="A417:A420"/>
    <mergeCell ref="B417:B420"/>
    <mergeCell ref="C417:E420"/>
    <mergeCell ref="F417:G420"/>
    <mergeCell ref="H417:I420"/>
    <mergeCell ref="J417:K417"/>
    <mergeCell ref="J419:K419"/>
    <mergeCell ref="L417:M417"/>
    <mergeCell ref="N417:O417"/>
    <mergeCell ref="P417:Q417"/>
    <mergeCell ref="J418:K418"/>
    <mergeCell ref="L418:M418"/>
    <mergeCell ref="N418:O418"/>
    <mergeCell ref="P418:Q418"/>
    <mergeCell ref="L419:M419"/>
    <mergeCell ref="N419:O419"/>
    <mergeCell ref="P419:Q419"/>
    <mergeCell ref="J420:K420"/>
    <mergeCell ref="L420:M420"/>
    <mergeCell ref="N420:O420"/>
    <mergeCell ref="P420:Q420"/>
    <mergeCell ref="C422:E422"/>
    <mergeCell ref="F422:R422"/>
    <mergeCell ref="C423:E423"/>
    <mergeCell ref="F423:G423"/>
    <mergeCell ref="H423:I423"/>
    <mergeCell ref="J423:K423"/>
    <mergeCell ref="L423:M423"/>
    <mergeCell ref="N423:O423"/>
    <mergeCell ref="P423:Q423"/>
    <mergeCell ref="A424:A427"/>
    <mergeCell ref="C424:E427"/>
    <mergeCell ref="F424:G427"/>
    <mergeCell ref="H424:I427"/>
    <mergeCell ref="J424:K424"/>
    <mergeCell ref="L424:M424"/>
    <mergeCell ref="J426:K426"/>
    <mergeCell ref="L426:M426"/>
    <mergeCell ref="N424:O424"/>
    <mergeCell ref="P424:Q424"/>
    <mergeCell ref="J425:K425"/>
    <mergeCell ref="L425:M425"/>
    <mergeCell ref="N425:O425"/>
    <mergeCell ref="P425:Q425"/>
    <mergeCell ref="H428:I428"/>
    <mergeCell ref="J428:K428"/>
    <mergeCell ref="L428:M428"/>
    <mergeCell ref="N428:O428"/>
    <mergeCell ref="N426:O426"/>
    <mergeCell ref="P426:Q426"/>
    <mergeCell ref="J427:K427"/>
    <mergeCell ref="L427:M427"/>
    <mergeCell ref="N427:O427"/>
    <mergeCell ref="P427:Q427"/>
    <mergeCell ref="P428:Q428"/>
    <mergeCell ref="C429:E429"/>
    <mergeCell ref="F429:G429"/>
    <mergeCell ref="H429:I429"/>
    <mergeCell ref="J429:K429"/>
    <mergeCell ref="L429:M429"/>
    <mergeCell ref="N429:O429"/>
    <mergeCell ref="P429:Q429"/>
    <mergeCell ref="C428:E428"/>
    <mergeCell ref="F428:G428"/>
    <mergeCell ref="A430:A433"/>
    <mergeCell ref="B430:B433"/>
    <mergeCell ref="C430:E433"/>
    <mergeCell ref="F430:G433"/>
    <mergeCell ref="H430:I433"/>
    <mergeCell ref="J430:K430"/>
    <mergeCell ref="J432:K432"/>
    <mergeCell ref="L430:M430"/>
    <mergeCell ref="N430:O430"/>
    <mergeCell ref="P430:Q430"/>
    <mergeCell ref="J431:K431"/>
    <mergeCell ref="L431:M431"/>
    <mergeCell ref="N431:O431"/>
    <mergeCell ref="P431:Q431"/>
    <mergeCell ref="L432:M432"/>
    <mergeCell ref="N432:O432"/>
    <mergeCell ref="P432:Q432"/>
    <mergeCell ref="J433:K433"/>
    <mergeCell ref="L433:M433"/>
    <mergeCell ref="N433:O433"/>
    <mergeCell ref="P433:Q433"/>
    <mergeCell ref="C435:E435"/>
    <mergeCell ref="F435:R435"/>
    <mergeCell ref="C436:E436"/>
    <mergeCell ref="F436:G436"/>
    <mergeCell ref="H436:I436"/>
    <mergeCell ref="J436:K436"/>
    <mergeCell ref="L436:M436"/>
    <mergeCell ref="N436:O436"/>
    <mergeCell ref="P436:Q436"/>
    <mergeCell ref="A437:A440"/>
    <mergeCell ref="C437:E440"/>
    <mergeCell ref="F437:G440"/>
    <mergeCell ref="H437:I440"/>
    <mergeCell ref="J437:K437"/>
    <mergeCell ref="L437:M437"/>
    <mergeCell ref="J439:K439"/>
    <mergeCell ref="L439:M439"/>
    <mergeCell ref="N437:O437"/>
    <mergeCell ref="P437:Q437"/>
    <mergeCell ref="J438:K438"/>
    <mergeCell ref="L438:M438"/>
    <mergeCell ref="N438:O438"/>
    <mergeCell ref="P438:Q438"/>
    <mergeCell ref="H441:I441"/>
    <mergeCell ref="J441:K441"/>
    <mergeCell ref="L441:M441"/>
    <mergeCell ref="N441:O441"/>
    <mergeCell ref="N439:O439"/>
    <mergeCell ref="P439:Q439"/>
    <mergeCell ref="J440:K440"/>
    <mergeCell ref="L440:M440"/>
    <mergeCell ref="N440:O440"/>
    <mergeCell ref="P440:Q440"/>
    <mergeCell ref="P441:Q441"/>
    <mergeCell ref="C442:E442"/>
    <mergeCell ref="F442:G442"/>
    <mergeCell ref="H442:I442"/>
    <mergeCell ref="J442:K442"/>
    <mergeCell ref="L442:M442"/>
    <mergeCell ref="N442:O442"/>
    <mergeCell ref="P442:Q442"/>
    <mergeCell ref="C441:E441"/>
    <mergeCell ref="F441:G441"/>
    <mergeCell ref="A443:A446"/>
    <mergeCell ref="C443:E446"/>
    <mergeCell ref="F443:G446"/>
    <mergeCell ref="H443:I446"/>
    <mergeCell ref="J443:K443"/>
    <mergeCell ref="L443:M443"/>
    <mergeCell ref="J445:K445"/>
    <mergeCell ref="L445:M445"/>
    <mergeCell ref="N443:O443"/>
    <mergeCell ref="P443:Q443"/>
    <mergeCell ref="J444:K444"/>
    <mergeCell ref="L444:M444"/>
    <mergeCell ref="N444:O444"/>
    <mergeCell ref="P444:Q444"/>
    <mergeCell ref="H447:I447"/>
    <mergeCell ref="J447:K447"/>
    <mergeCell ref="L447:M447"/>
    <mergeCell ref="N447:O447"/>
    <mergeCell ref="N445:O445"/>
    <mergeCell ref="P445:Q445"/>
    <mergeCell ref="J446:K446"/>
    <mergeCell ref="L446:M446"/>
    <mergeCell ref="N446:O446"/>
    <mergeCell ref="P446:Q446"/>
    <mergeCell ref="P447:Q447"/>
    <mergeCell ref="C448:E448"/>
    <mergeCell ref="F448:G448"/>
    <mergeCell ref="H448:I448"/>
    <mergeCell ref="J448:K448"/>
    <mergeCell ref="L448:M448"/>
    <mergeCell ref="N448:O448"/>
    <mergeCell ref="P448:Q448"/>
    <mergeCell ref="C447:E447"/>
    <mergeCell ref="F447:G447"/>
    <mergeCell ref="A449:A452"/>
    <mergeCell ref="B449:B452"/>
    <mergeCell ref="C449:E452"/>
    <mergeCell ref="F449:G452"/>
    <mergeCell ref="H449:I452"/>
    <mergeCell ref="J449:K449"/>
    <mergeCell ref="J451:K451"/>
    <mergeCell ref="L449:M449"/>
    <mergeCell ref="N449:O449"/>
    <mergeCell ref="P449:Q449"/>
    <mergeCell ref="J450:K450"/>
    <mergeCell ref="L450:M450"/>
    <mergeCell ref="N450:O450"/>
    <mergeCell ref="P450:Q450"/>
    <mergeCell ref="L451:M451"/>
    <mergeCell ref="N451:O451"/>
    <mergeCell ref="P451:Q451"/>
    <mergeCell ref="J452:K452"/>
    <mergeCell ref="L452:M452"/>
    <mergeCell ref="N452:O452"/>
    <mergeCell ref="P452:Q452"/>
    <mergeCell ref="A455:A458"/>
    <mergeCell ref="B455:E458"/>
    <mergeCell ref="F455:G458"/>
    <mergeCell ref="H455:I458"/>
    <mergeCell ref="J455:K455"/>
    <mergeCell ref="L455:M455"/>
    <mergeCell ref="J457:K457"/>
    <mergeCell ref="L457:M457"/>
    <mergeCell ref="N455:O455"/>
    <mergeCell ref="P455:Q455"/>
    <mergeCell ref="J456:K456"/>
    <mergeCell ref="L456:M456"/>
    <mergeCell ref="N456:O456"/>
    <mergeCell ref="P456:Q456"/>
    <mergeCell ref="N457:O457"/>
    <mergeCell ref="P457:Q457"/>
    <mergeCell ref="J458:K458"/>
    <mergeCell ref="L458:M458"/>
    <mergeCell ref="N458:O458"/>
    <mergeCell ref="P458:Q458"/>
    <mergeCell ref="B461:C461"/>
    <mergeCell ref="G461:H461"/>
    <mergeCell ref="I461:J461"/>
    <mergeCell ref="K461:L461"/>
    <mergeCell ref="M461:N461"/>
    <mergeCell ref="O461:P461"/>
    <mergeCell ref="Q461:R461"/>
    <mergeCell ref="B462:D462"/>
    <mergeCell ref="F462:R462"/>
    <mergeCell ref="C464:E464"/>
    <mergeCell ref="F464:R464"/>
    <mergeCell ref="C465:E465"/>
    <mergeCell ref="F465:G465"/>
    <mergeCell ref="H465:I465"/>
    <mergeCell ref="J465:K465"/>
    <mergeCell ref="L465:M465"/>
    <mergeCell ref="N465:O465"/>
    <mergeCell ref="P465:Q465"/>
    <mergeCell ref="A466:A469"/>
    <mergeCell ref="C466:E469"/>
    <mergeCell ref="F466:G469"/>
    <mergeCell ref="H466:I469"/>
    <mergeCell ref="J466:K466"/>
    <mergeCell ref="L466:M466"/>
    <mergeCell ref="N466:O466"/>
    <mergeCell ref="P466:Q466"/>
    <mergeCell ref="J467:K467"/>
    <mergeCell ref="L467:M467"/>
    <mergeCell ref="N467:O467"/>
    <mergeCell ref="P467:Q467"/>
    <mergeCell ref="J468:K468"/>
    <mergeCell ref="L468:M468"/>
    <mergeCell ref="N468:O468"/>
    <mergeCell ref="P468:Q468"/>
    <mergeCell ref="J469:K469"/>
    <mergeCell ref="L469:M469"/>
    <mergeCell ref="N469:O469"/>
    <mergeCell ref="P469:Q469"/>
    <mergeCell ref="C470:E470"/>
    <mergeCell ref="F470:G470"/>
    <mergeCell ref="H470:I470"/>
    <mergeCell ref="J470:K470"/>
    <mergeCell ref="L470:M470"/>
    <mergeCell ref="N470:O470"/>
    <mergeCell ref="P470:Q470"/>
    <mergeCell ref="C471:E471"/>
    <mergeCell ref="F471:G471"/>
    <mergeCell ref="H471:I471"/>
    <mergeCell ref="J471:K471"/>
    <mergeCell ref="L471:M471"/>
    <mergeCell ref="N471:O471"/>
    <mergeCell ref="P471:Q471"/>
    <mergeCell ref="A472:A475"/>
    <mergeCell ref="B472:B475"/>
    <mergeCell ref="C472:E475"/>
    <mergeCell ref="F472:G475"/>
    <mergeCell ref="H472:I475"/>
    <mergeCell ref="J472:K472"/>
    <mergeCell ref="J474:K474"/>
    <mergeCell ref="L472:M472"/>
    <mergeCell ref="N472:O472"/>
    <mergeCell ref="P472:Q472"/>
    <mergeCell ref="J473:K473"/>
    <mergeCell ref="L473:M473"/>
    <mergeCell ref="N473:O473"/>
    <mergeCell ref="P473:Q473"/>
    <mergeCell ref="L474:M474"/>
    <mergeCell ref="N474:O474"/>
    <mergeCell ref="P474:Q474"/>
    <mergeCell ref="J475:K475"/>
    <mergeCell ref="L475:M475"/>
    <mergeCell ref="N475:O475"/>
    <mergeCell ref="P475:Q475"/>
    <mergeCell ref="A478:A481"/>
    <mergeCell ref="B478:E481"/>
    <mergeCell ref="F478:G481"/>
    <mergeCell ref="H478:I481"/>
    <mergeCell ref="J478:K478"/>
    <mergeCell ref="L478:M478"/>
    <mergeCell ref="J480:K480"/>
    <mergeCell ref="L480:M480"/>
    <mergeCell ref="N478:O478"/>
    <mergeCell ref="P478:Q478"/>
    <mergeCell ref="J479:K479"/>
    <mergeCell ref="L479:M479"/>
    <mergeCell ref="N479:O479"/>
    <mergeCell ref="P479:Q479"/>
    <mergeCell ref="N480:O480"/>
    <mergeCell ref="P480:Q480"/>
    <mergeCell ref="J481:K481"/>
    <mergeCell ref="L481:M481"/>
    <mergeCell ref="N481:O481"/>
    <mergeCell ref="P481:Q481"/>
    <mergeCell ref="A484:A487"/>
    <mergeCell ref="B484:E487"/>
    <mergeCell ref="F484:G487"/>
    <mergeCell ref="H484:I487"/>
    <mergeCell ref="J484:K484"/>
    <mergeCell ref="L484:M484"/>
    <mergeCell ref="J486:K486"/>
    <mergeCell ref="L486:M486"/>
    <mergeCell ref="N484:O484"/>
    <mergeCell ref="P484:Q484"/>
    <mergeCell ref="J485:K485"/>
    <mergeCell ref="L485:M485"/>
    <mergeCell ref="N485:O485"/>
    <mergeCell ref="P485:Q485"/>
    <mergeCell ref="N486:O486"/>
    <mergeCell ref="P486:Q486"/>
    <mergeCell ref="J487:K487"/>
    <mergeCell ref="L487:M487"/>
    <mergeCell ref="N487:O487"/>
    <mergeCell ref="P487:Q487"/>
    <mergeCell ref="P491:Q491"/>
    <mergeCell ref="A489:A492"/>
    <mergeCell ref="B489:G492"/>
    <mergeCell ref="H489:I492"/>
    <mergeCell ref="J489:K489"/>
    <mergeCell ref="L489:M489"/>
    <mergeCell ref="N489:O489"/>
    <mergeCell ref="J492:K492"/>
    <mergeCell ref="L492:M492"/>
    <mergeCell ref="N492:O492"/>
    <mergeCell ref="P492:Q492"/>
    <mergeCell ref="A2:R2"/>
    <mergeCell ref="P489:Q489"/>
    <mergeCell ref="J490:K490"/>
    <mergeCell ref="L490:M490"/>
    <mergeCell ref="N490:O490"/>
    <mergeCell ref="P490:Q490"/>
    <mergeCell ref="J491:K491"/>
    <mergeCell ref="L491:M491"/>
    <mergeCell ref="N491:O491"/>
  </mergeCells>
  <printOptions horizontalCentered="1"/>
  <pageMargins left="0.78740157480314965" right="0.78740157480314965" top="0.98425196850393704" bottom="0.98425196850393704" header="0.51181102362204722" footer="0.51181102362204722"/>
  <pageSetup paperSize="9" scale="90" orientation="landscape" r:id="rId1"/>
  <headerFooter alignWithMargins="0"/>
  <rowBreaks count="12" manualBreakCount="12">
    <brk id="38" max="16383" man="1"/>
    <brk id="76" max="16383" man="1"/>
    <brk id="114" max="16383" man="1"/>
    <brk id="151" max="16383" man="1"/>
    <brk id="194" max="16383" man="1"/>
    <brk id="239" max="16383" man="1"/>
    <brk id="285" max="16383" man="1"/>
    <brk id="322" max="16383" man="1"/>
    <brk id="358" max="16383" man="1"/>
    <brk id="403" max="16383" man="1"/>
    <brk id="433" max="16383" man="1"/>
    <brk id="458" max="16383" man="1"/>
  </rowBreaks>
</worksheet>
</file>

<file path=xl/worksheets/sheet20.xml><?xml version="1.0" encoding="utf-8"?>
<worksheet xmlns="http://schemas.openxmlformats.org/spreadsheetml/2006/main" xmlns:r="http://schemas.openxmlformats.org/officeDocument/2006/relationships">
  <sheetPr>
    <tabColor theme="6" tint="-0.249977111117893"/>
  </sheetPr>
  <dimension ref="A1:H28"/>
  <sheetViews>
    <sheetView workbookViewId="0">
      <selection sqref="A1:IV65536"/>
    </sheetView>
  </sheetViews>
  <sheetFormatPr defaultRowHeight="13.2"/>
  <cols>
    <col min="1" max="1" width="22.44140625" customWidth="1"/>
    <col min="2" max="2" width="14.88671875" style="537" customWidth="1"/>
    <col min="3" max="3" width="15.44140625" style="537" customWidth="1"/>
    <col min="4" max="4" width="15.33203125" style="537" customWidth="1"/>
    <col min="5" max="5" width="14.44140625" style="537" customWidth="1"/>
    <col min="6" max="6" width="14.88671875" style="537" customWidth="1"/>
    <col min="7" max="7" width="18.5546875" style="537" customWidth="1"/>
    <col min="8" max="8" width="15.5546875" style="537" customWidth="1"/>
  </cols>
  <sheetData>
    <row r="1" spans="1:8" s="47" customFormat="1" ht="24">
      <c r="A1" s="543" t="s">
        <v>898</v>
      </c>
      <c r="B1" s="542" t="s">
        <v>897</v>
      </c>
      <c r="C1" s="542" t="s">
        <v>896</v>
      </c>
      <c r="D1" s="542" t="s">
        <v>895</v>
      </c>
      <c r="E1" s="542" t="s">
        <v>894</v>
      </c>
      <c r="F1" s="542" t="s">
        <v>893</v>
      </c>
      <c r="G1" s="542" t="s">
        <v>892</v>
      </c>
      <c r="H1" s="542" t="s">
        <v>891</v>
      </c>
    </row>
    <row r="2" spans="1:8" s="47" customFormat="1" ht="11.4">
      <c r="A2" s="539" t="s">
        <v>890</v>
      </c>
      <c r="B2" s="538">
        <v>0</v>
      </c>
      <c r="C2" s="538">
        <v>172676.07</v>
      </c>
      <c r="D2" s="538">
        <v>172676.07</v>
      </c>
      <c r="E2" s="538">
        <v>172676.07</v>
      </c>
      <c r="F2" s="538">
        <v>172676.07</v>
      </c>
      <c r="G2" s="538">
        <v>172676.07</v>
      </c>
      <c r="H2" s="538">
        <v>172676.07</v>
      </c>
    </row>
    <row r="3" spans="1:8" s="47" customFormat="1" ht="11.4">
      <c r="A3" s="541" t="s">
        <v>889</v>
      </c>
      <c r="B3" s="540">
        <v>0</v>
      </c>
      <c r="C3" s="540">
        <v>25000</v>
      </c>
      <c r="D3" s="540">
        <v>17000</v>
      </c>
      <c r="E3" s="540">
        <v>15000</v>
      </c>
      <c r="F3" s="540">
        <v>15000</v>
      </c>
      <c r="G3" s="540">
        <v>25000</v>
      </c>
      <c r="H3" s="540">
        <v>17000</v>
      </c>
    </row>
    <row r="4" spans="1:8" s="47" customFormat="1" ht="11.4">
      <c r="A4" s="539" t="s">
        <v>888</v>
      </c>
      <c r="B4" s="538">
        <v>0</v>
      </c>
      <c r="C4" s="538">
        <v>22419834</v>
      </c>
      <c r="D4" s="538">
        <v>22490729</v>
      </c>
      <c r="E4" s="538">
        <v>22500184</v>
      </c>
      <c r="F4" s="538">
        <v>22526384</v>
      </c>
      <c r="G4" s="538">
        <v>22422122.649999999</v>
      </c>
      <c r="H4" s="538">
        <v>22490729</v>
      </c>
    </row>
    <row r="5" spans="1:8" s="47" customFormat="1" ht="11.4">
      <c r="A5" s="541" t="s">
        <v>887</v>
      </c>
      <c r="B5" s="540">
        <v>0</v>
      </c>
      <c r="C5" s="540">
        <v>0</v>
      </c>
      <c r="D5" s="540">
        <v>5500</v>
      </c>
      <c r="E5" s="540">
        <v>0</v>
      </c>
      <c r="F5" s="540">
        <v>0</v>
      </c>
      <c r="G5" s="540">
        <v>0</v>
      </c>
      <c r="H5" s="540">
        <v>5500</v>
      </c>
    </row>
    <row r="6" spans="1:8" s="47" customFormat="1" ht="11.4">
      <c r="A6" s="539" t="s">
        <v>886</v>
      </c>
      <c r="B6" s="538">
        <v>0</v>
      </c>
      <c r="C6" s="538">
        <v>1000</v>
      </c>
      <c r="D6" s="538">
        <v>1000</v>
      </c>
      <c r="E6" s="538">
        <v>1000</v>
      </c>
      <c r="F6" s="538">
        <v>1000</v>
      </c>
      <c r="G6" s="538">
        <v>1000</v>
      </c>
      <c r="H6" s="538">
        <v>1000</v>
      </c>
    </row>
    <row r="7" spans="1:8" s="47" customFormat="1" ht="11.4">
      <c r="A7" s="541" t="s">
        <v>885</v>
      </c>
      <c r="B7" s="540">
        <v>0</v>
      </c>
      <c r="C7" s="540">
        <v>100</v>
      </c>
      <c r="D7" s="540">
        <v>100</v>
      </c>
      <c r="E7" s="540">
        <v>100</v>
      </c>
      <c r="F7" s="540">
        <v>100</v>
      </c>
      <c r="G7" s="540">
        <v>100</v>
      </c>
      <c r="H7" s="540">
        <v>100</v>
      </c>
    </row>
    <row r="8" spans="1:8" s="47" customFormat="1" ht="11.4">
      <c r="A8" s="541" t="s">
        <v>884</v>
      </c>
      <c r="B8" s="540">
        <v>0</v>
      </c>
      <c r="C8" s="540">
        <v>20</v>
      </c>
      <c r="D8" s="540">
        <v>20</v>
      </c>
      <c r="E8" s="540">
        <v>20</v>
      </c>
      <c r="F8" s="540">
        <v>20</v>
      </c>
      <c r="G8" s="540">
        <v>98.42</v>
      </c>
      <c r="H8" s="540">
        <v>20</v>
      </c>
    </row>
    <row r="9" spans="1:8" s="47" customFormat="1" ht="11.4">
      <c r="A9" s="539" t="s">
        <v>883</v>
      </c>
      <c r="B9" s="538">
        <v>127854.39</v>
      </c>
      <c r="C9" s="538">
        <v>213872.07</v>
      </c>
      <c r="D9" s="538">
        <v>174894.58</v>
      </c>
      <c r="E9" s="538">
        <v>174894.58</v>
      </c>
      <c r="F9" s="538">
        <v>174894.58</v>
      </c>
      <c r="G9" s="538">
        <v>259598.52</v>
      </c>
      <c r="H9" s="538">
        <v>302748.96999999997</v>
      </c>
    </row>
    <row r="10" spans="1:8" s="47" customFormat="1" ht="11.4">
      <c r="A10" s="541" t="s">
        <v>882</v>
      </c>
      <c r="B10" s="540">
        <v>0</v>
      </c>
      <c r="C10" s="540">
        <v>22486.14</v>
      </c>
      <c r="D10" s="540">
        <v>47540</v>
      </c>
      <c r="E10" s="540">
        <v>33162</v>
      </c>
      <c r="F10" s="540">
        <v>21928</v>
      </c>
      <c r="G10" s="540">
        <v>24272.61</v>
      </c>
      <c r="H10" s="540">
        <v>47540</v>
      </c>
    </row>
    <row r="11" spans="1:8" s="47" customFormat="1" ht="11.4">
      <c r="A11" s="539" t="s">
        <v>881</v>
      </c>
      <c r="B11" s="538">
        <v>0</v>
      </c>
      <c r="C11" s="538">
        <v>500</v>
      </c>
      <c r="D11" s="538">
        <v>0</v>
      </c>
      <c r="E11" s="538">
        <v>0</v>
      </c>
      <c r="F11" s="538">
        <v>0</v>
      </c>
      <c r="G11" s="538">
        <v>500</v>
      </c>
      <c r="H11" s="538">
        <v>0</v>
      </c>
    </row>
    <row r="12" spans="1:8" s="47" customFormat="1" ht="11.4">
      <c r="A12" s="541" t="s">
        <v>880</v>
      </c>
      <c r="B12" s="540">
        <v>0</v>
      </c>
      <c r="C12" s="540">
        <v>716456</v>
      </c>
      <c r="D12" s="540">
        <v>647271</v>
      </c>
      <c r="E12" s="540">
        <v>637816</v>
      </c>
      <c r="F12" s="540">
        <v>611616</v>
      </c>
      <c r="G12" s="540">
        <v>716456</v>
      </c>
      <c r="H12" s="540">
        <v>647271</v>
      </c>
    </row>
    <row r="13" spans="1:8" s="47" customFormat="1" ht="11.4">
      <c r="A13" s="541" t="s">
        <v>879</v>
      </c>
      <c r="B13" s="540">
        <v>0</v>
      </c>
      <c r="C13" s="540">
        <v>0</v>
      </c>
      <c r="D13" s="540">
        <v>0</v>
      </c>
      <c r="E13" s="540">
        <v>0</v>
      </c>
      <c r="F13" s="540">
        <v>0</v>
      </c>
      <c r="G13" s="540">
        <v>11885.77</v>
      </c>
      <c r="H13" s="540">
        <v>0</v>
      </c>
    </row>
    <row r="14" spans="1:8" s="47" customFormat="1" ht="11.4">
      <c r="A14" s="539" t="s">
        <v>878</v>
      </c>
      <c r="B14" s="538">
        <v>0</v>
      </c>
      <c r="C14" s="538">
        <v>0</v>
      </c>
      <c r="D14" s="538">
        <v>60000</v>
      </c>
      <c r="E14" s="538">
        <v>0</v>
      </c>
      <c r="F14" s="538">
        <v>0</v>
      </c>
      <c r="G14" s="538">
        <v>0</v>
      </c>
      <c r="H14" s="538">
        <v>60000</v>
      </c>
    </row>
    <row r="15" spans="1:8" s="47" customFormat="1" ht="11.4">
      <c r="A15" s="541" t="s">
        <v>877</v>
      </c>
      <c r="B15" s="540">
        <v>0</v>
      </c>
      <c r="C15" s="540">
        <v>15000</v>
      </c>
      <c r="D15" s="540">
        <v>15000</v>
      </c>
      <c r="E15" s="540">
        <v>15000</v>
      </c>
      <c r="F15" s="540">
        <v>15000</v>
      </c>
      <c r="G15" s="540">
        <v>15000</v>
      </c>
      <c r="H15" s="540">
        <v>15000</v>
      </c>
    </row>
    <row r="16" spans="1:8" s="47" customFormat="1" ht="11.4">
      <c r="A16" s="539" t="s">
        <v>876</v>
      </c>
      <c r="B16" s="538">
        <v>0</v>
      </c>
      <c r="C16" s="538">
        <v>1100000</v>
      </c>
      <c r="D16" s="538">
        <v>1090000</v>
      </c>
      <c r="E16" s="538">
        <v>1100000</v>
      </c>
      <c r="F16" s="538">
        <v>1100000</v>
      </c>
      <c r="G16" s="538">
        <v>1100000</v>
      </c>
      <c r="H16" s="538">
        <v>1090000</v>
      </c>
    </row>
    <row r="17" spans="1:8" s="47" customFormat="1" ht="11.4">
      <c r="A17" s="541" t="s">
        <v>875</v>
      </c>
      <c r="B17" s="540">
        <v>0</v>
      </c>
      <c r="C17" s="540">
        <v>887450</v>
      </c>
      <c r="D17" s="540">
        <v>887450</v>
      </c>
      <c r="E17" s="540">
        <v>887450</v>
      </c>
      <c r="F17" s="540">
        <v>887450</v>
      </c>
      <c r="G17" s="540">
        <v>887450</v>
      </c>
      <c r="H17" s="540">
        <v>887450</v>
      </c>
    </row>
    <row r="18" spans="1:8" s="47" customFormat="1" ht="11.4">
      <c r="A18" s="539" t="s">
        <v>874</v>
      </c>
      <c r="B18" s="538">
        <v>0</v>
      </c>
      <c r="C18" s="538">
        <v>3200000</v>
      </c>
      <c r="D18" s="538">
        <v>3200000</v>
      </c>
      <c r="E18" s="538">
        <v>3200000</v>
      </c>
      <c r="F18" s="538">
        <v>3200000</v>
      </c>
      <c r="G18" s="538">
        <v>3200000</v>
      </c>
      <c r="H18" s="538">
        <v>3200000</v>
      </c>
    </row>
    <row r="19" spans="1:8" s="47" customFormat="1" ht="11.4">
      <c r="A19" s="541" t="s">
        <v>873</v>
      </c>
      <c r="B19" s="540">
        <v>0</v>
      </c>
      <c r="C19" s="540">
        <v>1000</v>
      </c>
      <c r="D19" s="540">
        <v>999.35</v>
      </c>
      <c r="E19" s="540">
        <v>999.35</v>
      </c>
      <c r="F19" s="540">
        <v>999.35</v>
      </c>
      <c r="G19" s="540">
        <v>1000</v>
      </c>
      <c r="H19" s="540">
        <v>999.35</v>
      </c>
    </row>
    <row r="20" spans="1:8" s="47" customFormat="1" ht="11.4">
      <c r="A20" s="539" t="s">
        <v>872</v>
      </c>
      <c r="B20" s="538">
        <v>0</v>
      </c>
      <c r="C20" s="538">
        <v>5000</v>
      </c>
      <c r="D20" s="538">
        <v>5000</v>
      </c>
      <c r="E20" s="538">
        <v>5000</v>
      </c>
      <c r="F20" s="538">
        <v>5000</v>
      </c>
      <c r="G20" s="538">
        <v>5000</v>
      </c>
      <c r="H20" s="538">
        <v>5000</v>
      </c>
    </row>
    <row r="21" spans="1:8" s="47" customFormat="1" ht="11.4">
      <c r="A21" s="541" t="s">
        <v>871</v>
      </c>
      <c r="B21" s="540">
        <v>0</v>
      </c>
      <c r="C21" s="540">
        <v>30000</v>
      </c>
      <c r="D21" s="540">
        <v>30000</v>
      </c>
      <c r="E21" s="540">
        <v>30000</v>
      </c>
      <c r="F21" s="540">
        <v>30000</v>
      </c>
      <c r="G21" s="540">
        <v>30000</v>
      </c>
      <c r="H21" s="540">
        <v>30000</v>
      </c>
    </row>
    <row r="22" spans="1:8" s="47" customFormat="1" ht="11.4">
      <c r="A22" s="539" t="s">
        <v>870</v>
      </c>
      <c r="B22" s="538">
        <v>0</v>
      </c>
      <c r="C22" s="538">
        <v>1500</v>
      </c>
      <c r="D22" s="538">
        <v>1500</v>
      </c>
      <c r="E22" s="538">
        <v>1500</v>
      </c>
      <c r="F22" s="538">
        <v>1500</v>
      </c>
      <c r="G22" s="538">
        <v>1500</v>
      </c>
      <c r="H22" s="538">
        <v>1500</v>
      </c>
    </row>
    <row r="23" spans="1:8" s="47" customFormat="1" ht="11.4">
      <c r="A23" s="541" t="s">
        <v>869</v>
      </c>
      <c r="B23" s="540">
        <v>0</v>
      </c>
      <c r="C23" s="540">
        <v>50000</v>
      </c>
      <c r="D23" s="540">
        <v>50000</v>
      </c>
      <c r="E23" s="540">
        <v>50000</v>
      </c>
      <c r="F23" s="540">
        <v>50000</v>
      </c>
      <c r="G23" s="540">
        <v>50000</v>
      </c>
      <c r="H23" s="540">
        <v>50000</v>
      </c>
    </row>
    <row r="24" spans="1:8" s="47" customFormat="1" ht="11.4">
      <c r="A24" s="539" t="s">
        <v>868</v>
      </c>
      <c r="B24" s="538">
        <v>0</v>
      </c>
      <c r="C24" s="538">
        <v>15000</v>
      </c>
      <c r="D24" s="538">
        <v>15000</v>
      </c>
      <c r="E24" s="538">
        <v>15000</v>
      </c>
      <c r="F24" s="538">
        <v>15000</v>
      </c>
      <c r="G24" s="538">
        <v>29399.7</v>
      </c>
      <c r="H24" s="538">
        <v>15000</v>
      </c>
    </row>
    <row r="25" spans="1:8" s="47" customFormat="1" ht="11.4">
      <c r="A25" s="541" t="s">
        <v>867</v>
      </c>
      <c r="B25" s="540">
        <v>0</v>
      </c>
      <c r="C25" s="540">
        <v>10000</v>
      </c>
      <c r="D25" s="540">
        <v>10000</v>
      </c>
      <c r="E25" s="540">
        <v>10000</v>
      </c>
      <c r="F25" s="540">
        <v>10000</v>
      </c>
      <c r="G25" s="540">
        <v>10000</v>
      </c>
      <c r="H25" s="540">
        <v>10000</v>
      </c>
    </row>
    <row r="26" spans="1:8" s="47" customFormat="1" ht="11.4">
      <c r="A26" s="539" t="s">
        <v>866</v>
      </c>
      <c r="B26" s="538">
        <v>0</v>
      </c>
      <c r="C26" s="538">
        <v>1000</v>
      </c>
      <c r="D26" s="538">
        <v>1000</v>
      </c>
      <c r="E26" s="538">
        <v>1000</v>
      </c>
      <c r="F26" s="538">
        <v>1000</v>
      </c>
      <c r="G26" s="538">
        <v>1000</v>
      </c>
      <c r="H26" s="538">
        <v>1000</v>
      </c>
    </row>
    <row r="27" spans="1:8" s="47" customFormat="1" ht="11.4">
      <c r="A27" s="541" t="s">
        <v>865</v>
      </c>
      <c r="B27" s="540">
        <v>5417.61</v>
      </c>
      <c r="C27" s="540">
        <v>5000</v>
      </c>
      <c r="D27" s="540">
        <v>1000</v>
      </c>
      <c r="E27" s="540">
        <v>1000</v>
      </c>
      <c r="F27" s="540">
        <v>1000</v>
      </c>
      <c r="G27" s="540">
        <v>10417.61</v>
      </c>
      <c r="H27" s="540">
        <v>6417.61</v>
      </c>
    </row>
    <row r="28" spans="1:8" s="47" customFormat="1" ht="11.4">
      <c r="A28" s="539" t="s">
        <v>864</v>
      </c>
      <c r="B28" s="538">
        <v>0</v>
      </c>
      <c r="C28" s="538"/>
      <c r="D28" s="538">
        <v>10000</v>
      </c>
      <c r="E28" s="538">
        <v>0</v>
      </c>
      <c r="F28" s="538">
        <v>0</v>
      </c>
      <c r="G28" s="538"/>
      <c r="H28" s="538">
        <v>10000</v>
      </c>
    </row>
  </sheetData>
  <autoFilter ref="A1:H28"/>
  <pageMargins left="0.78740157480314965" right="0.78740157480314965"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sheetPr>
    <tabColor theme="6" tint="-0.249977111117893"/>
  </sheetPr>
  <dimension ref="A1:R135"/>
  <sheetViews>
    <sheetView topLeftCell="A68" zoomScale="40" zoomScaleNormal="40" workbookViewId="0">
      <selection activeCell="D95" sqref="D95"/>
    </sheetView>
  </sheetViews>
  <sheetFormatPr defaultColWidth="9.109375" defaultRowHeight="22.8"/>
  <cols>
    <col min="1" max="1" width="32.5546875" style="544" customWidth="1"/>
    <col min="2" max="3" width="9.44140625" style="544" customWidth="1"/>
    <col min="4" max="4" width="22.33203125" style="545" customWidth="1"/>
    <col min="5" max="5" width="34.88671875" style="545" customWidth="1"/>
    <col min="6" max="6" width="31.88671875" style="545" customWidth="1"/>
    <col min="7" max="7" width="29.44140625" style="545" customWidth="1"/>
    <col min="8" max="8" width="32.88671875" style="545" customWidth="1"/>
    <col min="9" max="9" width="22.33203125" style="545" hidden="1" customWidth="1"/>
    <col min="10" max="11" width="25.109375" style="545" customWidth="1"/>
    <col min="12" max="12" width="25.6640625" style="545" customWidth="1"/>
    <col min="13" max="13" width="21.33203125" style="545" customWidth="1"/>
    <col min="14" max="14" width="11.88671875" style="545" customWidth="1"/>
    <col min="15" max="15" width="12.33203125" style="545" customWidth="1"/>
    <col min="16" max="16" width="12.88671875" style="545" customWidth="1"/>
    <col min="17" max="18" width="34" style="545" customWidth="1"/>
    <col min="19" max="16384" width="9.109375" style="544"/>
  </cols>
  <sheetData>
    <row r="1" spans="1:18" s="550" customFormat="1" ht="74.25" customHeight="1">
      <c r="A1" s="557" t="s">
        <v>982</v>
      </c>
      <c r="B1" s="556" t="s">
        <v>981</v>
      </c>
      <c r="C1" s="556" t="s">
        <v>980</v>
      </c>
      <c r="D1" s="555" t="s">
        <v>897</v>
      </c>
      <c r="E1" s="555" t="s">
        <v>896</v>
      </c>
      <c r="F1" s="555" t="s">
        <v>895</v>
      </c>
      <c r="G1" s="555" t="s">
        <v>894</v>
      </c>
      <c r="H1" s="555" t="s">
        <v>893</v>
      </c>
      <c r="I1" s="555" t="s">
        <v>979</v>
      </c>
      <c r="J1" s="555" t="s">
        <v>978</v>
      </c>
      <c r="K1" s="555" t="s">
        <v>977</v>
      </c>
      <c r="L1" s="555" t="s">
        <v>976</v>
      </c>
      <c r="M1" s="555" t="s">
        <v>975</v>
      </c>
      <c r="N1" s="555" t="s">
        <v>974</v>
      </c>
      <c r="O1" s="555" t="s">
        <v>973</v>
      </c>
      <c r="P1" s="555" t="s">
        <v>972</v>
      </c>
      <c r="Q1" s="555" t="s">
        <v>892</v>
      </c>
      <c r="R1" s="555" t="s">
        <v>891</v>
      </c>
    </row>
    <row r="2" spans="1:18" s="550" customFormat="1" ht="29.25" customHeight="1">
      <c r="A2" s="549" t="s">
        <v>971</v>
      </c>
      <c r="B2" s="548" t="s">
        <v>469</v>
      </c>
      <c r="C2" s="548" t="s">
        <v>484</v>
      </c>
      <c r="D2" s="546">
        <v>21554.57</v>
      </c>
      <c r="E2" s="546">
        <v>175584.5</v>
      </c>
      <c r="F2" s="546">
        <v>248494.58</v>
      </c>
      <c r="G2" s="546">
        <v>257139.23</v>
      </c>
      <c r="H2" s="546">
        <v>257139.23</v>
      </c>
      <c r="I2" s="547"/>
      <c r="J2" s="546">
        <v>241975.35</v>
      </c>
      <c r="K2" s="546">
        <v>0</v>
      </c>
      <c r="L2" s="546">
        <v>0</v>
      </c>
      <c r="M2" s="546"/>
      <c r="N2" s="546"/>
      <c r="O2" s="546"/>
      <c r="P2" s="546"/>
      <c r="Q2" s="546">
        <v>181044</v>
      </c>
      <c r="R2" s="546">
        <v>270049.15000000002</v>
      </c>
    </row>
    <row r="3" spans="1:18" s="550" customFormat="1" ht="29.25" customHeight="1">
      <c r="A3" s="554" t="s">
        <v>970</v>
      </c>
      <c r="B3" s="553" t="s">
        <v>469</v>
      </c>
      <c r="C3" s="553" t="s">
        <v>519</v>
      </c>
      <c r="D3" s="551">
        <v>0</v>
      </c>
      <c r="E3" s="551">
        <v>680</v>
      </c>
      <c r="F3" s="551">
        <v>630</v>
      </c>
      <c r="G3" s="551">
        <v>630</v>
      </c>
      <c r="H3" s="551">
        <v>630</v>
      </c>
      <c r="I3" s="552"/>
      <c r="J3" s="551">
        <v>0</v>
      </c>
      <c r="K3" s="551">
        <v>0</v>
      </c>
      <c r="L3" s="551">
        <v>0</v>
      </c>
      <c r="M3" s="551"/>
      <c r="N3" s="551"/>
      <c r="O3" s="551"/>
      <c r="P3" s="551"/>
      <c r="Q3" s="551">
        <v>680</v>
      </c>
      <c r="R3" s="551">
        <v>630</v>
      </c>
    </row>
    <row r="4" spans="1:18" s="550" customFormat="1" ht="29.25" customHeight="1">
      <c r="A4" s="549" t="s">
        <v>969</v>
      </c>
      <c r="B4" s="548" t="s">
        <v>469</v>
      </c>
      <c r="C4" s="548" t="s">
        <v>469</v>
      </c>
      <c r="D4" s="546">
        <v>0</v>
      </c>
      <c r="E4" s="546">
        <v>917188.8</v>
      </c>
      <c r="F4" s="546">
        <v>929772</v>
      </c>
      <c r="G4" s="546">
        <v>931837.98</v>
      </c>
      <c r="H4" s="546">
        <v>932234.64</v>
      </c>
      <c r="I4" s="547"/>
      <c r="J4" s="546">
        <v>0</v>
      </c>
      <c r="K4" s="546">
        <v>0</v>
      </c>
      <c r="L4" s="546">
        <v>0</v>
      </c>
      <c r="M4" s="546"/>
      <c r="N4" s="546"/>
      <c r="O4" s="546"/>
      <c r="P4" s="546"/>
      <c r="Q4" s="546">
        <v>917188.8</v>
      </c>
      <c r="R4" s="546">
        <v>929772</v>
      </c>
    </row>
    <row r="5" spans="1:18" s="550" customFormat="1" ht="29.25" customHeight="1">
      <c r="A5" s="554" t="s">
        <v>969</v>
      </c>
      <c r="B5" s="553" t="s">
        <v>469</v>
      </c>
      <c r="C5" s="553" t="s">
        <v>519</v>
      </c>
      <c r="D5" s="551">
        <v>0</v>
      </c>
      <c r="E5" s="551">
        <v>4185</v>
      </c>
      <c r="F5" s="551">
        <v>5120</v>
      </c>
      <c r="G5" s="551">
        <v>5120</v>
      </c>
      <c r="H5" s="551">
        <v>5120</v>
      </c>
      <c r="I5" s="552"/>
      <c r="J5" s="551">
        <v>0</v>
      </c>
      <c r="K5" s="551">
        <v>0</v>
      </c>
      <c r="L5" s="551">
        <v>0</v>
      </c>
      <c r="M5" s="551"/>
      <c r="N5" s="551"/>
      <c r="O5" s="551"/>
      <c r="P5" s="551"/>
      <c r="Q5" s="551">
        <v>4185</v>
      </c>
      <c r="R5" s="551">
        <v>5120</v>
      </c>
    </row>
    <row r="6" spans="1:18" s="550" customFormat="1" ht="29.25" customHeight="1">
      <c r="A6" s="549" t="s">
        <v>969</v>
      </c>
      <c r="B6" s="548" t="s">
        <v>469</v>
      </c>
      <c r="C6" s="548" t="s">
        <v>535</v>
      </c>
      <c r="D6" s="546">
        <v>0</v>
      </c>
      <c r="E6" s="546">
        <v>230</v>
      </c>
      <c r="F6" s="546">
        <v>0</v>
      </c>
      <c r="G6" s="546">
        <v>0</v>
      </c>
      <c r="H6" s="546">
        <v>0</v>
      </c>
      <c r="I6" s="547"/>
      <c r="J6" s="546">
        <v>0</v>
      </c>
      <c r="K6" s="546">
        <v>0</v>
      </c>
      <c r="L6" s="546">
        <v>0</v>
      </c>
      <c r="M6" s="546"/>
      <c r="N6" s="546"/>
      <c r="O6" s="546"/>
      <c r="P6" s="546"/>
      <c r="Q6" s="546">
        <v>230</v>
      </c>
      <c r="R6" s="546">
        <v>0</v>
      </c>
    </row>
    <row r="7" spans="1:18" s="550" customFormat="1" ht="29.25" customHeight="1">
      <c r="A7" s="554" t="s">
        <v>968</v>
      </c>
      <c r="B7" s="553" t="s">
        <v>469</v>
      </c>
      <c r="C7" s="553" t="s">
        <v>484</v>
      </c>
      <c r="D7" s="551">
        <v>0</v>
      </c>
      <c r="E7" s="551">
        <v>15500</v>
      </c>
      <c r="F7" s="551">
        <v>11000</v>
      </c>
      <c r="G7" s="551">
        <v>11000</v>
      </c>
      <c r="H7" s="551">
        <v>11000</v>
      </c>
      <c r="I7" s="552"/>
      <c r="J7" s="551">
        <v>0</v>
      </c>
      <c r="K7" s="551">
        <v>0</v>
      </c>
      <c r="L7" s="551">
        <v>0</v>
      </c>
      <c r="M7" s="551"/>
      <c r="N7" s="551"/>
      <c r="O7" s="551"/>
      <c r="P7" s="551"/>
      <c r="Q7" s="551">
        <v>15996</v>
      </c>
      <c r="R7" s="551">
        <v>11000</v>
      </c>
    </row>
    <row r="8" spans="1:18" s="550" customFormat="1" ht="29.25" customHeight="1">
      <c r="A8" s="549" t="s">
        <v>968</v>
      </c>
      <c r="B8" s="548" t="s">
        <v>469</v>
      </c>
      <c r="C8" s="548" t="s">
        <v>498</v>
      </c>
      <c r="D8" s="546">
        <v>0</v>
      </c>
      <c r="E8" s="546">
        <v>180</v>
      </c>
      <c r="F8" s="546">
        <v>180</v>
      </c>
      <c r="G8" s="546">
        <v>180</v>
      </c>
      <c r="H8" s="546">
        <v>180</v>
      </c>
      <c r="I8" s="547"/>
      <c r="J8" s="546">
        <v>0</v>
      </c>
      <c r="K8" s="546">
        <v>0</v>
      </c>
      <c r="L8" s="546">
        <v>0</v>
      </c>
      <c r="M8" s="546"/>
      <c r="N8" s="546"/>
      <c r="O8" s="546"/>
      <c r="P8" s="546"/>
      <c r="Q8" s="546">
        <v>180</v>
      </c>
      <c r="R8" s="546">
        <v>180</v>
      </c>
    </row>
    <row r="9" spans="1:18" s="550" customFormat="1" ht="29.25" customHeight="1">
      <c r="A9" s="554" t="s">
        <v>967</v>
      </c>
      <c r="B9" s="553" t="s">
        <v>469</v>
      </c>
      <c r="C9" s="553" t="s">
        <v>469</v>
      </c>
      <c r="D9" s="551">
        <v>0</v>
      </c>
      <c r="E9" s="551">
        <v>1025.6400000000001</v>
      </c>
      <c r="F9" s="551">
        <v>0</v>
      </c>
      <c r="G9" s="551">
        <v>0</v>
      </c>
      <c r="H9" s="551">
        <v>0</v>
      </c>
      <c r="I9" s="552"/>
      <c r="J9" s="551">
        <v>0</v>
      </c>
      <c r="K9" s="551">
        <v>0</v>
      </c>
      <c r="L9" s="551">
        <v>0</v>
      </c>
      <c r="M9" s="551"/>
      <c r="N9" s="551"/>
      <c r="O9" s="551"/>
      <c r="P9" s="551"/>
      <c r="Q9" s="551">
        <v>1025.6400000000001</v>
      </c>
      <c r="R9" s="551">
        <v>0</v>
      </c>
    </row>
    <row r="10" spans="1:18" s="550" customFormat="1" ht="29.25" customHeight="1">
      <c r="A10" s="549" t="s">
        <v>966</v>
      </c>
      <c r="B10" s="548" t="s">
        <v>469</v>
      </c>
      <c r="C10" s="548" t="s">
        <v>498</v>
      </c>
      <c r="D10" s="546">
        <v>0</v>
      </c>
      <c r="E10" s="546">
        <v>210000</v>
      </c>
      <c r="F10" s="546">
        <v>210000</v>
      </c>
      <c r="G10" s="546">
        <v>210000</v>
      </c>
      <c r="H10" s="546">
        <v>210000</v>
      </c>
      <c r="I10" s="547"/>
      <c r="J10" s="546">
        <v>0</v>
      </c>
      <c r="K10" s="546">
        <v>0</v>
      </c>
      <c r="L10" s="546">
        <v>0</v>
      </c>
      <c r="M10" s="546"/>
      <c r="N10" s="546"/>
      <c r="O10" s="546"/>
      <c r="P10" s="546"/>
      <c r="Q10" s="546">
        <v>210000</v>
      </c>
      <c r="R10" s="546">
        <v>210000</v>
      </c>
    </row>
    <row r="11" spans="1:18" s="550" customFormat="1" ht="29.25" customHeight="1">
      <c r="A11" s="554" t="s">
        <v>965</v>
      </c>
      <c r="B11" s="553" t="s">
        <v>469</v>
      </c>
      <c r="C11" s="553" t="s">
        <v>484</v>
      </c>
      <c r="D11" s="551">
        <v>0</v>
      </c>
      <c r="E11" s="551">
        <v>500</v>
      </c>
      <c r="F11" s="551">
        <v>500</v>
      </c>
      <c r="G11" s="551">
        <v>500</v>
      </c>
      <c r="H11" s="551">
        <v>500</v>
      </c>
      <c r="I11" s="552"/>
      <c r="J11" s="551">
        <v>0</v>
      </c>
      <c r="K11" s="551">
        <v>0</v>
      </c>
      <c r="L11" s="551">
        <v>0</v>
      </c>
      <c r="M11" s="551"/>
      <c r="N11" s="551"/>
      <c r="O11" s="551"/>
      <c r="P11" s="551"/>
      <c r="Q11" s="551">
        <v>500</v>
      </c>
      <c r="R11" s="551">
        <v>500</v>
      </c>
    </row>
    <row r="12" spans="1:18" s="550" customFormat="1" ht="29.25" customHeight="1">
      <c r="A12" s="549" t="s">
        <v>964</v>
      </c>
      <c r="B12" s="548" t="s">
        <v>498</v>
      </c>
      <c r="C12" s="548" t="s">
        <v>467</v>
      </c>
      <c r="D12" s="546">
        <v>72289.149999999994</v>
      </c>
      <c r="E12" s="546">
        <v>104788.39</v>
      </c>
      <c r="F12" s="546">
        <v>97755</v>
      </c>
      <c r="G12" s="546">
        <v>75544</v>
      </c>
      <c r="H12" s="546">
        <v>97755</v>
      </c>
      <c r="I12" s="547"/>
      <c r="J12" s="546">
        <v>48755</v>
      </c>
      <c r="K12" s="546">
        <v>26544</v>
      </c>
      <c r="L12" s="546">
        <v>0</v>
      </c>
      <c r="M12" s="546"/>
      <c r="N12" s="546"/>
      <c r="O12" s="546"/>
      <c r="P12" s="546"/>
      <c r="Q12" s="546">
        <v>123595.81</v>
      </c>
      <c r="R12" s="546">
        <v>170044.15</v>
      </c>
    </row>
    <row r="13" spans="1:18" s="550" customFormat="1" ht="29.25" customHeight="1">
      <c r="A13" s="554" t="s">
        <v>963</v>
      </c>
      <c r="B13" s="553" t="s">
        <v>469</v>
      </c>
      <c r="C13" s="553" t="s">
        <v>469</v>
      </c>
      <c r="D13" s="551">
        <v>0</v>
      </c>
      <c r="E13" s="551">
        <v>12227.56</v>
      </c>
      <c r="F13" s="551">
        <v>22500</v>
      </c>
      <c r="G13" s="551">
        <v>40400</v>
      </c>
      <c r="H13" s="551">
        <v>40400</v>
      </c>
      <c r="I13" s="552"/>
      <c r="J13" s="551">
        <v>0</v>
      </c>
      <c r="K13" s="551">
        <v>0</v>
      </c>
      <c r="L13" s="551">
        <v>0</v>
      </c>
      <c r="M13" s="551"/>
      <c r="N13" s="551"/>
      <c r="O13" s="551"/>
      <c r="P13" s="551"/>
      <c r="Q13" s="551">
        <v>25333.96</v>
      </c>
      <c r="R13" s="551">
        <v>22500</v>
      </c>
    </row>
    <row r="14" spans="1:18" s="550" customFormat="1" ht="29.25" customHeight="1">
      <c r="A14" s="549" t="s">
        <v>963</v>
      </c>
      <c r="B14" s="548" t="s">
        <v>469</v>
      </c>
      <c r="C14" s="548" t="s">
        <v>467</v>
      </c>
      <c r="D14" s="546">
        <v>0</v>
      </c>
      <c r="E14" s="546">
        <v>5000</v>
      </c>
      <c r="F14" s="546">
        <v>5000</v>
      </c>
      <c r="G14" s="546">
        <v>0</v>
      </c>
      <c r="H14" s="546">
        <v>0</v>
      </c>
      <c r="I14" s="547"/>
      <c r="J14" s="546">
        <v>0</v>
      </c>
      <c r="K14" s="546">
        <v>0</v>
      </c>
      <c r="L14" s="546">
        <v>0</v>
      </c>
      <c r="M14" s="546"/>
      <c r="N14" s="546"/>
      <c r="O14" s="546"/>
      <c r="P14" s="546"/>
      <c r="Q14" s="546">
        <v>5000</v>
      </c>
      <c r="R14" s="546">
        <v>5000</v>
      </c>
    </row>
    <row r="15" spans="1:18" s="550" customFormat="1" ht="29.25" customHeight="1">
      <c r="A15" s="554" t="s">
        <v>963</v>
      </c>
      <c r="B15" s="553" t="s">
        <v>469</v>
      </c>
      <c r="C15" s="553" t="s">
        <v>484</v>
      </c>
      <c r="D15" s="551">
        <v>53797.36</v>
      </c>
      <c r="E15" s="551">
        <v>102938.14</v>
      </c>
      <c r="F15" s="551">
        <v>102276</v>
      </c>
      <c r="G15" s="551">
        <v>157776</v>
      </c>
      <c r="H15" s="551">
        <v>102776</v>
      </c>
      <c r="I15" s="552"/>
      <c r="J15" s="551">
        <v>71281.929999999993</v>
      </c>
      <c r="K15" s="551">
        <v>16276.42</v>
      </c>
      <c r="L15" s="551">
        <v>0</v>
      </c>
      <c r="M15" s="551"/>
      <c r="N15" s="551"/>
      <c r="O15" s="551"/>
      <c r="P15" s="551"/>
      <c r="Q15" s="551">
        <v>123204.53</v>
      </c>
      <c r="R15" s="551">
        <v>156073.35999999999</v>
      </c>
    </row>
    <row r="16" spans="1:18" s="550" customFormat="1" ht="29.25" customHeight="1">
      <c r="A16" s="549" t="s">
        <v>963</v>
      </c>
      <c r="B16" s="548" t="s">
        <v>469</v>
      </c>
      <c r="C16" s="548" t="s">
        <v>505</v>
      </c>
      <c r="D16" s="546">
        <v>0</v>
      </c>
      <c r="E16" s="546">
        <v>12000</v>
      </c>
      <c r="F16" s="546">
        <v>12000</v>
      </c>
      <c r="G16" s="546">
        <v>12000</v>
      </c>
      <c r="H16" s="546">
        <v>12000</v>
      </c>
      <c r="I16" s="547"/>
      <c r="J16" s="546">
        <v>0</v>
      </c>
      <c r="K16" s="546">
        <v>0</v>
      </c>
      <c r="L16" s="546">
        <v>0</v>
      </c>
      <c r="M16" s="546"/>
      <c r="N16" s="546"/>
      <c r="O16" s="546"/>
      <c r="P16" s="546"/>
      <c r="Q16" s="546">
        <v>12000</v>
      </c>
      <c r="R16" s="546">
        <v>12000</v>
      </c>
    </row>
    <row r="17" spans="1:18" s="550" customFormat="1" ht="29.25" customHeight="1">
      <c r="A17" s="554" t="s">
        <v>963</v>
      </c>
      <c r="B17" s="553" t="s">
        <v>469</v>
      </c>
      <c r="C17" s="553" t="s">
        <v>535</v>
      </c>
      <c r="D17" s="551">
        <v>0</v>
      </c>
      <c r="E17" s="551">
        <v>0</v>
      </c>
      <c r="F17" s="551">
        <v>1000</v>
      </c>
      <c r="G17" s="551">
        <v>1000</v>
      </c>
      <c r="H17" s="551">
        <v>0</v>
      </c>
      <c r="I17" s="552"/>
      <c r="J17" s="551">
        <v>0</v>
      </c>
      <c r="K17" s="551">
        <v>0</v>
      </c>
      <c r="L17" s="551">
        <v>0</v>
      </c>
      <c r="M17" s="551"/>
      <c r="N17" s="551"/>
      <c r="O17" s="551"/>
      <c r="P17" s="551"/>
      <c r="Q17" s="551">
        <v>0</v>
      </c>
      <c r="R17" s="551">
        <v>1000</v>
      </c>
    </row>
    <row r="18" spans="1:18" s="550" customFormat="1" ht="29.25" customHeight="1">
      <c r="A18" s="549" t="s">
        <v>962</v>
      </c>
      <c r="B18" s="548" t="s">
        <v>469</v>
      </c>
      <c r="C18" s="548" t="s">
        <v>484</v>
      </c>
      <c r="D18" s="546">
        <v>0</v>
      </c>
      <c r="E18" s="546">
        <v>5000</v>
      </c>
      <c r="F18" s="546">
        <v>5000</v>
      </c>
      <c r="G18" s="546">
        <v>5000</v>
      </c>
      <c r="H18" s="546">
        <v>5000</v>
      </c>
      <c r="I18" s="547"/>
      <c r="J18" s="546">
        <v>0</v>
      </c>
      <c r="K18" s="546">
        <v>0</v>
      </c>
      <c r="L18" s="546">
        <v>0</v>
      </c>
      <c r="M18" s="546"/>
      <c r="N18" s="546"/>
      <c r="O18" s="546"/>
      <c r="P18" s="546"/>
      <c r="Q18" s="546">
        <v>5000</v>
      </c>
      <c r="R18" s="546">
        <v>5000</v>
      </c>
    </row>
    <row r="19" spans="1:18" s="550" customFormat="1" ht="29.25" customHeight="1">
      <c r="A19" s="554" t="s">
        <v>961</v>
      </c>
      <c r="B19" s="553" t="s">
        <v>469</v>
      </c>
      <c r="C19" s="553" t="s">
        <v>469</v>
      </c>
      <c r="D19" s="551">
        <v>38062.47</v>
      </c>
      <c r="E19" s="551">
        <v>12384499.82</v>
      </c>
      <c r="F19" s="551">
        <v>12507719.6</v>
      </c>
      <c r="G19" s="551">
        <v>12523719.6</v>
      </c>
      <c r="H19" s="551">
        <v>12530719.6</v>
      </c>
      <c r="I19" s="552"/>
      <c r="J19" s="551">
        <v>0</v>
      </c>
      <c r="K19" s="551">
        <v>0</v>
      </c>
      <c r="L19" s="551">
        <v>0</v>
      </c>
      <c r="M19" s="551"/>
      <c r="N19" s="551"/>
      <c r="O19" s="551"/>
      <c r="P19" s="551"/>
      <c r="Q19" s="551">
        <v>12406481.289999999</v>
      </c>
      <c r="R19" s="551">
        <v>12545782.07</v>
      </c>
    </row>
    <row r="20" spans="1:18" s="550" customFormat="1" ht="29.25" customHeight="1">
      <c r="A20" s="549" t="s">
        <v>960</v>
      </c>
      <c r="B20" s="548" t="s">
        <v>469</v>
      </c>
      <c r="C20" s="548" t="s">
        <v>469</v>
      </c>
      <c r="D20" s="546">
        <v>0</v>
      </c>
      <c r="E20" s="546">
        <v>164243.26999999999</v>
      </c>
      <c r="F20" s="546">
        <v>127195</v>
      </c>
      <c r="G20" s="546">
        <v>127195</v>
      </c>
      <c r="H20" s="546">
        <v>127195</v>
      </c>
      <c r="I20" s="547"/>
      <c r="J20" s="546">
        <v>0</v>
      </c>
      <c r="K20" s="546">
        <v>0</v>
      </c>
      <c r="L20" s="546">
        <v>0</v>
      </c>
      <c r="M20" s="546"/>
      <c r="N20" s="546"/>
      <c r="O20" s="546"/>
      <c r="P20" s="546"/>
      <c r="Q20" s="546">
        <v>184009.57</v>
      </c>
      <c r="R20" s="546">
        <v>127195</v>
      </c>
    </row>
    <row r="21" spans="1:18" s="550" customFormat="1" ht="29.25" customHeight="1">
      <c r="A21" s="554" t="s">
        <v>960</v>
      </c>
      <c r="B21" s="553" t="s">
        <v>469</v>
      </c>
      <c r="C21" s="553" t="s">
        <v>519</v>
      </c>
      <c r="D21" s="551">
        <v>57.03</v>
      </c>
      <c r="E21" s="551">
        <v>1500</v>
      </c>
      <c r="F21" s="551">
        <v>1000</v>
      </c>
      <c r="G21" s="551">
        <v>1000</v>
      </c>
      <c r="H21" s="551">
        <v>1000</v>
      </c>
      <c r="I21" s="552"/>
      <c r="J21" s="551">
        <v>500</v>
      </c>
      <c r="K21" s="551">
        <v>500</v>
      </c>
      <c r="L21" s="551">
        <v>0</v>
      </c>
      <c r="M21" s="551"/>
      <c r="N21" s="551"/>
      <c r="O21" s="551"/>
      <c r="P21" s="551"/>
      <c r="Q21" s="551">
        <v>1500</v>
      </c>
      <c r="R21" s="551">
        <v>1057.03</v>
      </c>
    </row>
    <row r="22" spans="1:18" s="550" customFormat="1" ht="29.25" customHeight="1">
      <c r="A22" s="549" t="s">
        <v>960</v>
      </c>
      <c r="B22" s="548" t="s">
        <v>469</v>
      </c>
      <c r="C22" s="548" t="s">
        <v>535</v>
      </c>
      <c r="D22" s="546">
        <v>0</v>
      </c>
      <c r="E22" s="546">
        <v>4000</v>
      </c>
      <c r="F22" s="546">
        <v>4000</v>
      </c>
      <c r="G22" s="546">
        <v>4000</v>
      </c>
      <c r="H22" s="546">
        <v>4000</v>
      </c>
      <c r="I22" s="547"/>
      <c r="J22" s="546">
        <v>0</v>
      </c>
      <c r="K22" s="546">
        <v>0</v>
      </c>
      <c r="L22" s="546">
        <v>0</v>
      </c>
      <c r="M22" s="546"/>
      <c r="N22" s="546"/>
      <c r="O22" s="546"/>
      <c r="P22" s="546"/>
      <c r="Q22" s="546">
        <v>4000</v>
      </c>
      <c r="R22" s="546">
        <v>4000</v>
      </c>
    </row>
    <row r="23" spans="1:18" s="550" customFormat="1" ht="29.25" customHeight="1">
      <c r="A23" s="554" t="s">
        <v>960</v>
      </c>
      <c r="B23" s="553" t="s">
        <v>498</v>
      </c>
      <c r="C23" s="553" t="s">
        <v>467</v>
      </c>
      <c r="D23" s="551">
        <v>1100</v>
      </c>
      <c r="E23" s="551">
        <v>58700</v>
      </c>
      <c r="F23" s="551">
        <v>82200</v>
      </c>
      <c r="G23" s="551">
        <v>82200</v>
      </c>
      <c r="H23" s="551">
        <v>82200</v>
      </c>
      <c r="I23" s="552"/>
      <c r="J23" s="551">
        <v>0</v>
      </c>
      <c r="K23" s="551">
        <v>0</v>
      </c>
      <c r="L23" s="551">
        <v>0</v>
      </c>
      <c r="M23" s="551"/>
      <c r="N23" s="551"/>
      <c r="O23" s="551"/>
      <c r="P23" s="551"/>
      <c r="Q23" s="551">
        <v>59150</v>
      </c>
      <c r="R23" s="551">
        <v>83300</v>
      </c>
    </row>
    <row r="24" spans="1:18" s="550" customFormat="1" ht="29.25" customHeight="1">
      <c r="A24" s="549" t="s">
        <v>959</v>
      </c>
      <c r="B24" s="548" t="s">
        <v>469</v>
      </c>
      <c r="C24" s="548" t="s">
        <v>519</v>
      </c>
      <c r="D24" s="546">
        <v>13548</v>
      </c>
      <c r="E24" s="546">
        <v>56500</v>
      </c>
      <c r="F24" s="546">
        <v>30000</v>
      </c>
      <c r="G24" s="546">
        <v>30000</v>
      </c>
      <c r="H24" s="546">
        <v>35000</v>
      </c>
      <c r="I24" s="547"/>
      <c r="J24" s="546">
        <v>1527.2</v>
      </c>
      <c r="K24" s="546">
        <v>1080</v>
      </c>
      <c r="L24" s="546">
        <v>0</v>
      </c>
      <c r="M24" s="546"/>
      <c r="N24" s="546"/>
      <c r="O24" s="546"/>
      <c r="P24" s="546"/>
      <c r="Q24" s="546">
        <v>63002</v>
      </c>
      <c r="R24" s="546">
        <v>43548</v>
      </c>
    </row>
    <row r="25" spans="1:18" s="550" customFormat="1" ht="29.25" customHeight="1">
      <c r="A25" s="554" t="s">
        <v>958</v>
      </c>
      <c r="B25" s="553" t="s">
        <v>469</v>
      </c>
      <c r="C25" s="553" t="s">
        <v>469</v>
      </c>
      <c r="D25" s="551">
        <v>52674.74</v>
      </c>
      <c r="E25" s="551">
        <v>290000</v>
      </c>
      <c r="F25" s="551">
        <v>290000</v>
      </c>
      <c r="G25" s="551">
        <v>290000</v>
      </c>
      <c r="H25" s="551">
        <v>290000</v>
      </c>
      <c r="I25" s="552"/>
      <c r="J25" s="551">
        <v>7996.64</v>
      </c>
      <c r="K25" s="551">
        <v>0</v>
      </c>
      <c r="L25" s="551">
        <v>0</v>
      </c>
      <c r="M25" s="551"/>
      <c r="N25" s="551"/>
      <c r="O25" s="551"/>
      <c r="P25" s="551"/>
      <c r="Q25" s="551">
        <v>318344.49</v>
      </c>
      <c r="R25" s="551">
        <v>342674.74</v>
      </c>
    </row>
    <row r="26" spans="1:18" s="550" customFormat="1" ht="29.25" customHeight="1">
      <c r="A26" s="549" t="s">
        <v>958</v>
      </c>
      <c r="B26" s="548" t="s">
        <v>469</v>
      </c>
      <c r="C26" s="548" t="s">
        <v>484</v>
      </c>
      <c r="D26" s="546">
        <v>157634.60999999999</v>
      </c>
      <c r="E26" s="546">
        <v>695112</v>
      </c>
      <c r="F26" s="546">
        <v>670519.80000000005</v>
      </c>
      <c r="G26" s="546">
        <v>643012</v>
      </c>
      <c r="H26" s="546">
        <v>643012</v>
      </c>
      <c r="I26" s="547"/>
      <c r="J26" s="546">
        <v>41250</v>
      </c>
      <c r="K26" s="546">
        <v>0</v>
      </c>
      <c r="L26" s="546">
        <v>0</v>
      </c>
      <c r="M26" s="546"/>
      <c r="N26" s="546"/>
      <c r="O26" s="546"/>
      <c r="P26" s="546"/>
      <c r="Q26" s="546">
        <v>876024.79</v>
      </c>
      <c r="R26" s="546">
        <v>828154.41</v>
      </c>
    </row>
    <row r="27" spans="1:18" s="550" customFormat="1" ht="29.25" customHeight="1">
      <c r="A27" s="554" t="s">
        <v>958</v>
      </c>
      <c r="B27" s="553" t="s">
        <v>498</v>
      </c>
      <c r="C27" s="553" t="s">
        <v>467</v>
      </c>
      <c r="D27" s="551">
        <v>79097.95</v>
      </c>
      <c r="E27" s="551">
        <v>309111.90999999997</v>
      </c>
      <c r="F27" s="551">
        <v>342204.82</v>
      </c>
      <c r="G27" s="551">
        <v>359554.82</v>
      </c>
      <c r="H27" s="551">
        <v>372204.82</v>
      </c>
      <c r="I27" s="552"/>
      <c r="J27" s="551">
        <v>180757.02</v>
      </c>
      <c r="K27" s="551">
        <v>7988.76</v>
      </c>
      <c r="L27" s="551">
        <v>0</v>
      </c>
      <c r="M27" s="551"/>
      <c r="N27" s="551"/>
      <c r="O27" s="551"/>
      <c r="P27" s="551"/>
      <c r="Q27" s="551">
        <v>409233.56</v>
      </c>
      <c r="R27" s="551">
        <v>421302.77</v>
      </c>
    </row>
    <row r="28" spans="1:18" s="550" customFormat="1" ht="29.25" customHeight="1">
      <c r="A28" s="549" t="s">
        <v>957</v>
      </c>
      <c r="B28" s="548" t="s">
        <v>469</v>
      </c>
      <c r="C28" s="548" t="s">
        <v>484</v>
      </c>
      <c r="D28" s="546">
        <v>4514.8500000000004</v>
      </c>
      <c r="E28" s="546">
        <v>30153.57</v>
      </c>
      <c r="F28" s="546">
        <v>30343.68</v>
      </c>
      <c r="G28" s="546">
        <v>30343.68</v>
      </c>
      <c r="H28" s="546">
        <v>30343.68</v>
      </c>
      <c r="I28" s="547"/>
      <c r="J28" s="546">
        <v>18772.71</v>
      </c>
      <c r="K28" s="546">
        <v>6520</v>
      </c>
      <c r="L28" s="546">
        <v>0</v>
      </c>
      <c r="M28" s="546"/>
      <c r="N28" s="546"/>
      <c r="O28" s="546"/>
      <c r="P28" s="546"/>
      <c r="Q28" s="546">
        <v>35158.93</v>
      </c>
      <c r="R28" s="546">
        <v>34858.53</v>
      </c>
    </row>
    <row r="29" spans="1:18" s="550" customFormat="1" ht="29.25" customHeight="1">
      <c r="A29" s="554" t="s">
        <v>957</v>
      </c>
      <c r="B29" s="553" t="s">
        <v>469</v>
      </c>
      <c r="C29" s="553" t="s">
        <v>498</v>
      </c>
      <c r="D29" s="551">
        <v>658</v>
      </c>
      <c r="E29" s="551">
        <v>22280</v>
      </c>
      <c r="F29" s="551">
        <v>23280</v>
      </c>
      <c r="G29" s="551">
        <v>23280</v>
      </c>
      <c r="H29" s="551">
        <v>23280</v>
      </c>
      <c r="I29" s="552"/>
      <c r="J29" s="551">
        <v>0</v>
      </c>
      <c r="K29" s="551">
        <v>0</v>
      </c>
      <c r="L29" s="551">
        <v>0</v>
      </c>
      <c r="M29" s="551"/>
      <c r="N29" s="551"/>
      <c r="O29" s="551"/>
      <c r="P29" s="551"/>
      <c r="Q29" s="551">
        <v>22280</v>
      </c>
      <c r="R29" s="551">
        <v>23938</v>
      </c>
    </row>
    <row r="30" spans="1:18" s="550" customFormat="1" ht="29.25" customHeight="1">
      <c r="A30" s="554" t="s">
        <v>957</v>
      </c>
      <c r="B30" s="553" t="s">
        <v>469</v>
      </c>
      <c r="C30" s="553" t="s">
        <v>505</v>
      </c>
      <c r="D30" s="551">
        <v>68206.62</v>
      </c>
      <c r="E30" s="551">
        <v>341750.68</v>
      </c>
      <c r="F30" s="551">
        <v>452613.2</v>
      </c>
      <c r="G30" s="551">
        <v>452613.2</v>
      </c>
      <c r="H30" s="551">
        <v>452613.2</v>
      </c>
      <c r="I30" s="552"/>
      <c r="J30" s="551">
        <v>130062.58</v>
      </c>
      <c r="K30" s="551">
        <v>58411.39</v>
      </c>
      <c r="L30" s="551">
        <v>0</v>
      </c>
      <c r="M30" s="551"/>
      <c r="N30" s="551"/>
      <c r="O30" s="551"/>
      <c r="P30" s="551"/>
      <c r="Q30" s="551">
        <v>425489.46</v>
      </c>
      <c r="R30" s="551">
        <v>520819.82</v>
      </c>
    </row>
    <row r="31" spans="1:18" s="550" customFormat="1" ht="29.25" customHeight="1">
      <c r="A31" s="554" t="s">
        <v>956</v>
      </c>
      <c r="B31" s="553" t="s">
        <v>469</v>
      </c>
      <c r="C31" s="553" t="s">
        <v>484</v>
      </c>
      <c r="D31" s="551">
        <v>0</v>
      </c>
      <c r="E31" s="551">
        <v>1500</v>
      </c>
      <c r="F31" s="551">
        <v>1500</v>
      </c>
      <c r="G31" s="551">
        <v>1500</v>
      </c>
      <c r="H31" s="551">
        <v>1500</v>
      </c>
      <c r="I31" s="552"/>
      <c r="J31" s="551">
        <v>0</v>
      </c>
      <c r="K31" s="551">
        <v>0</v>
      </c>
      <c r="L31" s="551">
        <v>0</v>
      </c>
      <c r="M31" s="551"/>
      <c r="N31" s="551"/>
      <c r="O31" s="551"/>
      <c r="P31" s="551"/>
      <c r="Q31" s="551">
        <v>1500</v>
      </c>
      <c r="R31" s="551">
        <v>1500</v>
      </c>
    </row>
    <row r="32" spans="1:18" s="550" customFormat="1" ht="29.25" customHeight="1">
      <c r="A32" s="549" t="s">
        <v>956</v>
      </c>
      <c r="B32" s="548" t="s">
        <v>469</v>
      </c>
      <c r="C32" s="548" t="s">
        <v>509</v>
      </c>
      <c r="D32" s="546">
        <v>210294.03</v>
      </c>
      <c r="E32" s="546">
        <v>456465</v>
      </c>
      <c r="F32" s="546">
        <v>422200</v>
      </c>
      <c r="G32" s="546">
        <v>333091</v>
      </c>
      <c r="H32" s="546">
        <v>329191</v>
      </c>
      <c r="I32" s="547"/>
      <c r="J32" s="546">
        <v>209632.74</v>
      </c>
      <c r="K32" s="546">
        <v>0</v>
      </c>
      <c r="L32" s="546">
        <v>0</v>
      </c>
      <c r="M32" s="546"/>
      <c r="N32" s="546"/>
      <c r="O32" s="546"/>
      <c r="P32" s="546"/>
      <c r="Q32" s="546">
        <v>571688.03</v>
      </c>
      <c r="R32" s="546">
        <v>632494.03</v>
      </c>
    </row>
    <row r="33" spans="1:18" s="550" customFormat="1" ht="29.25" customHeight="1">
      <c r="A33" s="554" t="s">
        <v>956</v>
      </c>
      <c r="B33" s="553" t="s">
        <v>469</v>
      </c>
      <c r="C33" s="553" t="s">
        <v>505</v>
      </c>
      <c r="D33" s="551">
        <v>3804.34</v>
      </c>
      <c r="E33" s="551">
        <v>83222.5</v>
      </c>
      <c r="F33" s="551">
        <v>83222.5</v>
      </c>
      <c r="G33" s="551">
        <v>83222.5</v>
      </c>
      <c r="H33" s="551">
        <v>83222.5</v>
      </c>
      <c r="I33" s="552"/>
      <c r="J33" s="551">
        <v>32045.45</v>
      </c>
      <c r="K33" s="551">
        <v>6002.65</v>
      </c>
      <c r="L33" s="551">
        <v>0</v>
      </c>
      <c r="M33" s="551"/>
      <c r="N33" s="551"/>
      <c r="O33" s="551"/>
      <c r="P33" s="551"/>
      <c r="Q33" s="551">
        <v>116159.58</v>
      </c>
      <c r="R33" s="551">
        <v>87026.84</v>
      </c>
    </row>
    <row r="34" spans="1:18" s="550" customFormat="1" ht="29.25" customHeight="1">
      <c r="A34" s="549" t="s">
        <v>956</v>
      </c>
      <c r="B34" s="548" t="s">
        <v>498</v>
      </c>
      <c r="C34" s="548" t="s">
        <v>467</v>
      </c>
      <c r="D34" s="546">
        <v>0</v>
      </c>
      <c r="E34" s="546">
        <v>1000</v>
      </c>
      <c r="F34" s="546">
        <v>1000</v>
      </c>
      <c r="G34" s="546">
        <v>1000</v>
      </c>
      <c r="H34" s="546">
        <v>1000</v>
      </c>
      <c r="I34" s="547"/>
      <c r="J34" s="546">
        <v>0</v>
      </c>
      <c r="K34" s="546">
        <v>0</v>
      </c>
      <c r="L34" s="546">
        <v>0</v>
      </c>
      <c r="M34" s="546"/>
      <c r="N34" s="546"/>
      <c r="O34" s="546"/>
      <c r="P34" s="546"/>
      <c r="Q34" s="546">
        <v>1000</v>
      </c>
      <c r="R34" s="546">
        <v>1000</v>
      </c>
    </row>
    <row r="35" spans="1:18" s="550" customFormat="1" ht="29.25" customHeight="1">
      <c r="A35" s="554" t="s">
        <v>955</v>
      </c>
      <c r="B35" s="553" t="s">
        <v>469</v>
      </c>
      <c r="C35" s="553" t="s">
        <v>469</v>
      </c>
      <c r="D35" s="551">
        <v>0</v>
      </c>
      <c r="E35" s="551">
        <v>3000</v>
      </c>
      <c r="F35" s="551">
        <v>3000</v>
      </c>
      <c r="G35" s="551">
        <v>3000</v>
      </c>
      <c r="H35" s="551">
        <v>3000</v>
      </c>
      <c r="I35" s="552"/>
      <c r="J35" s="551">
        <v>0</v>
      </c>
      <c r="K35" s="551">
        <v>0</v>
      </c>
      <c r="L35" s="551">
        <v>0</v>
      </c>
      <c r="M35" s="551"/>
      <c r="N35" s="551"/>
      <c r="O35" s="551"/>
      <c r="P35" s="551"/>
      <c r="Q35" s="551">
        <v>3000</v>
      </c>
      <c r="R35" s="551">
        <v>3000</v>
      </c>
    </row>
    <row r="36" spans="1:18" s="550" customFormat="1" ht="29.25" customHeight="1">
      <c r="A36" s="549" t="s">
        <v>954</v>
      </c>
      <c r="B36" s="548" t="s">
        <v>469</v>
      </c>
      <c r="C36" s="548" t="s">
        <v>469</v>
      </c>
      <c r="D36" s="546">
        <v>0</v>
      </c>
      <c r="E36" s="546">
        <v>32060</v>
      </c>
      <c r="F36" s="546">
        <v>41650</v>
      </c>
      <c r="G36" s="546">
        <v>41650</v>
      </c>
      <c r="H36" s="546">
        <v>41650</v>
      </c>
      <c r="I36" s="547"/>
      <c r="J36" s="546">
        <v>0</v>
      </c>
      <c r="K36" s="546">
        <v>0</v>
      </c>
      <c r="L36" s="546">
        <v>0</v>
      </c>
      <c r="M36" s="546"/>
      <c r="N36" s="546"/>
      <c r="O36" s="546"/>
      <c r="P36" s="546"/>
      <c r="Q36" s="546">
        <v>32060</v>
      </c>
      <c r="R36" s="546">
        <v>41650</v>
      </c>
    </row>
    <row r="37" spans="1:18" s="550" customFormat="1" ht="29.25" customHeight="1">
      <c r="A37" s="554" t="s">
        <v>954</v>
      </c>
      <c r="B37" s="553" t="s">
        <v>469</v>
      </c>
      <c r="C37" s="553" t="s">
        <v>484</v>
      </c>
      <c r="D37" s="551">
        <v>0</v>
      </c>
      <c r="E37" s="551">
        <v>0</v>
      </c>
      <c r="F37" s="551">
        <v>0</v>
      </c>
      <c r="G37" s="551">
        <v>0</v>
      </c>
      <c r="H37" s="551">
        <v>0</v>
      </c>
      <c r="I37" s="552"/>
      <c r="J37" s="551">
        <v>0</v>
      </c>
      <c r="K37" s="551">
        <v>0</v>
      </c>
      <c r="L37" s="551">
        <v>0</v>
      </c>
      <c r="M37" s="551"/>
      <c r="N37" s="551"/>
      <c r="O37" s="551"/>
      <c r="P37" s="551"/>
      <c r="Q37" s="551">
        <v>2350</v>
      </c>
      <c r="R37" s="551">
        <v>0</v>
      </c>
    </row>
    <row r="38" spans="1:18" s="550" customFormat="1" ht="29.25" customHeight="1">
      <c r="A38" s="549" t="s">
        <v>954</v>
      </c>
      <c r="B38" s="548" t="s">
        <v>469</v>
      </c>
      <c r="C38" s="548" t="s">
        <v>498</v>
      </c>
      <c r="D38" s="546">
        <v>2059.1799999999998</v>
      </c>
      <c r="E38" s="546">
        <v>6059.18</v>
      </c>
      <c r="F38" s="546">
        <v>4000</v>
      </c>
      <c r="G38" s="546">
        <v>4000</v>
      </c>
      <c r="H38" s="546">
        <v>4000</v>
      </c>
      <c r="I38" s="547"/>
      <c r="J38" s="546">
        <v>0</v>
      </c>
      <c r="K38" s="546">
        <v>0</v>
      </c>
      <c r="L38" s="546">
        <v>0</v>
      </c>
      <c r="M38" s="546"/>
      <c r="N38" s="546"/>
      <c r="O38" s="546"/>
      <c r="P38" s="546"/>
      <c r="Q38" s="546">
        <v>6059.18</v>
      </c>
      <c r="R38" s="546">
        <v>6059.18</v>
      </c>
    </row>
    <row r="39" spans="1:18" s="550" customFormat="1" ht="29.25" customHeight="1">
      <c r="A39" s="554" t="s">
        <v>954</v>
      </c>
      <c r="B39" s="553" t="s">
        <v>469</v>
      </c>
      <c r="C39" s="553" t="s">
        <v>519</v>
      </c>
      <c r="D39" s="551">
        <v>0</v>
      </c>
      <c r="E39" s="551">
        <v>800</v>
      </c>
      <c r="F39" s="551">
        <v>800</v>
      </c>
      <c r="G39" s="551">
        <v>800</v>
      </c>
      <c r="H39" s="551">
        <v>800</v>
      </c>
      <c r="I39" s="552"/>
      <c r="J39" s="551">
        <v>0</v>
      </c>
      <c r="K39" s="551">
        <v>0</v>
      </c>
      <c r="L39" s="551">
        <v>0</v>
      </c>
      <c r="M39" s="551"/>
      <c r="N39" s="551"/>
      <c r="O39" s="551"/>
      <c r="P39" s="551"/>
      <c r="Q39" s="551">
        <v>800</v>
      </c>
      <c r="R39" s="551">
        <v>800</v>
      </c>
    </row>
    <row r="40" spans="1:18" s="550" customFormat="1" ht="29.25" customHeight="1">
      <c r="A40" s="549" t="s">
        <v>954</v>
      </c>
      <c r="B40" s="548" t="s">
        <v>469</v>
      </c>
      <c r="C40" s="548" t="s">
        <v>535</v>
      </c>
      <c r="D40" s="546">
        <v>2400</v>
      </c>
      <c r="E40" s="546">
        <v>2845.18</v>
      </c>
      <c r="F40" s="546">
        <v>0</v>
      </c>
      <c r="G40" s="546">
        <v>0</v>
      </c>
      <c r="H40" s="546">
        <v>0</v>
      </c>
      <c r="I40" s="547"/>
      <c r="J40" s="546">
        <v>0</v>
      </c>
      <c r="K40" s="546">
        <v>0</v>
      </c>
      <c r="L40" s="546">
        <v>0</v>
      </c>
      <c r="M40" s="546"/>
      <c r="N40" s="546"/>
      <c r="O40" s="546"/>
      <c r="P40" s="546"/>
      <c r="Q40" s="546">
        <v>5245.18</v>
      </c>
      <c r="R40" s="546">
        <v>2400</v>
      </c>
    </row>
    <row r="41" spans="1:18" s="550" customFormat="1" ht="29.25" customHeight="1">
      <c r="A41" s="554" t="s">
        <v>954</v>
      </c>
      <c r="B41" s="553" t="s">
        <v>498</v>
      </c>
      <c r="C41" s="553" t="s">
        <v>467</v>
      </c>
      <c r="D41" s="551">
        <v>0</v>
      </c>
      <c r="E41" s="551">
        <v>4000</v>
      </c>
      <c r="F41" s="551">
        <v>2000</v>
      </c>
      <c r="G41" s="551">
        <v>2000</v>
      </c>
      <c r="H41" s="551">
        <v>2000</v>
      </c>
      <c r="I41" s="552"/>
      <c r="J41" s="551">
        <v>0</v>
      </c>
      <c r="K41" s="551">
        <v>0</v>
      </c>
      <c r="L41" s="551">
        <v>0</v>
      </c>
      <c r="M41" s="551"/>
      <c r="N41" s="551"/>
      <c r="O41" s="551"/>
      <c r="P41" s="551"/>
      <c r="Q41" s="551">
        <v>4000</v>
      </c>
      <c r="R41" s="551">
        <v>2000</v>
      </c>
    </row>
    <row r="42" spans="1:18" s="550" customFormat="1" ht="29.25" customHeight="1">
      <c r="A42" s="549" t="s">
        <v>953</v>
      </c>
      <c r="B42" s="548" t="s">
        <v>469</v>
      </c>
      <c r="C42" s="548" t="s">
        <v>519</v>
      </c>
      <c r="D42" s="546">
        <v>0</v>
      </c>
      <c r="E42" s="546">
        <v>32000</v>
      </c>
      <c r="F42" s="546">
        <v>46000</v>
      </c>
      <c r="G42" s="546">
        <v>46000</v>
      </c>
      <c r="H42" s="546">
        <v>46000</v>
      </c>
      <c r="I42" s="547"/>
      <c r="J42" s="546">
        <v>0</v>
      </c>
      <c r="K42" s="546">
        <v>0</v>
      </c>
      <c r="L42" s="546">
        <v>0</v>
      </c>
      <c r="M42" s="546"/>
      <c r="N42" s="546"/>
      <c r="O42" s="546"/>
      <c r="P42" s="546"/>
      <c r="Q42" s="546">
        <v>32000</v>
      </c>
      <c r="R42" s="546">
        <v>46000</v>
      </c>
    </row>
    <row r="43" spans="1:18" s="550" customFormat="1" ht="29.25" customHeight="1">
      <c r="A43" s="554" t="s">
        <v>952</v>
      </c>
      <c r="B43" s="553" t="s">
        <v>469</v>
      </c>
      <c r="C43" s="553" t="s">
        <v>469</v>
      </c>
      <c r="D43" s="551">
        <v>0</v>
      </c>
      <c r="E43" s="551">
        <v>1000</v>
      </c>
      <c r="F43" s="551">
        <v>1000</v>
      </c>
      <c r="G43" s="551">
        <v>1000</v>
      </c>
      <c r="H43" s="551">
        <v>1000</v>
      </c>
      <c r="I43" s="552"/>
      <c r="J43" s="551">
        <v>0</v>
      </c>
      <c r="K43" s="551">
        <v>0</v>
      </c>
      <c r="L43" s="551">
        <v>0</v>
      </c>
      <c r="M43" s="551"/>
      <c r="N43" s="551"/>
      <c r="O43" s="551"/>
      <c r="P43" s="551"/>
      <c r="Q43" s="551">
        <v>1000</v>
      </c>
      <c r="R43" s="551">
        <v>1000</v>
      </c>
    </row>
    <row r="44" spans="1:18" s="550" customFormat="1" ht="29.25" customHeight="1">
      <c r="A44" s="549" t="s">
        <v>952</v>
      </c>
      <c r="B44" s="548" t="s">
        <v>469</v>
      </c>
      <c r="C44" s="548" t="s">
        <v>467</v>
      </c>
      <c r="D44" s="546">
        <v>3500</v>
      </c>
      <c r="E44" s="546">
        <v>24590</v>
      </c>
      <c r="F44" s="546">
        <v>24590</v>
      </c>
      <c r="G44" s="546">
        <v>24590</v>
      </c>
      <c r="H44" s="546">
        <v>24590</v>
      </c>
      <c r="I44" s="547"/>
      <c r="J44" s="546">
        <v>21238.720000000001</v>
      </c>
      <c r="K44" s="546">
        <v>0</v>
      </c>
      <c r="L44" s="546">
        <v>0</v>
      </c>
      <c r="M44" s="546"/>
      <c r="N44" s="546"/>
      <c r="O44" s="546"/>
      <c r="P44" s="546"/>
      <c r="Q44" s="546">
        <v>26233.16</v>
      </c>
      <c r="R44" s="546">
        <v>28090</v>
      </c>
    </row>
    <row r="45" spans="1:18" s="550" customFormat="1" ht="29.25" customHeight="1">
      <c r="A45" s="554" t="s">
        <v>952</v>
      </c>
      <c r="B45" s="553" t="s">
        <v>469</v>
      </c>
      <c r="C45" s="553" t="s">
        <v>484</v>
      </c>
      <c r="D45" s="551">
        <v>140398.87</v>
      </c>
      <c r="E45" s="551">
        <v>1611192.81</v>
      </c>
      <c r="F45" s="551">
        <v>1535100</v>
      </c>
      <c r="G45" s="551">
        <v>1541950</v>
      </c>
      <c r="H45" s="551">
        <v>1543950</v>
      </c>
      <c r="I45" s="552"/>
      <c r="J45" s="551">
        <v>1440850.1</v>
      </c>
      <c r="K45" s="551">
        <v>1322405.81</v>
      </c>
      <c r="L45" s="551">
        <v>0</v>
      </c>
      <c r="M45" s="551"/>
      <c r="N45" s="551"/>
      <c r="O45" s="551"/>
      <c r="P45" s="551"/>
      <c r="Q45" s="551">
        <v>1726688.61</v>
      </c>
      <c r="R45" s="551">
        <v>1675498.87</v>
      </c>
    </row>
    <row r="46" spans="1:18" s="550" customFormat="1" ht="29.25" customHeight="1">
      <c r="A46" s="549" t="s">
        <v>952</v>
      </c>
      <c r="B46" s="548" t="s">
        <v>469</v>
      </c>
      <c r="C46" s="548" t="s">
        <v>498</v>
      </c>
      <c r="D46" s="546">
        <v>0</v>
      </c>
      <c r="E46" s="546">
        <v>25</v>
      </c>
      <c r="F46" s="546">
        <v>100</v>
      </c>
      <c r="G46" s="546">
        <v>100</v>
      </c>
      <c r="H46" s="546">
        <v>100</v>
      </c>
      <c r="I46" s="547"/>
      <c r="J46" s="546">
        <v>0</v>
      </c>
      <c r="K46" s="546">
        <v>0</v>
      </c>
      <c r="L46" s="546">
        <v>0</v>
      </c>
      <c r="M46" s="546"/>
      <c r="N46" s="546"/>
      <c r="O46" s="546"/>
      <c r="P46" s="546"/>
      <c r="Q46" s="546">
        <v>25</v>
      </c>
      <c r="R46" s="546">
        <v>100</v>
      </c>
    </row>
    <row r="47" spans="1:18" s="550" customFormat="1" ht="29.25" customHeight="1">
      <c r="A47" s="554" t="s">
        <v>952</v>
      </c>
      <c r="B47" s="553" t="s">
        <v>469</v>
      </c>
      <c r="C47" s="553" t="s">
        <v>535</v>
      </c>
      <c r="D47" s="551">
        <v>0</v>
      </c>
      <c r="E47" s="551">
        <v>500</v>
      </c>
      <c r="F47" s="551">
        <v>500</v>
      </c>
      <c r="G47" s="551">
        <v>500</v>
      </c>
      <c r="H47" s="551">
        <v>500</v>
      </c>
      <c r="I47" s="552"/>
      <c r="J47" s="551">
        <v>0</v>
      </c>
      <c r="K47" s="551">
        <v>0</v>
      </c>
      <c r="L47" s="551">
        <v>0</v>
      </c>
      <c r="M47" s="551"/>
      <c r="N47" s="551"/>
      <c r="O47" s="551"/>
      <c r="P47" s="551"/>
      <c r="Q47" s="551">
        <v>500</v>
      </c>
      <c r="R47" s="551">
        <v>500</v>
      </c>
    </row>
    <row r="48" spans="1:18" s="550" customFormat="1" ht="29.25" customHeight="1">
      <c r="A48" s="549" t="s">
        <v>952</v>
      </c>
      <c r="B48" s="548" t="s">
        <v>498</v>
      </c>
      <c r="C48" s="548" t="s">
        <v>467</v>
      </c>
      <c r="D48" s="546">
        <v>30</v>
      </c>
      <c r="E48" s="546">
        <v>10483.23</v>
      </c>
      <c r="F48" s="546">
        <v>10447.49</v>
      </c>
      <c r="G48" s="546">
        <v>10482.91</v>
      </c>
      <c r="H48" s="546">
        <v>14782.91</v>
      </c>
      <c r="I48" s="547"/>
      <c r="J48" s="546">
        <v>8784.6</v>
      </c>
      <c r="K48" s="546">
        <v>8917</v>
      </c>
      <c r="L48" s="546">
        <v>0</v>
      </c>
      <c r="M48" s="546"/>
      <c r="N48" s="546"/>
      <c r="O48" s="546"/>
      <c r="P48" s="546"/>
      <c r="Q48" s="546">
        <v>15034.9</v>
      </c>
      <c r="R48" s="546">
        <v>10477.49</v>
      </c>
    </row>
    <row r="49" spans="1:18" s="550" customFormat="1" ht="29.25" customHeight="1">
      <c r="A49" s="554" t="s">
        <v>952</v>
      </c>
      <c r="B49" s="553" t="s">
        <v>521</v>
      </c>
      <c r="C49" s="553" t="s">
        <v>484</v>
      </c>
      <c r="D49" s="551">
        <v>7988.76</v>
      </c>
      <c r="E49" s="551">
        <v>13400</v>
      </c>
      <c r="F49" s="551">
        <v>13400</v>
      </c>
      <c r="G49" s="551">
        <v>13400</v>
      </c>
      <c r="H49" s="551">
        <v>13400</v>
      </c>
      <c r="I49" s="552"/>
      <c r="J49" s="551">
        <v>3279.06</v>
      </c>
      <c r="K49" s="551">
        <v>0</v>
      </c>
      <c r="L49" s="551">
        <v>0</v>
      </c>
      <c r="M49" s="551"/>
      <c r="N49" s="551"/>
      <c r="O49" s="551"/>
      <c r="P49" s="551"/>
      <c r="Q49" s="551">
        <v>18178.14</v>
      </c>
      <c r="R49" s="551">
        <v>21388.76</v>
      </c>
    </row>
    <row r="50" spans="1:18" s="550" customFormat="1" ht="29.25" customHeight="1">
      <c r="A50" s="549" t="s">
        <v>951</v>
      </c>
      <c r="B50" s="548" t="s">
        <v>469</v>
      </c>
      <c r="C50" s="548" t="s">
        <v>469</v>
      </c>
      <c r="D50" s="546">
        <v>0</v>
      </c>
      <c r="E50" s="546">
        <v>500</v>
      </c>
      <c r="F50" s="546">
        <v>500</v>
      </c>
      <c r="G50" s="546">
        <v>500</v>
      </c>
      <c r="H50" s="546">
        <v>500</v>
      </c>
      <c r="I50" s="547"/>
      <c r="J50" s="546">
        <v>0</v>
      </c>
      <c r="K50" s="546">
        <v>0</v>
      </c>
      <c r="L50" s="546">
        <v>0</v>
      </c>
      <c r="M50" s="546"/>
      <c r="N50" s="546"/>
      <c r="O50" s="546"/>
      <c r="P50" s="546"/>
      <c r="Q50" s="546">
        <v>500</v>
      </c>
      <c r="R50" s="546">
        <v>500</v>
      </c>
    </row>
    <row r="51" spans="1:18" s="550" customFormat="1" ht="29.25" customHeight="1">
      <c r="A51" s="554" t="s">
        <v>951</v>
      </c>
      <c r="B51" s="553" t="s">
        <v>469</v>
      </c>
      <c r="C51" s="553" t="s">
        <v>484</v>
      </c>
      <c r="D51" s="551">
        <v>10000</v>
      </c>
      <c r="E51" s="551">
        <v>122744.58</v>
      </c>
      <c r="F51" s="551">
        <v>122744.58</v>
      </c>
      <c r="G51" s="551">
        <v>126500</v>
      </c>
      <c r="H51" s="551">
        <v>126500</v>
      </c>
      <c r="I51" s="552"/>
      <c r="J51" s="551">
        <v>122744.58</v>
      </c>
      <c r="K51" s="551">
        <v>0</v>
      </c>
      <c r="L51" s="551">
        <v>0</v>
      </c>
      <c r="M51" s="551"/>
      <c r="N51" s="551"/>
      <c r="O51" s="551"/>
      <c r="P51" s="551"/>
      <c r="Q51" s="551">
        <v>124795.46</v>
      </c>
      <c r="R51" s="551">
        <v>132744.57999999999</v>
      </c>
    </row>
    <row r="52" spans="1:18" s="550" customFormat="1" ht="29.25" customHeight="1">
      <c r="A52" s="549" t="s">
        <v>950</v>
      </c>
      <c r="B52" s="548" t="s">
        <v>469</v>
      </c>
      <c r="C52" s="548" t="s">
        <v>484</v>
      </c>
      <c r="D52" s="546">
        <v>455.03</v>
      </c>
      <c r="E52" s="546">
        <v>21350</v>
      </c>
      <c r="F52" s="546">
        <v>21000</v>
      </c>
      <c r="G52" s="546">
        <v>21000</v>
      </c>
      <c r="H52" s="546">
        <v>21000</v>
      </c>
      <c r="I52" s="547"/>
      <c r="J52" s="546">
        <v>0</v>
      </c>
      <c r="K52" s="546">
        <v>0</v>
      </c>
      <c r="L52" s="546">
        <v>0</v>
      </c>
      <c r="M52" s="546"/>
      <c r="N52" s="546"/>
      <c r="O52" s="546"/>
      <c r="P52" s="546"/>
      <c r="Q52" s="546">
        <v>21704</v>
      </c>
      <c r="R52" s="546">
        <v>21455.03</v>
      </c>
    </row>
    <row r="53" spans="1:18" s="550" customFormat="1" ht="29.25" customHeight="1">
      <c r="A53" s="554" t="s">
        <v>950</v>
      </c>
      <c r="B53" s="553" t="s">
        <v>469</v>
      </c>
      <c r="C53" s="553" t="s">
        <v>498</v>
      </c>
      <c r="D53" s="551">
        <v>235.4</v>
      </c>
      <c r="E53" s="551">
        <v>735.4</v>
      </c>
      <c r="F53" s="551">
        <v>500</v>
      </c>
      <c r="G53" s="551">
        <v>500</v>
      </c>
      <c r="H53" s="551">
        <v>500</v>
      </c>
      <c r="I53" s="552"/>
      <c r="J53" s="551">
        <v>0</v>
      </c>
      <c r="K53" s="551">
        <v>0</v>
      </c>
      <c r="L53" s="551">
        <v>0</v>
      </c>
      <c r="M53" s="551"/>
      <c r="N53" s="551"/>
      <c r="O53" s="551"/>
      <c r="P53" s="551"/>
      <c r="Q53" s="551">
        <v>735.4</v>
      </c>
      <c r="R53" s="551">
        <v>735.4</v>
      </c>
    </row>
    <row r="54" spans="1:18" s="550" customFormat="1" ht="29.25" customHeight="1">
      <c r="A54" s="549" t="s">
        <v>949</v>
      </c>
      <c r="B54" s="548" t="s">
        <v>469</v>
      </c>
      <c r="C54" s="548" t="s">
        <v>484</v>
      </c>
      <c r="D54" s="546">
        <v>0</v>
      </c>
      <c r="E54" s="546">
        <v>800</v>
      </c>
      <c r="F54" s="546">
        <v>800</v>
      </c>
      <c r="G54" s="546">
        <v>800</v>
      </c>
      <c r="H54" s="546">
        <v>800</v>
      </c>
      <c r="I54" s="547"/>
      <c r="J54" s="546">
        <v>797.59</v>
      </c>
      <c r="K54" s="546">
        <v>0</v>
      </c>
      <c r="L54" s="546">
        <v>0</v>
      </c>
      <c r="M54" s="546"/>
      <c r="N54" s="546"/>
      <c r="O54" s="546"/>
      <c r="P54" s="546"/>
      <c r="Q54" s="546">
        <v>800</v>
      </c>
      <c r="R54" s="546">
        <v>800</v>
      </c>
    </row>
    <row r="55" spans="1:18" s="550" customFormat="1" ht="29.25" customHeight="1">
      <c r="A55" s="554" t="s">
        <v>948</v>
      </c>
      <c r="B55" s="553" t="s">
        <v>469</v>
      </c>
      <c r="C55" s="553" t="s">
        <v>519</v>
      </c>
      <c r="D55" s="551">
        <v>6743.63</v>
      </c>
      <c r="E55" s="551">
        <v>15268.42</v>
      </c>
      <c r="F55" s="551">
        <v>13000</v>
      </c>
      <c r="G55" s="551">
        <v>13000</v>
      </c>
      <c r="H55" s="551">
        <v>13000</v>
      </c>
      <c r="I55" s="552"/>
      <c r="J55" s="551">
        <v>5341.22</v>
      </c>
      <c r="K55" s="551">
        <v>5324.39</v>
      </c>
      <c r="L55" s="551">
        <v>0</v>
      </c>
      <c r="M55" s="551"/>
      <c r="N55" s="551"/>
      <c r="O55" s="551"/>
      <c r="P55" s="551"/>
      <c r="Q55" s="551">
        <v>18771.89</v>
      </c>
      <c r="R55" s="551">
        <v>19743.63</v>
      </c>
    </row>
    <row r="56" spans="1:18" s="550" customFormat="1" ht="29.25" customHeight="1">
      <c r="A56" s="549" t="s">
        <v>947</v>
      </c>
      <c r="B56" s="548" t="s">
        <v>469</v>
      </c>
      <c r="C56" s="548" t="s">
        <v>469</v>
      </c>
      <c r="D56" s="546">
        <v>0</v>
      </c>
      <c r="E56" s="546">
        <v>600</v>
      </c>
      <c r="F56" s="546">
        <v>0</v>
      </c>
      <c r="G56" s="546">
        <v>0</v>
      </c>
      <c r="H56" s="546">
        <v>600</v>
      </c>
      <c r="I56" s="547"/>
      <c r="J56" s="546">
        <v>0</v>
      </c>
      <c r="K56" s="546">
        <v>0</v>
      </c>
      <c r="L56" s="546">
        <v>0</v>
      </c>
      <c r="M56" s="546"/>
      <c r="N56" s="546"/>
      <c r="O56" s="546"/>
      <c r="P56" s="546"/>
      <c r="Q56" s="546">
        <v>600</v>
      </c>
      <c r="R56" s="546">
        <v>0</v>
      </c>
    </row>
    <row r="57" spans="1:18" s="550" customFormat="1" ht="29.25" customHeight="1">
      <c r="A57" s="554" t="s">
        <v>947</v>
      </c>
      <c r="B57" s="553" t="s">
        <v>469</v>
      </c>
      <c r="C57" s="553" t="s">
        <v>484</v>
      </c>
      <c r="D57" s="551">
        <v>7000</v>
      </c>
      <c r="E57" s="551">
        <v>49850</v>
      </c>
      <c r="F57" s="551">
        <v>40000</v>
      </c>
      <c r="G57" s="551">
        <v>40000</v>
      </c>
      <c r="H57" s="551">
        <v>40000</v>
      </c>
      <c r="I57" s="552"/>
      <c r="J57" s="551">
        <v>39994.019999999997</v>
      </c>
      <c r="K57" s="551">
        <v>9208</v>
      </c>
      <c r="L57" s="551">
        <v>0</v>
      </c>
      <c r="M57" s="551"/>
      <c r="N57" s="551"/>
      <c r="O57" s="551"/>
      <c r="P57" s="551"/>
      <c r="Q57" s="551">
        <v>57542.400000000001</v>
      </c>
      <c r="R57" s="551">
        <v>47000</v>
      </c>
    </row>
    <row r="58" spans="1:18" s="550" customFormat="1" ht="29.25" customHeight="1">
      <c r="A58" s="549" t="s">
        <v>947</v>
      </c>
      <c r="B58" s="548" t="s">
        <v>469</v>
      </c>
      <c r="C58" s="548" t="s">
        <v>505</v>
      </c>
      <c r="D58" s="546">
        <v>90000</v>
      </c>
      <c r="E58" s="546">
        <v>921100.99</v>
      </c>
      <c r="F58" s="546">
        <v>625500</v>
      </c>
      <c r="G58" s="546">
        <v>620000</v>
      </c>
      <c r="H58" s="546">
        <v>620000</v>
      </c>
      <c r="I58" s="547"/>
      <c r="J58" s="546">
        <v>197823.99</v>
      </c>
      <c r="K58" s="546">
        <v>12973.01</v>
      </c>
      <c r="L58" s="546">
        <v>0</v>
      </c>
      <c r="M58" s="546"/>
      <c r="N58" s="546"/>
      <c r="O58" s="546"/>
      <c r="P58" s="546"/>
      <c r="Q58" s="546">
        <v>1094113.5900000001</v>
      </c>
      <c r="R58" s="546">
        <v>715500</v>
      </c>
    </row>
    <row r="59" spans="1:18" s="550" customFormat="1" ht="29.25" customHeight="1">
      <c r="A59" s="554" t="s">
        <v>947</v>
      </c>
      <c r="B59" s="553" t="s">
        <v>498</v>
      </c>
      <c r="C59" s="553" t="s">
        <v>467</v>
      </c>
      <c r="D59" s="551">
        <v>3620</v>
      </c>
      <c r="E59" s="551">
        <v>25303.17</v>
      </c>
      <c r="F59" s="551">
        <v>182723.17</v>
      </c>
      <c r="G59" s="551">
        <v>154191.66</v>
      </c>
      <c r="H59" s="551">
        <v>182000</v>
      </c>
      <c r="I59" s="552"/>
      <c r="J59" s="551">
        <v>12503.17</v>
      </c>
      <c r="K59" s="551">
        <v>12691.66</v>
      </c>
      <c r="L59" s="551">
        <v>0</v>
      </c>
      <c r="M59" s="551"/>
      <c r="N59" s="551"/>
      <c r="O59" s="551"/>
      <c r="P59" s="551"/>
      <c r="Q59" s="551">
        <v>25303.17</v>
      </c>
      <c r="R59" s="551">
        <v>186343.17</v>
      </c>
    </row>
    <row r="60" spans="1:18" s="550" customFormat="1" ht="29.25" customHeight="1">
      <c r="A60" s="549" t="s">
        <v>946</v>
      </c>
      <c r="B60" s="548" t="s">
        <v>469</v>
      </c>
      <c r="C60" s="548" t="s">
        <v>469</v>
      </c>
      <c r="D60" s="546">
        <v>16061.38</v>
      </c>
      <c r="E60" s="546">
        <v>316788.71999999997</v>
      </c>
      <c r="F60" s="546">
        <v>227192.16</v>
      </c>
      <c r="G60" s="546">
        <v>272377</v>
      </c>
      <c r="H60" s="546">
        <v>271677</v>
      </c>
      <c r="I60" s="547"/>
      <c r="J60" s="546">
        <v>103839.29</v>
      </c>
      <c r="K60" s="546">
        <v>88309.67</v>
      </c>
      <c r="L60" s="546">
        <v>0</v>
      </c>
      <c r="M60" s="546"/>
      <c r="N60" s="546"/>
      <c r="O60" s="546"/>
      <c r="P60" s="546"/>
      <c r="Q60" s="546">
        <v>381499.35</v>
      </c>
      <c r="R60" s="546">
        <v>243253.54</v>
      </c>
    </row>
    <row r="61" spans="1:18" s="550" customFormat="1" ht="29.25" customHeight="1">
      <c r="A61" s="554" t="s">
        <v>946</v>
      </c>
      <c r="B61" s="553" t="s">
        <v>469</v>
      </c>
      <c r="C61" s="553" t="s">
        <v>484</v>
      </c>
      <c r="D61" s="551">
        <v>0</v>
      </c>
      <c r="E61" s="551">
        <v>7500</v>
      </c>
      <c r="F61" s="551">
        <v>3150</v>
      </c>
      <c r="G61" s="551">
        <v>4500</v>
      </c>
      <c r="H61" s="551">
        <v>4500</v>
      </c>
      <c r="I61" s="552"/>
      <c r="J61" s="551">
        <v>650</v>
      </c>
      <c r="K61" s="551">
        <v>0</v>
      </c>
      <c r="L61" s="551">
        <v>0</v>
      </c>
      <c r="M61" s="551"/>
      <c r="N61" s="551"/>
      <c r="O61" s="551"/>
      <c r="P61" s="551"/>
      <c r="Q61" s="551">
        <v>7500</v>
      </c>
      <c r="R61" s="551">
        <v>3150</v>
      </c>
    </row>
    <row r="62" spans="1:18" s="550" customFormat="1" ht="29.25" customHeight="1">
      <c r="A62" s="549" t="s">
        <v>946</v>
      </c>
      <c r="B62" s="548" t="s">
        <v>469</v>
      </c>
      <c r="C62" s="548" t="s">
        <v>535</v>
      </c>
      <c r="D62" s="546">
        <v>150</v>
      </c>
      <c r="E62" s="546">
        <v>7182.36</v>
      </c>
      <c r="F62" s="546">
        <v>2000</v>
      </c>
      <c r="G62" s="546">
        <v>0</v>
      </c>
      <c r="H62" s="546">
        <v>0</v>
      </c>
      <c r="I62" s="547"/>
      <c r="J62" s="546">
        <v>0</v>
      </c>
      <c r="K62" s="546">
        <v>0</v>
      </c>
      <c r="L62" s="546">
        <v>0</v>
      </c>
      <c r="M62" s="546"/>
      <c r="N62" s="546"/>
      <c r="O62" s="546"/>
      <c r="P62" s="546"/>
      <c r="Q62" s="546">
        <v>7332.36</v>
      </c>
      <c r="R62" s="546">
        <v>2150</v>
      </c>
    </row>
    <row r="63" spans="1:18" s="550" customFormat="1" ht="29.25" customHeight="1">
      <c r="A63" s="554" t="s">
        <v>946</v>
      </c>
      <c r="B63" s="553" t="s">
        <v>498</v>
      </c>
      <c r="C63" s="553" t="s">
        <v>467</v>
      </c>
      <c r="D63" s="551">
        <v>4880</v>
      </c>
      <c r="E63" s="551">
        <v>127650</v>
      </c>
      <c r="F63" s="551">
        <v>19000</v>
      </c>
      <c r="G63" s="551">
        <v>19000</v>
      </c>
      <c r="H63" s="551">
        <v>19000</v>
      </c>
      <c r="I63" s="552"/>
      <c r="J63" s="551">
        <v>0</v>
      </c>
      <c r="K63" s="551">
        <v>0</v>
      </c>
      <c r="L63" s="551">
        <v>0</v>
      </c>
      <c r="M63" s="551"/>
      <c r="N63" s="551"/>
      <c r="O63" s="551"/>
      <c r="P63" s="551"/>
      <c r="Q63" s="551">
        <v>127650</v>
      </c>
      <c r="R63" s="551">
        <v>23880</v>
      </c>
    </row>
    <row r="64" spans="1:18" s="550" customFormat="1" ht="29.25" customHeight="1">
      <c r="A64" s="549" t="s">
        <v>945</v>
      </c>
      <c r="B64" s="548" t="s">
        <v>469</v>
      </c>
      <c r="C64" s="548" t="s">
        <v>469</v>
      </c>
      <c r="D64" s="546">
        <v>12000</v>
      </c>
      <c r="E64" s="546">
        <v>237200</v>
      </c>
      <c r="F64" s="546">
        <v>264100</v>
      </c>
      <c r="G64" s="546">
        <v>264100</v>
      </c>
      <c r="H64" s="546">
        <v>264100</v>
      </c>
      <c r="I64" s="547"/>
      <c r="J64" s="546">
        <v>205160</v>
      </c>
      <c r="K64" s="546">
        <v>200000</v>
      </c>
      <c r="L64" s="546">
        <v>134000</v>
      </c>
      <c r="M64" s="546"/>
      <c r="N64" s="546"/>
      <c r="O64" s="546"/>
      <c r="P64" s="546"/>
      <c r="Q64" s="546">
        <v>241250</v>
      </c>
      <c r="R64" s="546">
        <v>276100</v>
      </c>
    </row>
    <row r="65" spans="1:18" s="550" customFormat="1" ht="29.25" customHeight="1">
      <c r="A65" s="554" t="s">
        <v>945</v>
      </c>
      <c r="B65" s="553" t="s">
        <v>498</v>
      </c>
      <c r="C65" s="553" t="s">
        <v>467</v>
      </c>
      <c r="D65" s="551">
        <v>7904</v>
      </c>
      <c r="E65" s="551">
        <v>67735.44</v>
      </c>
      <c r="F65" s="551">
        <v>51000</v>
      </c>
      <c r="G65" s="551">
        <v>61000</v>
      </c>
      <c r="H65" s="551">
        <v>61000</v>
      </c>
      <c r="I65" s="552"/>
      <c r="J65" s="551">
        <v>34000</v>
      </c>
      <c r="K65" s="551">
        <v>21000</v>
      </c>
      <c r="L65" s="551">
        <v>0</v>
      </c>
      <c r="M65" s="551"/>
      <c r="N65" s="551"/>
      <c r="O65" s="551"/>
      <c r="P65" s="551"/>
      <c r="Q65" s="551">
        <v>69564.160000000003</v>
      </c>
      <c r="R65" s="551">
        <v>58904</v>
      </c>
    </row>
    <row r="66" spans="1:18" s="550" customFormat="1" ht="29.25" customHeight="1">
      <c r="A66" s="549" t="s">
        <v>944</v>
      </c>
      <c r="B66" s="548" t="s">
        <v>469</v>
      </c>
      <c r="C66" s="548" t="s">
        <v>469</v>
      </c>
      <c r="D66" s="546">
        <v>47350</v>
      </c>
      <c r="E66" s="546">
        <v>510980.91</v>
      </c>
      <c r="F66" s="546">
        <v>399400</v>
      </c>
      <c r="G66" s="546">
        <v>387400</v>
      </c>
      <c r="H66" s="546">
        <v>387400</v>
      </c>
      <c r="I66" s="547"/>
      <c r="J66" s="546">
        <v>78077</v>
      </c>
      <c r="K66" s="546">
        <v>0</v>
      </c>
      <c r="L66" s="546">
        <v>0</v>
      </c>
      <c r="M66" s="546"/>
      <c r="N66" s="546"/>
      <c r="O66" s="546"/>
      <c r="P66" s="546"/>
      <c r="Q66" s="546">
        <v>543852.03</v>
      </c>
      <c r="R66" s="546">
        <v>446750</v>
      </c>
    </row>
    <row r="67" spans="1:18" s="550" customFormat="1" ht="29.25" customHeight="1">
      <c r="A67" s="554" t="s">
        <v>944</v>
      </c>
      <c r="B67" s="553" t="s">
        <v>469</v>
      </c>
      <c r="C67" s="553" t="s">
        <v>535</v>
      </c>
      <c r="D67" s="551">
        <v>0</v>
      </c>
      <c r="E67" s="551">
        <v>11000</v>
      </c>
      <c r="F67" s="551">
        <v>15000</v>
      </c>
      <c r="G67" s="551">
        <v>15000</v>
      </c>
      <c r="H67" s="551">
        <v>15000</v>
      </c>
      <c r="I67" s="552"/>
      <c r="J67" s="551">
        <v>0</v>
      </c>
      <c r="K67" s="551">
        <v>0</v>
      </c>
      <c r="L67" s="551">
        <v>0</v>
      </c>
      <c r="M67" s="551"/>
      <c r="N67" s="551"/>
      <c r="O67" s="551"/>
      <c r="P67" s="551"/>
      <c r="Q67" s="551">
        <v>11000</v>
      </c>
      <c r="R67" s="551">
        <v>15000</v>
      </c>
    </row>
    <row r="68" spans="1:18" s="550" customFormat="1" ht="29.25" customHeight="1">
      <c r="A68" s="549" t="s">
        <v>944</v>
      </c>
      <c r="B68" s="548" t="s">
        <v>498</v>
      </c>
      <c r="C68" s="548" t="s">
        <v>467</v>
      </c>
      <c r="D68" s="546">
        <v>114079.85</v>
      </c>
      <c r="E68" s="546">
        <v>354594.11</v>
      </c>
      <c r="F68" s="546">
        <v>280500</v>
      </c>
      <c r="G68" s="546">
        <v>280500</v>
      </c>
      <c r="H68" s="546">
        <v>280500</v>
      </c>
      <c r="I68" s="547"/>
      <c r="J68" s="546">
        <v>4500</v>
      </c>
      <c r="K68" s="546">
        <v>0</v>
      </c>
      <c r="L68" s="546">
        <v>0</v>
      </c>
      <c r="M68" s="546"/>
      <c r="N68" s="546"/>
      <c r="O68" s="546"/>
      <c r="P68" s="546"/>
      <c r="Q68" s="546">
        <v>362152.14</v>
      </c>
      <c r="R68" s="546">
        <v>394579.85</v>
      </c>
    </row>
    <row r="69" spans="1:18" s="550" customFormat="1" ht="29.25" customHeight="1">
      <c r="A69" s="554" t="s">
        <v>944</v>
      </c>
      <c r="B69" s="553" t="s">
        <v>535</v>
      </c>
      <c r="C69" s="553" t="s">
        <v>467</v>
      </c>
      <c r="D69" s="551">
        <v>0</v>
      </c>
      <c r="E69" s="551">
        <v>8000</v>
      </c>
      <c r="F69" s="551">
        <v>3500</v>
      </c>
      <c r="G69" s="551">
        <v>3000</v>
      </c>
      <c r="H69" s="551">
        <v>3000</v>
      </c>
      <c r="I69" s="552"/>
      <c r="J69" s="551">
        <v>0</v>
      </c>
      <c r="K69" s="551">
        <v>0</v>
      </c>
      <c r="L69" s="551">
        <v>0</v>
      </c>
      <c r="M69" s="551"/>
      <c r="N69" s="551"/>
      <c r="O69" s="551"/>
      <c r="P69" s="551"/>
      <c r="Q69" s="551">
        <v>8000</v>
      </c>
      <c r="R69" s="551">
        <v>3500</v>
      </c>
    </row>
    <row r="70" spans="1:18" s="550" customFormat="1" ht="29.25" customHeight="1">
      <c r="A70" s="549" t="s">
        <v>944</v>
      </c>
      <c r="B70" s="548" t="s">
        <v>530</v>
      </c>
      <c r="C70" s="548" t="s">
        <v>519</v>
      </c>
      <c r="D70" s="546">
        <v>0</v>
      </c>
      <c r="E70" s="546">
        <v>9500</v>
      </c>
      <c r="F70" s="546">
        <v>3000</v>
      </c>
      <c r="G70" s="546">
        <v>3000</v>
      </c>
      <c r="H70" s="546">
        <v>2300</v>
      </c>
      <c r="I70" s="547"/>
      <c r="J70" s="546">
        <v>0</v>
      </c>
      <c r="K70" s="546">
        <v>0</v>
      </c>
      <c r="L70" s="546">
        <v>0</v>
      </c>
      <c r="M70" s="546"/>
      <c r="N70" s="546"/>
      <c r="O70" s="546"/>
      <c r="P70" s="546"/>
      <c r="Q70" s="546">
        <v>9500</v>
      </c>
      <c r="R70" s="546">
        <v>3000</v>
      </c>
    </row>
    <row r="71" spans="1:18" s="550" customFormat="1" ht="29.25" customHeight="1">
      <c r="A71" s="554" t="s">
        <v>943</v>
      </c>
      <c r="B71" s="553" t="s">
        <v>469</v>
      </c>
      <c r="C71" s="553" t="s">
        <v>469</v>
      </c>
      <c r="D71" s="551">
        <v>0</v>
      </c>
      <c r="E71" s="551">
        <v>555000</v>
      </c>
      <c r="F71" s="551">
        <v>205000</v>
      </c>
      <c r="G71" s="551">
        <v>205000</v>
      </c>
      <c r="H71" s="551">
        <v>205000</v>
      </c>
      <c r="I71" s="552"/>
      <c r="J71" s="551">
        <v>0</v>
      </c>
      <c r="K71" s="551">
        <v>0</v>
      </c>
      <c r="L71" s="551">
        <v>0</v>
      </c>
      <c r="M71" s="551"/>
      <c r="N71" s="551"/>
      <c r="O71" s="551"/>
      <c r="P71" s="551"/>
      <c r="Q71" s="551">
        <v>555000</v>
      </c>
      <c r="R71" s="551">
        <v>205000</v>
      </c>
    </row>
    <row r="72" spans="1:18" s="550" customFormat="1" ht="29.25" customHeight="1">
      <c r="A72" s="549" t="s">
        <v>943</v>
      </c>
      <c r="B72" s="548" t="s">
        <v>469</v>
      </c>
      <c r="C72" s="548" t="s">
        <v>535</v>
      </c>
      <c r="D72" s="546">
        <v>735</v>
      </c>
      <c r="E72" s="546">
        <v>3250</v>
      </c>
      <c r="F72" s="546">
        <v>3250</v>
      </c>
      <c r="G72" s="546">
        <v>3250</v>
      </c>
      <c r="H72" s="546">
        <v>3250</v>
      </c>
      <c r="I72" s="547"/>
      <c r="J72" s="546">
        <v>0</v>
      </c>
      <c r="K72" s="546">
        <v>0</v>
      </c>
      <c r="L72" s="546">
        <v>0</v>
      </c>
      <c r="M72" s="546"/>
      <c r="N72" s="546"/>
      <c r="O72" s="546"/>
      <c r="P72" s="546"/>
      <c r="Q72" s="546">
        <v>3760</v>
      </c>
      <c r="R72" s="546">
        <v>3985</v>
      </c>
    </row>
    <row r="73" spans="1:18" s="550" customFormat="1" ht="29.25" customHeight="1">
      <c r="A73" s="554" t="s">
        <v>942</v>
      </c>
      <c r="B73" s="553" t="s">
        <v>498</v>
      </c>
      <c r="C73" s="553" t="s">
        <v>467</v>
      </c>
      <c r="D73" s="551">
        <v>0</v>
      </c>
      <c r="E73" s="551">
        <v>1000000</v>
      </c>
      <c r="F73" s="551">
        <v>0</v>
      </c>
      <c r="G73" s="551">
        <v>0</v>
      </c>
      <c r="H73" s="551">
        <v>0</v>
      </c>
      <c r="I73" s="552"/>
      <c r="J73" s="551">
        <v>0</v>
      </c>
      <c r="K73" s="551">
        <v>0</v>
      </c>
      <c r="L73" s="551">
        <v>0</v>
      </c>
      <c r="M73" s="551"/>
      <c r="N73" s="551"/>
      <c r="O73" s="551"/>
      <c r="P73" s="551"/>
      <c r="Q73" s="551">
        <v>1000000</v>
      </c>
      <c r="R73" s="551">
        <v>0</v>
      </c>
    </row>
    <row r="74" spans="1:18" s="550" customFormat="1" ht="29.25" customHeight="1">
      <c r="A74" s="549" t="s">
        <v>942</v>
      </c>
      <c r="B74" s="548" t="s">
        <v>509</v>
      </c>
      <c r="C74" s="548" t="s">
        <v>469</v>
      </c>
      <c r="D74" s="546">
        <v>0</v>
      </c>
      <c r="E74" s="546">
        <v>200000</v>
      </c>
      <c r="F74" s="546">
        <v>0</v>
      </c>
      <c r="G74" s="546">
        <v>0</v>
      </c>
      <c r="H74" s="546">
        <v>0</v>
      </c>
      <c r="I74" s="547"/>
      <c r="J74" s="546">
        <v>0</v>
      </c>
      <c r="K74" s="546">
        <v>0</v>
      </c>
      <c r="L74" s="546">
        <v>0</v>
      </c>
      <c r="M74" s="546"/>
      <c r="N74" s="546"/>
      <c r="O74" s="546"/>
      <c r="P74" s="546"/>
      <c r="Q74" s="546">
        <v>200000</v>
      </c>
      <c r="R74" s="546">
        <v>0</v>
      </c>
    </row>
    <row r="75" spans="1:18" s="550" customFormat="1" ht="29.25" customHeight="1">
      <c r="A75" s="554" t="s">
        <v>941</v>
      </c>
      <c r="B75" s="553" t="s">
        <v>469</v>
      </c>
      <c r="C75" s="553" t="s">
        <v>469</v>
      </c>
      <c r="D75" s="551">
        <v>0</v>
      </c>
      <c r="E75" s="551">
        <v>19000</v>
      </c>
      <c r="F75" s="551">
        <v>19000</v>
      </c>
      <c r="G75" s="551">
        <v>19000</v>
      </c>
      <c r="H75" s="551">
        <v>19000</v>
      </c>
      <c r="I75" s="552"/>
      <c r="J75" s="551">
        <v>0</v>
      </c>
      <c r="K75" s="551">
        <v>0</v>
      </c>
      <c r="L75" s="551">
        <v>0</v>
      </c>
      <c r="M75" s="551"/>
      <c r="N75" s="551"/>
      <c r="O75" s="551"/>
      <c r="P75" s="551"/>
      <c r="Q75" s="551">
        <v>19000</v>
      </c>
      <c r="R75" s="551">
        <v>19000</v>
      </c>
    </row>
    <row r="76" spans="1:18" s="550" customFormat="1" ht="29.25" customHeight="1">
      <c r="A76" s="549" t="s">
        <v>941</v>
      </c>
      <c r="B76" s="548" t="s">
        <v>469</v>
      </c>
      <c r="C76" s="548" t="s">
        <v>535</v>
      </c>
      <c r="D76" s="546">
        <v>0</v>
      </c>
      <c r="E76" s="546">
        <v>5000</v>
      </c>
      <c r="F76" s="546">
        <v>5000</v>
      </c>
      <c r="G76" s="546">
        <v>5000</v>
      </c>
      <c r="H76" s="546">
        <v>5000</v>
      </c>
      <c r="I76" s="547"/>
      <c r="J76" s="546">
        <v>0</v>
      </c>
      <c r="K76" s="546">
        <v>0</v>
      </c>
      <c r="L76" s="546">
        <v>0</v>
      </c>
      <c r="M76" s="546"/>
      <c r="N76" s="546"/>
      <c r="O76" s="546"/>
      <c r="P76" s="546"/>
      <c r="Q76" s="546">
        <v>5000</v>
      </c>
      <c r="R76" s="546">
        <v>5000</v>
      </c>
    </row>
    <row r="77" spans="1:18" s="550" customFormat="1" ht="29.25" customHeight="1">
      <c r="A77" s="554" t="s">
        <v>941</v>
      </c>
      <c r="B77" s="553" t="s">
        <v>502</v>
      </c>
      <c r="C77" s="553" t="s">
        <v>484</v>
      </c>
      <c r="D77" s="551">
        <v>0</v>
      </c>
      <c r="E77" s="551">
        <v>42500</v>
      </c>
      <c r="F77" s="551">
        <v>42500</v>
      </c>
      <c r="G77" s="551">
        <v>42500</v>
      </c>
      <c r="H77" s="551">
        <v>42500</v>
      </c>
      <c r="I77" s="552"/>
      <c r="J77" s="551">
        <v>0</v>
      </c>
      <c r="K77" s="551">
        <v>0</v>
      </c>
      <c r="L77" s="551">
        <v>0</v>
      </c>
      <c r="M77" s="551"/>
      <c r="N77" s="551"/>
      <c r="O77" s="551"/>
      <c r="P77" s="551"/>
      <c r="Q77" s="551">
        <v>42500</v>
      </c>
      <c r="R77" s="551">
        <v>42500</v>
      </c>
    </row>
    <row r="78" spans="1:18" s="550" customFormat="1" ht="29.25" customHeight="1">
      <c r="A78" s="549" t="s">
        <v>940</v>
      </c>
      <c r="B78" s="548" t="s">
        <v>469</v>
      </c>
      <c r="C78" s="548" t="s">
        <v>469</v>
      </c>
      <c r="D78" s="546">
        <v>95700</v>
      </c>
      <c r="E78" s="546">
        <v>904798</v>
      </c>
      <c r="F78" s="546">
        <v>934000</v>
      </c>
      <c r="G78" s="546">
        <v>934000</v>
      </c>
      <c r="H78" s="546">
        <v>934000</v>
      </c>
      <c r="I78" s="547"/>
      <c r="J78" s="546">
        <v>3360</v>
      </c>
      <c r="K78" s="546">
        <v>0</v>
      </c>
      <c r="L78" s="546">
        <v>0</v>
      </c>
      <c r="M78" s="546"/>
      <c r="N78" s="546"/>
      <c r="O78" s="546"/>
      <c r="P78" s="546"/>
      <c r="Q78" s="546">
        <v>999065.85</v>
      </c>
      <c r="R78" s="546">
        <v>1029700</v>
      </c>
    </row>
    <row r="79" spans="1:18" s="550" customFormat="1" ht="29.25" customHeight="1">
      <c r="A79" s="554" t="s">
        <v>940</v>
      </c>
      <c r="B79" s="553" t="s">
        <v>502</v>
      </c>
      <c r="C79" s="553" t="s">
        <v>467</v>
      </c>
      <c r="D79" s="551">
        <v>0</v>
      </c>
      <c r="E79" s="551">
        <v>50565.78</v>
      </c>
      <c r="F79" s="551">
        <v>0</v>
      </c>
      <c r="G79" s="551">
        <v>0</v>
      </c>
      <c r="H79" s="551">
        <v>0</v>
      </c>
      <c r="I79" s="552"/>
      <c r="J79" s="551">
        <v>0</v>
      </c>
      <c r="K79" s="551">
        <v>0</v>
      </c>
      <c r="L79" s="551">
        <v>0</v>
      </c>
      <c r="M79" s="551"/>
      <c r="N79" s="551"/>
      <c r="O79" s="551"/>
      <c r="P79" s="551"/>
      <c r="Q79" s="551">
        <v>50565.78</v>
      </c>
      <c r="R79" s="551">
        <v>0</v>
      </c>
    </row>
    <row r="80" spans="1:18" s="550" customFormat="1" ht="29.25" customHeight="1">
      <c r="A80" s="549" t="s">
        <v>940</v>
      </c>
      <c r="B80" s="548" t="s">
        <v>502</v>
      </c>
      <c r="C80" s="548" t="s">
        <v>484</v>
      </c>
      <c r="D80" s="546">
        <v>0</v>
      </c>
      <c r="E80" s="546">
        <v>42500</v>
      </c>
      <c r="F80" s="546">
        <v>92500</v>
      </c>
      <c r="G80" s="546">
        <v>92500</v>
      </c>
      <c r="H80" s="546">
        <v>92500</v>
      </c>
      <c r="I80" s="547"/>
      <c r="J80" s="546">
        <v>0</v>
      </c>
      <c r="K80" s="546">
        <v>0</v>
      </c>
      <c r="L80" s="546">
        <v>0</v>
      </c>
      <c r="M80" s="546"/>
      <c r="N80" s="546"/>
      <c r="O80" s="546"/>
      <c r="P80" s="546"/>
      <c r="Q80" s="546">
        <v>42500</v>
      </c>
      <c r="R80" s="546">
        <v>92500</v>
      </c>
    </row>
    <row r="81" spans="1:18" s="550" customFormat="1" ht="29.25" customHeight="1">
      <c r="A81" s="554" t="s">
        <v>939</v>
      </c>
      <c r="B81" s="553" t="s">
        <v>469</v>
      </c>
      <c r="C81" s="553" t="s">
        <v>469</v>
      </c>
      <c r="D81" s="551">
        <v>28850</v>
      </c>
      <c r="E81" s="551">
        <v>220850</v>
      </c>
      <c r="F81" s="551">
        <v>230000</v>
      </c>
      <c r="G81" s="551">
        <v>230000</v>
      </c>
      <c r="H81" s="551">
        <v>230000</v>
      </c>
      <c r="I81" s="552"/>
      <c r="J81" s="551">
        <v>2500</v>
      </c>
      <c r="K81" s="551">
        <v>0</v>
      </c>
      <c r="L81" s="551">
        <v>0</v>
      </c>
      <c r="M81" s="551"/>
      <c r="N81" s="551"/>
      <c r="O81" s="551"/>
      <c r="P81" s="551"/>
      <c r="Q81" s="551">
        <v>220850</v>
      </c>
      <c r="R81" s="551">
        <v>258850</v>
      </c>
    </row>
    <row r="82" spans="1:18" s="550" customFormat="1" ht="29.25" customHeight="1">
      <c r="A82" s="549" t="s">
        <v>939</v>
      </c>
      <c r="B82" s="548" t="s">
        <v>498</v>
      </c>
      <c r="C82" s="548" t="s">
        <v>467</v>
      </c>
      <c r="D82" s="546">
        <v>22935.48</v>
      </c>
      <c r="E82" s="546">
        <v>152086.71</v>
      </c>
      <c r="F82" s="546">
        <v>207000</v>
      </c>
      <c r="G82" s="546">
        <v>167000</v>
      </c>
      <c r="H82" s="546">
        <v>197000</v>
      </c>
      <c r="I82" s="547"/>
      <c r="J82" s="546">
        <v>0</v>
      </c>
      <c r="K82" s="546">
        <v>0</v>
      </c>
      <c r="L82" s="546">
        <v>0</v>
      </c>
      <c r="M82" s="546"/>
      <c r="N82" s="546"/>
      <c r="O82" s="546"/>
      <c r="P82" s="546"/>
      <c r="Q82" s="546">
        <v>152086.71</v>
      </c>
      <c r="R82" s="546">
        <v>229935.48</v>
      </c>
    </row>
    <row r="83" spans="1:18" s="550" customFormat="1" ht="29.25" customHeight="1">
      <c r="A83" s="554" t="s">
        <v>939</v>
      </c>
      <c r="B83" s="553" t="s">
        <v>507</v>
      </c>
      <c r="C83" s="553" t="s">
        <v>469</v>
      </c>
      <c r="D83" s="551">
        <v>0</v>
      </c>
      <c r="E83" s="551">
        <v>250000</v>
      </c>
      <c r="F83" s="551">
        <v>0</v>
      </c>
      <c r="G83" s="551">
        <v>0</v>
      </c>
      <c r="H83" s="551">
        <v>0</v>
      </c>
      <c r="I83" s="552"/>
      <c r="J83" s="551">
        <v>0</v>
      </c>
      <c r="K83" s="551">
        <v>0</v>
      </c>
      <c r="L83" s="551">
        <v>0</v>
      </c>
      <c r="M83" s="551"/>
      <c r="N83" s="551"/>
      <c r="O83" s="551"/>
      <c r="P83" s="551"/>
      <c r="Q83" s="551">
        <v>250000</v>
      </c>
      <c r="R83" s="551">
        <v>0</v>
      </c>
    </row>
    <row r="84" spans="1:18" s="550" customFormat="1" ht="29.25" customHeight="1">
      <c r="A84" s="549" t="s">
        <v>939</v>
      </c>
      <c r="B84" s="548" t="s">
        <v>535</v>
      </c>
      <c r="C84" s="548" t="s">
        <v>467</v>
      </c>
      <c r="D84" s="546">
        <v>0</v>
      </c>
      <c r="E84" s="546">
        <v>8965</v>
      </c>
      <c r="F84" s="546">
        <v>3500</v>
      </c>
      <c r="G84" s="546">
        <v>3000</v>
      </c>
      <c r="H84" s="546">
        <v>3000</v>
      </c>
      <c r="I84" s="547"/>
      <c r="J84" s="546">
        <v>0</v>
      </c>
      <c r="K84" s="546">
        <v>0</v>
      </c>
      <c r="L84" s="546">
        <v>0</v>
      </c>
      <c r="M84" s="546"/>
      <c r="N84" s="546"/>
      <c r="O84" s="546"/>
      <c r="P84" s="546"/>
      <c r="Q84" s="546">
        <v>8965</v>
      </c>
      <c r="R84" s="546">
        <v>3500</v>
      </c>
    </row>
    <row r="85" spans="1:18" s="550" customFormat="1" ht="29.25" customHeight="1">
      <c r="A85" s="554" t="s">
        <v>939</v>
      </c>
      <c r="B85" s="553" t="s">
        <v>530</v>
      </c>
      <c r="C85" s="553" t="s">
        <v>519</v>
      </c>
      <c r="D85" s="551">
        <v>0</v>
      </c>
      <c r="E85" s="551">
        <v>83225.55</v>
      </c>
      <c r="F85" s="551">
        <v>3000</v>
      </c>
      <c r="G85" s="551">
        <v>3000</v>
      </c>
      <c r="H85" s="551">
        <v>2300</v>
      </c>
      <c r="I85" s="552"/>
      <c r="J85" s="551">
        <v>0</v>
      </c>
      <c r="K85" s="551">
        <v>0</v>
      </c>
      <c r="L85" s="551">
        <v>0</v>
      </c>
      <c r="M85" s="551"/>
      <c r="N85" s="551"/>
      <c r="O85" s="551"/>
      <c r="P85" s="551"/>
      <c r="Q85" s="551">
        <v>83225.55</v>
      </c>
      <c r="R85" s="551">
        <v>3000</v>
      </c>
    </row>
    <row r="86" spans="1:18" s="550" customFormat="1" ht="29.25" customHeight="1">
      <c r="A86" s="549" t="s">
        <v>939</v>
      </c>
      <c r="B86" s="548" t="s">
        <v>502</v>
      </c>
      <c r="C86" s="548" t="s">
        <v>484</v>
      </c>
      <c r="D86" s="546">
        <v>0</v>
      </c>
      <c r="E86" s="546">
        <v>15000</v>
      </c>
      <c r="F86" s="546">
        <v>15000</v>
      </c>
      <c r="G86" s="546">
        <v>15000</v>
      </c>
      <c r="H86" s="546">
        <v>15000</v>
      </c>
      <c r="I86" s="547"/>
      <c r="J86" s="546">
        <v>0</v>
      </c>
      <c r="K86" s="546">
        <v>0</v>
      </c>
      <c r="L86" s="546">
        <v>0</v>
      </c>
      <c r="M86" s="546"/>
      <c r="N86" s="546"/>
      <c r="O86" s="546"/>
      <c r="P86" s="546"/>
      <c r="Q86" s="546">
        <v>15000</v>
      </c>
      <c r="R86" s="546">
        <v>15000</v>
      </c>
    </row>
    <row r="87" spans="1:18" s="550" customFormat="1" ht="29.25" customHeight="1">
      <c r="A87" s="554" t="s">
        <v>939</v>
      </c>
      <c r="B87" s="553" t="s">
        <v>495</v>
      </c>
      <c r="C87" s="553" t="s">
        <v>467</v>
      </c>
      <c r="D87" s="551">
        <v>0</v>
      </c>
      <c r="E87" s="551">
        <v>100000</v>
      </c>
      <c r="F87" s="551">
        <v>100000</v>
      </c>
      <c r="G87" s="551">
        <v>100000</v>
      </c>
      <c r="H87" s="551">
        <v>100000</v>
      </c>
      <c r="I87" s="552"/>
      <c r="J87" s="551">
        <v>0</v>
      </c>
      <c r="K87" s="551">
        <v>0</v>
      </c>
      <c r="L87" s="551">
        <v>0</v>
      </c>
      <c r="M87" s="551"/>
      <c r="N87" s="551"/>
      <c r="O87" s="551"/>
      <c r="P87" s="551"/>
      <c r="Q87" s="551">
        <v>100000</v>
      </c>
      <c r="R87" s="551">
        <v>100000</v>
      </c>
    </row>
    <row r="88" spans="1:18" s="550" customFormat="1" ht="29.25" customHeight="1">
      <c r="A88" s="549" t="s">
        <v>939</v>
      </c>
      <c r="B88" s="548" t="s">
        <v>476</v>
      </c>
      <c r="C88" s="548" t="s">
        <v>467</v>
      </c>
      <c r="D88" s="546">
        <v>0</v>
      </c>
      <c r="E88" s="546">
        <v>62000</v>
      </c>
      <c r="F88" s="546">
        <v>62000</v>
      </c>
      <c r="G88" s="546">
        <v>62000</v>
      </c>
      <c r="H88" s="546">
        <v>62000</v>
      </c>
      <c r="I88" s="547"/>
      <c r="J88" s="546">
        <v>0</v>
      </c>
      <c r="K88" s="546">
        <v>0</v>
      </c>
      <c r="L88" s="546">
        <v>0</v>
      </c>
      <c r="M88" s="546"/>
      <c r="N88" s="546"/>
      <c r="O88" s="546"/>
      <c r="P88" s="546"/>
      <c r="Q88" s="546">
        <v>62000</v>
      </c>
      <c r="R88" s="546">
        <v>62000</v>
      </c>
    </row>
    <row r="89" spans="1:18" s="550" customFormat="1" ht="29.25" customHeight="1">
      <c r="A89" s="554" t="s">
        <v>938</v>
      </c>
      <c r="B89" s="553" t="s">
        <v>469</v>
      </c>
      <c r="C89" s="553" t="s">
        <v>535</v>
      </c>
      <c r="D89" s="551">
        <v>0</v>
      </c>
      <c r="E89" s="551">
        <v>500</v>
      </c>
      <c r="F89" s="551">
        <v>500</v>
      </c>
      <c r="G89" s="551">
        <v>500</v>
      </c>
      <c r="H89" s="551">
        <v>500</v>
      </c>
      <c r="I89" s="552"/>
      <c r="J89" s="551">
        <v>0</v>
      </c>
      <c r="K89" s="551">
        <v>0</v>
      </c>
      <c r="L89" s="551">
        <v>0</v>
      </c>
      <c r="M89" s="551"/>
      <c r="N89" s="551"/>
      <c r="O89" s="551"/>
      <c r="P89" s="551"/>
      <c r="Q89" s="551">
        <v>500</v>
      </c>
      <c r="R89" s="551">
        <v>500</v>
      </c>
    </row>
    <row r="90" spans="1:18" s="550" customFormat="1" ht="29.25" customHeight="1">
      <c r="A90" s="549" t="s">
        <v>937</v>
      </c>
      <c r="B90" s="548" t="s">
        <v>469</v>
      </c>
      <c r="C90" s="548" t="s">
        <v>484</v>
      </c>
      <c r="D90" s="546">
        <v>6759.58</v>
      </c>
      <c r="E90" s="546">
        <v>28000</v>
      </c>
      <c r="F90" s="546">
        <v>6000</v>
      </c>
      <c r="G90" s="546">
        <v>6000</v>
      </c>
      <c r="H90" s="546">
        <v>6000</v>
      </c>
      <c r="I90" s="547"/>
      <c r="J90" s="546">
        <v>0</v>
      </c>
      <c r="K90" s="546">
        <v>0</v>
      </c>
      <c r="L90" s="546">
        <v>0</v>
      </c>
      <c r="M90" s="546"/>
      <c r="N90" s="546"/>
      <c r="O90" s="546"/>
      <c r="P90" s="546"/>
      <c r="Q90" s="546">
        <v>28000</v>
      </c>
      <c r="R90" s="546">
        <v>12759.58</v>
      </c>
    </row>
    <row r="91" spans="1:18" s="550" customFormat="1" ht="29.25" customHeight="1">
      <c r="A91" s="554" t="s">
        <v>937</v>
      </c>
      <c r="B91" s="553" t="s">
        <v>469</v>
      </c>
      <c r="C91" s="553" t="s">
        <v>519</v>
      </c>
      <c r="D91" s="551">
        <v>104804.79</v>
      </c>
      <c r="E91" s="551">
        <v>136700.25</v>
      </c>
      <c r="F91" s="551">
        <v>131176.07</v>
      </c>
      <c r="G91" s="551">
        <v>131176.07</v>
      </c>
      <c r="H91" s="551">
        <v>131176.07</v>
      </c>
      <c r="I91" s="552"/>
      <c r="J91" s="551">
        <v>131176.07</v>
      </c>
      <c r="K91" s="551">
        <v>131176.07</v>
      </c>
      <c r="L91" s="551">
        <v>0</v>
      </c>
      <c r="M91" s="551"/>
      <c r="N91" s="551"/>
      <c r="O91" s="551"/>
      <c r="P91" s="551"/>
      <c r="Q91" s="551">
        <v>161824.76999999999</v>
      </c>
      <c r="R91" s="551">
        <v>235980.86</v>
      </c>
    </row>
    <row r="92" spans="1:18" s="550" customFormat="1" ht="29.25" customHeight="1">
      <c r="A92" s="549" t="s">
        <v>936</v>
      </c>
      <c r="B92" s="548" t="s">
        <v>916</v>
      </c>
      <c r="C92" s="548" t="s">
        <v>469</v>
      </c>
      <c r="D92" s="546">
        <v>0</v>
      </c>
      <c r="E92" s="546">
        <v>107139.32</v>
      </c>
      <c r="F92" s="546">
        <v>61310</v>
      </c>
      <c r="G92" s="546">
        <v>86310</v>
      </c>
      <c r="H92" s="546">
        <v>51310</v>
      </c>
      <c r="I92" s="547"/>
      <c r="J92" s="546">
        <v>0</v>
      </c>
      <c r="K92" s="546">
        <v>0</v>
      </c>
      <c r="L92" s="546">
        <v>0</v>
      </c>
      <c r="M92" s="546"/>
      <c r="N92" s="546"/>
      <c r="O92" s="546"/>
      <c r="P92" s="546"/>
      <c r="Q92" s="546">
        <v>107139.32</v>
      </c>
      <c r="R92" s="546">
        <v>61310</v>
      </c>
    </row>
    <row r="93" spans="1:18" s="550" customFormat="1" ht="29.25" customHeight="1">
      <c r="A93" s="549" t="s">
        <v>935</v>
      </c>
      <c r="B93" s="548" t="s">
        <v>916</v>
      </c>
      <c r="C93" s="548" t="s">
        <v>484</v>
      </c>
      <c r="D93" s="546">
        <v>0</v>
      </c>
      <c r="E93" s="546">
        <v>4671456.4000000004</v>
      </c>
      <c r="F93" s="546">
        <v>0</v>
      </c>
      <c r="G93" s="546">
        <v>20000</v>
      </c>
      <c r="H93" s="546">
        <v>20000</v>
      </c>
      <c r="I93" s="547"/>
      <c r="J93" s="546">
        <v>0</v>
      </c>
      <c r="K93" s="546">
        <v>0</v>
      </c>
      <c r="L93" s="546">
        <v>0</v>
      </c>
      <c r="M93" s="546"/>
      <c r="N93" s="546"/>
      <c r="O93" s="546"/>
      <c r="P93" s="546"/>
      <c r="Q93" s="546">
        <v>4671456.4000000004</v>
      </c>
      <c r="R93" s="546">
        <v>0</v>
      </c>
    </row>
    <row r="94" spans="1:18" s="550" customFormat="1" ht="29.25" customHeight="1">
      <c r="A94" s="554" t="s">
        <v>934</v>
      </c>
      <c r="B94" s="553" t="s">
        <v>469</v>
      </c>
      <c r="C94" s="553" t="s">
        <v>469</v>
      </c>
      <c r="D94" s="551">
        <v>0</v>
      </c>
      <c r="E94" s="551">
        <v>2000</v>
      </c>
      <c r="F94" s="551">
        <v>2000</v>
      </c>
      <c r="G94" s="551">
        <v>2000</v>
      </c>
      <c r="H94" s="551">
        <v>2000</v>
      </c>
      <c r="I94" s="552"/>
      <c r="J94" s="551">
        <v>0</v>
      </c>
      <c r="K94" s="551">
        <v>0</v>
      </c>
      <c r="L94" s="551">
        <v>0</v>
      </c>
      <c r="M94" s="551"/>
      <c r="N94" s="551"/>
      <c r="O94" s="551"/>
      <c r="P94" s="551"/>
      <c r="Q94" s="551">
        <v>2000</v>
      </c>
      <c r="R94" s="551">
        <v>2000</v>
      </c>
    </row>
    <row r="95" spans="1:18" s="550" customFormat="1" ht="29.25" customHeight="1">
      <c r="A95" s="554" t="s">
        <v>933</v>
      </c>
      <c r="B95" s="553" t="s">
        <v>469</v>
      </c>
      <c r="C95" s="553" t="s">
        <v>484</v>
      </c>
      <c r="D95" s="551">
        <v>0</v>
      </c>
      <c r="E95" s="551">
        <v>106360.01</v>
      </c>
      <c r="F95" s="551">
        <v>86000</v>
      </c>
      <c r="G95" s="551">
        <v>90000</v>
      </c>
      <c r="H95" s="551">
        <v>90000</v>
      </c>
      <c r="I95" s="552"/>
      <c r="J95" s="551">
        <v>69715.509999999995</v>
      </c>
      <c r="K95" s="551">
        <v>41870.5</v>
      </c>
      <c r="L95" s="551">
        <v>0</v>
      </c>
      <c r="M95" s="551"/>
      <c r="N95" s="551"/>
      <c r="O95" s="551"/>
      <c r="P95" s="551"/>
      <c r="Q95" s="551">
        <v>106785.01</v>
      </c>
      <c r="R95" s="551">
        <v>86000</v>
      </c>
    </row>
    <row r="96" spans="1:18" s="550" customFormat="1" ht="29.25" customHeight="1">
      <c r="A96" s="549" t="s">
        <v>933</v>
      </c>
      <c r="B96" s="548" t="s">
        <v>469</v>
      </c>
      <c r="C96" s="548" t="s">
        <v>498</v>
      </c>
      <c r="D96" s="546">
        <v>1408.16</v>
      </c>
      <c r="E96" s="546">
        <v>6000</v>
      </c>
      <c r="F96" s="546">
        <v>6000</v>
      </c>
      <c r="G96" s="546">
        <v>6000</v>
      </c>
      <c r="H96" s="546">
        <v>6000</v>
      </c>
      <c r="I96" s="547"/>
      <c r="J96" s="546">
        <v>2116.31</v>
      </c>
      <c r="K96" s="546">
        <v>0</v>
      </c>
      <c r="L96" s="546">
        <v>0</v>
      </c>
      <c r="M96" s="546"/>
      <c r="N96" s="546"/>
      <c r="O96" s="546"/>
      <c r="P96" s="546"/>
      <c r="Q96" s="546">
        <v>6350</v>
      </c>
      <c r="R96" s="546">
        <v>7408.16</v>
      </c>
    </row>
    <row r="97" spans="1:18" s="550" customFormat="1" ht="29.25" customHeight="1">
      <c r="A97" s="554" t="s">
        <v>932</v>
      </c>
      <c r="B97" s="553" t="s">
        <v>469</v>
      </c>
      <c r="C97" s="553" t="s">
        <v>484</v>
      </c>
      <c r="D97" s="551">
        <v>0</v>
      </c>
      <c r="E97" s="551">
        <v>500</v>
      </c>
      <c r="F97" s="551">
        <v>500</v>
      </c>
      <c r="G97" s="551">
        <v>500</v>
      </c>
      <c r="H97" s="551">
        <v>500</v>
      </c>
      <c r="I97" s="552"/>
      <c r="J97" s="551">
        <v>0</v>
      </c>
      <c r="K97" s="551">
        <v>0</v>
      </c>
      <c r="L97" s="551">
        <v>0</v>
      </c>
      <c r="M97" s="551"/>
      <c r="N97" s="551"/>
      <c r="O97" s="551"/>
      <c r="P97" s="551"/>
      <c r="Q97" s="551">
        <v>500</v>
      </c>
      <c r="R97" s="551">
        <v>500</v>
      </c>
    </row>
    <row r="98" spans="1:18" s="550" customFormat="1" ht="29.25" customHeight="1">
      <c r="A98" s="549" t="s">
        <v>931</v>
      </c>
      <c r="B98" s="548" t="s">
        <v>469</v>
      </c>
      <c r="C98" s="548" t="s">
        <v>535</v>
      </c>
      <c r="D98" s="546">
        <v>0</v>
      </c>
      <c r="E98" s="546">
        <v>1600</v>
      </c>
      <c r="F98" s="546">
        <v>1600</v>
      </c>
      <c r="G98" s="546">
        <v>1600</v>
      </c>
      <c r="H98" s="546">
        <v>1600</v>
      </c>
      <c r="I98" s="547"/>
      <c r="J98" s="546">
        <v>0</v>
      </c>
      <c r="K98" s="546">
        <v>0</v>
      </c>
      <c r="L98" s="546">
        <v>0</v>
      </c>
      <c r="M98" s="546"/>
      <c r="N98" s="546"/>
      <c r="O98" s="546"/>
      <c r="P98" s="546"/>
      <c r="Q98" s="546">
        <v>1600</v>
      </c>
      <c r="R98" s="546">
        <v>1600</v>
      </c>
    </row>
    <row r="99" spans="1:18" s="550" customFormat="1" ht="29.25" customHeight="1">
      <c r="A99" s="554" t="s">
        <v>930</v>
      </c>
      <c r="B99" s="553" t="s">
        <v>469</v>
      </c>
      <c r="C99" s="553" t="s">
        <v>535</v>
      </c>
      <c r="D99" s="551">
        <v>0</v>
      </c>
      <c r="E99" s="551">
        <v>2000</v>
      </c>
      <c r="F99" s="551">
        <v>2000</v>
      </c>
      <c r="G99" s="551">
        <v>2000</v>
      </c>
      <c r="H99" s="551">
        <v>2000</v>
      </c>
      <c r="I99" s="552"/>
      <c r="J99" s="551">
        <v>0</v>
      </c>
      <c r="K99" s="551">
        <v>0</v>
      </c>
      <c r="L99" s="551">
        <v>0</v>
      </c>
      <c r="M99" s="551"/>
      <c r="N99" s="551"/>
      <c r="O99" s="551"/>
      <c r="P99" s="551"/>
      <c r="Q99" s="551">
        <v>2000</v>
      </c>
      <c r="R99" s="551">
        <v>2000</v>
      </c>
    </row>
    <row r="100" spans="1:18" s="550" customFormat="1" ht="29.25" customHeight="1">
      <c r="A100" s="549" t="s">
        <v>929</v>
      </c>
      <c r="B100" s="548" t="s">
        <v>469</v>
      </c>
      <c r="C100" s="548" t="s">
        <v>509</v>
      </c>
      <c r="D100" s="546">
        <v>0</v>
      </c>
      <c r="E100" s="546">
        <v>0</v>
      </c>
      <c r="F100" s="546">
        <v>13200</v>
      </c>
      <c r="G100" s="546">
        <v>0</v>
      </c>
      <c r="H100" s="546">
        <v>0</v>
      </c>
      <c r="I100" s="547"/>
      <c r="J100" s="546">
        <v>0</v>
      </c>
      <c r="K100" s="546">
        <v>0</v>
      </c>
      <c r="L100" s="546">
        <v>0</v>
      </c>
      <c r="M100" s="546"/>
      <c r="N100" s="546"/>
      <c r="O100" s="546"/>
      <c r="P100" s="546"/>
      <c r="Q100" s="546">
        <v>0</v>
      </c>
      <c r="R100" s="546">
        <v>13200</v>
      </c>
    </row>
    <row r="101" spans="1:18" s="550" customFormat="1" ht="29.25" customHeight="1">
      <c r="A101" s="554" t="s">
        <v>928</v>
      </c>
      <c r="B101" s="553" t="s">
        <v>469</v>
      </c>
      <c r="C101" s="553" t="s">
        <v>484</v>
      </c>
      <c r="D101" s="551">
        <v>20298.599999999999</v>
      </c>
      <c r="E101" s="551">
        <v>39269.870000000003</v>
      </c>
      <c r="F101" s="551">
        <v>18500</v>
      </c>
      <c r="G101" s="551">
        <v>18500</v>
      </c>
      <c r="H101" s="551">
        <v>18500</v>
      </c>
      <c r="I101" s="552"/>
      <c r="J101" s="551">
        <v>0</v>
      </c>
      <c r="K101" s="551">
        <v>0</v>
      </c>
      <c r="L101" s="551">
        <v>0</v>
      </c>
      <c r="M101" s="551"/>
      <c r="N101" s="551"/>
      <c r="O101" s="551"/>
      <c r="P101" s="551"/>
      <c r="Q101" s="551">
        <v>49259.19</v>
      </c>
      <c r="R101" s="551">
        <v>38798.6</v>
      </c>
    </row>
    <row r="102" spans="1:18" s="550" customFormat="1" ht="29.25" customHeight="1">
      <c r="A102" s="554" t="s">
        <v>928</v>
      </c>
      <c r="B102" s="553" t="s">
        <v>469</v>
      </c>
      <c r="C102" s="553" t="s">
        <v>535</v>
      </c>
      <c r="D102" s="551">
        <v>0</v>
      </c>
      <c r="E102" s="551">
        <v>11053.38</v>
      </c>
      <c r="F102" s="551">
        <v>8000</v>
      </c>
      <c r="G102" s="551">
        <v>8000</v>
      </c>
      <c r="H102" s="551">
        <v>8000</v>
      </c>
      <c r="I102" s="552"/>
      <c r="J102" s="551">
        <v>0</v>
      </c>
      <c r="K102" s="551">
        <v>0</v>
      </c>
      <c r="L102" s="551">
        <v>0</v>
      </c>
      <c r="M102" s="551"/>
      <c r="N102" s="551"/>
      <c r="O102" s="551"/>
      <c r="P102" s="551"/>
      <c r="Q102" s="551">
        <v>11053.38</v>
      </c>
      <c r="R102" s="551">
        <v>8000</v>
      </c>
    </row>
    <row r="103" spans="1:18" s="550" customFormat="1" ht="29.25" customHeight="1">
      <c r="A103" s="549" t="s">
        <v>928</v>
      </c>
      <c r="B103" s="548" t="s">
        <v>498</v>
      </c>
      <c r="C103" s="548" t="s">
        <v>467</v>
      </c>
      <c r="D103" s="546">
        <v>0</v>
      </c>
      <c r="E103" s="546">
        <v>39500</v>
      </c>
      <c r="F103" s="546">
        <v>0</v>
      </c>
      <c r="G103" s="546">
        <v>0</v>
      </c>
      <c r="H103" s="546">
        <v>0</v>
      </c>
      <c r="I103" s="547"/>
      <c r="J103" s="546">
        <v>0</v>
      </c>
      <c r="K103" s="546">
        <v>0</v>
      </c>
      <c r="L103" s="546">
        <v>0</v>
      </c>
      <c r="M103" s="546"/>
      <c r="N103" s="546"/>
      <c r="O103" s="546"/>
      <c r="P103" s="546"/>
      <c r="Q103" s="546">
        <v>39500</v>
      </c>
      <c r="R103" s="546">
        <v>0</v>
      </c>
    </row>
    <row r="104" spans="1:18" s="550" customFormat="1" ht="29.25" customHeight="1">
      <c r="A104" s="554" t="s">
        <v>927</v>
      </c>
      <c r="B104" s="553" t="s">
        <v>469</v>
      </c>
      <c r="C104" s="553" t="s">
        <v>484</v>
      </c>
      <c r="D104" s="551">
        <v>0</v>
      </c>
      <c r="E104" s="551">
        <v>700</v>
      </c>
      <c r="F104" s="551">
        <v>700</v>
      </c>
      <c r="G104" s="551">
        <v>700</v>
      </c>
      <c r="H104" s="551">
        <v>700</v>
      </c>
      <c r="I104" s="552"/>
      <c r="J104" s="551">
        <v>0</v>
      </c>
      <c r="K104" s="551">
        <v>0</v>
      </c>
      <c r="L104" s="551">
        <v>0</v>
      </c>
      <c r="M104" s="551"/>
      <c r="N104" s="551"/>
      <c r="O104" s="551"/>
      <c r="P104" s="551"/>
      <c r="Q104" s="551">
        <v>700</v>
      </c>
      <c r="R104" s="551">
        <v>700</v>
      </c>
    </row>
    <row r="105" spans="1:18" s="550" customFormat="1" ht="29.25" customHeight="1">
      <c r="A105" s="549" t="s">
        <v>927</v>
      </c>
      <c r="B105" s="548" t="s">
        <v>469</v>
      </c>
      <c r="C105" s="548" t="s">
        <v>509</v>
      </c>
      <c r="D105" s="546">
        <v>100348.91</v>
      </c>
      <c r="E105" s="546">
        <v>160297.39000000001</v>
      </c>
      <c r="F105" s="546">
        <v>97755</v>
      </c>
      <c r="G105" s="546">
        <v>111020</v>
      </c>
      <c r="H105" s="546">
        <v>111020</v>
      </c>
      <c r="I105" s="547"/>
      <c r="J105" s="546">
        <v>56913</v>
      </c>
      <c r="K105" s="546">
        <v>0</v>
      </c>
      <c r="L105" s="546">
        <v>0</v>
      </c>
      <c r="M105" s="546"/>
      <c r="N105" s="546"/>
      <c r="O105" s="546"/>
      <c r="P105" s="546"/>
      <c r="Q105" s="546">
        <v>180538.52</v>
      </c>
      <c r="R105" s="546">
        <v>198103.91</v>
      </c>
    </row>
    <row r="106" spans="1:18" s="550" customFormat="1" ht="29.25" customHeight="1">
      <c r="A106" s="554" t="s">
        <v>927</v>
      </c>
      <c r="B106" s="553" t="s">
        <v>469</v>
      </c>
      <c r="C106" s="553" t="s">
        <v>505</v>
      </c>
      <c r="D106" s="551">
        <v>0</v>
      </c>
      <c r="E106" s="551">
        <v>0</v>
      </c>
      <c r="F106" s="551">
        <v>0</v>
      </c>
      <c r="G106" s="551">
        <v>0</v>
      </c>
      <c r="H106" s="551">
        <v>0</v>
      </c>
      <c r="I106" s="552"/>
      <c r="J106" s="551">
        <v>0</v>
      </c>
      <c r="K106" s="551">
        <v>0</v>
      </c>
      <c r="L106" s="551">
        <v>0</v>
      </c>
      <c r="M106" s="551"/>
      <c r="N106" s="551"/>
      <c r="O106" s="551"/>
      <c r="P106" s="551"/>
      <c r="Q106" s="551">
        <v>4294.95</v>
      </c>
      <c r="R106" s="551">
        <v>0</v>
      </c>
    </row>
    <row r="107" spans="1:18" s="550" customFormat="1" ht="29.25" customHeight="1">
      <c r="A107" s="549" t="s">
        <v>926</v>
      </c>
      <c r="B107" s="548" t="s">
        <v>469</v>
      </c>
      <c r="C107" s="548" t="s">
        <v>484</v>
      </c>
      <c r="D107" s="546">
        <v>0</v>
      </c>
      <c r="E107" s="546">
        <v>9201.15</v>
      </c>
      <c r="F107" s="546">
        <v>16000</v>
      </c>
      <c r="G107" s="546">
        <v>16000</v>
      </c>
      <c r="H107" s="546">
        <v>16000</v>
      </c>
      <c r="I107" s="547"/>
      <c r="J107" s="546">
        <v>0</v>
      </c>
      <c r="K107" s="546">
        <v>0</v>
      </c>
      <c r="L107" s="546">
        <v>0</v>
      </c>
      <c r="M107" s="546"/>
      <c r="N107" s="546"/>
      <c r="O107" s="546"/>
      <c r="P107" s="546"/>
      <c r="Q107" s="546">
        <v>9201.15</v>
      </c>
      <c r="R107" s="546">
        <v>16000</v>
      </c>
    </row>
    <row r="108" spans="1:18" s="550" customFormat="1" ht="29.25" customHeight="1">
      <c r="A108" s="554" t="s">
        <v>926</v>
      </c>
      <c r="B108" s="553" t="s">
        <v>469</v>
      </c>
      <c r="C108" s="553" t="s">
        <v>535</v>
      </c>
      <c r="D108" s="551">
        <v>0</v>
      </c>
      <c r="E108" s="551">
        <v>7551.58</v>
      </c>
      <c r="F108" s="551">
        <v>3000</v>
      </c>
      <c r="G108" s="551">
        <v>3000</v>
      </c>
      <c r="H108" s="551">
        <v>3000</v>
      </c>
      <c r="I108" s="552"/>
      <c r="J108" s="551">
        <v>0</v>
      </c>
      <c r="K108" s="551">
        <v>0</v>
      </c>
      <c r="L108" s="551">
        <v>0</v>
      </c>
      <c r="M108" s="551"/>
      <c r="N108" s="551"/>
      <c r="O108" s="551"/>
      <c r="P108" s="551"/>
      <c r="Q108" s="551">
        <v>14632.46</v>
      </c>
      <c r="R108" s="551">
        <v>3000</v>
      </c>
    </row>
    <row r="109" spans="1:18" s="550" customFormat="1" ht="29.25" customHeight="1">
      <c r="A109" s="549" t="s">
        <v>925</v>
      </c>
      <c r="B109" s="548" t="s">
        <v>469</v>
      </c>
      <c r="C109" s="548" t="s">
        <v>484</v>
      </c>
      <c r="D109" s="546">
        <v>0</v>
      </c>
      <c r="E109" s="546">
        <v>600</v>
      </c>
      <c r="F109" s="546">
        <v>600</v>
      </c>
      <c r="G109" s="546">
        <v>600</v>
      </c>
      <c r="H109" s="546">
        <v>600</v>
      </c>
      <c r="I109" s="547"/>
      <c r="J109" s="546">
        <v>0</v>
      </c>
      <c r="K109" s="546">
        <v>0</v>
      </c>
      <c r="L109" s="546">
        <v>0</v>
      </c>
      <c r="M109" s="546"/>
      <c r="N109" s="546"/>
      <c r="O109" s="546"/>
      <c r="P109" s="546"/>
      <c r="Q109" s="546">
        <v>600</v>
      </c>
      <c r="R109" s="546">
        <v>600</v>
      </c>
    </row>
    <row r="110" spans="1:18" s="550" customFormat="1" ht="29.25" customHeight="1">
      <c r="A110" s="554" t="s">
        <v>925</v>
      </c>
      <c r="B110" s="553" t="s">
        <v>469</v>
      </c>
      <c r="C110" s="553" t="s">
        <v>505</v>
      </c>
      <c r="D110" s="551">
        <v>0</v>
      </c>
      <c r="E110" s="551">
        <v>2000</v>
      </c>
      <c r="F110" s="551">
        <v>2000</v>
      </c>
      <c r="G110" s="551">
        <v>2000</v>
      </c>
      <c r="H110" s="551">
        <v>2000</v>
      </c>
      <c r="I110" s="552"/>
      <c r="J110" s="551">
        <v>0</v>
      </c>
      <c r="K110" s="551">
        <v>0</v>
      </c>
      <c r="L110" s="551">
        <v>0</v>
      </c>
      <c r="M110" s="551"/>
      <c r="N110" s="551"/>
      <c r="O110" s="551"/>
      <c r="P110" s="551"/>
      <c r="Q110" s="551">
        <v>2000</v>
      </c>
      <c r="R110" s="551">
        <v>2000</v>
      </c>
    </row>
    <row r="111" spans="1:18" s="550" customFormat="1" ht="29.25" customHeight="1">
      <c r="A111" s="549" t="s">
        <v>924</v>
      </c>
      <c r="B111" s="548" t="s">
        <v>469</v>
      </c>
      <c r="C111" s="548" t="s">
        <v>484</v>
      </c>
      <c r="D111" s="546">
        <v>0</v>
      </c>
      <c r="E111" s="546">
        <v>700</v>
      </c>
      <c r="F111" s="546">
        <v>700</v>
      </c>
      <c r="G111" s="546">
        <v>700</v>
      </c>
      <c r="H111" s="546">
        <v>700</v>
      </c>
      <c r="I111" s="547"/>
      <c r="J111" s="546">
        <v>0</v>
      </c>
      <c r="K111" s="546">
        <v>0</v>
      </c>
      <c r="L111" s="546">
        <v>0</v>
      </c>
      <c r="M111" s="546"/>
      <c r="N111" s="546"/>
      <c r="O111" s="546"/>
      <c r="P111" s="546"/>
      <c r="Q111" s="546">
        <v>700</v>
      </c>
      <c r="R111" s="546">
        <v>700</v>
      </c>
    </row>
    <row r="112" spans="1:18" s="550" customFormat="1" ht="29.25" customHeight="1">
      <c r="A112" s="554" t="s">
        <v>924</v>
      </c>
      <c r="B112" s="553" t="s">
        <v>469</v>
      </c>
      <c r="C112" s="553" t="s">
        <v>505</v>
      </c>
      <c r="D112" s="551">
        <v>0</v>
      </c>
      <c r="E112" s="551">
        <v>913347.15</v>
      </c>
      <c r="F112" s="551">
        <v>136156</v>
      </c>
      <c r="G112" s="551">
        <v>103156</v>
      </c>
      <c r="H112" s="551">
        <v>103156</v>
      </c>
      <c r="I112" s="552"/>
      <c r="J112" s="551">
        <v>0</v>
      </c>
      <c r="K112" s="551">
        <v>0</v>
      </c>
      <c r="L112" s="551">
        <v>0</v>
      </c>
      <c r="M112" s="551"/>
      <c r="N112" s="551"/>
      <c r="O112" s="551"/>
      <c r="P112" s="551"/>
      <c r="Q112" s="551">
        <v>942712.57</v>
      </c>
      <c r="R112" s="551">
        <v>136156</v>
      </c>
    </row>
    <row r="113" spans="1:18" s="550" customFormat="1" ht="29.25" customHeight="1">
      <c r="A113" s="549" t="s">
        <v>923</v>
      </c>
      <c r="B113" s="548" t="s">
        <v>469</v>
      </c>
      <c r="C113" s="548" t="s">
        <v>509</v>
      </c>
      <c r="D113" s="546">
        <v>84194.92</v>
      </c>
      <c r="E113" s="546">
        <v>226970.88</v>
      </c>
      <c r="F113" s="546">
        <v>289907.74</v>
      </c>
      <c r="G113" s="546">
        <v>0</v>
      </c>
      <c r="H113" s="546">
        <v>0</v>
      </c>
      <c r="I113" s="547"/>
      <c r="J113" s="546">
        <v>0</v>
      </c>
      <c r="K113" s="546">
        <v>0</v>
      </c>
      <c r="L113" s="546">
        <v>0</v>
      </c>
      <c r="M113" s="546"/>
      <c r="N113" s="546"/>
      <c r="O113" s="546"/>
      <c r="P113" s="546"/>
      <c r="Q113" s="546">
        <v>237154.74</v>
      </c>
      <c r="R113" s="546">
        <v>374102.66</v>
      </c>
    </row>
    <row r="114" spans="1:18" s="550" customFormat="1" ht="29.25" customHeight="1">
      <c r="A114" s="554" t="s">
        <v>922</v>
      </c>
      <c r="B114" s="553" t="s">
        <v>498</v>
      </c>
      <c r="C114" s="553" t="s">
        <v>469</v>
      </c>
      <c r="D114" s="551">
        <v>0</v>
      </c>
      <c r="E114" s="551">
        <v>10000</v>
      </c>
      <c r="F114" s="551">
        <v>0</v>
      </c>
      <c r="G114" s="551">
        <v>0</v>
      </c>
      <c r="H114" s="551">
        <v>0</v>
      </c>
      <c r="I114" s="552"/>
      <c r="J114" s="551">
        <v>0</v>
      </c>
      <c r="K114" s="551">
        <v>0</v>
      </c>
      <c r="L114" s="551">
        <v>0</v>
      </c>
      <c r="M114" s="551"/>
      <c r="N114" s="551"/>
      <c r="O114" s="551"/>
      <c r="P114" s="551"/>
      <c r="Q114" s="551">
        <v>10000</v>
      </c>
      <c r="R114" s="551">
        <v>0</v>
      </c>
    </row>
    <row r="115" spans="1:18" s="550" customFormat="1" ht="29.25" customHeight="1">
      <c r="A115" s="549" t="s">
        <v>921</v>
      </c>
      <c r="B115" s="548" t="s">
        <v>469</v>
      </c>
      <c r="C115" s="548" t="s">
        <v>505</v>
      </c>
      <c r="D115" s="546">
        <v>0</v>
      </c>
      <c r="E115" s="546">
        <v>161420.20000000001</v>
      </c>
      <c r="F115" s="546">
        <v>235000</v>
      </c>
      <c r="G115" s="546">
        <v>235000</v>
      </c>
      <c r="H115" s="546">
        <v>235000</v>
      </c>
      <c r="I115" s="547"/>
      <c r="J115" s="546">
        <v>8946.66</v>
      </c>
      <c r="K115" s="546">
        <v>8946.67</v>
      </c>
      <c r="L115" s="546">
        <v>0</v>
      </c>
      <c r="M115" s="546"/>
      <c r="N115" s="546"/>
      <c r="O115" s="546"/>
      <c r="P115" s="546"/>
      <c r="Q115" s="546">
        <v>169226.53</v>
      </c>
      <c r="R115" s="546">
        <v>235000</v>
      </c>
    </row>
    <row r="116" spans="1:18" s="550" customFormat="1" ht="29.25" customHeight="1">
      <c r="A116" s="549" t="s">
        <v>920</v>
      </c>
      <c r="B116" s="548" t="s">
        <v>469</v>
      </c>
      <c r="C116" s="548" t="s">
        <v>509</v>
      </c>
      <c r="D116" s="546">
        <v>13333.74</v>
      </c>
      <c r="E116" s="546">
        <v>33300</v>
      </c>
      <c r="F116" s="546">
        <v>28360</v>
      </c>
      <c r="G116" s="546">
        <v>63440</v>
      </c>
      <c r="H116" s="546">
        <v>63440</v>
      </c>
      <c r="I116" s="547"/>
      <c r="J116" s="546">
        <v>0</v>
      </c>
      <c r="K116" s="546">
        <v>0</v>
      </c>
      <c r="L116" s="546">
        <v>0</v>
      </c>
      <c r="M116" s="546"/>
      <c r="N116" s="546"/>
      <c r="O116" s="546"/>
      <c r="P116" s="546"/>
      <c r="Q116" s="546">
        <v>36472</v>
      </c>
      <c r="R116" s="546">
        <v>41693.74</v>
      </c>
    </row>
    <row r="117" spans="1:18" s="550" customFormat="1" ht="29.25" customHeight="1">
      <c r="A117" s="554" t="s">
        <v>919</v>
      </c>
      <c r="B117" s="553" t="s">
        <v>498</v>
      </c>
      <c r="C117" s="553" t="s">
        <v>469</v>
      </c>
      <c r="D117" s="551">
        <v>0</v>
      </c>
      <c r="E117" s="551">
        <v>20000</v>
      </c>
      <c r="F117" s="551">
        <v>0</v>
      </c>
      <c r="G117" s="551">
        <v>0</v>
      </c>
      <c r="H117" s="551">
        <v>0</v>
      </c>
      <c r="I117" s="552"/>
      <c r="J117" s="551">
        <v>0</v>
      </c>
      <c r="K117" s="551">
        <v>0</v>
      </c>
      <c r="L117" s="551">
        <v>0</v>
      </c>
      <c r="M117" s="551"/>
      <c r="N117" s="551"/>
      <c r="O117" s="551"/>
      <c r="P117" s="551"/>
      <c r="Q117" s="551">
        <v>20000</v>
      </c>
      <c r="R117" s="551">
        <v>0</v>
      </c>
    </row>
    <row r="118" spans="1:18" s="550" customFormat="1" ht="29.25" customHeight="1">
      <c r="A118" s="549" t="s">
        <v>918</v>
      </c>
      <c r="B118" s="548" t="s">
        <v>916</v>
      </c>
      <c r="C118" s="548" t="s">
        <v>484</v>
      </c>
      <c r="D118" s="546">
        <v>0</v>
      </c>
      <c r="E118" s="546">
        <v>45000</v>
      </c>
      <c r="F118" s="546">
        <v>49500</v>
      </c>
      <c r="G118" s="546">
        <v>75700</v>
      </c>
      <c r="H118" s="546">
        <v>49500</v>
      </c>
      <c r="I118" s="547"/>
      <c r="J118" s="546">
        <v>0</v>
      </c>
      <c r="K118" s="546">
        <v>0</v>
      </c>
      <c r="L118" s="546">
        <v>0</v>
      </c>
      <c r="M118" s="546"/>
      <c r="N118" s="546"/>
      <c r="O118" s="546"/>
      <c r="P118" s="546"/>
      <c r="Q118" s="546">
        <v>45000</v>
      </c>
      <c r="R118" s="546">
        <v>49500</v>
      </c>
    </row>
    <row r="119" spans="1:18" s="550" customFormat="1" ht="29.25" customHeight="1">
      <c r="A119" s="554" t="s">
        <v>917</v>
      </c>
      <c r="B119" s="553" t="s">
        <v>916</v>
      </c>
      <c r="C119" s="553" t="s">
        <v>484</v>
      </c>
      <c r="D119" s="551">
        <v>0</v>
      </c>
      <c r="E119" s="551">
        <v>500000</v>
      </c>
      <c r="F119" s="551">
        <v>0</v>
      </c>
      <c r="G119" s="551">
        <v>0</v>
      </c>
      <c r="H119" s="551">
        <v>0</v>
      </c>
      <c r="I119" s="552"/>
      <c r="J119" s="551">
        <v>0</v>
      </c>
      <c r="K119" s="551">
        <v>0</v>
      </c>
      <c r="L119" s="551">
        <v>0</v>
      </c>
      <c r="M119" s="551"/>
      <c r="N119" s="551"/>
      <c r="O119" s="551"/>
      <c r="P119" s="551"/>
      <c r="Q119" s="551">
        <v>500000</v>
      </c>
      <c r="R119" s="551">
        <v>0</v>
      </c>
    </row>
    <row r="120" spans="1:18" s="550" customFormat="1" ht="29.25" customHeight="1">
      <c r="A120" s="549" t="s">
        <v>915</v>
      </c>
      <c r="B120" s="548" t="s">
        <v>469</v>
      </c>
      <c r="C120" s="548" t="s">
        <v>509</v>
      </c>
      <c r="D120" s="546">
        <v>0</v>
      </c>
      <c r="E120" s="546">
        <v>178907.74</v>
      </c>
      <c r="F120" s="546">
        <v>0</v>
      </c>
      <c r="G120" s="546">
        <v>0</v>
      </c>
      <c r="H120" s="546">
        <v>0</v>
      </c>
      <c r="I120" s="547"/>
      <c r="J120" s="546">
        <v>0</v>
      </c>
      <c r="K120" s="546">
        <v>0</v>
      </c>
      <c r="L120" s="546">
        <v>0</v>
      </c>
      <c r="M120" s="546">
        <v>178907.74</v>
      </c>
      <c r="N120" s="546">
        <v>0</v>
      </c>
      <c r="O120" s="546">
        <v>0</v>
      </c>
      <c r="P120" s="546">
        <v>0</v>
      </c>
      <c r="Q120" s="546">
        <v>0</v>
      </c>
      <c r="R120" s="546">
        <v>0</v>
      </c>
    </row>
    <row r="121" spans="1:18" s="550" customFormat="1" ht="29.25" customHeight="1">
      <c r="A121" s="554" t="s">
        <v>914</v>
      </c>
      <c r="B121" s="553" t="s">
        <v>469</v>
      </c>
      <c r="C121" s="553" t="s">
        <v>484</v>
      </c>
      <c r="D121" s="551">
        <v>0</v>
      </c>
      <c r="E121" s="551">
        <v>50000</v>
      </c>
      <c r="F121" s="551">
        <v>0</v>
      </c>
      <c r="G121" s="551">
        <v>0</v>
      </c>
      <c r="H121" s="551">
        <v>0</v>
      </c>
      <c r="I121" s="552"/>
      <c r="J121" s="551">
        <v>0</v>
      </c>
      <c r="K121" s="551">
        <v>0</v>
      </c>
      <c r="L121" s="551">
        <v>0</v>
      </c>
      <c r="M121" s="551"/>
      <c r="N121" s="551"/>
      <c r="O121" s="551"/>
      <c r="P121" s="551"/>
      <c r="Q121" s="551">
        <v>50000</v>
      </c>
      <c r="R121" s="551">
        <v>0</v>
      </c>
    </row>
    <row r="122" spans="1:18" s="550" customFormat="1" ht="29.25" customHeight="1">
      <c r="A122" s="549" t="s">
        <v>913</v>
      </c>
      <c r="B122" s="548" t="s">
        <v>899</v>
      </c>
      <c r="C122" s="548" t="s">
        <v>469</v>
      </c>
      <c r="D122" s="546">
        <v>0</v>
      </c>
      <c r="E122" s="546">
        <v>15000</v>
      </c>
      <c r="F122" s="546">
        <v>15000</v>
      </c>
      <c r="G122" s="546">
        <v>15000</v>
      </c>
      <c r="H122" s="546">
        <v>15000</v>
      </c>
      <c r="I122" s="547"/>
      <c r="J122" s="546">
        <v>0</v>
      </c>
      <c r="K122" s="546">
        <v>0</v>
      </c>
      <c r="L122" s="546">
        <v>0</v>
      </c>
      <c r="M122" s="546"/>
      <c r="N122" s="546"/>
      <c r="O122" s="546"/>
      <c r="P122" s="546"/>
      <c r="Q122" s="546">
        <v>15000</v>
      </c>
      <c r="R122" s="546">
        <v>15000</v>
      </c>
    </row>
    <row r="123" spans="1:18" s="550" customFormat="1" ht="29.25" customHeight="1">
      <c r="A123" s="554" t="s">
        <v>912</v>
      </c>
      <c r="B123" s="553" t="s">
        <v>899</v>
      </c>
      <c r="C123" s="553" t="s">
        <v>469</v>
      </c>
      <c r="D123" s="551">
        <v>0</v>
      </c>
      <c r="E123" s="551">
        <v>1100000</v>
      </c>
      <c r="F123" s="551">
        <v>1090000</v>
      </c>
      <c r="G123" s="551">
        <v>1100000</v>
      </c>
      <c r="H123" s="551">
        <v>1100000</v>
      </c>
      <c r="I123" s="552"/>
      <c r="J123" s="551">
        <v>0</v>
      </c>
      <c r="K123" s="551">
        <v>0</v>
      </c>
      <c r="L123" s="551">
        <v>0</v>
      </c>
      <c r="M123" s="551"/>
      <c r="N123" s="551"/>
      <c r="O123" s="551"/>
      <c r="P123" s="551"/>
      <c r="Q123" s="551">
        <v>1100000</v>
      </c>
      <c r="R123" s="551">
        <v>1090000</v>
      </c>
    </row>
    <row r="124" spans="1:18" s="550" customFormat="1" ht="29.25" customHeight="1">
      <c r="A124" s="549" t="s">
        <v>911</v>
      </c>
      <c r="B124" s="548" t="s">
        <v>899</v>
      </c>
      <c r="C124" s="548" t="s">
        <v>469</v>
      </c>
      <c r="D124" s="546">
        <v>0</v>
      </c>
      <c r="E124" s="546">
        <v>887450</v>
      </c>
      <c r="F124" s="546">
        <v>887450</v>
      </c>
      <c r="G124" s="546">
        <v>887450</v>
      </c>
      <c r="H124" s="546">
        <v>887450</v>
      </c>
      <c r="I124" s="547"/>
      <c r="J124" s="546">
        <v>0</v>
      </c>
      <c r="K124" s="546">
        <v>0</v>
      </c>
      <c r="L124" s="546">
        <v>0</v>
      </c>
      <c r="M124" s="546"/>
      <c r="N124" s="546"/>
      <c r="O124" s="546"/>
      <c r="P124" s="546"/>
      <c r="Q124" s="546">
        <v>887450</v>
      </c>
      <c r="R124" s="546">
        <v>887450</v>
      </c>
    </row>
    <row r="125" spans="1:18" s="550" customFormat="1" ht="29.25" customHeight="1">
      <c r="A125" s="554" t="s">
        <v>910</v>
      </c>
      <c r="B125" s="553" t="s">
        <v>899</v>
      </c>
      <c r="C125" s="553" t="s">
        <v>469</v>
      </c>
      <c r="D125" s="551">
        <v>0</v>
      </c>
      <c r="E125" s="551">
        <v>3200000</v>
      </c>
      <c r="F125" s="551">
        <v>3200000</v>
      </c>
      <c r="G125" s="551">
        <v>3200000</v>
      </c>
      <c r="H125" s="551">
        <v>3200000</v>
      </c>
      <c r="I125" s="552"/>
      <c r="J125" s="551">
        <v>0</v>
      </c>
      <c r="K125" s="551">
        <v>0</v>
      </c>
      <c r="L125" s="551">
        <v>0</v>
      </c>
      <c r="M125" s="551"/>
      <c r="N125" s="551"/>
      <c r="O125" s="551"/>
      <c r="P125" s="551"/>
      <c r="Q125" s="551">
        <v>3200000</v>
      </c>
      <c r="R125" s="551">
        <v>3200000</v>
      </c>
    </row>
    <row r="126" spans="1:18" s="550" customFormat="1" ht="29.25" customHeight="1">
      <c r="A126" s="549" t="s">
        <v>909</v>
      </c>
      <c r="B126" s="548" t="s">
        <v>899</v>
      </c>
      <c r="C126" s="548" t="s">
        <v>469</v>
      </c>
      <c r="D126" s="546">
        <v>0</v>
      </c>
      <c r="E126" s="546">
        <v>1000</v>
      </c>
      <c r="F126" s="546">
        <v>999.35</v>
      </c>
      <c r="G126" s="546">
        <v>999.35</v>
      </c>
      <c r="H126" s="546">
        <v>999.35</v>
      </c>
      <c r="I126" s="547"/>
      <c r="J126" s="546">
        <v>0</v>
      </c>
      <c r="K126" s="546">
        <v>0</v>
      </c>
      <c r="L126" s="546">
        <v>0</v>
      </c>
      <c r="M126" s="546"/>
      <c r="N126" s="546"/>
      <c r="O126" s="546"/>
      <c r="P126" s="546"/>
      <c r="Q126" s="546">
        <v>1000</v>
      </c>
      <c r="R126" s="546">
        <v>999.35</v>
      </c>
    </row>
    <row r="127" spans="1:18" ht="29.25" customHeight="1">
      <c r="A127" s="549" t="s">
        <v>908</v>
      </c>
      <c r="B127" s="548" t="s">
        <v>899</v>
      </c>
      <c r="C127" s="548" t="s">
        <v>469</v>
      </c>
      <c r="D127" s="546">
        <v>0</v>
      </c>
      <c r="E127" s="546">
        <v>5000</v>
      </c>
      <c r="F127" s="546">
        <v>5000</v>
      </c>
      <c r="G127" s="546">
        <v>5000</v>
      </c>
      <c r="H127" s="546">
        <v>5000</v>
      </c>
      <c r="I127" s="547"/>
      <c r="J127" s="546">
        <v>0</v>
      </c>
      <c r="K127" s="546">
        <v>0</v>
      </c>
      <c r="L127" s="546">
        <v>0</v>
      </c>
      <c r="M127" s="546"/>
      <c r="N127" s="546"/>
      <c r="O127" s="546"/>
      <c r="P127" s="546"/>
      <c r="Q127" s="546">
        <v>5000</v>
      </c>
      <c r="R127" s="546">
        <v>5000</v>
      </c>
    </row>
    <row r="128" spans="1:18" ht="29.25" customHeight="1">
      <c r="A128" s="549" t="s">
        <v>907</v>
      </c>
      <c r="B128" s="548" t="s">
        <v>899</v>
      </c>
      <c r="C128" s="548" t="s">
        <v>469</v>
      </c>
      <c r="D128" s="546">
        <v>0</v>
      </c>
      <c r="E128" s="546">
        <v>30000</v>
      </c>
      <c r="F128" s="546">
        <v>30000</v>
      </c>
      <c r="G128" s="546">
        <v>30000</v>
      </c>
      <c r="H128" s="546">
        <v>30000</v>
      </c>
      <c r="I128" s="547"/>
      <c r="J128" s="546">
        <v>0</v>
      </c>
      <c r="K128" s="546">
        <v>0</v>
      </c>
      <c r="L128" s="546">
        <v>0</v>
      </c>
      <c r="M128" s="546"/>
      <c r="N128" s="546"/>
      <c r="O128" s="546"/>
      <c r="P128" s="546"/>
      <c r="Q128" s="546">
        <v>30000</v>
      </c>
      <c r="R128" s="546">
        <v>30000</v>
      </c>
    </row>
    <row r="129" spans="1:18" ht="29.25" customHeight="1">
      <c r="A129" s="549" t="s">
        <v>906</v>
      </c>
      <c r="B129" s="548" t="s">
        <v>899</v>
      </c>
      <c r="C129" s="548" t="s">
        <v>469</v>
      </c>
      <c r="D129" s="546">
        <v>0</v>
      </c>
      <c r="E129" s="546">
        <v>1500</v>
      </c>
      <c r="F129" s="546">
        <v>1500</v>
      </c>
      <c r="G129" s="546">
        <v>1500</v>
      </c>
      <c r="H129" s="546">
        <v>1500</v>
      </c>
      <c r="I129" s="547"/>
      <c r="J129" s="546">
        <v>0</v>
      </c>
      <c r="K129" s="546">
        <v>0</v>
      </c>
      <c r="L129" s="546">
        <v>0</v>
      </c>
      <c r="M129" s="546"/>
      <c r="N129" s="546"/>
      <c r="O129" s="546"/>
      <c r="P129" s="546"/>
      <c r="Q129" s="546">
        <v>1500</v>
      </c>
      <c r="R129" s="546">
        <v>1500</v>
      </c>
    </row>
    <row r="130" spans="1:18" ht="29.25" customHeight="1">
      <c r="A130" s="549" t="s">
        <v>905</v>
      </c>
      <c r="B130" s="548" t="s">
        <v>899</v>
      </c>
      <c r="C130" s="548" t="s">
        <v>469</v>
      </c>
      <c r="D130" s="546">
        <v>0</v>
      </c>
      <c r="E130" s="546">
        <v>50000</v>
      </c>
      <c r="F130" s="546">
        <v>50000</v>
      </c>
      <c r="G130" s="546">
        <v>50000</v>
      </c>
      <c r="H130" s="546">
        <v>50000</v>
      </c>
      <c r="I130" s="547"/>
      <c r="J130" s="546">
        <v>0</v>
      </c>
      <c r="K130" s="546">
        <v>0</v>
      </c>
      <c r="L130" s="546">
        <v>0</v>
      </c>
      <c r="M130" s="546"/>
      <c r="N130" s="546"/>
      <c r="O130" s="546"/>
      <c r="P130" s="546"/>
      <c r="Q130" s="546">
        <v>50000</v>
      </c>
      <c r="R130" s="546">
        <v>50000</v>
      </c>
    </row>
    <row r="131" spans="1:18" ht="29.25" customHeight="1">
      <c r="A131" s="549" t="s">
        <v>904</v>
      </c>
      <c r="B131" s="548" t="s">
        <v>899</v>
      </c>
      <c r="C131" s="548" t="s">
        <v>469</v>
      </c>
      <c r="D131" s="546">
        <v>0</v>
      </c>
      <c r="E131" s="546">
        <v>15000</v>
      </c>
      <c r="F131" s="546">
        <v>15000</v>
      </c>
      <c r="G131" s="546">
        <v>15000</v>
      </c>
      <c r="H131" s="546">
        <v>15000</v>
      </c>
      <c r="I131" s="547"/>
      <c r="J131" s="546">
        <v>0</v>
      </c>
      <c r="K131" s="546">
        <v>0</v>
      </c>
      <c r="L131" s="546">
        <v>0</v>
      </c>
      <c r="M131" s="546"/>
      <c r="N131" s="546"/>
      <c r="O131" s="546"/>
      <c r="P131" s="546"/>
      <c r="Q131" s="546">
        <v>15000</v>
      </c>
      <c r="R131" s="546">
        <v>15000</v>
      </c>
    </row>
    <row r="132" spans="1:18" ht="29.25" customHeight="1">
      <c r="A132" s="549" t="s">
        <v>903</v>
      </c>
      <c r="B132" s="548" t="s">
        <v>899</v>
      </c>
      <c r="C132" s="548" t="s">
        <v>469</v>
      </c>
      <c r="D132" s="546">
        <v>0</v>
      </c>
      <c r="E132" s="546">
        <v>10000</v>
      </c>
      <c r="F132" s="546">
        <v>10000</v>
      </c>
      <c r="G132" s="546">
        <v>10000</v>
      </c>
      <c r="H132" s="546">
        <v>10000</v>
      </c>
      <c r="I132" s="547"/>
      <c r="J132" s="546">
        <v>0</v>
      </c>
      <c r="K132" s="546">
        <v>0</v>
      </c>
      <c r="L132" s="546">
        <v>0</v>
      </c>
      <c r="M132" s="546"/>
      <c r="N132" s="546"/>
      <c r="O132" s="546"/>
      <c r="P132" s="546"/>
      <c r="Q132" s="546">
        <v>10000</v>
      </c>
      <c r="R132" s="546">
        <v>10000</v>
      </c>
    </row>
    <row r="133" spans="1:18" ht="29.25" customHeight="1">
      <c r="A133" s="549" t="s">
        <v>902</v>
      </c>
      <c r="B133" s="548" t="s">
        <v>899</v>
      </c>
      <c r="C133" s="548" t="s">
        <v>469</v>
      </c>
      <c r="D133" s="546">
        <v>0</v>
      </c>
      <c r="E133" s="546">
        <v>5000</v>
      </c>
      <c r="F133" s="546">
        <v>1000</v>
      </c>
      <c r="G133" s="546">
        <v>1000</v>
      </c>
      <c r="H133" s="546">
        <v>1000</v>
      </c>
      <c r="I133" s="547"/>
      <c r="J133" s="546">
        <v>0</v>
      </c>
      <c r="K133" s="546">
        <v>0</v>
      </c>
      <c r="L133" s="546">
        <v>0</v>
      </c>
      <c r="M133" s="546"/>
      <c r="N133" s="546"/>
      <c r="O133" s="546"/>
      <c r="P133" s="546"/>
      <c r="Q133" s="546">
        <v>5000</v>
      </c>
      <c r="R133" s="546">
        <v>1000</v>
      </c>
    </row>
    <row r="134" spans="1:18" ht="29.25" customHeight="1">
      <c r="A134" s="549" t="s">
        <v>901</v>
      </c>
      <c r="B134" s="548" t="s">
        <v>899</v>
      </c>
      <c r="C134" s="548" t="s">
        <v>469</v>
      </c>
      <c r="D134" s="546">
        <v>0</v>
      </c>
      <c r="E134" s="546">
        <v>1000</v>
      </c>
      <c r="F134" s="546">
        <v>1000</v>
      </c>
      <c r="G134" s="546">
        <v>1000</v>
      </c>
      <c r="H134" s="546">
        <v>1000</v>
      </c>
      <c r="I134" s="547"/>
      <c r="J134" s="546">
        <v>0</v>
      </c>
      <c r="K134" s="546">
        <v>0</v>
      </c>
      <c r="L134" s="546">
        <v>0</v>
      </c>
      <c r="M134" s="546"/>
      <c r="N134" s="546"/>
      <c r="O134" s="546"/>
      <c r="P134" s="546"/>
      <c r="Q134" s="546">
        <v>1000</v>
      </c>
      <c r="R134" s="546">
        <v>1000</v>
      </c>
    </row>
    <row r="135" spans="1:18" ht="29.25" customHeight="1">
      <c r="A135" s="549" t="s">
        <v>900</v>
      </c>
      <c r="B135" s="548" t="s">
        <v>899</v>
      </c>
      <c r="C135" s="548" t="s">
        <v>469</v>
      </c>
      <c r="D135" s="546">
        <v>0</v>
      </c>
      <c r="E135" s="546"/>
      <c r="F135" s="546">
        <v>10000</v>
      </c>
      <c r="G135" s="546">
        <v>0</v>
      </c>
      <c r="H135" s="546">
        <v>0</v>
      </c>
      <c r="I135" s="547"/>
      <c r="J135" s="546"/>
      <c r="K135" s="546"/>
      <c r="L135" s="546"/>
      <c r="M135" s="546"/>
      <c r="N135" s="546"/>
      <c r="O135" s="546"/>
      <c r="P135" s="546"/>
      <c r="Q135" s="546"/>
      <c r="R135" s="546">
        <v>10000</v>
      </c>
    </row>
  </sheetData>
  <autoFilter ref="A1:R135"/>
  <printOptions horizontalCentered="1"/>
  <pageMargins left="0.39370078740157483" right="0.39370078740157483" top="0.78740157480314965" bottom="0.78740157480314965" header="0.51181102362204722" footer="0.51181102362204722"/>
  <pageSetup paperSize="9" scale="35" fitToWidth="2" fitToHeight="2" orientation="landscape" r:id="rId1"/>
  <headerFooter alignWithMargins="0"/>
</worksheet>
</file>

<file path=xl/worksheets/sheet22.xml><?xml version="1.0" encoding="utf-8"?>
<worksheet xmlns="http://schemas.openxmlformats.org/spreadsheetml/2006/main" xmlns:r="http://schemas.openxmlformats.org/officeDocument/2006/relationships">
  <dimension ref="A1:I33"/>
  <sheetViews>
    <sheetView topLeftCell="A14" zoomScale="50" zoomScaleNormal="50" workbookViewId="0">
      <selection activeCell="B39" sqref="B39"/>
    </sheetView>
  </sheetViews>
  <sheetFormatPr defaultColWidth="9.109375" defaultRowHeight="17.399999999999999"/>
  <cols>
    <col min="1" max="1" width="23.33203125" style="560" bestFit="1" customWidth="1"/>
    <col min="2" max="2" width="82.88671875" style="558" customWidth="1"/>
    <col min="3" max="3" width="47.109375" style="558" customWidth="1"/>
    <col min="4" max="4" width="44.5546875" style="558" customWidth="1"/>
    <col min="5" max="5" width="39.5546875" style="558" customWidth="1"/>
    <col min="6" max="6" width="43.33203125" style="558" customWidth="1"/>
    <col min="7" max="7" width="33.5546875" style="559" customWidth="1"/>
    <col min="8" max="9" width="26.6640625" style="559" customWidth="1"/>
    <col min="10" max="16384" width="9.109375" style="558"/>
  </cols>
  <sheetData>
    <row r="1" spans="1:9" ht="34.799999999999997">
      <c r="A1" s="568" t="s">
        <v>863</v>
      </c>
      <c r="B1" s="567" t="s">
        <v>862</v>
      </c>
      <c r="C1" s="567" t="s">
        <v>65</v>
      </c>
      <c r="D1" s="567" t="s">
        <v>861</v>
      </c>
      <c r="E1" s="567" t="s">
        <v>860</v>
      </c>
      <c r="F1" s="567" t="s">
        <v>1027</v>
      </c>
      <c r="G1" s="566" t="s">
        <v>858</v>
      </c>
      <c r="H1" s="566" t="s">
        <v>857</v>
      </c>
      <c r="I1" s="566" t="s">
        <v>856</v>
      </c>
    </row>
    <row r="2" spans="1:9" ht="34.799999999999997">
      <c r="A2" s="563">
        <v>20001</v>
      </c>
      <c r="B2" s="565" t="s">
        <v>988</v>
      </c>
      <c r="C2" s="565" t="s">
        <v>737</v>
      </c>
      <c r="D2" s="565" t="s">
        <v>757</v>
      </c>
      <c r="E2" s="565" t="s">
        <v>987</v>
      </c>
      <c r="F2" s="565" t="s">
        <v>986</v>
      </c>
      <c r="G2" s="564">
        <v>51000</v>
      </c>
      <c r="H2" s="564">
        <v>0</v>
      </c>
      <c r="I2" s="564">
        <v>0</v>
      </c>
    </row>
    <row r="3" spans="1:9" ht="34.799999999999997">
      <c r="A3" s="563">
        <v>20002</v>
      </c>
      <c r="B3" s="565" t="s">
        <v>1026</v>
      </c>
      <c r="C3" s="565" t="s">
        <v>737</v>
      </c>
      <c r="D3" s="565" t="s">
        <v>757</v>
      </c>
      <c r="E3" s="565" t="s">
        <v>987</v>
      </c>
      <c r="F3" s="565" t="s">
        <v>994</v>
      </c>
      <c r="G3" s="564">
        <v>70000</v>
      </c>
      <c r="H3" s="564">
        <v>0</v>
      </c>
      <c r="I3" s="564">
        <v>0</v>
      </c>
    </row>
    <row r="4" spans="1:9" ht="34.799999999999997">
      <c r="A4" s="563">
        <v>20003</v>
      </c>
      <c r="B4" s="565" t="s">
        <v>1025</v>
      </c>
      <c r="C4" s="565" t="s">
        <v>737</v>
      </c>
      <c r="D4" s="565" t="s">
        <v>757</v>
      </c>
      <c r="E4" s="565" t="s">
        <v>987</v>
      </c>
      <c r="F4" s="565" t="s">
        <v>1003</v>
      </c>
      <c r="G4" s="564">
        <v>12500</v>
      </c>
      <c r="H4" s="564">
        <v>0</v>
      </c>
      <c r="I4" s="564">
        <v>0</v>
      </c>
    </row>
    <row r="5" spans="1:9" ht="52.2">
      <c r="A5" s="563">
        <v>20005</v>
      </c>
      <c r="B5" s="565" t="s">
        <v>1024</v>
      </c>
      <c r="C5" s="565" t="s">
        <v>737</v>
      </c>
      <c r="D5" s="565" t="s">
        <v>746</v>
      </c>
      <c r="E5" s="565" t="s">
        <v>987</v>
      </c>
      <c r="F5" s="565" t="s">
        <v>1006</v>
      </c>
      <c r="G5" s="564">
        <v>18000</v>
      </c>
      <c r="H5" s="564">
        <v>18000</v>
      </c>
      <c r="I5" s="564">
        <v>18000</v>
      </c>
    </row>
    <row r="6" spans="1:9" ht="52.2">
      <c r="A6" s="563">
        <v>20006</v>
      </c>
      <c r="B6" s="565" t="s">
        <v>1023</v>
      </c>
      <c r="C6" s="565" t="s">
        <v>737</v>
      </c>
      <c r="D6" s="565" t="s">
        <v>746</v>
      </c>
      <c r="E6" s="565" t="s">
        <v>987</v>
      </c>
      <c r="F6" s="565" t="s">
        <v>998</v>
      </c>
      <c r="G6" s="564">
        <v>8000</v>
      </c>
      <c r="H6" s="564">
        <v>8000</v>
      </c>
      <c r="I6" s="564">
        <v>8000</v>
      </c>
    </row>
    <row r="7" spans="1:9" ht="52.2">
      <c r="A7" s="563">
        <v>20007</v>
      </c>
      <c r="B7" s="565" t="s">
        <v>1022</v>
      </c>
      <c r="C7" s="565" t="s">
        <v>737</v>
      </c>
      <c r="D7" s="565" t="s">
        <v>746</v>
      </c>
      <c r="E7" s="565" t="s">
        <v>987</v>
      </c>
      <c r="F7" s="565" t="s">
        <v>1006</v>
      </c>
      <c r="G7" s="564">
        <v>500</v>
      </c>
      <c r="H7" s="564">
        <v>500</v>
      </c>
      <c r="I7" s="564">
        <v>500</v>
      </c>
    </row>
    <row r="8" spans="1:9" ht="52.2">
      <c r="A8" s="563">
        <v>20008</v>
      </c>
      <c r="B8" s="565" t="s">
        <v>1021</v>
      </c>
      <c r="C8" s="565" t="s">
        <v>737</v>
      </c>
      <c r="D8" s="565" t="s">
        <v>746</v>
      </c>
      <c r="E8" s="565" t="s">
        <v>987</v>
      </c>
      <c r="F8" s="565" t="s">
        <v>998</v>
      </c>
      <c r="G8" s="564">
        <v>5000</v>
      </c>
      <c r="H8" s="564">
        <v>5000</v>
      </c>
      <c r="I8" s="564">
        <v>5000</v>
      </c>
    </row>
    <row r="9" spans="1:9" ht="34.799999999999997">
      <c r="A9" s="563">
        <v>20011</v>
      </c>
      <c r="B9" s="565" t="s">
        <v>1020</v>
      </c>
      <c r="C9" s="565" t="s">
        <v>737</v>
      </c>
      <c r="D9" s="565" t="s">
        <v>764</v>
      </c>
      <c r="E9" s="565" t="s">
        <v>987</v>
      </c>
      <c r="F9" s="565" t="s">
        <v>998</v>
      </c>
      <c r="G9" s="564">
        <v>1000</v>
      </c>
      <c r="H9" s="564">
        <v>1000</v>
      </c>
      <c r="I9" s="564">
        <v>1000</v>
      </c>
    </row>
    <row r="10" spans="1:9" ht="34.799999999999997">
      <c r="A10" s="563">
        <v>20012</v>
      </c>
      <c r="B10" s="565" t="s">
        <v>1019</v>
      </c>
      <c r="C10" s="565" t="s">
        <v>737</v>
      </c>
      <c r="D10" s="565" t="s">
        <v>1001</v>
      </c>
      <c r="E10" s="565" t="s">
        <v>987</v>
      </c>
      <c r="F10" s="565" t="s">
        <v>1018</v>
      </c>
      <c r="G10" s="564">
        <v>235000</v>
      </c>
      <c r="H10" s="564">
        <v>235000</v>
      </c>
      <c r="I10" s="564">
        <v>235000</v>
      </c>
    </row>
    <row r="11" spans="1:9" ht="34.799999999999997">
      <c r="A11" s="563">
        <v>20013</v>
      </c>
      <c r="B11" s="565" t="s">
        <v>1017</v>
      </c>
      <c r="C11" s="565" t="s">
        <v>737</v>
      </c>
      <c r="D11" s="565" t="s">
        <v>1001</v>
      </c>
      <c r="E11" s="565" t="s">
        <v>987</v>
      </c>
      <c r="F11" s="565" t="s">
        <v>996</v>
      </c>
      <c r="G11" s="564">
        <v>18000</v>
      </c>
      <c r="H11" s="564">
        <v>18000</v>
      </c>
      <c r="I11" s="564">
        <v>18000</v>
      </c>
    </row>
    <row r="12" spans="1:9" ht="34.799999999999997">
      <c r="A12" s="563">
        <v>20014</v>
      </c>
      <c r="B12" s="565" t="s">
        <v>1016</v>
      </c>
      <c r="C12" s="565" t="s">
        <v>737</v>
      </c>
      <c r="D12" s="565" t="s">
        <v>1001</v>
      </c>
      <c r="E12" s="565" t="s">
        <v>987</v>
      </c>
      <c r="F12" s="565" t="s">
        <v>996</v>
      </c>
      <c r="G12" s="564">
        <v>48156</v>
      </c>
      <c r="H12" s="564">
        <v>48156</v>
      </c>
      <c r="I12" s="564">
        <v>48156</v>
      </c>
    </row>
    <row r="13" spans="1:9" ht="34.799999999999997">
      <c r="A13" s="563">
        <v>20015</v>
      </c>
      <c r="B13" s="565" t="s">
        <v>1015</v>
      </c>
      <c r="C13" s="565" t="s">
        <v>737</v>
      </c>
      <c r="D13" s="565" t="s">
        <v>1001</v>
      </c>
      <c r="E13" s="565" t="s">
        <v>987</v>
      </c>
      <c r="F13" s="565" t="s">
        <v>996</v>
      </c>
      <c r="G13" s="564">
        <v>10000</v>
      </c>
      <c r="H13" s="564">
        <v>10000</v>
      </c>
      <c r="I13" s="564">
        <v>10000</v>
      </c>
    </row>
    <row r="14" spans="1:9" ht="34.799999999999997">
      <c r="A14" s="563">
        <v>20016</v>
      </c>
      <c r="B14" s="565" t="s">
        <v>1014</v>
      </c>
      <c r="C14" s="565" t="s">
        <v>737</v>
      </c>
      <c r="D14" s="565" t="s">
        <v>1001</v>
      </c>
      <c r="E14" s="565" t="s">
        <v>987</v>
      </c>
      <c r="F14" s="565" t="s">
        <v>996</v>
      </c>
      <c r="G14" s="564">
        <v>45000</v>
      </c>
      <c r="H14" s="564">
        <v>12000</v>
      </c>
      <c r="I14" s="564">
        <v>12000</v>
      </c>
    </row>
    <row r="15" spans="1:9" ht="34.799999999999997">
      <c r="A15" s="563">
        <v>20017</v>
      </c>
      <c r="B15" s="565" t="s">
        <v>1013</v>
      </c>
      <c r="C15" s="565" t="s">
        <v>737</v>
      </c>
      <c r="D15" s="565" t="s">
        <v>1001</v>
      </c>
      <c r="E15" s="565" t="s">
        <v>987</v>
      </c>
      <c r="F15" s="565" t="s">
        <v>996</v>
      </c>
      <c r="G15" s="564">
        <v>15000</v>
      </c>
      <c r="H15" s="564">
        <v>15000</v>
      </c>
      <c r="I15" s="564">
        <v>15000</v>
      </c>
    </row>
    <row r="16" spans="1:9" ht="34.799999999999997">
      <c r="A16" s="563">
        <v>20024</v>
      </c>
      <c r="B16" s="565" t="s">
        <v>1012</v>
      </c>
      <c r="C16" s="565" t="s">
        <v>737</v>
      </c>
      <c r="D16" s="565" t="s">
        <v>764</v>
      </c>
      <c r="E16" s="565" t="s">
        <v>987</v>
      </c>
      <c r="F16" s="565" t="s">
        <v>998</v>
      </c>
      <c r="G16" s="564">
        <v>1000</v>
      </c>
      <c r="H16" s="564">
        <v>1000</v>
      </c>
      <c r="I16" s="564">
        <v>1000</v>
      </c>
    </row>
    <row r="17" spans="1:9" ht="52.2">
      <c r="A17" s="563">
        <v>20029</v>
      </c>
      <c r="B17" s="565" t="s">
        <v>1011</v>
      </c>
      <c r="C17" s="565" t="s">
        <v>737</v>
      </c>
      <c r="D17" s="565" t="s">
        <v>764</v>
      </c>
      <c r="E17" s="565" t="s">
        <v>987</v>
      </c>
      <c r="F17" s="565" t="s">
        <v>998</v>
      </c>
      <c r="G17" s="564">
        <v>1000</v>
      </c>
      <c r="H17" s="564">
        <v>1000</v>
      </c>
      <c r="I17" s="564">
        <v>1000</v>
      </c>
    </row>
    <row r="18" spans="1:9" ht="34.799999999999997">
      <c r="A18" s="563">
        <v>20035</v>
      </c>
      <c r="B18" s="565" t="s">
        <v>1010</v>
      </c>
      <c r="C18" s="565" t="s">
        <v>779</v>
      </c>
      <c r="D18" s="565" t="s">
        <v>1009</v>
      </c>
      <c r="E18" s="565" t="s">
        <v>987</v>
      </c>
      <c r="F18" s="565" t="s">
        <v>1008</v>
      </c>
      <c r="G18" s="564">
        <v>49500</v>
      </c>
      <c r="H18" s="564">
        <v>75700</v>
      </c>
      <c r="I18" s="564">
        <v>49500</v>
      </c>
    </row>
    <row r="19" spans="1:9" ht="52.2">
      <c r="A19" s="563">
        <v>20037</v>
      </c>
      <c r="B19" s="565" t="s">
        <v>1007</v>
      </c>
      <c r="C19" s="565" t="s">
        <v>737</v>
      </c>
      <c r="D19" s="565" t="s">
        <v>764</v>
      </c>
      <c r="E19" s="565" t="s">
        <v>987</v>
      </c>
      <c r="F19" s="565" t="s">
        <v>1006</v>
      </c>
      <c r="G19" s="564">
        <v>8000</v>
      </c>
      <c r="H19" s="564">
        <v>8000</v>
      </c>
      <c r="I19" s="564">
        <v>8000</v>
      </c>
    </row>
    <row r="20" spans="1:9" ht="34.799999999999997">
      <c r="A20" s="563">
        <v>20043</v>
      </c>
      <c r="B20" s="565" t="s">
        <v>1005</v>
      </c>
      <c r="C20" s="565" t="s">
        <v>737</v>
      </c>
      <c r="D20" s="565" t="s">
        <v>757</v>
      </c>
      <c r="E20" s="565" t="s">
        <v>987</v>
      </c>
      <c r="F20" s="565" t="s">
        <v>994</v>
      </c>
      <c r="G20" s="564">
        <v>27755</v>
      </c>
      <c r="H20" s="564">
        <v>111020</v>
      </c>
      <c r="I20" s="564">
        <v>111020</v>
      </c>
    </row>
    <row r="21" spans="1:9" ht="34.799999999999997">
      <c r="A21" s="563">
        <v>20044</v>
      </c>
      <c r="B21" s="565" t="s">
        <v>1004</v>
      </c>
      <c r="C21" s="565" t="s">
        <v>737</v>
      </c>
      <c r="D21" s="565" t="s">
        <v>757</v>
      </c>
      <c r="E21" s="565" t="s">
        <v>987</v>
      </c>
      <c r="F21" s="565" t="s">
        <v>1003</v>
      </c>
      <c r="G21" s="564">
        <v>15860</v>
      </c>
      <c r="H21" s="564">
        <v>63440</v>
      </c>
      <c r="I21" s="564">
        <v>63440</v>
      </c>
    </row>
    <row r="22" spans="1:9" ht="34.799999999999997">
      <c r="A22" s="563">
        <v>20050</v>
      </c>
      <c r="B22" s="565" t="s">
        <v>1002</v>
      </c>
      <c r="C22" s="565" t="s">
        <v>737</v>
      </c>
      <c r="D22" s="565" t="s">
        <v>1001</v>
      </c>
      <c r="E22" s="565" t="s">
        <v>987</v>
      </c>
      <c r="F22" s="565" t="s">
        <v>992</v>
      </c>
      <c r="G22" s="564">
        <v>2000</v>
      </c>
      <c r="H22" s="564">
        <v>2000</v>
      </c>
      <c r="I22" s="564">
        <v>2000</v>
      </c>
    </row>
    <row r="23" spans="1:9" ht="52.2">
      <c r="A23" s="563">
        <v>20051</v>
      </c>
      <c r="B23" s="565" t="s">
        <v>1000</v>
      </c>
      <c r="C23" s="565" t="s">
        <v>737</v>
      </c>
      <c r="D23" s="565" t="s">
        <v>746</v>
      </c>
      <c r="E23" s="565" t="s">
        <v>987</v>
      </c>
      <c r="F23" s="565" t="s">
        <v>998</v>
      </c>
      <c r="G23" s="564">
        <v>2000</v>
      </c>
      <c r="H23" s="564">
        <v>2000</v>
      </c>
      <c r="I23" s="564">
        <v>2000</v>
      </c>
    </row>
    <row r="24" spans="1:9" ht="52.2">
      <c r="A24" s="563">
        <v>20052</v>
      </c>
      <c r="B24" s="565" t="s">
        <v>999</v>
      </c>
      <c r="C24" s="565" t="s">
        <v>737</v>
      </c>
      <c r="D24" s="565" t="s">
        <v>746</v>
      </c>
      <c r="E24" s="565" t="s">
        <v>987</v>
      </c>
      <c r="F24" s="565" t="s">
        <v>998</v>
      </c>
      <c r="G24" s="564">
        <v>1000</v>
      </c>
      <c r="H24" s="564">
        <v>1000</v>
      </c>
      <c r="I24" s="564">
        <v>1000</v>
      </c>
    </row>
    <row r="25" spans="1:9" ht="52.2">
      <c r="A25" s="563">
        <v>20053</v>
      </c>
      <c r="B25" s="565" t="s">
        <v>997</v>
      </c>
      <c r="C25" s="565" t="s">
        <v>737</v>
      </c>
      <c r="D25" s="565" t="s">
        <v>746</v>
      </c>
      <c r="E25" s="565" t="s">
        <v>987</v>
      </c>
      <c r="F25" s="565" t="s">
        <v>996</v>
      </c>
      <c r="G25" s="564">
        <v>700</v>
      </c>
      <c r="H25" s="564">
        <v>700</v>
      </c>
      <c r="I25" s="564">
        <v>700</v>
      </c>
    </row>
    <row r="26" spans="1:9" ht="52.2">
      <c r="A26" s="563">
        <v>20054</v>
      </c>
      <c r="B26" s="565" t="s">
        <v>995</v>
      </c>
      <c r="C26" s="565" t="s">
        <v>737</v>
      </c>
      <c r="D26" s="565" t="s">
        <v>746</v>
      </c>
      <c r="E26" s="565" t="s">
        <v>987</v>
      </c>
      <c r="F26" s="565" t="s">
        <v>994</v>
      </c>
      <c r="G26" s="564">
        <v>700</v>
      </c>
      <c r="H26" s="564">
        <v>700</v>
      </c>
      <c r="I26" s="564">
        <v>700</v>
      </c>
    </row>
    <row r="27" spans="1:9" ht="52.2">
      <c r="A27" s="563">
        <v>20055</v>
      </c>
      <c r="B27" s="565" t="s">
        <v>993</v>
      </c>
      <c r="C27" s="565" t="s">
        <v>737</v>
      </c>
      <c r="D27" s="565" t="s">
        <v>746</v>
      </c>
      <c r="E27" s="565" t="s">
        <v>987</v>
      </c>
      <c r="F27" s="565" t="s">
        <v>992</v>
      </c>
      <c r="G27" s="564">
        <v>600</v>
      </c>
      <c r="H27" s="564">
        <v>600</v>
      </c>
      <c r="I27" s="564">
        <v>600</v>
      </c>
    </row>
    <row r="28" spans="1:9" ht="34.799999999999997">
      <c r="B28" s="562" t="s">
        <v>991</v>
      </c>
      <c r="C28" s="562"/>
      <c r="D28" s="562"/>
      <c r="E28" s="562"/>
      <c r="F28" s="562" t="s">
        <v>984</v>
      </c>
      <c r="G28" s="561">
        <f>SUM(G2:G27)</f>
        <v>647271</v>
      </c>
      <c r="H28" s="561">
        <f>SUM(H2:H27)</f>
        <v>637816</v>
      </c>
      <c r="I28" s="561">
        <f>SUM(I2:I27)</f>
        <v>611616</v>
      </c>
    </row>
    <row r="29" spans="1:9" ht="34.799999999999997">
      <c r="A29" s="563">
        <v>20041</v>
      </c>
      <c r="B29" s="565" t="s">
        <v>990</v>
      </c>
      <c r="C29" s="565" t="s">
        <v>737</v>
      </c>
      <c r="D29" s="565" t="s">
        <v>757</v>
      </c>
      <c r="E29" s="565" t="s">
        <v>987</v>
      </c>
      <c r="F29" s="565" t="s">
        <v>986</v>
      </c>
      <c r="G29" s="564">
        <v>60000</v>
      </c>
      <c r="H29" s="564">
        <v>0</v>
      </c>
      <c r="I29" s="564">
        <v>0</v>
      </c>
    </row>
    <row r="30" spans="1:9">
      <c r="B30" s="562" t="s">
        <v>989</v>
      </c>
      <c r="C30" s="562"/>
      <c r="D30" s="562"/>
      <c r="E30" s="562"/>
      <c r="F30" s="562" t="s">
        <v>984</v>
      </c>
      <c r="G30" s="561">
        <f>SUM(G29)</f>
        <v>60000</v>
      </c>
      <c r="H30" s="561">
        <f>SUM(H29)</f>
        <v>0</v>
      </c>
      <c r="I30" s="561">
        <f>SUM(I29)</f>
        <v>0</v>
      </c>
    </row>
    <row r="31" spans="1:9" ht="34.799999999999997">
      <c r="A31" s="563">
        <v>20001</v>
      </c>
      <c r="B31" s="565" t="s">
        <v>988</v>
      </c>
      <c r="C31" s="565" t="s">
        <v>737</v>
      </c>
      <c r="D31" s="565" t="s">
        <v>757</v>
      </c>
      <c r="E31" s="565" t="s">
        <v>987</v>
      </c>
      <c r="F31" s="565" t="s">
        <v>986</v>
      </c>
      <c r="G31" s="564">
        <v>178907.74</v>
      </c>
      <c r="H31" s="564">
        <v>0</v>
      </c>
      <c r="I31" s="564">
        <v>0</v>
      </c>
    </row>
    <row r="32" spans="1:9" ht="30.75" customHeight="1">
      <c r="A32" s="563"/>
      <c r="B32" s="562" t="s">
        <v>985</v>
      </c>
      <c r="C32" s="562"/>
      <c r="D32" s="562"/>
      <c r="E32" s="562"/>
      <c r="F32" s="562" t="s">
        <v>984</v>
      </c>
      <c r="G32" s="561">
        <f>SUM(G31)</f>
        <v>178907.74</v>
      </c>
      <c r="H32" s="561">
        <f>SUM(H31)</f>
        <v>0</v>
      </c>
      <c r="I32" s="561">
        <f>SUM(I31)</f>
        <v>0</v>
      </c>
    </row>
    <row r="33" spans="1:9" ht="30.75" customHeight="1">
      <c r="A33" s="563"/>
      <c r="B33" s="562" t="s">
        <v>983</v>
      </c>
      <c r="C33" s="562"/>
      <c r="D33" s="562"/>
      <c r="E33" s="562"/>
      <c r="F33" s="562" t="s">
        <v>983</v>
      </c>
      <c r="G33" s="561">
        <f>G32+G30+G28</f>
        <v>886178.74</v>
      </c>
      <c r="H33" s="561">
        <f>H32+H30+H28</f>
        <v>637816</v>
      </c>
      <c r="I33" s="561">
        <f>I32+I30+I28</f>
        <v>611616</v>
      </c>
    </row>
  </sheetData>
  <autoFilter ref="A1:I27"/>
  <printOptions horizontalCentered="1"/>
  <pageMargins left="0.35433070866141736" right="0.35433070866141736" top="0.39370078740157483" bottom="0.39370078740157483" header="0.51181102362204722" footer="0.51181102362204722"/>
  <pageSetup paperSize="9" scale="37" firstPageNumber="0" pageOrder="overThenDown"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dimension ref="A1"/>
  <sheetViews>
    <sheetView workbookViewId="0"/>
  </sheetViews>
  <sheetFormatPr defaultRowHeight="13.2"/>
  <sheetData>
    <row r="1" spans="1:1" ht="20.399999999999999">
      <c r="A1" s="571" t="s">
        <v>1033</v>
      </c>
    </row>
  </sheetData>
  <pageMargins left="0.7" right="0.7" top="0.75" bottom="0.75" header="0.3" footer="0.3"/>
  <pageSetup paperSize="9" orientation="portrait" horizontalDpi="4294967293" verticalDpi="4294967293" r:id="rId1"/>
</worksheet>
</file>

<file path=xl/worksheets/sheet24.xml><?xml version="1.0" encoding="utf-8"?>
<worksheet xmlns="http://schemas.openxmlformats.org/spreadsheetml/2006/main" xmlns:r="http://schemas.openxmlformats.org/officeDocument/2006/relationships">
  <dimension ref="A1:Q41"/>
  <sheetViews>
    <sheetView workbookViewId="0">
      <selection activeCell="Q37" sqref="Q37"/>
    </sheetView>
  </sheetViews>
  <sheetFormatPr defaultRowHeight="13.2"/>
  <sheetData>
    <row r="1" spans="1:1" ht="20.399999999999999">
      <c r="A1" s="571" t="s">
        <v>1033</v>
      </c>
    </row>
    <row r="41" spans="17:17" ht="20.399999999999999">
      <c r="Q41" s="571" t="s">
        <v>276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H31"/>
  <sheetViews>
    <sheetView workbookViewId="0"/>
  </sheetViews>
  <sheetFormatPr defaultRowHeight="13.2"/>
  <cols>
    <col min="1" max="1" width="6.44140625" customWidth="1"/>
    <col min="2" max="2" width="20.6640625" customWidth="1"/>
    <col min="3" max="3" width="13.5546875" customWidth="1"/>
    <col min="4" max="4" width="15" customWidth="1"/>
    <col min="5" max="7" width="12.109375" customWidth="1"/>
    <col min="8" max="8" width="12" customWidth="1"/>
  </cols>
  <sheetData>
    <row r="1" spans="1:8" s="1" customFormat="1" ht="9" customHeight="1"/>
    <row r="2" spans="1:8" s="1" customFormat="1" ht="25.5" customHeight="1">
      <c r="A2" s="572" t="s">
        <v>176</v>
      </c>
      <c r="B2" s="572"/>
      <c r="C2" s="572"/>
      <c r="D2" s="572"/>
      <c r="E2" s="572"/>
      <c r="F2" s="572"/>
      <c r="G2" s="572"/>
      <c r="H2" s="572"/>
    </row>
    <row r="3" spans="1:8" s="1" customFormat="1" ht="18" customHeight="1"/>
    <row r="4" spans="1:8" s="1" customFormat="1" ht="44.25" customHeight="1">
      <c r="A4" s="3" t="s">
        <v>175</v>
      </c>
      <c r="B4" s="3" t="s">
        <v>1</v>
      </c>
      <c r="C4" s="2" t="s">
        <v>2</v>
      </c>
      <c r="D4" s="2"/>
      <c r="E4" s="2" t="s">
        <v>3</v>
      </c>
      <c r="F4" s="2" t="s">
        <v>4</v>
      </c>
      <c r="G4" s="2" t="s">
        <v>5</v>
      </c>
      <c r="H4" s="2" t="s">
        <v>6</v>
      </c>
    </row>
    <row r="5" spans="1:8" s="1" customFormat="1" ht="3" customHeight="1"/>
    <row r="6" spans="1:8" s="1" customFormat="1" ht="4.3499999999999996" customHeight="1"/>
    <row r="7" spans="1:8" s="1" customFormat="1" ht="3" customHeight="1">
      <c r="A7" s="76"/>
      <c r="B7" s="4"/>
      <c r="C7" s="5"/>
      <c r="D7" s="5"/>
      <c r="E7" s="5"/>
      <c r="F7" s="5"/>
      <c r="G7" s="5"/>
      <c r="H7" s="6"/>
    </row>
    <row r="8" spans="1:8" s="1" customFormat="1" ht="36" customHeight="1">
      <c r="B8" s="105" t="s">
        <v>7</v>
      </c>
      <c r="C8" s="9"/>
      <c r="D8" s="104" t="s">
        <v>8</v>
      </c>
      <c r="E8" s="11">
        <v>133764.29999999999</v>
      </c>
      <c r="F8" s="11">
        <v>0</v>
      </c>
      <c r="G8" s="11">
        <v>0</v>
      </c>
      <c r="H8" s="12">
        <v>0</v>
      </c>
    </row>
    <row r="9" spans="1:8" s="1" customFormat="1" ht="36" customHeight="1">
      <c r="B9" s="105" t="s">
        <v>9</v>
      </c>
      <c r="C9" s="9"/>
      <c r="D9" s="104" t="s">
        <v>8</v>
      </c>
      <c r="E9" s="11">
        <v>270388.59999999998</v>
      </c>
      <c r="F9" s="11">
        <v>178907.74</v>
      </c>
      <c r="G9" s="11">
        <v>0</v>
      </c>
      <c r="H9" s="12">
        <v>0</v>
      </c>
    </row>
    <row r="10" spans="1:8" s="1" customFormat="1" ht="36" customHeight="1">
      <c r="B10" s="105" t="s">
        <v>10</v>
      </c>
      <c r="C10" s="9"/>
      <c r="D10" s="104" t="s">
        <v>8</v>
      </c>
      <c r="E10" s="11">
        <v>8236125.4600000009</v>
      </c>
      <c r="F10" s="11">
        <v>0</v>
      </c>
      <c r="G10" s="11">
        <v>0</v>
      </c>
      <c r="H10" s="12">
        <v>0</v>
      </c>
    </row>
    <row r="11" spans="1:8" s="1" customFormat="1" ht="36" customHeight="1">
      <c r="B11" s="101" t="s">
        <v>11</v>
      </c>
      <c r="C11" s="9"/>
      <c r="D11" s="100" t="s">
        <v>8</v>
      </c>
      <c r="E11" s="15" t="s">
        <v>12</v>
      </c>
      <c r="F11" s="15">
        <v>0</v>
      </c>
      <c r="G11" s="103"/>
      <c r="H11" s="102"/>
    </row>
    <row r="12" spans="1:8" s="1" customFormat="1" ht="36" customHeight="1">
      <c r="B12" s="101" t="s">
        <v>174</v>
      </c>
      <c r="C12" s="9"/>
      <c r="D12" s="100" t="s">
        <v>8</v>
      </c>
      <c r="E12" s="15" t="s">
        <v>12</v>
      </c>
      <c r="F12" s="15">
        <v>0</v>
      </c>
      <c r="G12" s="15">
        <v>0</v>
      </c>
      <c r="H12" s="71">
        <v>0</v>
      </c>
    </row>
    <row r="13" spans="1:8" s="1" customFormat="1" ht="36" customHeight="1">
      <c r="B13" s="99" t="s">
        <v>14</v>
      </c>
      <c r="C13" s="19"/>
      <c r="D13" s="98" t="s">
        <v>15</v>
      </c>
      <c r="E13" s="21">
        <v>9853625.8300000001</v>
      </c>
      <c r="F13" s="21">
        <v>7500000</v>
      </c>
      <c r="G13" s="97"/>
      <c r="H13" s="96"/>
    </row>
    <row r="14" spans="1:8" s="1" customFormat="1" ht="7.5" customHeight="1"/>
    <row r="15" spans="1:8" s="1" customFormat="1" ht="15" customHeight="1">
      <c r="A15" s="637" t="s">
        <v>173</v>
      </c>
      <c r="B15" s="609" t="s">
        <v>17</v>
      </c>
      <c r="C15" s="638">
        <v>0</v>
      </c>
      <c r="D15" s="95" t="s">
        <v>8</v>
      </c>
      <c r="E15" s="94">
        <v>22617510.07</v>
      </c>
      <c r="F15" s="94">
        <v>22685905.07</v>
      </c>
      <c r="G15" s="94">
        <v>22687860.07</v>
      </c>
      <c r="H15" s="93">
        <v>22714060.07</v>
      </c>
    </row>
    <row r="16" spans="1:8" s="1" customFormat="1" ht="18.75" customHeight="1">
      <c r="A16" s="637"/>
      <c r="B16" s="609"/>
      <c r="C16" s="638"/>
      <c r="D16" s="91" t="s">
        <v>15</v>
      </c>
      <c r="E16" s="90">
        <v>22619798.719999999</v>
      </c>
      <c r="F16" s="90">
        <v>22685905.07</v>
      </c>
      <c r="G16" s="89"/>
      <c r="H16" s="88"/>
    </row>
    <row r="17" spans="1:8" s="1" customFormat="1" ht="9" customHeight="1"/>
    <row r="18" spans="1:8" s="1" customFormat="1" ht="15" customHeight="1">
      <c r="A18" s="637" t="s">
        <v>172</v>
      </c>
      <c r="B18" s="609" t="s">
        <v>24</v>
      </c>
      <c r="C18" s="638">
        <v>127854.39</v>
      </c>
      <c r="D18" s="95" t="s">
        <v>8</v>
      </c>
      <c r="E18" s="94">
        <v>237478.21</v>
      </c>
      <c r="F18" s="94">
        <v>223554.58</v>
      </c>
      <c r="G18" s="94">
        <v>209176.58</v>
      </c>
      <c r="H18" s="93">
        <v>197942.58</v>
      </c>
    </row>
    <row r="19" spans="1:8" s="1" customFormat="1" ht="18.75" customHeight="1">
      <c r="A19" s="637"/>
      <c r="B19" s="609"/>
      <c r="C19" s="638"/>
      <c r="D19" s="91" t="s">
        <v>15</v>
      </c>
      <c r="E19" s="90">
        <v>285069.55</v>
      </c>
      <c r="F19" s="90">
        <v>351408.97</v>
      </c>
      <c r="G19" s="89"/>
      <c r="H19" s="88"/>
    </row>
    <row r="20" spans="1:8" s="1" customFormat="1" ht="9" customHeight="1"/>
    <row r="21" spans="1:8" s="1" customFormat="1" ht="15" customHeight="1">
      <c r="A21" s="637" t="s">
        <v>171</v>
      </c>
      <c r="B21" s="609" t="s">
        <v>35</v>
      </c>
      <c r="C21" s="638">
        <v>0</v>
      </c>
      <c r="D21" s="95" t="s">
        <v>8</v>
      </c>
      <c r="E21" s="94">
        <v>716956</v>
      </c>
      <c r="F21" s="94">
        <v>707271</v>
      </c>
      <c r="G21" s="94">
        <v>637816</v>
      </c>
      <c r="H21" s="93">
        <v>611616</v>
      </c>
    </row>
    <row r="22" spans="1:8" s="1" customFormat="1" ht="18.75" customHeight="1">
      <c r="A22" s="637"/>
      <c r="B22" s="609"/>
      <c r="C22" s="638"/>
      <c r="D22" s="91" t="s">
        <v>15</v>
      </c>
      <c r="E22" s="90">
        <v>728841.77</v>
      </c>
      <c r="F22" s="90">
        <v>707271</v>
      </c>
      <c r="G22" s="89"/>
      <c r="H22" s="88"/>
    </row>
    <row r="23" spans="1:8" s="1" customFormat="1" ht="9" customHeight="1"/>
    <row r="24" spans="1:8" s="1" customFormat="1" ht="15" customHeight="1">
      <c r="A24" s="637" t="s">
        <v>170</v>
      </c>
      <c r="B24" s="609" t="s">
        <v>42</v>
      </c>
      <c r="C24" s="638">
        <v>5417.61</v>
      </c>
      <c r="D24" s="95" t="s">
        <v>8</v>
      </c>
      <c r="E24" s="94">
        <v>5320950</v>
      </c>
      <c r="F24" s="94">
        <v>5316949.3499999996</v>
      </c>
      <c r="G24" s="94">
        <v>5316949.3499999996</v>
      </c>
      <c r="H24" s="93">
        <v>5316949.3499999996</v>
      </c>
    </row>
    <row r="25" spans="1:8" s="1" customFormat="1" ht="18.75" customHeight="1">
      <c r="A25" s="637"/>
      <c r="B25" s="609"/>
      <c r="C25" s="638"/>
      <c r="D25" s="91" t="s">
        <v>15</v>
      </c>
      <c r="E25" s="90">
        <v>5340767.3100000005</v>
      </c>
      <c r="F25" s="90">
        <v>5322366.96</v>
      </c>
      <c r="G25" s="89"/>
      <c r="H25" s="88"/>
    </row>
    <row r="26" spans="1:8" s="1" customFormat="1" ht="9" customHeight="1"/>
    <row r="27" spans="1:8" s="1" customFormat="1" ht="15" customHeight="1">
      <c r="A27" s="573" t="s">
        <v>48</v>
      </c>
      <c r="B27" s="574" t="s">
        <v>49</v>
      </c>
      <c r="C27" s="575">
        <v>133272</v>
      </c>
      <c r="D27" s="86" t="s">
        <v>8</v>
      </c>
      <c r="E27" s="41">
        <v>28892894.280000001</v>
      </c>
      <c r="F27" s="41">
        <v>28933680</v>
      </c>
      <c r="G27" s="41">
        <v>28851802</v>
      </c>
      <c r="H27" s="42">
        <v>28840568</v>
      </c>
    </row>
    <row r="28" spans="1:8" s="1" customFormat="1" ht="18.75" customHeight="1">
      <c r="A28" s="573"/>
      <c r="B28" s="574"/>
      <c r="C28" s="575"/>
      <c r="D28" s="83" t="s">
        <v>15</v>
      </c>
      <c r="E28" s="44">
        <v>28974477.350000001</v>
      </c>
      <c r="F28" s="87">
        <v>29066952</v>
      </c>
      <c r="G28" s="45"/>
      <c r="H28" s="46"/>
    </row>
    <row r="29" spans="1:8" s="1" customFormat="1" ht="9.75" customHeight="1"/>
    <row r="30" spans="1:8" s="1" customFormat="1" ht="15" customHeight="1">
      <c r="A30" s="573" t="s">
        <v>48</v>
      </c>
      <c r="B30" s="574" t="s">
        <v>50</v>
      </c>
      <c r="C30" s="575">
        <v>133272</v>
      </c>
      <c r="D30" s="86" t="s">
        <v>8</v>
      </c>
      <c r="E30" s="41">
        <v>37533172.640000001</v>
      </c>
      <c r="F30" s="41">
        <v>29112587.739999998</v>
      </c>
      <c r="G30" s="85">
        <v>28851802</v>
      </c>
      <c r="H30" s="84">
        <v>28840568</v>
      </c>
    </row>
    <row r="31" spans="1:8" s="1" customFormat="1" ht="18.75" customHeight="1">
      <c r="A31" s="573"/>
      <c r="B31" s="574"/>
      <c r="C31" s="575"/>
      <c r="D31" s="83" t="s">
        <v>15</v>
      </c>
      <c r="E31" s="44">
        <v>38828103.18</v>
      </c>
      <c r="F31" s="44">
        <v>36566952</v>
      </c>
      <c r="G31" s="45"/>
      <c r="H31" s="46"/>
    </row>
  </sheetData>
  <mergeCells count="19">
    <mergeCell ref="A2:H2"/>
    <mergeCell ref="A27:A28"/>
    <mergeCell ref="B27:B28"/>
    <mergeCell ref="C27:C28"/>
    <mergeCell ref="A30:A31"/>
    <mergeCell ref="B30:B31"/>
    <mergeCell ref="C30:C31"/>
    <mergeCell ref="A21:A22"/>
    <mergeCell ref="B21:B22"/>
    <mergeCell ref="C21:C22"/>
    <mergeCell ref="A24:A25"/>
    <mergeCell ref="B24:B25"/>
    <mergeCell ref="C24:C25"/>
    <mergeCell ref="A15:A16"/>
    <mergeCell ref="B15:B16"/>
    <mergeCell ref="C15:C16"/>
    <mergeCell ref="A18:A19"/>
    <mergeCell ref="B18:B19"/>
    <mergeCell ref="C18:C19"/>
  </mergeCells>
  <pageMargins left="0.78431372549019618" right="0.78431372549019618" top="0.98039215686274517" bottom="0.98039215686274517" header="0.50980392156862753" footer="0.50980392156862753"/>
  <pageSetup paperSize="9" orientation="portrait"/>
  <headerFooter alignWithMargins="0"/>
</worksheet>
</file>

<file path=xl/worksheets/sheet4.xml><?xml version="1.0" encoding="utf-8"?>
<worksheet xmlns="http://schemas.openxmlformats.org/spreadsheetml/2006/main" xmlns:r="http://schemas.openxmlformats.org/officeDocument/2006/relationships">
  <dimension ref="A1:J78"/>
  <sheetViews>
    <sheetView workbookViewId="0"/>
  </sheetViews>
  <sheetFormatPr defaultRowHeight="13.2"/>
  <cols>
    <col min="1" max="1" width="10.6640625" customWidth="1"/>
    <col min="2" max="2" width="2.109375" customWidth="1"/>
    <col min="3" max="3" width="27.88671875" customWidth="1"/>
    <col min="4" max="4" width="15.33203125" customWidth="1"/>
    <col min="5" max="5" width="23" customWidth="1"/>
    <col min="6" max="9" width="13.5546875" customWidth="1"/>
    <col min="10" max="10" width="0.33203125" customWidth="1"/>
  </cols>
  <sheetData>
    <row r="1" spans="1:10" s="1" customFormat="1" ht="9" customHeight="1"/>
    <row r="2" spans="1:10" s="1" customFormat="1" ht="25.5" customHeight="1">
      <c r="A2" s="572" t="s">
        <v>178</v>
      </c>
      <c r="B2" s="572"/>
      <c r="C2" s="572"/>
      <c r="D2" s="572"/>
      <c r="E2" s="572"/>
      <c r="F2" s="572"/>
      <c r="G2" s="572"/>
      <c r="H2" s="572"/>
      <c r="I2" s="572"/>
      <c r="J2" s="572"/>
    </row>
    <row r="3" spans="1:10" s="1" customFormat="1" ht="10.5" customHeight="1"/>
    <row r="4" spans="1:10" s="1" customFormat="1" ht="36" customHeight="1">
      <c r="A4" s="639" t="s">
        <v>177</v>
      </c>
      <c r="B4" s="639"/>
      <c r="C4" s="3" t="s">
        <v>1</v>
      </c>
      <c r="D4" s="2" t="s">
        <v>2</v>
      </c>
      <c r="E4" s="2"/>
      <c r="F4" s="2" t="s">
        <v>3</v>
      </c>
      <c r="G4" s="2" t="s">
        <v>4</v>
      </c>
      <c r="H4" s="2" t="s">
        <v>5</v>
      </c>
      <c r="I4" s="2" t="s">
        <v>6</v>
      </c>
    </row>
    <row r="5" spans="1:10" s="1" customFormat="1" ht="3" customHeight="1"/>
    <row r="6" spans="1:10" s="1" customFormat="1" ht="4.5" customHeight="1"/>
    <row r="7" spans="1:10" s="1" customFormat="1" ht="12" customHeight="1">
      <c r="A7" s="640"/>
      <c r="B7" s="640"/>
      <c r="C7" s="64" t="s">
        <v>167</v>
      </c>
      <c r="D7" s="110"/>
      <c r="E7" s="110"/>
      <c r="F7" s="109">
        <v>0</v>
      </c>
      <c r="G7" s="92">
        <v>0</v>
      </c>
      <c r="H7" s="92">
        <v>0</v>
      </c>
      <c r="I7" s="108">
        <v>0</v>
      </c>
    </row>
    <row r="8" spans="1:10" s="1" customFormat="1" ht="19.5" customHeight="1">
      <c r="A8" s="640"/>
      <c r="B8" s="640"/>
      <c r="C8" s="64" t="s">
        <v>166</v>
      </c>
      <c r="D8" s="110"/>
      <c r="E8" s="110"/>
      <c r="F8" s="109">
        <v>0</v>
      </c>
      <c r="G8" s="92">
        <v>0</v>
      </c>
      <c r="H8" s="92">
        <v>0</v>
      </c>
      <c r="I8" s="108">
        <v>0</v>
      </c>
    </row>
    <row r="9" spans="1:10" s="1" customFormat="1" ht="7.5" customHeight="1"/>
    <row r="10" spans="1:10" s="1" customFormat="1" ht="12" customHeight="1">
      <c r="A10" s="641" t="s">
        <v>140</v>
      </c>
      <c r="B10" s="641"/>
      <c r="C10" s="642" t="s">
        <v>139</v>
      </c>
      <c r="D10" s="589">
        <v>1419593.81</v>
      </c>
      <c r="E10" s="59" t="s">
        <v>8</v>
      </c>
      <c r="F10" s="57">
        <v>23718017.629999988</v>
      </c>
      <c r="G10" s="57">
        <v>22070597.909999996</v>
      </c>
      <c r="H10" s="57">
        <v>21802969.259999998</v>
      </c>
      <c r="I10" s="60">
        <v>21757365.919999998</v>
      </c>
    </row>
    <row r="11" spans="1:10" s="1" customFormat="1" ht="12" customHeight="1">
      <c r="A11" s="641"/>
      <c r="B11" s="641"/>
      <c r="C11" s="642"/>
      <c r="D11" s="589"/>
      <c r="E11" s="54" t="s">
        <v>53</v>
      </c>
      <c r="F11" s="55"/>
      <c r="G11" s="53">
        <v>3246288.6599999997</v>
      </c>
      <c r="H11" s="53">
        <v>1909004.5799999998</v>
      </c>
      <c r="I11" s="52">
        <v>134000</v>
      </c>
    </row>
    <row r="12" spans="1:10" s="1" customFormat="1" ht="12" customHeight="1">
      <c r="A12" s="641"/>
      <c r="B12" s="641"/>
      <c r="C12" s="642"/>
      <c r="D12" s="589"/>
      <c r="E12" s="54" t="s">
        <v>52</v>
      </c>
      <c r="F12" s="53">
        <v>178907.74</v>
      </c>
      <c r="G12" s="53">
        <v>0</v>
      </c>
      <c r="H12" s="53">
        <v>0</v>
      </c>
      <c r="I12" s="52">
        <v>0</v>
      </c>
    </row>
    <row r="13" spans="1:10" s="1" customFormat="1" ht="12" customHeight="1">
      <c r="A13" s="641"/>
      <c r="B13" s="641"/>
      <c r="C13" s="642"/>
      <c r="D13" s="589"/>
      <c r="E13" s="51" t="s">
        <v>15</v>
      </c>
      <c r="F13" s="50">
        <v>24695944.800000001</v>
      </c>
      <c r="G13" s="50">
        <v>23490191.719999995</v>
      </c>
      <c r="H13" s="49"/>
      <c r="I13" s="48"/>
    </row>
    <row r="14" spans="1:10" s="1" customFormat="1" ht="7.5" customHeight="1">
      <c r="A14" s="643"/>
      <c r="B14" s="643"/>
      <c r="C14" s="107"/>
      <c r="D14" s="106"/>
      <c r="E14" s="66"/>
      <c r="F14" s="66"/>
      <c r="G14" s="66"/>
      <c r="H14" s="66"/>
      <c r="I14" s="66"/>
    </row>
    <row r="15" spans="1:10" s="1" customFormat="1" ht="12" customHeight="1">
      <c r="A15" s="641" t="s">
        <v>133</v>
      </c>
      <c r="B15" s="641"/>
      <c r="C15" s="642" t="s">
        <v>132</v>
      </c>
      <c r="D15" s="589">
        <v>305936.42999999993</v>
      </c>
      <c r="E15" s="59" t="s">
        <v>8</v>
      </c>
      <c r="F15" s="57">
        <v>2284952.96</v>
      </c>
      <c r="G15" s="57">
        <v>1275830.48</v>
      </c>
      <c r="H15" s="57">
        <v>1212473.3900000001</v>
      </c>
      <c r="I15" s="60">
        <v>1309442.73</v>
      </c>
    </row>
    <row r="16" spans="1:10" s="1" customFormat="1" ht="12" customHeight="1">
      <c r="A16" s="641"/>
      <c r="B16" s="641"/>
      <c r="C16" s="642"/>
      <c r="D16" s="589"/>
      <c r="E16" s="54" t="s">
        <v>53</v>
      </c>
      <c r="F16" s="55"/>
      <c r="G16" s="53">
        <v>289299.79000000004</v>
      </c>
      <c r="H16" s="53">
        <v>77141.42</v>
      </c>
      <c r="I16" s="52">
        <v>0</v>
      </c>
    </row>
    <row r="17" spans="1:9" s="1" customFormat="1" ht="12" customHeight="1">
      <c r="A17" s="641"/>
      <c r="B17" s="641"/>
      <c r="C17" s="642"/>
      <c r="D17" s="589"/>
      <c r="E17" s="54" t="s">
        <v>52</v>
      </c>
      <c r="F17" s="53">
        <v>0</v>
      </c>
      <c r="G17" s="53">
        <v>0</v>
      </c>
      <c r="H17" s="53">
        <v>0</v>
      </c>
      <c r="I17" s="52">
        <v>0</v>
      </c>
    </row>
    <row r="18" spans="1:9" s="1" customFormat="1" ht="12" customHeight="1">
      <c r="A18" s="641"/>
      <c r="B18" s="641"/>
      <c r="C18" s="642"/>
      <c r="D18" s="589"/>
      <c r="E18" s="51" t="s">
        <v>15</v>
      </c>
      <c r="F18" s="50">
        <v>2418270.4500000002</v>
      </c>
      <c r="G18" s="50">
        <v>1581766.91</v>
      </c>
      <c r="H18" s="49"/>
      <c r="I18" s="48"/>
    </row>
    <row r="19" spans="1:9" s="1" customFormat="1" ht="7.5" customHeight="1">
      <c r="A19" s="643"/>
      <c r="B19" s="643"/>
      <c r="C19" s="107"/>
      <c r="D19" s="106"/>
      <c r="E19" s="66"/>
      <c r="F19" s="66"/>
      <c r="G19" s="66"/>
      <c r="H19" s="66"/>
      <c r="I19" s="66"/>
    </row>
    <row r="20" spans="1:9" s="1" customFormat="1" ht="12" customHeight="1">
      <c r="A20" s="641" t="s">
        <v>128</v>
      </c>
      <c r="B20" s="641"/>
      <c r="C20" s="642" t="s">
        <v>127</v>
      </c>
      <c r="D20" s="589">
        <v>0</v>
      </c>
      <c r="E20" s="59" t="s">
        <v>8</v>
      </c>
      <c r="F20" s="57">
        <v>200000</v>
      </c>
      <c r="G20" s="57">
        <v>0</v>
      </c>
      <c r="H20" s="57">
        <v>0</v>
      </c>
      <c r="I20" s="60">
        <v>0</v>
      </c>
    </row>
    <row r="21" spans="1:9" s="1" customFormat="1" ht="12" customHeight="1">
      <c r="A21" s="641"/>
      <c r="B21" s="641"/>
      <c r="C21" s="642"/>
      <c r="D21" s="589"/>
      <c r="E21" s="54" t="s">
        <v>53</v>
      </c>
      <c r="F21" s="55"/>
      <c r="G21" s="53">
        <v>0</v>
      </c>
      <c r="H21" s="53">
        <v>0</v>
      </c>
      <c r="I21" s="52">
        <v>0</v>
      </c>
    </row>
    <row r="22" spans="1:9" s="1" customFormat="1" ht="12" customHeight="1">
      <c r="A22" s="641"/>
      <c r="B22" s="641"/>
      <c r="C22" s="642"/>
      <c r="D22" s="589"/>
      <c r="E22" s="54" t="s">
        <v>52</v>
      </c>
      <c r="F22" s="53" t="s">
        <v>12</v>
      </c>
      <c r="G22" s="53" t="s">
        <v>12</v>
      </c>
      <c r="H22" s="53" t="s">
        <v>12</v>
      </c>
      <c r="I22" s="52" t="s">
        <v>12</v>
      </c>
    </row>
    <row r="23" spans="1:9" s="1" customFormat="1" ht="12" customHeight="1">
      <c r="A23" s="641"/>
      <c r="B23" s="641"/>
      <c r="C23" s="642"/>
      <c r="D23" s="589"/>
      <c r="E23" s="51" t="s">
        <v>15</v>
      </c>
      <c r="F23" s="50">
        <v>200000</v>
      </c>
      <c r="G23" s="50">
        <v>0</v>
      </c>
      <c r="H23" s="49"/>
      <c r="I23" s="48"/>
    </row>
    <row r="24" spans="1:9" s="1" customFormat="1" ht="7.5" customHeight="1">
      <c r="A24" s="643"/>
      <c r="B24" s="643"/>
      <c r="C24" s="107"/>
      <c r="D24" s="106"/>
      <c r="E24" s="66"/>
      <c r="F24" s="66"/>
      <c r="G24" s="66"/>
      <c r="H24" s="66"/>
      <c r="I24" s="66"/>
    </row>
    <row r="25" spans="1:9" s="1" customFormat="1" ht="12" customHeight="1">
      <c r="A25" s="641" t="s">
        <v>123</v>
      </c>
      <c r="B25" s="641"/>
      <c r="C25" s="642" t="s">
        <v>122</v>
      </c>
      <c r="D25" s="589">
        <v>0</v>
      </c>
      <c r="E25" s="59" t="s">
        <v>8</v>
      </c>
      <c r="F25" s="57">
        <v>250000</v>
      </c>
      <c r="G25" s="57">
        <v>0</v>
      </c>
      <c r="H25" s="57">
        <v>0</v>
      </c>
      <c r="I25" s="60">
        <v>0</v>
      </c>
    </row>
    <row r="26" spans="1:9" s="1" customFormat="1" ht="12" customHeight="1">
      <c r="A26" s="641"/>
      <c r="B26" s="641"/>
      <c r="C26" s="642"/>
      <c r="D26" s="589"/>
      <c r="E26" s="54" t="s">
        <v>53</v>
      </c>
      <c r="F26" s="55"/>
      <c r="G26" s="53">
        <v>0</v>
      </c>
      <c r="H26" s="53">
        <v>0</v>
      </c>
      <c r="I26" s="52">
        <v>0</v>
      </c>
    </row>
    <row r="27" spans="1:9" s="1" customFormat="1" ht="12" customHeight="1">
      <c r="A27" s="641"/>
      <c r="B27" s="641"/>
      <c r="C27" s="642"/>
      <c r="D27" s="589"/>
      <c r="E27" s="54" t="s">
        <v>52</v>
      </c>
      <c r="F27" s="53" t="s">
        <v>12</v>
      </c>
      <c r="G27" s="53" t="s">
        <v>12</v>
      </c>
      <c r="H27" s="53" t="s">
        <v>12</v>
      </c>
      <c r="I27" s="52" t="s">
        <v>12</v>
      </c>
    </row>
    <row r="28" spans="1:9" s="1" customFormat="1" ht="12" customHeight="1">
      <c r="A28" s="641"/>
      <c r="B28" s="641"/>
      <c r="C28" s="642"/>
      <c r="D28" s="589"/>
      <c r="E28" s="51" t="s">
        <v>15</v>
      </c>
      <c r="F28" s="50">
        <v>250000</v>
      </c>
      <c r="G28" s="50">
        <v>0</v>
      </c>
      <c r="H28" s="49"/>
      <c r="I28" s="48"/>
    </row>
    <row r="29" spans="1:9" s="1" customFormat="1" ht="7.5" customHeight="1">
      <c r="A29" s="643"/>
      <c r="B29" s="643"/>
      <c r="C29" s="107"/>
      <c r="D29" s="106"/>
      <c r="E29" s="66"/>
      <c r="F29" s="66"/>
      <c r="G29" s="66"/>
      <c r="H29" s="66"/>
      <c r="I29" s="66"/>
    </row>
    <row r="30" spans="1:9" s="1" customFormat="1" ht="12" customHeight="1">
      <c r="A30" s="641" t="s">
        <v>118</v>
      </c>
      <c r="B30" s="641"/>
      <c r="C30" s="642" t="s">
        <v>117</v>
      </c>
      <c r="D30" s="589">
        <v>7988.76</v>
      </c>
      <c r="E30" s="59" t="s">
        <v>8</v>
      </c>
      <c r="F30" s="57">
        <v>13400</v>
      </c>
      <c r="G30" s="57">
        <v>13400</v>
      </c>
      <c r="H30" s="57">
        <v>13400</v>
      </c>
      <c r="I30" s="60">
        <v>13400</v>
      </c>
    </row>
    <row r="31" spans="1:9" s="1" customFormat="1" ht="12" customHeight="1">
      <c r="A31" s="641"/>
      <c r="B31" s="641"/>
      <c r="C31" s="642"/>
      <c r="D31" s="589"/>
      <c r="E31" s="54" t="s">
        <v>53</v>
      </c>
      <c r="F31" s="55"/>
      <c r="G31" s="53">
        <v>3279.06</v>
      </c>
      <c r="H31" s="53">
        <v>0</v>
      </c>
      <c r="I31" s="52">
        <v>0</v>
      </c>
    </row>
    <row r="32" spans="1:9" s="1" customFormat="1" ht="12" customHeight="1">
      <c r="A32" s="641"/>
      <c r="B32" s="641"/>
      <c r="C32" s="642"/>
      <c r="D32" s="589"/>
      <c r="E32" s="54" t="s">
        <v>52</v>
      </c>
      <c r="F32" s="53" t="s">
        <v>12</v>
      </c>
      <c r="G32" s="53" t="s">
        <v>12</v>
      </c>
      <c r="H32" s="53" t="s">
        <v>12</v>
      </c>
      <c r="I32" s="52" t="s">
        <v>12</v>
      </c>
    </row>
    <row r="33" spans="1:9" s="1" customFormat="1" ht="12" customHeight="1">
      <c r="A33" s="641"/>
      <c r="B33" s="641"/>
      <c r="C33" s="642"/>
      <c r="D33" s="589"/>
      <c r="E33" s="51" t="s">
        <v>15</v>
      </c>
      <c r="F33" s="50">
        <v>18178.14</v>
      </c>
      <c r="G33" s="50">
        <v>21388.76</v>
      </c>
      <c r="H33" s="49"/>
      <c r="I33" s="48"/>
    </row>
    <row r="34" spans="1:9" s="1" customFormat="1" ht="7.5" customHeight="1">
      <c r="A34" s="643"/>
      <c r="B34" s="643"/>
      <c r="C34" s="107"/>
      <c r="D34" s="106"/>
      <c r="E34" s="66"/>
      <c r="F34" s="66"/>
      <c r="G34" s="66"/>
      <c r="H34" s="66"/>
      <c r="I34" s="66"/>
    </row>
    <row r="35" spans="1:9" s="1" customFormat="1" ht="12" customHeight="1">
      <c r="A35" s="641" t="s">
        <v>113</v>
      </c>
      <c r="B35" s="641"/>
      <c r="C35" s="642" t="s">
        <v>112</v>
      </c>
      <c r="D35" s="589">
        <v>0</v>
      </c>
      <c r="E35" s="59" t="s">
        <v>8</v>
      </c>
      <c r="F35" s="57">
        <v>16965</v>
      </c>
      <c r="G35" s="57">
        <v>7000</v>
      </c>
      <c r="H35" s="57">
        <v>6000</v>
      </c>
      <c r="I35" s="60">
        <v>6000</v>
      </c>
    </row>
    <row r="36" spans="1:9" s="1" customFormat="1" ht="12" customHeight="1">
      <c r="A36" s="641"/>
      <c r="B36" s="641"/>
      <c r="C36" s="642"/>
      <c r="D36" s="589"/>
      <c r="E36" s="54" t="s">
        <v>53</v>
      </c>
      <c r="F36" s="55"/>
      <c r="G36" s="53">
        <v>0</v>
      </c>
      <c r="H36" s="53">
        <v>0</v>
      </c>
      <c r="I36" s="52">
        <v>0</v>
      </c>
    </row>
    <row r="37" spans="1:9" s="1" customFormat="1" ht="12" customHeight="1">
      <c r="A37" s="641"/>
      <c r="B37" s="641"/>
      <c r="C37" s="642"/>
      <c r="D37" s="589"/>
      <c r="E37" s="54" t="s">
        <v>52</v>
      </c>
      <c r="F37" s="53" t="s">
        <v>12</v>
      </c>
      <c r="G37" s="53" t="s">
        <v>12</v>
      </c>
      <c r="H37" s="53" t="s">
        <v>12</v>
      </c>
      <c r="I37" s="52" t="s">
        <v>12</v>
      </c>
    </row>
    <row r="38" spans="1:9" s="1" customFormat="1" ht="12" customHeight="1">
      <c r="A38" s="641"/>
      <c r="B38" s="641"/>
      <c r="C38" s="642"/>
      <c r="D38" s="589"/>
      <c r="E38" s="51" t="s">
        <v>15</v>
      </c>
      <c r="F38" s="50">
        <v>16965</v>
      </c>
      <c r="G38" s="50">
        <v>7000</v>
      </c>
      <c r="H38" s="49"/>
      <c r="I38" s="48"/>
    </row>
    <row r="39" spans="1:9" s="1" customFormat="1" ht="7.5" customHeight="1">
      <c r="A39" s="643"/>
      <c r="B39" s="643"/>
      <c r="C39" s="107"/>
      <c r="D39" s="106"/>
      <c r="E39" s="66"/>
      <c r="F39" s="66"/>
      <c r="G39" s="66"/>
      <c r="H39" s="66"/>
      <c r="I39" s="66"/>
    </row>
    <row r="40" spans="1:9" s="1" customFormat="1" ht="12" customHeight="1">
      <c r="A40" s="641" t="s">
        <v>102</v>
      </c>
      <c r="B40" s="641"/>
      <c r="C40" s="642" t="s">
        <v>101</v>
      </c>
      <c r="D40" s="589">
        <v>0</v>
      </c>
      <c r="E40" s="59" t="s">
        <v>8</v>
      </c>
      <c r="F40" s="57">
        <v>92725.55</v>
      </c>
      <c r="G40" s="57">
        <v>6000</v>
      </c>
      <c r="H40" s="57">
        <v>6000</v>
      </c>
      <c r="I40" s="60">
        <v>4600</v>
      </c>
    </row>
    <row r="41" spans="1:9" s="1" customFormat="1" ht="12" customHeight="1">
      <c r="A41" s="641"/>
      <c r="B41" s="641"/>
      <c r="C41" s="642"/>
      <c r="D41" s="589"/>
      <c r="E41" s="54" t="s">
        <v>53</v>
      </c>
      <c r="F41" s="55"/>
      <c r="G41" s="53">
        <v>0</v>
      </c>
      <c r="H41" s="53">
        <v>0</v>
      </c>
      <c r="I41" s="52">
        <v>0</v>
      </c>
    </row>
    <row r="42" spans="1:9" s="1" customFormat="1" ht="12" customHeight="1">
      <c r="A42" s="641"/>
      <c r="B42" s="641"/>
      <c r="C42" s="642"/>
      <c r="D42" s="589"/>
      <c r="E42" s="54" t="s">
        <v>52</v>
      </c>
      <c r="F42" s="53" t="s">
        <v>12</v>
      </c>
      <c r="G42" s="53" t="s">
        <v>12</v>
      </c>
      <c r="H42" s="53" t="s">
        <v>12</v>
      </c>
      <c r="I42" s="52" t="s">
        <v>12</v>
      </c>
    </row>
    <row r="43" spans="1:9" s="1" customFormat="1" ht="12" customHeight="1">
      <c r="A43" s="641"/>
      <c r="B43" s="641"/>
      <c r="C43" s="642"/>
      <c r="D43" s="589"/>
      <c r="E43" s="51" t="s">
        <v>15</v>
      </c>
      <c r="F43" s="50">
        <v>92725.55</v>
      </c>
      <c r="G43" s="50">
        <v>6000</v>
      </c>
      <c r="H43" s="49"/>
      <c r="I43" s="48"/>
    </row>
    <row r="44" spans="1:9" s="1" customFormat="1" ht="7.5" customHeight="1">
      <c r="A44" s="643"/>
      <c r="B44" s="643"/>
      <c r="C44" s="107"/>
      <c r="D44" s="106"/>
      <c r="E44" s="66"/>
      <c r="F44" s="66"/>
      <c r="G44" s="66"/>
      <c r="H44" s="66"/>
      <c r="I44" s="66"/>
    </row>
    <row r="45" spans="1:9" s="1" customFormat="1" ht="12" customHeight="1">
      <c r="A45" s="641" t="s">
        <v>95</v>
      </c>
      <c r="B45" s="641"/>
      <c r="C45" s="642" t="s">
        <v>94</v>
      </c>
      <c r="D45" s="589">
        <v>0</v>
      </c>
      <c r="E45" s="59" t="s">
        <v>8</v>
      </c>
      <c r="F45" s="57">
        <v>150565.78</v>
      </c>
      <c r="G45" s="57">
        <v>150000</v>
      </c>
      <c r="H45" s="57">
        <v>150000</v>
      </c>
      <c r="I45" s="60">
        <v>150000</v>
      </c>
    </row>
    <row r="46" spans="1:9" s="1" customFormat="1" ht="12" customHeight="1">
      <c r="A46" s="641"/>
      <c r="B46" s="641"/>
      <c r="C46" s="642"/>
      <c r="D46" s="589"/>
      <c r="E46" s="54" t="s">
        <v>53</v>
      </c>
      <c r="F46" s="55"/>
      <c r="G46" s="53">
        <v>0</v>
      </c>
      <c r="H46" s="53">
        <v>0</v>
      </c>
      <c r="I46" s="52">
        <v>0</v>
      </c>
    </row>
    <row r="47" spans="1:9" s="1" customFormat="1" ht="12" customHeight="1">
      <c r="A47" s="641"/>
      <c r="B47" s="641"/>
      <c r="C47" s="642"/>
      <c r="D47" s="589"/>
      <c r="E47" s="54" t="s">
        <v>52</v>
      </c>
      <c r="F47" s="53" t="s">
        <v>12</v>
      </c>
      <c r="G47" s="53" t="s">
        <v>12</v>
      </c>
      <c r="H47" s="53" t="s">
        <v>12</v>
      </c>
      <c r="I47" s="52" t="s">
        <v>12</v>
      </c>
    </row>
    <row r="48" spans="1:9" s="1" customFormat="1" ht="12" customHeight="1">
      <c r="A48" s="641"/>
      <c r="B48" s="641"/>
      <c r="C48" s="642"/>
      <c r="D48" s="589"/>
      <c r="E48" s="51" t="s">
        <v>15</v>
      </c>
      <c r="F48" s="50">
        <v>150565.78</v>
      </c>
      <c r="G48" s="50">
        <v>150000</v>
      </c>
      <c r="H48" s="49"/>
      <c r="I48" s="48"/>
    </row>
    <row r="49" spans="1:9" s="1" customFormat="1" ht="7.5" customHeight="1">
      <c r="A49" s="643"/>
      <c r="B49" s="643"/>
      <c r="C49" s="107"/>
      <c r="D49" s="106"/>
      <c r="E49" s="66"/>
      <c r="F49" s="66"/>
      <c r="G49" s="66"/>
      <c r="H49" s="66"/>
      <c r="I49" s="66"/>
    </row>
    <row r="50" spans="1:9" s="1" customFormat="1" ht="12" customHeight="1">
      <c r="A50" s="641" t="s">
        <v>90</v>
      </c>
      <c r="B50" s="641"/>
      <c r="C50" s="642" t="s">
        <v>89</v>
      </c>
      <c r="D50" s="589">
        <v>0</v>
      </c>
      <c r="E50" s="59" t="s">
        <v>8</v>
      </c>
      <c r="F50" s="57">
        <v>100000</v>
      </c>
      <c r="G50" s="57">
        <v>100000</v>
      </c>
      <c r="H50" s="57">
        <v>100000</v>
      </c>
      <c r="I50" s="60">
        <v>100000</v>
      </c>
    </row>
    <row r="51" spans="1:9" s="1" customFormat="1" ht="12" customHeight="1">
      <c r="A51" s="641"/>
      <c r="B51" s="641"/>
      <c r="C51" s="642"/>
      <c r="D51" s="589"/>
      <c r="E51" s="54" t="s">
        <v>53</v>
      </c>
      <c r="F51" s="55"/>
      <c r="G51" s="53">
        <v>0</v>
      </c>
      <c r="H51" s="53">
        <v>0</v>
      </c>
      <c r="I51" s="52">
        <v>0</v>
      </c>
    </row>
    <row r="52" spans="1:9" s="1" customFormat="1" ht="12" customHeight="1">
      <c r="A52" s="641"/>
      <c r="B52" s="641"/>
      <c r="C52" s="642"/>
      <c r="D52" s="589"/>
      <c r="E52" s="54" t="s">
        <v>52</v>
      </c>
      <c r="F52" s="53" t="s">
        <v>12</v>
      </c>
      <c r="G52" s="53" t="s">
        <v>12</v>
      </c>
      <c r="H52" s="53" t="s">
        <v>12</v>
      </c>
      <c r="I52" s="52" t="s">
        <v>12</v>
      </c>
    </row>
    <row r="53" spans="1:9" s="1" customFormat="1" ht="12" customHeight="1">
      <c r="A53" s="641"/>
      <c r="B53" s="641"/>
      <c r="C53" s="642"/>
      <c r="D53" s="589"/>
      <c r="E53" s="51" t="s">
        <v>15</v>
      </c>
      <c r="F53" s="50">
        <v>100000</v>
      </c>
      <c r="G53" s="50">
        <v>100000</v>
      </c>
      <c r="H53" s="49"/>
      <c r="I53" s="48"/>
    </row>
    <row r="54" spans="1:9" s="1" customFormat="1" ht="7.5" customHeight="1">
      <c r="A54" s="643"/>
      <c r="B54" s="643"/>
      <c r="C54" s="107"/>
      <c r="D54" s="106"/>
      <c r="E54" s="66"/>
      <c r="F54" s="66"/>
      <c r="G54" s="66"/>
      <c r="H54" s="66"/>
      <c r="I54" s="66"/>
    </row>
    <row r="55" spans="1:9" s="1" customFormat="1" ht="12" customHeight="1">
      <c r="A55" s="641" t="s">
        <v>85</v>
      </c>
      <c r="B55" s="641"/>
      <c r="C55" s="642" t="s">
        <v>84</v>
      </c>
      <c r="D55" s="589">
        <v>0</v>
      </c>
      <c r="E55" s="59" t="s">
        <v>8</v>
      </c>
      <c r="F55" s="57">
        <v>62000</v>
      </c>
      <c r="G55" s="57">
        <v>62000</v>
      </c>
      <c r="H55" s="57">
        <v>62000</v>
      </c>
      <c r="I55" s="60">
        <v>62000</v>
      </c>
    </row>
    <row r="56" spans="1:9" s="1" customFormat="1" ht="12" customHeight="1">
      <c r="A56" s="641"/>
      <c r="B56" s="641"/>
      <c r="C56" s="642"/>
      <c r="D56" s="589"/>
      <c r="E56" s="54" t="s">
        <v>53</v>
      </c>
      <c r="F56" s="55"/>
      <c r="G56" s="53">
        <v>0</v>
      </c>
      <c r="H56" s="53">
        <v>0</v>
      </c>
      <c r="I56" s="52">
        <v>0</v>
      </c>
    </row>
    <row r="57" spans="1:9" s="1" customFormat="1" ht="12" customHeight="1">
      <c r="A57" s="641"/>
      <c r="B57" s="641"/>
      <c r="C57" s="642"/>
      <c r="D57" s="589"/>
      <c r="E57" s="54" t="s">
        <v>52</v>
      </c>
      <c r="F57" s="53" t="s">
        <v>12</v>
      </c>
      <c r="G57" s="53" t="s">
        <v>12</v>
      </c>
      <c r="H57" s="53" t="s">
        <v>12</v>
      </c>
      <c r="I57" s="52" t="s">
        <v>12</v>
      </c>
    </row>
    <row r="58" spans="1:9" s="1" customFormat="1" ht="12" customHeight="1">
      <c r="A58" s="641"/>
      <c r="B58" s="641"/>
      <c r="C58" s="642"/>
      <c r="D58" s="589"/>
      <c r="E58" s="51" t="s">
        <v>15</v>
      </c>
      <c r="F58" s="50">
        <v>62000</v>
      </c>
      <c r="G58" s="50">
        <v>62000</v>
      </c>
      <c r="H58" s="49"/>
      <c r="I58" s="48"/>
    </row>
    <row r="59" spans="1:9" s="1" customFormat="1" ht="7.5" customHeight="1">
      <c r="A59" s="643"/>
      <c r="B59" s="643"/>
      <c r="C59" s="107"/>
      <c r="D59" s="106"/>
      <c r="E59" s="66"/>
      <c r="F59" s="66"/>
      <c r="G59" s="66"/>
      <c r="H59" s="66"/>
      <c r="I59" s="66"/>
    </row>
    <row r="60" spans="1:9" s="1" customFormat="1" ht="12" customHeight="1">
      <c r="A60" s="641" t="s">
        <v>68</v>
      </c>
      <c r="B60" s="641"/>
      <c r="C60" s="642" t="s">
        <v>67</v>
      </c>
      <c r="D60" s="589">
        <v>0</v>
      </c>
      <c r="E60" s="59" t="s">
        <v>8</v>
      </c>
      <c r="F60" s="57">
        <v>5323595.7200000007</v>
      </c>
      <c r="G60" s="57">
        <v>110810</v>
      </c>
      <c r="H60" s="57">
        <v>182010</v>
      </c>
      <c r="I60" s="60">
        <v>120810</v>
      </c>
    </row>
    <row r="61" spans="1:9" s="1" customFormat="1" ht="12" customHeight="1">
      <c r="A61" s="641"/>
      <c r="B61" s="641"/>
      <c r="C61" s="642"/>
      <c r="D61" s="589"/>
      <c r="E61" s="54" t="s">
        <v>53</v>
      </c>
      <c r="F61" s="55"/>
      <c r="G61" s="53">
        <v>0</v>
      </c>
      <c r="H61" s="53">
        <v>0</v>
      </c>
      <c r="I61" s="52">
        <v>0</v>
      </c>
    </row>
    <row r="62" spans="1:9" s="1" customFormat="1" ht="12" customHeight="1">
      <c r="A62" s="641"/>
      <c r="B62" s="641"/>
      <c r="C62" s="642"/>
      <c r="D62" s="589"/>
      <c r="E62" s="54" t="s">
        <v>52</v>
      </c>
      <c r="F62" s="53" t="s">
        <v>12</v>
      </c>
      <c r="G62" s="53" t="s">
        <v>12</v>
      </c>
      <c r="H62" s="53" t="s">
        <v>12</v>
      </c>
      <c r="I62" s="52" t="s">
        <v>12</v>
      </c>
    </row>
    <row r="63" spans="1:9" s="1" customFormat="1" ht="12" customHeight="1">
      <c r="A63" s="641"/>
      <c r="B63" s="641"/>
      <c r="C63" s="642"/>
      <c r="D63" s="589"/>
      <c r="E63" s="51" t="s">
        <v>15</v>
      </c>
      <c r="F63" s="50">
        <v>5323595.7200000007</v>
      </c>
      <c r="G63" s="50">
        <v>110810</v>
      </c>
      <c r="H63" s="49"/>
      <c r="I63" s="48"/>
    </row>
    <row r="64" spans="1:9" s="1" customFormat="1" ht="7.5" customHeight="1">
      <c r="A64" s="643"/>
      <c r="B64" s="643"/>
      <c r="C64" s="107"/>
      <c r="D64" s="106"/>
      <c r="E64" s="66"/>
      <c r="F64" s="66"/>
      <c r="G64" s="66"/>
      <c r="H64" s="66"/>
      <c r="I64" s="66"/>
    </row>
    <row r="65" spans="1:9" s="1" customFormat="1" ht="12" customHeight="1">
      <c r="A65" s="641" t="s">
        <v>57</v>
      </c>
      <c r="B65" s="641"/>
      <c r="C65" s="642" t="s">
        <v>56</v>
      </c>
      <c r="D65" s="589">
        <v>0</v>
      </c>
      <c r="E65" s="59" t="s">
        <v>8</v>
      </c>
      <c r="F65" s="57">
        <v>5320950</v>
      </c>
      <c r="G65" s="57">
        <v>5316949.3499999996</v>
      </c>
      <c r="H65" s="57">
        <v>5316949.3499999996</v>
      </c>
      <c r="I65" s="60">
        <v>5316949.3499999996</v>
      </c>
    </row>
    <row r="66" spans="1:9" s="1" customFormat="1" ht="12" customHeight="1">
      <c r="A66" s="641"/>
      <c r="B66" s="641"/>
      <c r="C66" s="642"/>
      <c r="D66" s="589"/>
      <c r="E66" s="54" t="s">
        <v>53</v>
      </c>
      <c r="F66" s="55"/>
      <c r="G66" s="53">
        <v>0</v>
      </c>
      <c r="H66" s="53">
        <v>0</v>
      </c>
      <c r="I66" s="52">
        <v>0</v>
      </c>
    </row>
    <row r="67" spans="1:9" s="1" customFormat="1" ht="12" customHeight="1">
      <c r="A67" s="641"/>
      <c r="B67" s="641"/>
      <c r="C67" s="642"/>
      <c r="D67" s="589"/>
      <c r="E67" s="54" t="s">
        <v>52</v>
      </c>
      <c r="F67" s="53" t="s">
        <v>12</v>
      </c>
      <c r="G67" s="53" t="s">
        <v>12</v>
      </c>
      <c r="H67" s="53" t="s">
        <v>12</v>
      </c>
      <c r="I67" s="52" t="s">
        <v>12</v>
      </c>
    </row>
    <row r="68" spans="1:9" s="1" customFormat="1" ht="12" customHeight="1">
      <c r="A68" s="641"/>
      <c r="B68" s="641"/>
      <c r="C68" s="642"/>
      <c r="D68" s="589"/>
      <c r="E68" s="51" t="s">
        <v>15</v>
      </c>
      <c r="F68" s="50">
        <v>5320950</v>
      </c>
      <c r="G68" s="50">
        <v>5316949.3499999996</v>
      </c>
      <c r="H68" s="49"/>
      <c r="I68" s="48"/>
    </row>
    <row r="69" spans="1:9" s="1" customFormat="1" ht="7.5" customHeight="1">
      <c r="A69" s="643"/>
      <c r="B69" s="643"/>
      <c r="C69" s="107"/>
      <c r="D69" s="106"/>
      <c r="E69" s="66"/>
      <c r="F69" s="66"/>
      <c r="G69" s="66"/>
      <c r="H69" s="66"/>
      <c r="I69" s="66"/>
    </row>
    <row r="70" spans="1:9" s="1" customFormat="1" ht="12" customHeight="1">
      <c r="A70" s="644" t="s">
        <v>55</v>
      </c>
      <c r="B70" s="644"/>
      <c r="C70" s="594"/>
      <c r="D70" s="589">
        <v>1733519</v>
      </c>
      <c r="E70" s="59" t="s">
        <v>8</v>
      </c>
      <c r="F70" s="57">
        <v>37533172.639999993</v>
      </c>
      <c r="G70" s="57">
        <v>29112587.739999998</v>
      </c>
      <c r="H70" s="57">
        <v>28851802.000000004</v>
      </c>
      <c r="I70" s="60">
        <v>28840568</v>
      </c>
    </row>
    <row r="71" spans="1:9" s="1" customFormat="1" ht="12" customHeight="1">
      <c r="A71" s="644"/>
      <c r="B71" s="644"/>
      <c r="C71" s="594"/>
      <c r="D71" s="589"/>
      <c r="E71" s="54" t="s">
        <v>53</v>
      </c>
      <c r="F71" s="55"/>
      <c r="G71" s="53">
        <v>3538867.5100000012</v>
      </c>
      <c r="H71" s="53">
        <v>1986145.9999999995</v>
      </c>
      <c r="I71" s="52">
        <v>134000</v>
      </c>
    </row>
    <row r="72" spans="1:9" s="1" customFormat="1" ht="12" customHeight="1">
      <c r="A72" s="644"/>
      <c r="B72" s="644"/>
      <c r="C72" s="594"/>
      <c r="D72" s="589"/>
      <c r="E72" s="54" t="s">
        <v>52</v>
      </c>
      <c r="F72" s="53">
        <v>178907.74</v>
      </c>
      <c r="G72" s="53">
        <v>0</v>
      </c>
      <c r="H72" s="53">
        <v>0</v>
      </c>
      <c r="I72" s="52">
        <v>0</v>
      </c>
    </row>
    <row r="73" spans="1:9" s="1" customFormat="1" ht="12" customHeight="1">
      <c r="A73" s="644"/>
      <c r="B73" s="644"/>
      <c r="C73" s="594"/>
      <c r="D73" s="589"/>
      <c r="E73" s="51" t="s">
        <v>15</v>
      </c>
      <c r="F73" s="50">
        <v>38649195.439999998</v>
      </c>
      <c r="G73" s="50">
        <v>30846106.740000002</v>
      </c>
      <c r="H73" s="49"/>
      <c r="I73" s="48"/>
    </row>
    <row r="74" spans="1:9" s="1" customFormat="1" ht="8.25" customHeight="1"/>
    <row r="75" spans="1:9" s="1" customFormat="1" ht="12" customHeight="1">
      <c r="A75" s="644" t="s">
        <v>54</v>
      </c>
      <c r="B75" s="644"/>
      <c r="C75" s="644"/>
      <c r="D75" s="589">
        <v>1733519</v>
      </c>
      <c r="E75" s="59" t="s">
        <v>8</v>
      </c>
      <c r="F75" s="58">
        <v>37533172.639999993</v>
      </c>
      <c r="G75" s="57">
        <v>29112587.739999998</v>
      </c>
      <c r="H75" s="57">
        <v>28851802.000000004</v>
      </c>
      <c r="I75" s="60">
        <v>28840568</v>
      </c>
    </row>
    <row r="76" spans="1:9" s="1" customFormat="1" ht="12" customHeight="1">
      <c r="A76" s="644"/>
      <c r="B76" s="644"/>
      <c r="C76" s="644"/>
      <c r="D76" s="589"/>
      <c r="E76" s="54" t="s">
        <v>53</v>
      </c>
      <c r="F76" s="55"/>
      <c r="G76" s="53">
        <v>3538867.5100000012</v>
      </c>
      <c r="H76" s="53">
        <v>1986145.9999999995</v>
      </c>
      <c r="I76" s="52">
        <v>134000</v>
      </c>
    </row>
    <row r="77" spans="1:9" s="1" customFormat="1" ht="12" customHeight="1">
      <c r="A77" s="644"/>
      <c r="B77" s="644"/>
      <c r="C77" s="644"/>
      <c r="D77" s="589"/>
      <c r="E77" s="54" t="s">
        <v>52</v>
      </c>
      <c r="F77" s="53">
        <v>178907.74</v>
      </c>
      <c r="G77" s="53">
        <v>0</v>
      </c>
      <c r="H77" s="53">
        <v>0</v>
      </c>
      <c r="I77" s="52">
        <v>0</v>
      </c>
    </row>
    <row r="78" spans="1:9" s="1" customFormat="1" ht="12" customHeight="1">
      <c r="A78" s="644"/>
      <c r="B78" s="644"/>
      <c r="C78" s="644"/>
      <c r="D78" s="589"/>
      <c r="E78" s="51" t="s">
        <v>15</v>
      </c>
      <c r="F78" s="50">
        <v>38649195.439999998</v>
      </c>
      <c r="G78" s="50">
        <v>30846106.740000002</v>
      </c>
      <c r="H78" s="49"/>
      <c r="I78" s="48"/>
    </row>
  </sheetData>
  <mergeCells count="57">
    <mergeCell ref="A75:C78"/>
    <mergeCell ref="D75:D78"/>
    <mergeCell ref="A2:J2"/>
    <mergeCell ref="A64:B64"/>
    <mergeCell ref="A65:B68"/>
    <mergeCell ref="C65:C68"/>
    <mergeCell ref="D65:D68"/>
    <mergeCell ref="A69:B69"/>
    <mergeCell ref="A70:B73"/>
    <mergeCell ref="C70:C73"/>
    <mergeCell ref="D70:D73"/>
    <mergeCell ref="A54:B54"/>
    <mergeCell ref="A55:B58"/>
    <mergeCell ref="C55:C58"/>
    <mergeCell ref="D55:D58"/>
    <mergeCell ref="A59:B59"/>
    <mergeCell ref="A60:B63"/>
    <mergeCell ref="C60:C63"/>
    <mergeCell ref="D60:D63"/>
    <mergeCell ref="A44:B44"/>
    <mergeCell ref="A45:B48"/>
    <mergeCell ref="C45:C48"/>
    <mergeCell ref="D45:D48"/>
    <mergeCell ref="A49:B49"/>
    <mergeCell ref="A50:B53"/>
    <mergeCell ref="C50:C53"/>
    <mergeCell ref="D50:D53"/>
    <mergeCell ref="A34:B34"/>
    <mergeCell ref="A35:B38"/>
    <mergeCell ref="C35:C38"/>
    <mergeCell ref="D35:D38"/>
    <mergeCell ref="A39:B39"/>
    <mergeCell ref="A40:B43"/>
    <mergeCell ref="C40:C43"/>
    <mergeCell ref="D40:D43"/>
    <mergeCell ref="A24:B24"/>
    <mergeCell ref="A25:B28"/>
    <mergeCell ref="C25:C28"/>
    <mergeCell ref="D25:D28"/>
    <mergeCell ref="A29:B29"/>
    <mergeCell ref="A30:B33"/>
    <mergeCell ref="C30:C33"/>
    <mergeCell ref="D30:D33"/>
    <mergeCell ref="A14:B14"/>
    <mergeCell ref="A15:B18"/>
    <mergeCell ref="C15:C18"/>
    <mergeCell ref="D15:D18"/>
    <mergeCell ref="A19:B19"/>
    <mergeCell ref="A20:B23"/>
    <mergeCell ref="C20:C23"/>
    <mergeCell ref="D20:D23"/>
    <mergeCell ref="A4:B4"/>
    <mergeCell ref="A7:B7"/>
    <mergeCell ref="A8:B8"/>
    <mergeCell ref="A10:B13"/>
    <mergeCell ref="C10:C13"/>
    <mergeCell ref="D10:D13"/>
  </mergeCells>
  <pageMargins left="0.78431372549019618" right="0.78431372549019618" top="0.98039215686274517" bottom="0.98039215686274517" header="0.50980392156862753" footer="0.50980392156862753"/>
  <pageSetup paperSize="9" orientation="landscape"/>
  <headerFooter alignWithMargins="0"/>
</worksheet>
</file>

<file path=xl/worksheets/sheet5.xml><?xml version="1.0" encoding="utf-8"?>
<worksheet xmlns="http://schemas.openxmlformats.org/spreadsheetml/2006/main" xmlns:r="http://schemas.openxmlformats.org/officeDocument/2006/relationships">
  <dimension ref="A1:J39"/>
  <sheetViews>
    <sheetView workbookViewId="0"/>
  </sheetViews>
  <sheetFormatPr defaultRowHeight="13.2"/>
  <cols>
    <col min="1" max="1" width="10.6640625" customWidth="1"/>
    <col min="2" max="2" width="2.109375" customWidth="1"/>
    <col min="3" max="3" width="27.88671875" customWidth="1"/>
    <col min="4" max="4" width="15.33203125" customWidth="1"/>
    <col min="5" max="5" width="23" customWidth="1"/>
    <col min="6" max="9" width="13.5546875" customWidth="1"/>
    <col min="10" max="10" width="0.33203125" customWidth="1"/>
  </cols>
  <sheetData>
    <row r="1" spans="1:10" s="1" customFormat="1" ht="9" customHeight="1"/>
    <row r="2" spans="1:10" s="1" customFormat="1" ht="25.5" customHeight="1">
      <c r="A2" s="572" t="s">
        <v>188</v>
      </c>
      <c r="B2" s="572"/>
      <c r="C2" s="572"/>
      <c r="D2" s="572"/>
      <c r="E2" s="572"/>
      <c r="F2" s="572"/>
      <c r="G2" s="572"/>
      <c r="H2" s="572"/>
      <c r="I2" s="572"/>
      <c r="J2" s="572"/>
    </row>
    <row r="3" spans="1:10" s="1" customFormat="1" ht="10.5" customHeight="1"/>
    <row r="4" spans="1:10" s="1" customFormat="1" ht="36" customHeight="1">
      <c r="A4" s="639" t="s">
        <v>175</v>
      </c>
      <c r="B4" s="639"/>
      <c r="C4" s="3" t="s">
        <v>1</v>
      </c>
      <c r="D4" s="2" t="s">
        <v>2</v>
      </c>
      <c r="E4" s="2"/>
      <c r="F4" s="2" t="s">
        <v>3</v>
      </c>
      <c r="G4" s="2" t="s">
        <v>4</v>
      </c>
      <c r="H4" s="2" t="s">
        <v>5</v>
      </c>
      <c r="I4" s="2" t="s">
        <v>6</v>
      </c>
    </row>
    <row r="5" spans="1:10" s="1" customFormat="1" ht="3" customHeight="1"/>
    <row r="6" spans="1:10" s="1" customFormat="1" ht="4.5" customHeight="1"/>
    <row r="7" spans="1:10" s="1" customFormat="1" ht="12" customHeight="1">
      <c r="A7" s="640"/>
      <c r="B7" s="640"/>
      <c r="C7" s="64" t="s">
        <v>167</v>
      </c>
      <c r="D7" s="110"/>
      <c r="E7" s="110"/>
      <c r="F7" s="109">
        <v>0</v>
      </c>
      <c r="G7" s="92">
        <v>0</v>
      </c>
      <c r="H7" s="92">
        <v>0</v>
      </c>
      <c r="I7" s="108">
        <v>0</v>
      </c>
    </row>
    <row r="8" spans="1:10" s="1" customFormat="1" ht="19.5" customHeight="1">
      <c r="A8" s="640"/>
      <c r="B8" s="640"/>
      <c r="C8" s="64" t="s">
        <v>166</v>
      </c>
      <c r="D8" s="110"/>
      <c r="E8" s="110"/>
      <c r="F8" s="109">
        <v>0</v>
      </c>
      <c r="G8" s="92">
        <v>0</v>
      </c>
      <c r="H8" s="92">
        <v>0</v>
      </c>
      <c r="I8" s="108">
        <v>0</v>
      </c>
    </row>
    <row r="9" spans="1:10" s="1" customFormat="1" ht="7.5" customHeight="1"/>
    <row r="10" spans="1:10" s="1" customFormat="1" ht="12" customHeight="1">
      <c r="A10" s="646" t="s">
        <v>187</v>
      </c>
      <c r="B10" s="646"/>
      <c r="C10" s="642" t="s">
        <v>186</v>
      </c>
      <c r="D10" s="589">
        <v>1515342.83</v>
      </c>
      <c r="E10" s="59" t="s">
        <v>8</v>
      </c>
      <c r="F10" s="57">
        <v>29802403.300000001</v>
      </c>
      <c r="G10" s="57">
        <v>22909459.649999999</v>
      </c>
      <c r="H10" s="57">
        <v>22897036.649999999</v>
      </c>
      <c r="I10" s="60">
        <v>22912002.649999999</v>
      </c>
    </row>
    <row r="11" spans="1:10" s="1" customFormat="1" ht="12" customHeight="1">
      <c r="A11" s="646"/>
      <c r="B11" s="646"/>
      <c r="C11" s="642"/>
      <c r="D11" s="589"/>
      <c r="E11" s="54" t="s">
        <v>53</v>
      </c>
      <c r="F11" s="55"/>
      <c r="G11" s="53">
        <v>3473007.85</v>
      </c>
      <c r="H11" s="53">
        <v>1977199.3299999998</v>
      </c>
      <c r="I11" s="52">
        <v>134000</v>
      </c>
    </row>
    <row r="12" spans="1:10" s="1" customFormat="1" ht="12" customHeight="1">
      <c r="A12" s="646"/>
      <c r="B12" s="646"/>
      <c r="C12" s="642"/>
      <c r="D12" s="589"/>
      <c r="E12" s="54" t="s">
        <v>52</v>
      </c>
      <c r="F12" s="53">
        <v>0</v>
      </c>
      <c r="G12" s="53">
        <v>0</v>
      </c>
      <c r="H12" s="53">
        <v>0</v>
      </c>
      <c r="I12" s="52">
        <v>0</v>
      </c>
    </row>
    <row r="13" spans="1:10" s="1" customFormat="1" ht="12" customHeight="1">
      <c r="A13" s="646"/>
      <c r="B13" s="646"/>
      <c r="C13" s="642"/>
      <c r="D13" s="589"/>
      <c r="E13" s="51" t="s">
        <v>15</v>
      </c>
      <c r="F13" s="50">
        <v>31005199.950000007</v>
      </c>
      <c r="G13" s="50">
        <v>24424802.479999997</v>
      </c>
      <c r="H13" s="49"/>
      <c r="I13" s="48"/>
    </row>
    <row r="14" spans="1:10" s="1" customFormat="1" ht="3.75" customHeight="1">
      <c r="A14" s="645"/>
      <c r="B14" s="645"/>
      <c r="C14" s="107"/>
      <c r="D14" s="106"/>
      <c r="E14" s="66"/>
      <c r="F14" s="66"/>
      <c r="G14" s="66"/>
      <c r="H14" s="66"/>
      <c r="I14" s="66"/>
    </row>
    <row r="15" spans="1:10" s="1" customFormat="1" ht="12" customHeight="1">
      <c r="A15" s="646" t="s">
        <v>185</v>
      </c>
      <c r="B15" s="646"/>
      <c r="C15" s="642" t="s">
        <v>184</v>
      </c>
      <c r="D15" s="589">
        <v>218176.17</v>
      </c>
      <c r="E15" s="59" t="s">
        <v>8</v>
      </c>
      <c r="F15" s="57">
        <v>2359819.34</v>
      </c>
      <c r="G15" s="57">
        <v>886178.74</v>
      </c>
      <c r="H15" s="57">
        <v>637816</v>
      </c>
      <c r="I15" s="60">
        <v>611616</v>
      </c>
    </row>
    <row r="16" spans="1:10" s="1" customFormat="1" ht="12" customHeight="1">
      <c r="A16" s="646"/>
      <c r="B16" s="646"/>
      <c r="C16" s="642"/>
      <c r="D16" s="589"/>
      <c r="E16" s="54" t="s">
        <v>53</v>
      </c>
      <c r="F16" s="55"/>
      <c r="G16" s="53">
        <v>65859.66</v>
      </c>
      <c r="H16" s="53">
        <v>8946.67</v>
      </c>
      <c r="I16" s="52">
        <v>0</v>
      </c>
    </row>
    <row r="17" spans="1:9" s="1" customFormat="1" ht="12" customHeight="1">
      <c r="A17" s="646"/>
      <c r="B17" s="646"/>
      <c r="C17" s="642"/>
      <c r="D17" s="589"/>
      <c r="E17" s="54" t="s">
        <v>52</v>
      </c>
      <c r="F17" s="53">
        <v>178907.74</v>
      </c>
      <c r="G17" s="53">
        <v>0</v>
      </c>
      <c r="H17" s="53">
        <v>0</v>
      </c>
      <c r="I17" s="52">
        <v>0</v>
      </c>
    </row>
    <row r="18" spans="1:9" s="1" customFormat="1" ht="12" customHeight="1">
      <c r="A18" s="646"/>
      <c r="B18" s="646"/>
      <c r="C18" s="642"/>
      <c r="D18" s="589"/>
      <c r="E18" s="51" t="s">
        <v>15</v>
      </c>
      <c r="F18" s="50">
        <v>2273045.4900000002</v>
      </c>
      <c r="G18" s="50">
        <v>1104354.9099999999</v>
      </c>
      <c r="H18" s="49"/>
      <c r="I18" s="48"/>
    </row>
    <row r="19" spans="1:9" s="1" customFormat="1" ht="3.75" customHeight="1">
      <c r="A19" s="645"/>
      <c r="B19" s="645"/>
      <c r="C19" s="107"/>
      <c r="D19" s="106"/>
      <c r="E19" s="66"/>
      <c r="F19" s="66"/>
      <c r="G19" s="66"/>
      <c r="H19" s="66"/>
      <c r="I19" s="66"/>
    </row>
    <row r="20" spans="1:9" s="1" customFormat="1" ht="12" customHeight="1">
      <c r="A20" s="646" t="s">
        <v>183</v>
      </c>
      <c r="B20" s="646"/>
      <c r="C20" s="642" t="s">
        <v>182</v>
      </c>
      <c r="D20" s="589">
        <v>0</v>
      </c>
      <c r="E20" s="59" t="s">
        <v>8</v>
      </c>
      <c r="F20" s="57">
        <v>50000</v>
      </c>
      <c r="G20" s="57">
        <v>0</v>
      </c>
      <c r="H20" s="57">
        <v>0</v>
      </c>
      <c r="I20" s="60">
        <v>0</v>
      </c>
    </row>
    <row r="21" spans="1:9" s="1" customFormat="1" ht="12" customHeight="1">
      <c r="A21" s="646"/>
      <c r="B21" s="646"/>
      <c r="C21" s="642"/>
      <c r="D21" s="589"/>
      <c r="E21" s="54" t="s">
        <v>53</v>
      </c>
      <c r="F21" s="55"/>
      <c r="G21" s="53">
        <v>0</v>
      </c>
      <c r="H21" s="53">
        <v>0</v>
      </c>
      <c r="I21" s="52">
        <v>0</v>
      </c>
    </row>
    <row r="22" spans="1:9" s="1" customFormat="1" ht="12" customHeight="1">
      <c r="A22" s="646"/>
      <c r="B22" s="646"/>
      <c r="C22" s="642"/>
      <c r="D22" s="589"/>
      <c r="E22" s="54" t="s">
        <v>52</v>
      </c>
      <c r="F22" s="53" t="s">
        <v>12</v>
      </c>
      <c r="G22" s="53" t="s">
        <v>12</v>
      </c>
      <c r="H22" s="53" t="s">
        <v>12</v>
      </c>
      <c r="I22" s="52" t="s">
        <v>12</v>
      </c>
    </row>
    <row r="23" spans="1:9" s="1" customFormat="1" ht="12" customHeight="1">
      <c r="A23" s="646"/>
      <c r="B23" s="646"/>
      <c r="C23" s="642"/>
      <c r="D23" s="589"/>
      <c r="E23" s="51" t="s">
        <v>15</v>
      </c>
      <c r="F23" s="50">
        <v>50000</v>
      </c>
      <c r="G23" s="50">
        <v>0</v>
      </c>
      <c r="H23" s="49"/>
      <c r="I23" s="48"/>
    </row>
    <row r="24" spans="1:9" s="1" customFormat="1" ht="3.75" customHeight="1">
      <c r="A24" s="645"/>
      <c r="B24" s="645"/>
      <c r="C24" s="107"/>
      <c r="D24" s="106"/>
      <c r="E24" s="66"/>
      <c r="F24" s="66"/>
      <c r="G24" s="66"/>
      <c r="H24" s="66"/>
      <c r="I24" s="66"/>
    </row>
    <row r="25" spans="1:9" s="1" customFormat="1" ht="12" customHeight="1">
      <c r="A25" s="646" t="s">
        <v>181</v>
      </c>
      <c r="B25" s="646"/>
      <c r="C25" s="642" t="s">
        <v>180</v>
      </c>
      <c r="D25" s="589">
        <v>0</v>
      </c>
      <c r="E25" s="59" t="s">
        <v>8</v>
      </c>
      <c r="F25" s="57">
        <v>5320950</v>
      </c>
      <c r="G25" s="57">
        <v>5316949.3499999996</v>
      </c>
      <c r="H25" s="57">
        <v>5316949.3499999996</v>
      </c>
      <c r="I25" s="60">
        <v>5316949.3499999996</v>
      </c>
    </row>
    <row r="26" spans="1:9" s="1" customFormat="1" ht="12" customHeight="1">
      <c r="A26" s="646"/>
      <c r="B26" s="646"/>
      <c r="C26" s="642"/>
      <c r="D26" s="589"/>
      <c r="E26" s="54" t="s">
        <v>53</v>
      </c>
      <c r="F26" s="55"/>
      <c r="G26" s="53">
        <v>0</v>
      </c>
      <c r="H26" s="53">
        <v>0</v>
      </c>
      <c r="I26" s="52">
        <v>0</v>
      </c>
    </row>
    <row r="27" spans="1:9" s="1" customFormat="1" ht="12" customHeight="1">
      <c r="A27" s="646"/>
      <c r="B27" s="646"/>
      <c r="C27" s="642"/>
      <c r="D27" s="589"/>
      <c r="E27" s="54" t="s">
        <v>52</v>
      </c>
      <c r="F27" s="53" t="s">
        <v>12</v>
      </c>
      <c r="G27" s="53" t="s">
        <v>12</v>
      </c>
      <c r="H27" s="53" t="s">
        <v>12</v>
      </c>
      <c r="I27" s="52" t="s">
        <v>12</v>
      </c>
    </row>
    <row r="28" spans="1:9" s="1" customFormat="1" ht="12" customHeight="1">
      <c r="A28" s="646"/>
      <c r="B28" s="646"/>
      <c r="C28" s="642"/>
      <c r="D28" s="589"/>
      <c r="E28" s="51" t="s">
        <v>15</v>
      </c>
      <c r="F28" s="50">
        <v>5320950</v>
      </c>
      <c r="G28" s="50">
        <v>5316949.3499999996</v>
      </c>
      <c r="H28" s="49"/>
      <c r="I28" s="48"/>
    </row>
    <row r="29" spans="1:9" s="1" customFormat="1" ht="3.75" customHeight="1">
      <c r="A29" s="645"/>
      <c r="B29" s="645"/>
      <c r="C29" s="107"/>
      <c r="D29" s="106"/>
      <c r="E29" s="66"/>
      <c r="F29" s="66"/>
      <c r="G29" s="66"/>
      <c r="H29" s="66"/>
      <c r="I29" s="66"/>
    </row>
    <row r="30" spans="1:9" s="1" customFormat="1" ht="3" customHeight="1"/>
    <row r="31" spans="1:9" s="1" customFormat="1" ht="12" customHeight="1">
      <c r="A31" s="573" t="s">
        <v>179</v>
      </c>
      <c r="B31" s="573"/>
      <c r="C31" s="573"/>
      <c r="D31" s="589">
        <v>1733519</v>
      </c>
      <c r="E31" s="59" t="s">
        <v>8</v>
      </c>
      <c r="F31" s="57">
        <v>37533172.639999993</v>
      </c>
      <c r="G31" s="57">
        <v>29112587.739999998</v>
      </c>
      <c r="H31" s="57">
        <v>28851802.000000004</v>
      </c>
      <c r="I31" s="60">
        <v>28840568</v>
      </c>
    </row>
    <row r="32" spans="1:9" s="1" customFormat="1" ht="12" customHeight="1">
      <c r="A32" s="573"/>
      <c r="B32" s="573"/>
      <c r="C32" s="573"/>
      <c r="D32" s="589"/>
      <c r="E32" s="54" t="s">
        <v>53</v>
      </c>
      <c r="F32" s="55"/>
      <c r="G32" s="53">
        <v>3538867.5100000012</v>
      </c>
      <c r="H32" s="53">
        <v>1986145.9999999995</v>
      </c>
      <c r="I32" s="52">
        <v>134000</v>
      </c>
    </row>
    <row r="33" spans="1:9" s="1" customFormat="1" ht="12" customHeight="1">
      <c r="A33" s="573"/>
      <c r="B33" s="573"/>
      <c r="C33" s="573"/>
      <c r="D33" s="589"/>
      <c r="E33" s="54" t="s">
        <v>52</v>
      </c>
      <c r="F33" s="53">
        <v>178907.74</v>
      </c>
      <c r="G33" s="53">
        <v>0</v>
      </c>
      <c r="H33" s="53">
        <v>0</v>
      </c>
      <c r="I33" s="52">
        <v>0</v>
      </c>
    </row>
    <row r="34" spans="1:9" s="1" customFormat="1" ht="12" customHeight="1">
      <c r="A34" s="573"/>
      <c r="B34" s="573"/>
      <c r="C34" s="573"/>
      <c r="D34" s="589"/>
      <c r="E34" s="51" t="s">
        <v>15</v>
      </c>
      <c r="F34" s="50">
        <v>38649195.439999998</v>
      </c>
      <c r="G34" s="50">
        <v>30846106.740000002</v>
      </c>
      <c r="H34" s="49"/>
      <c r="I34" s="48"/>
    </row>
    <row r="35" spans="1:9" s="1" customFormat="1" ht="6.75" customHeight="1"/>
    <row r="36" spans="1:9" s="1" customFormat="1" ht="12" customHeight="1">
      <c r="A36" s="573" t="s">
        <v>54</v>
      </c>
      <c r="B36" s="573"/>
      <c r="C36" s="573"/>
      <c r="D36" s="589">
        <v>1733519</v>
      </c>
      <c r="E36" s="59" t="s">
        <v>8</v>
      </c>
      <c r="F36" s="58">
        <v>37533172.639999993</v>
      </c>
      <c r="G36" s="57">
        <v>29112587.739999998</v>
      </c>
      <c r="H36" s="57">
        <v>28851802.000000004</v>
      </c>
      <c r="I36" s="60">
        <v>28840568</v>
      </c>
    </row>
    <row r="37" spans="1:9" s="1" customFormat="1" ht="12" customHeight="1">
      <c r="A37" s="573"/>
      <c r="B37" s="573"/>
      <c r="C37" s="573"/>
      <c r="D37" s="589"/>
      <c r="E37" s="54" t="s">
        <v>53</v>
      </c>
      <c r="F37" s="55"/>
      <c r="G37" s="53">
        <v>3538867.5100000012</v>
      </c>
      <c r="H37" s="53">
        <v>1986145.9999999995</v>
      </c>
      <c r="I37" s="52">
        <v>134000</v>
      </c>
    </row>
    <row r="38" spans="1:9" s="1" customFormat="1" ht="12" customHeight="1">
      <c r="A38" s="573"/>
      <c r="B38" s="573"/>
      <c r="C38" s="573"/>
      <c r="D38" s="589"/>
      <c r="E38" s="54" t="s">
        <v>52</v>
      </c>
      <c r="F38" s="53">
        <v>178907.74</v>
      </c>
      <c r="G38" s="53">
        <v>0</v>
      </c>
      <c r="H38" s="53">
        <v>0</v>
      </c>
      <c r="I38" s="52">
        <v>0</v>
      </c>
    </row>
    <row r="39" spans="1:9" s="1" customFormat="1" ht="12" customHeight="1">
      <c r="A39" s="573"/>
      <c r="B39" s="573"/>
      <c r="C39" s="573"/>
      <c r="D39" s="589"/>
      <c r="E39" s="51" t="s">
        <v>15</v>
      </c>
      <c r="F39" s="50">
        <v>38649195.439999998</v>
      </c>
      <c r="G39" s="50">
        <v>30846106.740000002</v>
      </c>
      <c r="H39" s="49"/>
      <c r="I39" s="48"/>
    </row>
  </sheetData>
  <mergeCells count="24">
    <mergeCell ref="A4:B4"/>
    <mergeCell ref="A7:B7"/>
    <mergeCell ref="A8:B8"/>
    <mergeCell ref="A10:B13"/>
    <mergeCell ref="C10:C13"/>
    <mergeCell ref="D10:D13"/>
    <mergeCell ref="A14:B14"/>
    <mergeCell ref="A15:B18"/>
    <mergeCell ref="C15:C18"/>
    <mergeCell ref="D15:D18"/>
    <mergeCell ref="A19:B19"/>
    <mergeCell ref="A20:B23"/>
    <mergeCell ref="C20:C23"/>
    <mergeCell ref="D20:D23"/>
    <mergeCell ref="A36:C39"/>
    <mergeCell ref="D36:D39"/>
    <mergeCell ref="A2:J2"/>
    <mergeCell ref="A24:B24"/>
    <mergeCell ref="A25:B28"/>
    <mergeCell ref="C25:C28"/>
    <mergeCell ref="D25:D28"/>
    <mergeCell ref="A29:B29"/>
    <mergeCell ref="A31:C34"/>
    <mergeCell ref="D31:D34"/>
  </mergeCells>
  <pageMargins left="0.78431372549019618" right="0.78431372549019618" top="0.98039215686274517" bottom="0.98039215686274517" header="0.50980392156862753" footer="0.50980392156862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dimension ref="A1:N27"/>
  <sheetViews>
    <sheetView topLeftCell="A3" workbookViewId="0">
      <selection activeCell="J23" sqref="J23"/>
    </sheetView>
  </sheetViews>
  <sheetFormatPr defaultRowHeight="13.2"/>
  <cols>
    <col min="1" max="1" width="28.44140625" customWidth="1"/>
    <col min="2" max="2" width="13.33203125" customWidth="1"/>
    <col min="3" max="3" width="12.6640625" customWidth="1"/>
    <col min="4" max="4" width="14.109375" customWidth="1"/>
    <col min="5" max="5" width="13.5546875" customWidth="1"/>
    <col min="6" max="6" width="0.5546875" customWidth="1"/>
    <col min="7" max="7" width="25" customWidth="1"/>
    <col min="8" max="8" width="14.6640625" customWidth="1"/>
    <col min="9" max="9" width="13.6640625" customWidth="1"/>
    <col min="10" max="10" width="14" customWidth="1"/>
    <col min="11" max="11" width="14.88671875" customWidth="1"/>
  </cols>
  <sheetData>
    <row r="1" spans="1:11" s="159" customFormat="1" ht="9" customHeight="1"/>
    <row r="2" spans="1:11" s="159" customFormat="1" ht="13.35" customHeight="1">
      <c r="A2" s="647" t="s">
        <v>247</v>
      </c>
      <c r="B2" s="647"/>
      <c r="C2" s="647"/>
      <c r="D2" s="647"/>
      <c r="E2" s="647"/>
      <c r="F2" s="647"/>
      <c r="G2" s="647"/>
      <c r="H2" s="647"/>
      <c r="I2" s="647"/>
      <c r="J2" s="647"/>
    </row>
    <row r="3" spans="1:11" s="159" customFormat="1" ht="9" customHeight="1"/>
    <row r="4" spans="1:11" s="159" customFormat="1" ht="38.4" customHeight="1">
      <c r="A4" s="160" t="s">
        <v>248</v>
      </c>
      <c r="B4" s="161" t="s">
        <v>249</v>
      </c>
      <c r="C4" s="161" t="s">
        <v>250</v>
      </c>
      <c r="D4" s="161" t="s">
        <v>242</v>
      </c>
      <c r="E4" s="161" t="s">
        <v>251</v>
      </c>
      <c r="G4" s="160" t="s">
        <v>252</v>
      </c>
      <c r="H4" s="161" t="s">
        <v>249</v>
      </c>
      <c r="I4" s="161" t="s">
        <v>250</v>
      </c>
      <c r="J4" s="161" t="s">
        <v>242</v>
      </c>
      <c r="K4" s="161" t="s">
        <v>251</v>
      </c>
    </row>
    <row r="5" spans="1:11" s="159" customFormat="1" ht="18.149999999999999" customHeight="1">
      <c r="A5" s="162"/>
      <c r="B5" s="163"/>
      <c r="C5" s="163"/>
      <c r="D5" s="163"/>
      <c r="E5" s="163"/>
      <c r="G5" s="162"/>
      <c r="H5" s="163"/>
      <c r="I5" s="163"/>
      <c r="J5" s="163"/>
      <c r="K5" s="163"/>
    </row>
    <row r="6" spans="1:11" s="159" customFormat="1" ht="27.15" customHeight="1">
      <c r="A6" s="164" t="s">
        <v>253</v>
      </c>
      <c r="B6" s="165">
        <v>7500000</v>
      </c>
      <c r="C6" s="163"/>
      <c r="D6" s="163"/>
      <c r="E6" s="163"/>
      <c r="G6" s="162"/>
      <c r="H6" s="163"/>
      <c r="I6" s="163"/>
      <c r="J6" s="163"/>
      <c r="K6" s="163"/>
    </row>
    <row r="7" spans="1:11" s="159" customFormat="1" ht="27.15" customHeight="1">
      <c r="A7" s="164" t="s">
        <v>254</v>
      </c>
      <c r="B7" s="163"/>
      <c r="C7" s="165">
        <v>0</v>
      </c>
      <c r="D7" s="165">
        <v>0</v>
      </c>
      <c r="E7" s="165">
        <v>0</v>
      </c>
      <c r="G7" s="164" t="s">
        <v>255</v>
      </c>
      <c r="H7" s="163"/>
      <c r="I7" s="165">
        <v>0</v>
      </c>
      <c r="J7" s="165">
        <v>0</v>
      </c>
      <c r="K7" s="165">
        <v>0</v>
      </c>
    </row>
    <row r="8" spans="1:11" s="159" customFormat="1" ht="27.15" customHeight="1">
      <c r="A8" s="166" t="s">
        <v>256</v>
      </c>
      <c r="B8" s="163"/>
      <c r="C8" s="167" t="s">
        <v>12</v>
      </c>
      <c r="D8" s="167" t="s">
        <v>12</v>
      </c>
      <c r="E8" s="167" t="s">
        <v>12</v>
      </c>
      <c r="G8" s="168" t="s">
        <v>257</v>
      </c>
      <c r="H8" s="163"/>
      <c r="I8" s="163">
        <v>0</v>
      </c>
      <c r="J8" s="163">
        <v>0</v>
      </c>
      <c r="K8" s="163">
        <v>0</v>
      </c>
    </row>
    <row r="9" spans="1:11" s="159" customFormat="1" ht="27.15" customHeight="1">
      <c r="A9" s="169" t="s">
        <v>258</v>
      </c>
      <c r="B9" s="163"/>
      <c r="C9" s="165">
        <v>178907.74</v>
      </c>
      <c r="D9" s="165">
        <v>0</v>
      </c>
      <c r="E9" s="165">
        <v>0</v>
      </c>
      <c r="G9" s="162"/>
      <c r="H9" s="163"/>
      <c r="I9" s="163"/>
      <c r="J9" s="163"/>
      <c r="K9" s="163"/>
    </row>
    <row r="10" spans="1:11" s="159" customFormat="1" ht="21.45" customHeight="1">
      <c r="A10" s="162"/>
      <c r="B10" s="170"/>
      <c r="C10" s="171"/>
      <c r="D10" s="171"/>
      <c r="E10" s="171"/>
      <c r="G10" s="172" t="s">
        <v>259</v>
      </c>
      <c r="H10" s="173">
        <v>24424802.48</v>
      </c>
      <c r="I10" s="174">
        <v>22909459.649999999</v>
      </c>
      <c r="J10" s="174">
        <v>22897036.649999999</v>
      </c>
      <c r="K10" s="174">
        <v>22912002.649999999</v>
      </c>
    </row>
    <row r="11" spans="1:11" s="159" customFormat="1" ht="21.45" customHeight="1">
      <c r="A11" s="175" t="s">
        <v>260</v>
      </c>
      <c r="B11" s="165" t="s">
        <v>12</v>
      </c>
      <c r="C11" s="165" t="s">
        <v>12</v>
      </c>
      <c r="D11" s="165" t="s">
        <v>12</v>
      </c>
      <c r="E11" s="165" t="s">
        <v>12</v>
      </c>
      <c r="G11" s="176" t="s">
        <v>276</v>
      </c>
      <c r="H11" s="177"/>
      <c r="I11" s="167">
        <v>0</v>
      </c>
      <c r="J11" s="167">
        <v>0</v>
      </c>
      <c r="K11" s="167">
        <v>0</v>
      </c>
    </row>
    <row r="12" spans="1:11" s="159" customFormat="1" ht="21.45" customHeight="1">
      <c r="A12" s="175" t="s">
        <v>262</v>
      </c>
      <c r="B12" s="165">
        <v>22685905.07</v>
      </c>
      <c r="C12" s="165">
        <v>22685905.07</v>
      </c>
      <c r="D12" s="165">
        <v>22687860.07</v>
      </c>
      <c r="E12" s="165">
        <v>22714060.07</v>
      </c>
      <c r="G12" s="178"/>
      <c r="H12" s="179"/>
      <c r="I12" s="179"/>
      <c r="J12" s="179"/>
      <c r="K12" s="179"/>
    </row>
    <row r="13" spans="1:11" s="159" customFormat="1" ht="21.45" customHeight="1">
      <c r="A13" s="175" t="s">
        <v>263</v>
      </c>
      <c r="B13" s="165">
        <v>351408.97</v>
      </c>
      <c r="C13" s="165">
        <v>223554.58</v>
      </c>
      <c r="D13" s="165">
        <v>209176.58</v>
      </c>
      <c r="E13" s="165">
        <v>197942.58</v>
      </c>
      <c r="G13" s="175" t="s">
        <v>264</v>
      </c>
      <c r="H13" s="180">
        <f>925447.17+178907.74</f>
        <v>1104354.9100000001</v>
      </c>
      <c r="I13" s="165">
        <f>707271+178907.74</f>
        <v>886178.74</v>
      </c>
      <c r="J13" s="165">
        <v>637816</v>
      </c>
      <c r="K13" s="165">
        <v>611616</v>
      </c>
    </row>
    <row r="14" spans="1:11" s="159" customFormat="1" ht="21.45" customHeight="1">
      <c r="A14" s="175" t="s">
        <v>265</v>
      </c>
      <c r="B14" s="165">
        <v>707271</v>
      </c>
      <c r="C14" s="165">
        <v>707271</v>
      </c>
      <c r="D14" s="165">
        <v>637816</v>
      </c>
      <c r="E14" s="165">
        <v>611616</v>
      </c>
      <c r="G14" s="181" t="s">
        <v>261</v>
      </c>
      <c r="H14" s="182"/>
      <c r="I14" s="183" t="s">
        <v>12</v>
      </c>
      <c r="J14" s="183" t="s">
        <v>12</v>
      </c>
      <c r="K14" s="183" t="s">
        <v>12</v>
      </c>
    </row>
    <row r="15" spans="1:11" s="159" customFormat="1" ht="21.45" customHeight="1">
      <c r="A15" s="178"/>
      <c r="B15" s="179"/>
      <c r="C15" s="179"/>
      <c r="D15" s="179"/>
      <c r="E15" s="179"/>
      <c r="G15" s="175" t="s">
        <v>266</v>
      </c>
      <c r="H15" s="165" t="s">
        <v>12</v>
      </c>
      <c r="I15" s="165" t="s">
        <v>12</v>
      </c>
      <c r="J15" s="165" t="s">
        <v>12</v>
      </c>
      <c r="K15" s="165" t="s">
        <v>12</v>
      </c>
    </row>
    <row r="16" spans="1:11" s="159" customFormat="1" ht="21.45" customHeight="1">
      <c r="A16" s="175" t="s">
        <v>267</v>
      </c>
      <c r="B16" s="165" t="s">
        <v>12</v>
      </c>
      <c r="C16" s="165" t="s">
        <v>12</v>
      </c>
      <c r="D16" s="165" t="s">
        <v>12</v>
      </c>
      <c r="E16" s="165" t="s">
        <v>12</v>
      </c>
      <c r="G16" s="181" t="s">
        <v>261</v>
      </c>
      <c r="H16" s="179"/>
      <c r="I16" s="167">
        <v>0</v>
      </c>
      <c r="J16" s="167">
        <v>0</v>
      </c>
      <c r="K16" s="167">
        <v>0</v>
      </c>
    </row>
    <row r="17" spans="1:14" s="159" customFormat="1" ht="21.45" customHeight="1">
      <c r="A17" s="184" t="s">
        <v>268</v>
      </c>
      <c r="B17" s="185">
        <f>SUM(B11:B16)</f>
        <v>23744585.039999999</v>
      </c>
      <c r="C17" s="185">
        <f>SUM(C11:C16)</f>
        <v>23616730.649999999</v>
      </c>
      <c r="D17" s="185">
        <f>SUM(D11:D16)</f>
        <v>23534852.649999999</v>
      </c>
      <c r="E17" s="185">
        <f>SUM(E11:E16)</f>
        <v>23523618.649999999</v>
      </c>
      <c r="G17" s="184" t="s">
        <v>269</v>
      </c>
      <c r="H17" s="185">
        <f>H15+H13+H10</f>
        <v>25529157.390000001</v>
      </c>
      <c r="I17" s="185">
        <f>I15+I13+I10</f>
        <v>23795638.389999997</v>
      </c>
      <c r="J17" s="185">
        <f>J15+J13+J10</f>
        <v>23534852.649999999</v>
      </c>
      <c r="K17" s="185">
        <f>K15+K13+K10</f>
        <v>23523618.649999999</v>
      </c>
    </row>
    <row r="18" spans="1:14" s="159" customFormat="1" ht="21.45" customHeight="1">
      <c r="A18" s="175" t="s">
        <v>270</v>
      </c>
      <c r="B18" s="165" t="s">
        <v>12</v>
      </c>
      <c r="C18" s="165" t="s">
        <v>12</v>
      </c>
      <c r="D18" s="165" t="s">
        <v>12</v>
      </c>
      <c r="E18" s="165" t="s">
        <v>12</v>
      </c>
      <c r="G18" s="175" t="s">
        <v>271</v>
      </c>
      <c r="H18" s="165" t="s">
        <v>12</v>
      </c>
      <c r="I18" s="165" t="s">
        <v>12</v>
      </c>
      <c r="J18" s="165" t="s">
        <v>12</v>
      </c>
      <c r="K18" s="165" t="s">
        <v>12</v>
      </c>
    </row>
    <row r="19" spans="1:14" s="159" customFormat="1" ht="27.15" customHeight="1">
      <c r="A19" s="175" t="s">
        <v>272</v>
      </c>
      <c r="B19" s="165" t="s">
        <v>12</v>
      </c>
      <c r="C19" s="165" t="s">
        <v>12</v>
      </c>
      <c r="D19" s="165" t="s">
        <v>12</v>
      </c>
      <c r="E19" s="165" t="s">
        <v>12</v>
      </c>
      <c r="G19" s="176" t="s">
        <v>273</v>
      </c>
      <c r="H19" s="179"/>
      <c r="I19" s="167" t="s">
        <v>12</v>
      </c>
      <c r="J19" s="167" t="s">
        <v>12</v>
      </c>
      <c r="K19" s="167" t="s">
        <v>12</v>
      </c>
    </row>
    <row r="20" spans="1:14" s="159" customFormat="1" ht="21.45" customHeight="1">
      <c r="A20" s="175" t="s">
        <v>274</v>
      </c>
      <c r="B20" s="165">
        <v>5322366.96</v>
      </c>
      <c r="C20" s="165">
        <v>5316949.3499999996</v>
      </c>
      <c r="D20" s="165">
        <v>5316949.3499999996</v>
      </c>
      <c r="E20" s="165">
        <v>5316949.3499999996</v>
      </c>
      <c r="G20" s="175" t="s">
        <v>275</v>
      </c>
      <c r="H20" s="165" t="s">
        <v>12</v>
      </c>
      <c r="I20" s="165" t="s">
        <v>12</v>
      </c>
      <c r="J20" s="165" t="s">
        <v>12</v>
      </c>
      <c r="K20" s="165" t="s">
        <v>12</v>
      </c>
      <c r="N20" s="159" t="s">
        <v>276</v>
      </c>
    </row>
    <row r="21" spans="1:14" s="159" customFormat="1" ht="21.45" customHeight="1">
      <c r="A21" s="186"/>
      <c r="B21" s="187"/>
      <c r="C21" s="187"/>
      <c r="D21" s="187"/>
      <c r="E21" s="187"/>
      <c r="G21" s="175" t="s">
        <v>277</v>
      </c>
      <c r="H21" s="165">
        <v>5316949.3499999996</v>
      </c>
      <c r="I21" s="165">
        <v>5316949.3499999996</v>
      </c>
      <c r="J21" s="165">
        <v>5316949.3499999996</v>
      </c>
      <c r="K21" s="165">
        <v>5316949.3499999996</v>
      </c>
    </row>
    <row r="22" spans="1:14" s="159" customFormat="1" ht="21.45" customHeight="1">
      <c r="A22" s="184" t="s">
        <v>278</v>
      </c>
      <c r="B22" s="185">
        <f>B20+B19+B18+B17</f>
        <v>29066952</v>
      </c>
      <c r="C22" s="185">
        <f>C20+C19+C18+C17</f>
        <v>28933680</v>
      </c>
      <c r="D22" s="185">
        <f>D20+D19+D18+D17</f>
        <v>28851802</v>
      </c>
      <c r="E22" s="185">
        <f>E20+E19+E18+E17</f>
        <v>28840568</v>
      </c>
      <c r="G22" s="184" t="s">
        <v>278</v>
      </c>
      <c r="H22" s="185">
        <f>H21+H17</f>
        <v>30846106.740000002</v>
      </c>
      <c r="I22" s="185">
        <f>I21+I17</f>
        <v>29112587.739999995</v>
      </c>
      <c r="J22" s="185">
        <f>J21+J17</f>
        <v>28851802</v>
      </c>
      <c r="K22" s="185">
        <f>K21+K17</f>
        <v>28840568</v>
      </c>
    </row>
    <row r="23" spans="1:14" s="159" customFormat="1" ht="21.45" customHeight="1">
      <c r="A23" s="186"/>
      <c r="B23" s="162"/>
      <c r="C23" s="162"/>
      <c r="D23" s="162"/>
      <c r="E23" s="162"/>
      <c r="G23" s="186"/>
      <c r="H23" s="162"/>
      <c r="I23" s="162"/>
      <c r="J23" s="162"/>
      <c r="K23" s="162"/>
    </row>
    <row r="24" spans="1:14" s="159" customFormat="1" ht="21.45" customHeight="1">
      <c r="A24" s="184" t="s">
        <v>279</v>
      </c>
      <c r="B24" s="188">
        <f>B22+B6</f>
        <v>36566952</v>
      </c>
      <c r="C24" s="188">
        <f>C22+C6+C7+C9</f>
        <v>29112587.739999998</v>
      </c>
      <c r="D24" s="188">
        <f>D22+D6+D7+D9</f>
        <v>28851802</v>
      </c>
      <c r="E24" s="188">
        <f>E22+E6+E7+E9</f>
        <v>28840568</v>
      </c>
      <c r="G24" s="189" t="s">
        <v>280</v>
      </c>
      <c r="H24" s="188">
        <f>H22</f>
        <v>30846106.740000002</v>
      </c>
      <c r="I24" s="188">
        <f>I22</f>
        <v>29112587.739999995</v>
      </c>
      <c r="J24" s="188">
        <f>J22</f>
        <v>28851802</v>
      </c>
      <c r="K24" s="188">
        <f>K22</f>
        <v>28840568</v>
      </c>
    </row>
    <row r="25" spans="1:14" s="159" customFormat="1" ht="21.45" customHeight="1">
      <c r="A25" s="186"/>
      <c r="B25" s="162"/>
      <c r="C25" s="190"/>
      <c r="D25" s="190"/>
      <c r="E25" s="190"/>
    </row>
    <row r="26" spans="1:14" s="159" customFormat="1" ht="21.45" customHeight="1">
      <c r="A26" s="191" t="s">
        <v>281</v>
      </c>
      <c r="B26" s="185">
        <f>B24-H24</f>
        <v>5720845.2599999979</v>
      </c>
      <c r="C26" s="192"/>
      <c r="D26" s="192"/>
      <c r="E26" s="192"/>
    </row>
    <row r="27" spans="1:14" s="159" customFormat="1" ht="28.65" customHeight="1"/>
  </sheetData>
  <mergeCells count="1">
    <mergeCell ref="A2:J2"/>
  </mergeCells>
  <pageMargins left="0.7" right="0.7" top="0.75" bottom="0.75" header="0.3" footer="0.3"/>
</worksheet>
</file>

<file path=xl/worksheets/sheet7.xml><?xml version="1.0" encoding="utf-8"?>
<worksheet xmlns="http://schemas.openxmlformats.org/spreadsheetml/2006/main" xmlns:r="http://schemas.openxmlformats.org/officeDocument/2006/relationships">
  <sheetPr>
    <pageSetUpPr fitToPage="1"/>
  </sheetPr>
  <dimension ref="A1:E74"/>
  <sheetViews>
    <sheetView topLeftCell="A43" zoomScale="130" zoomScaleNormal="130" workbookViewId="0">
      <selection activeCell="A48" sqref="A48"/>
    </sheetView>
  </sheetViews>
  <sheetFormatPr defaultRowHeight="13.2"/>
  <cols>
    <col min="1" max="1" width="84.88671875" customWidth="1"/>
    <col min="2" max="2" width="2.6640625" customWidth="1"/>
    <col min="3" max="3" width="15.6640625" bestFit="1" customWidth="1"/>
    <col min="4" max="4" width="13.88671875" bestFit="1" customWidth="1"/>
    <col min="5" max="5" width="12.44140625" bestFit="1" customWidth="1"/>
  </cols>
  <sheetData>
    <row r="1" spans="1:5" s="111" customFormat="1" ht="9" customHeight="1"/>
    <row r="2" spans="1:5" s="111" customFormat="1" ht="21">
      <c r="A2" s="648" t="s">
        <v>246</v>
      </c>
      <c r="B2" s="648"/>
      <c r="C2" s="648"/>
      <c r="D2" s="648"/>
      <c r="E2" s="648"/>
    </row>
    <row r="3" spans="1:5" s="111" customFormat="1" ht="49.5" customHeight="1">
      <c r="A3" s="649" t="s">
        <v>245</v>
      </c>
      <c r="B3" s="648"/>
      <c r="C3" s="648"/>
      <c r="D3" s="648"/>
      <c r="E3" s="648"/>
    </row>
    <row r="4" spans="1:5" s="111" customFormat="1" ht="11.25" customHeight="1"/>
    <row r="5" spans="1:5" s="111" customFormat="1" ht="44.25" customHeight="1">
      <c r="A5" s="158" t="s">
        <v>244</v>
      </c>
      <c r="B5" s="157"/>
      <c r="C5" s="156" t="s">
        <v>243</v>
      </c>
      <c r="D5" s="131" t="s">
        <v>242</v>
      </c>
      <c r="E5" s="131" t="s">
        <v>241</v>
      </c>
    </row>
    <row r="6" spans="1:5" s="111" customFormat="1" ht="11.25" customHeight="1">
      <c r="A6" s="155"/>
      <c r="B6" s="155"/>
      <c r="C6" s="154"/>
      <c r="D6" s="154"/>
      <c r="E6" s="154"/>
    </row>
    <row r="7" spans="1:5" s="111" customFormat="1" ht="11.25" customHeight="1">
      <c r="A7" s="153" t="s">
        <v>240</v>
      </c>
      <c r="B7" s="123" t="s">
        <v>199</v>
      </c>
      <c r="C7" s="120">
        <v>0</v>
      </c>
      <c r="D7" s="119">
        <v>0</v>
      </c>
      <c r="E7" s="119">
        <v>0</v>
      </c>
    </row>
    <row r="8" spans="1:5" s="111" customFormat="1" ht="11.25" customHeight="1">
      <c r="A8" s="124" t="s">
        <v>239</v>
      </c>
      <c r="B8" s="123" t="s">
        <v>203</v>
      </c>
      <c r="C8" s="120">
        <v>0</v>
      </c>
      <c r="D8" s="119">
        <v>0</v>
      </c>
      <c r="E8" s="119">
        <v>0</v>
      </c>
    </row>
    <row r="9" spans="1:5" s="111" customFormat="1" ht="11.25" customHeight="1">
      <c r="A9" s="152" t="s">
        <v>238</v>
      </c>
      <c r="B9" s="151" t="s">
        <v>199</v>
      </c>
      <c r="C9" s="120">
        <v>0</v>
      </c>
      <c r="D9" s="120">
        <v>0</v>
      </c>
      <c r="E9" s="119">
        <v>0</v>
      </c>
    </row>
    <row r="10" spans="1:5" s="111" customFormat="1" ht="11.25" customHeight="1">
      <c r="A10" s="124" t="s">
        <v>237</v>
      </c>
      <c r="B10" s="123" t="s">
        <v>199</v>
      </c>
      <c r="C10" s="120">
        <f>22685905.07+223554.58</f>
        <v>22909459.649999999</v>
      </c>
      <c r="D10" s="120">
        <f>22687860.07+209176.58</f>
        <v>22897036.649999999</v>
      </c>
      <c r="E10" s="119">
        <f>22714060.07+197942.58</f>
        <v>22912002.649999999</v>
      </c>
    </row>
    <row r="11" spans="1:5" s="111" customFormat="1" ht="8.4">
      <c r="A11" s="150" t="s">
        <v>228</v>
      </c>
      <c r="B11" s="149" t="s">
        <v>199</v>
      </c>
      <c r="C11" s="120">
        <v>0</v>
      </c>
      <c r="D11" s="120">
        <v>0</v>
      </c>
      <c r="E11" s="119">
        <v>0</v>
      </c>
    </row>
    <row r="12" spans="1:5" s="111" customFormat="1" ht="12.75" customHeight="1">
      <c r="A12" s="124" t="s">
        <v>224</v>
      </c>
      <c r="B12" s="123" t="s">
        <v>199</v>
      </c>
      <c r="C12" s="144">
        <v>0</v>
      </c>
      <c r="D12" s="144">
        <v>0</v>
      </c>
      <c r="E12" s="148">
        <v>0</v>
      </c>
    </row>
    <row r="13" spans="1:5" s="111" customFormat="1" ht="17.25" customHeight="1">
      <c r="A13" s="124" t="s">
        <v>227</v>
      </c>
      <c r="B13" s="123" t="s">
        <v>199</v>
      </c>
      <c r="C13" s="120">
        <v>0</v>
      </c>
      <c r="D13" s="120">
        <v>0</v>
      </c>
      <c r="E13" s="119">
        <v>0</v>
      </c>
    </row>
    <row r="14" spans="1:5" s="111" customFormat="1" ht="11.25" customHeight="1">
      <c r="A14" s="124" t="s">
        <v>226</v>
      </c>
      <c r="B14" s="123" t="s">
        <v>199</v>
      </c>
      <c r="C14" s="120">
        <v>0</v>
      </c>
      <c r="D14" s="120">
        <v>0</v>
      </c>
      <c r="E14" s="119">
        <v>0</v>
      </c>
    </row>
    <row r="15" spans="1:5" s="111" customFormat="1" ht="11.25" customHeight="1">
      <c r="A15" s="124" t="s">
        <v>225</v>
      </c>
      <c r="B15" s="123" t="s">
        <v>199</v>
      </c>
      <c r="C15" s="144">
        <v>0</v>
      </c>
      <c r="D15" s="144">
        <v>0</v>
      </c>
      <c r="E15" s="144">
        <v>0</v>
      </c>
    </row>
    <row r="16" spans="1:5" s="111" customFormat="1" ht="11.25" customHeight="1">
      <c r="A16" s="124" t="s">
        <v>73</v>
      </c>
      <c r="B16" s="123" t="s">
        <v>203</v>
      </c>
      <c r="C16" s="120">
        <v>22909459.649999999</v>
      </c>
      <c r="D16" s="120">
        <v>22897036.649999999</v>
      </c>
      <c r="E16" s="119">
        <v>22912002.649999999</v>
      </c>
    </row>
    <row r="17" spans="1:5" s="111" customFormat="1" ht="11.25" customHeight="1">
      <c r="A17" s="147" t="s">
        <v>223</v>
      </c>
      <c r="B17" s="137"/>
      <c r="C17" s="146">
        <v>0</v>
      </c>
      <c r="D17" s="146">
        <v>0</v>
      </c>
      <c r="E17" s="145">
        <v>0</v>
      </c>
    </row>
    <row r="18" spans="1:5" s="111" customFormat="1" ht="11.25" customHeight="1">
      <c r="A18" s="124" t="s">
        <v>222</v>
      </c>
      <c r="B18" s="123" t="s">
        <v>203</v>
      </c>
      <c r="C18" s="144">
        <v>0</v>
      </c>
      <c r="D18" s="144">
        <v>0</v>
      </c>
      <c r="E18" s="148">
        <v>0</v>
      </c>
    </row>
    <row r="19" spans="1:5" s="111" customFormat="1" ht="12.75" customHeight="1">
      <c r="A19" s="139" t="s">
        <v>236</v>
      </c>
      <c r="B19" s="123" t="s">
        <v>203</v>
      </c>
      <c r="C19" s="120">
        <v>0</v>
      </c>
      <c r="D19" s="120">
        <v>0</v>
      </c>
      <c r="E19" s="119">
        <v>0</v>
      </c>
    </row>
    <row r="20" spans="1:5" s="111" customFormat="1" ht="11.25" customHeight="1">
      <c r="A20" s="124" t="s">
        <v>235</v>
      </c>
      <c r="B20" s="123" t="s">
        <v>203</v>
      </c>
      <c r="C20" s="120">
        <v>0</v>
      </c>
      <c r="D20" s="120">
        <v>0</v>
      </c>
      <c r="E20" s="141">
        <v>0</v>
      </c>
    </row>
    <row r="21" spans="1:5" s="111" customFormat="1" ht="11.25" customHeight="1">
      <c r="A21" s="147" t="s">
        <v>234</v>
      </c>
      <c r="B21" s="137"/>
      <c r="C21" s="146">
        <v>0</v>
      </c>
      <c r="D21" s="146">
        <v>0</v>
      </c>
      <c r="E21" s="145">
        <v>0</v>
      </c>
    </row>
    <row r="22" spans="1:5" s="111" customFormat="1" ht="11.25" customHeight="1">
      <c r="A22" s="147" t="s">
        <v>233</v>
      </c>
      <c r="B22" s="137"/>
      <c r="C22" s="120">
        <v>0</v>
      </c>
      <c r="D22" s="120">
        <v>0</v>
      </c>
      <c r="E22" s="119">
        <v>0</v>
      </c>
    </row>
    <row r="23" spans="1:5" s="111" customFormat="1" ht="11.25" customHeight="1">
      <c r="A23" s="132" t="s">
        <v>208</v>
      </c>
      <c r="B23" s="131"/>
      <c r="C23" s="115">
        <f>C7-C8+C9+C10+C11+C12+C13+C14+C15-C16-C18-C19-C20</f>
        <v>0</v>
      </c>
      <c r="D23" s="115">
        <f>D7-D8+D9+D10+D11+D12+D13+D14+D15-D16-D18-D19-D20</f>
        <v>0</v>
      </c>
      <c r="E23" s="115">
        <f>E7-E8+E9+E10+E11+E12+E13+E14+E15-E16-E18-E19-E20</f>
        <v>0</v>
      </c>
    </row>
    <row r="24" spans="1:5" s="111" customFormat="1" ht="11.25" customHeight="1">
      <c r="A24" s="138"/>
      <c r="B24" s="137"/>
      <c r="C24" s="136"/>
      <c r="D24" s="135"/>
      <c r="E24" s="135"/>
    </row>
    <row r="25" spans="1:5" s="111" customFormat="1" ht="11.25" customHeight="1">
      <c r="A25" s="124" t="s">
        <v>232</v>
      </c>
      <c r="B25" s="123" t="s">
        <v>199</v>
      </c>
      <c r="C25" s="120">
        <v>0</v>
      </c>
      <c r="D25" s="120">
        <v>0</v>
      </c>
      <c r="E25" s="119">
        <v>0</v>
      </c>
    </row>
    <row r="26" spans="1:5" s="111" customFormat="1" ht="11.25" customHeight="1">
      <c r="A26" s="124" t="s">
        <v>231</v>
      </c>
      <c r="B26" s="123" t="s">
        <v>199</v>
      </c>
      <c r="C26" s="120">
        <v>178907.74</v>
      </c>
      <c r="D26" s="120">
        <v>0</v>
      </c>
      <c r="E26" s="119">
        <v>0</v>
      </c>
    </row>
    <row r="27" spans="1:5" s="111" customFormat="1" ht="11.25" customHeight="1">
      <c r="A27" s="124" t="s">
        <v>230</v>
      </c>
      <c r="B27" s="123" t="s">
        <v>199</v>
      </c>
      <c r="C27" s="120">
        <v>707271</v>
      </c>
      <c r="D27" s="120">
        <v>637816</v>
      </c>
      <c r="E27" s="120">
        <v>611616</v>
      </c>
    </row>
    <row r="28" spans="1:5" s="111" customFormat="1" ht="11.25" customHeight="1">
      <c r="A28" s="124" t="s">
        <v>213</v>
      </c>
      <c r="B28" s="123" t="s">
        <v>199</v>
      </c>
      <c r="C28" s="120">
        <v>0</v>
      </c>
      <c r="D28" s="120">
        <v>0</v>
      </c>
      <c r="E28" s="119">
        <v>0</v>
      </c>
    </row>
    <row r="29" spans="1:5" s="111" customFormat="1" ht="11.25" customHeight="1">
      <c r="A29" s="124" t="s">
        <v>229</v>
      </c>
      <c r="B29" s="123" t="s">
        <v>199</v>
      </c>
      <c r="C29" s="120">
        <v>0</v>
      </c>
      <c r="D29" s="120">
        <v>0</v>
      </c>
      <c r="E29" s="119">
        <v>0</v>
      </c>
    </row>
    <row r="30" spans="1:5" s="111" customFormat="1" ht="11.25" customHeight="1">
      <c r="A30" s="150" t="s">
        <v>228</v>
      </c>
      <c r="B30" s="149" t="s">
        <v>203</v>
      </c>
      <c r="C30" s="120">
        <v>0</v>
      </c>
      <c r="D30" s="120">
        <v>0</v>
      </c>
      <c r="E30" s="119">
        <v>0</v>
      </c>
    </row>
    <row r="31" spans="1:5" s="111" customFormat="1" ht="11.25" customHeight="1">
      <c r="A31" s="124" t="s">
        <v>227</v>
      </c>
      <c r="B31" s="123" t="s">
        <v>203</v>
      </c>
      <c r="C31" s="120">
        <v>0</v>
      </c>
      <c r="D31" s="120">
        <v>0</v>
      </c>
      <c r="E31" s="119">
        <v>0</v>
      </c>
    </row>
    <row r="32" spans="1:5" s="111" customFormat="1" ht="11.25" customHeight="1">
      <c r="A32" s="124" t="s">
        <v>226</v>
      </c>
      <c r="B32" s="123" t="s">
        <v>203</v>
      </c>
      <c r="C32" s="120">
        <v>0</v>
      </c>
      <c r="D32" s="120">
        <v>0</v>
      </c>
      <c r="E32" s="119">
        <v>0</v>
      </c>
    </row>
    <row r="33" spans="1:5" s="111" customFormat="1" ht="11.25" customHeight="1">
      <c r="A33" s="124" t="s">
        <v>225</v>
      </c>
      <c r="B33" s="123" t="s">
        <v>203</v>
      </c>
      <c r="C33" s="144">
        <v>0</v>
      </c>
      <c r="D33" s="144">
        <v>0</v>
      </c>
      <c r="E33" s="148">
        <v>0</v>
      </c>
    </row>
    <row r="34" spans="1:5" s="111" customFormat="1" ht="11.25" customHeight="1">
      <c r="A34" s="124" t="s">
        <v>224</v>
      </c>
      <c r="B34" s="123" t="s">
        <v>203</v>
      </c>
      <c r="C34" s="144">
        <v>0</v>
      </c>
      <c r="D34" s="144">
        <v>0</v>
      </c>
      <c r="E34" s="144">
        <v>0</v>
      </c>
    </row>
    <row r="35" spans="1:5" s="111" customFormat="1" ht="11.25" customHeight="1">
      <c r="A35" s="124" t="s">
        <v>71</v>
      </c>
      <c r="B35" s="123" t="s">
        <v>203</v>
      </c>
      <c r="C35" s="120">
        <v>886178.74</v>
      </c>
      <c r="D35" s="120">
        <v>637816</v>
      </c>
      <c r="E35" s="120">
        <v>611616</v>
      </c>
    </row>
    <row r="36" spans="1:5" s="111" customFormat="1" ht="11.25" customHeight="1">
      <c r="A36" s="147" t="s">
        <v>223</v>
      </c>
      <c r="B36" s="137"/>
      <c r="C36" s="146">
        <v>0</v>
      </c>
      <c r="D36" s="146">
        <v>0</v>
      </c>
      <c r="E36" s="145">
        <v>0</v>
      </c>
    </row>
    <row r="37" spans="1:5" s="111" customFormat="1" ht="11.25" customHeight="1">
      <c r="A37" s="124" t="s">
        <v>222</v>
      </c>
      <c r="B37" s="123" t="s">
        <v>199</v>
      </c>
      <c r="C37" s="144">
        <v>0</v>
      </c>
      <c r="D37" s="144">
        <v>0</v>
      </c>
      <c r="E37" s="143">
        <v>0</v>
      </c>
    </row>
    <row r="38" spans="1:5" s="111" customFormat="1" ht="11.25" customHeight="1">
      <c r="A38" s="124" t="s">
        <v>212</v>
      </c>
      <c r="B38" s="123" t="s">
        <v>203</v>
      </c>
      <c r="C38" s="120">
        <v>0</v>
      </c>
      <c r="D38" s="120">
        <v>0</v>
      </c>
      <c r="E38" s="141">
        <v>0</v>
      </c>
    </row>
    <row r="39" spans="1:5" s="111" customFormat="1" ht="11.25" customHeight="1">
      <c r="A39" s="124" t="s">
        <v>221</v>
      </c>
      <c r="B39" s="123" t="s">
        <v>203</v>
      </c>
      <c r="C39" s="142">
        <v>0</v>
      </c>
      <c r="D39" s="120">
        <v>0</v>
      </c>
      <c r="E39" s="141">
        <v>0</v>
      </c>
    </row>
    <row r="40" spans="1:5" s="111" customFormat="1" ht="13.5" customHeight="1">
      <c r="A40" s="139" t="s">
        <v>220</v>
      </c>
      <c r="B40" s="123" t="s">
        <v>199</v>
      </c>
      <c r="C40" s="120">
        <v>0</v>
      </c>
      <c r="D40" s="120">
        <v>0</v>
      </c>
      <c r="E40" s="140">
        <v>0</v>
      </c>
    </row>
    <row r="41" spans="1:5" s="111" customFormat="1" ht="11.25" customHeight="1">
      <c r="A41" s="132" t="s">
        <v>219</v>
      </c>
      <c r="B41" s="116"/>
      <c r="C41" s="115">
        <f>C25+C26+C27+C28+C29-C30-C31-C32-C33-C34-C35+C37-C38-C39+C40</f>
        <v>0</v>
      </c>
      <c r="D41" s="115">
        <f>D25+D26+D27+D28+D29-D30-D31-D32-D33-D34-D35+D37-D38-D39+D40</f>
        <v>0</v>
      </c>
      <c r="E41" s="115">
        <f>E25+E26+E27+E28+E29-E30-E31-E32-E33-E34-E35+E37-E38-E39+E40</f>
        <v>0</v>
      </c>
    </row>
    <row r="42" spans="1:5" s="111" customFormat="1" ht="11.25" customHeight="1">
      <c r="A42" s="138"/>
      <c r="B42" s="137"/>
      <c r="C42" s="136"/>
      <c r="D42" s="135"/>
      <c r="E42" s="135"/>
    </row>
    <row r="43" spans="1:5" s="111" customFormat="1" ht="11.25" customHeight="1">
      <c r="A43" s="124" t="s">
        <v>218</v>
      </c>
      <c r="B43" s="123" t="s">
        <v>199</v>
      </c>
      <c r="C43" s="120">
        <v>0</v>
      </c>
      <c r="D43" s="120">
        <v>0</v>
      </c>
      <c r="E43" s="119">
        <v>0</v>
      </c>
    </row>
    <row r="44" spans="1:5" s="111" customFormat="1" ht="11.25" customHeight="1">
      <c r="A44" s="124" t="s">
        <v>217</v>
      </c>
      <c r="B44" s="123" t="s">
        <v>199</v>
      </c>
      <c r="C44" s="120">
        <v>0</v>
      </c>
      <c r="D44" s="120">
        <v>0</v>
      </c>
      <c r="E44" s="119">
        <v>0</v>
      </c>
    </row>
    <row r="45" spans="1:5" s="111" customFormat="1" ht="11.25" customHeight="1">
      <c r="A45" s="124" t="s">
        <v>216</v>
      </c>
      <c r="B45" s="123" t="s">
        <v>199</v>
      </c>
      <c r="C45" s="120">
        <v>0</v>
      </c>
      <c r="D45" s="120">
        <v>0</v>
      </c>
      <c r="E45" s="119">
        <v>0</v>
      </c>
    </row>
    <row r="46" spans="1:5" s="111" customFormat="1" ht="11.25" customHeight="1">
      <c r="A46" s="124" t="s">
        <v>215</v>
      </c>
      <c r="B46" s="123" t="s">
        <v>203</v>
      </c>
      <c r="C46" s="120">
        <v>0</v>
      </c>
      <c r="D46" s="120">
        <v>0</v>
      </c>
      <c r="E46" s="119">
        <v>0</v>
      </c>
    </row>
    <row r="47" spans="1:5" s="111" customFormat="1" ht="9" hidden="1" customHeight="1">
      <c r="A47" s="139" t="s">
        <v>214</v>
      </c>
      <c r="B47" s="123"/>
      <c r="C47" s="120">
        <v>0</v>
      </c>
      <c r="D47" s="120">
        <v>0</v>
      </c>
      <c r="E47" s="119">
        <v>0</v>
      </c>
    </row>
    <row r="48" spans="1:5" s="111" customFormat="1" ht="11.25" customHeight="1">
      <c r="A48" s="124" t="s">
        <v>213</v>
      </c>
      <c r="B48" s="123" t="s">
        <v>203</v>
      </c>
      <c r="C48" s="120">
        <v>0</v>
      </c>
      <c r="D48" s="120">
        <v>0</v>
      </c>
      <c r="E48" s="120">
        <v>0</v>
      </c>
    </row>
    <row r="49" spans="1:5" s="111" customFormat="1" ht="11.25" customHeight="1">
      <c r="A49" s="124" t="s">
        <v>212</v>
      </c>
      <c r="B49" s="123" t="s">
        <v>199</v>
      </c>
      <c r="C49" s="120">
        <v>0</v>
      </c>
      <c r="D49" s="120">
        <v>0</v>
      </c>
      <c r="E49" s="120">
        <v>0</v>
      </c>
    </row>
    <row r="50" spans="1:5" s="111" customFormat="1" ht="11.25" customHeight="1">
      <c r="A50" s="132" t="s">
        <v>211</v>
      </c>
      <c r="B50" s="131"/>
      <c r="C50" s="115">
        <f>C43+C45-C46-C48+C49+C44</f>
        <v>0</v>
      </c>
      <c r="D50" s="115">
        <f>D43+D45-D46-D48+D49+D44</f>
        <v>0</v>
      </c>
      <c r="E50" s="115">
        <f>E43+E45-E46-E48+E49+E44</f>
        <v>0</v>
      </c>
    </row>
    <row r="51" spans="1:5" s="111" customFormat="1" ht="11.25" customHeight="1">
      <c r="A51" s="138"/>
      <c r="B51" s="137"/>
      <c r="C51" s="136"/>
      <c r="D51" s="135"/>
      <c r="E51" s="135"/>
    </row>
    <row r="52" spans="1:5" s="111" customFormat="1" ht="11.25" customHeight="1">
      <c r="A52" s="132" t="s">
        <v>210</v>
      </c>
      <c r="B52" s="131"/>
      <c r="C52" s="115">
        <f>C23+C41</f>
        <v>0</v>
      </c>
      <c r="D52" s="115">
        <f>D23+D41</f>
        <v>0</v>
      </c>
      <c r="E52" s="115">
        <f>E23+E41</f>
        <v>0</v>
      </c>
    </row>
    <row r="53" spans="1:5" s="111" customFormat="1" ht="18" customHeight="1">
      <c r="A53" s="134" t="s">
        <v>209</v>
      </c>
      <c r="B53" s="113"/>
      <c r="C53" s="133"/>
      <c r="D53" s="133"/>
      <c r="E53" s="133"/>
    </row>
    <row r="54" spans="1:5" s="111" customFormat="1" ht="11.25" customHeight="1">
      <c r="A54" s="132" t="s">
        <v>208</v>
      </c>
      <c r="B54" s="131"/>
      <c r="C54" s="115">
        <f>C23</f>
        <v>0</v>
      </c>
      <c r="D54" s="115">
        <f>D23</f>
        <v>0</v>
      </c>
      <c r="E54" s="115">
        <f>E23</f>
        <v>0</v>
      </c>
    </row>
    <row r="55" spans="1:5" s="111" customFormat="1" ht="23.25" customHeight="1">
      <c r="A55" s="130" t="s">
        <v>207</v>
      </c>
      <c r="B55" s="129" t="s">
        <v>203</v>
      </c>
      <c r="C55" s="120">
        <v>0</v>
      </c>
      <c r="D55" s="119">
        <v>0</v>
      </c>
      <c r="E55" s="128">
        <v>0</v>
      </c>
    </row>
    <row r="56" spans="1:5" s="111" customFormat="1" ht="14.25" customHeight="1">
      <c r="A56" s="124" t="s">
        <v>206</v>
      </c>
      <c r="B56" s="123" t="s">
        <v>203</v>
      </c>
      <c r="C56" s="120">
        <v>0</v>
      </c>
      <c r="D56" s="119">
        <v>0</v>
      </c>
      <c r="E56" s="119">
        <v>0</v>
      </c>
    </row>
    <row r="57" spans="1:5" s="111" customFormat="1" ht="17.25" customHeight="1">
      <c r="A57" s="124" t="s">
        <v>205</v>
      </c>
      <c r="B57" s="123" t="s">
        <v>203</v>
      </c>
      <c r="C57" s="126">
        <v>208176.07</v>
      </c>
      <c r="D57" s="126">
        <v>199676.07</v>
      </c>
      <c r="E57" s="125">
        <v>198276.07</v>
      </c>
    </row>
    <row r="58" spans="1:5" s="111" customFormat="1" ht="12.75" customHeight="1">
      <c r="A58" s="124" t="s">
        <v>204</v>
      </c>
      <c r="B58" s="123" t="s">
        <v>203</v>
      </c>
      <c r="C58" s="127">
        <v>0</v>
      </c>
      <c r="D58" s="127">
        <v>0</v>
      </c>
      <c r="E58" s="127">
        <v>0</v>
      </c>
    </row>
    <row r="59" spans="1:5" s="111" customFormat="1" ht="16.5" customHeight="1">
      <c r="A59" s="124" t="s">
        <v>202</v>
      </c>
      <c r="B59" s="123" t="s">
        <v>199</v>
      </c>
      <c r="C59" s="126">
        <v>208176.07</v>
      </c>
      <c r="D59" s="126">
        <v>199676.07</v>
      </c>
      <c r="E59" s="125">
        <v>198276.07</v>
      </c>
    </row>
    <row r="60" spans="1:5" s="111" customFormat="1" ht="11.25" customHeight="1">
      <c r="A60" s="124" t="s">
        <v>201</v>
      </c>
      <c r="B60" s="123" t="s">
        <v>199</v>
      </c>
      <c r="C60" s="120">
        <v>0</v>
      </c>
      <c r="D60" s="119">
        <v>0</v>
      </c>
      <c r="E60" s="119">
        <v>0</v>
      </c>
    </row>
    <row r="61" spans="1:5" s="111" customFormat="1" ht="16.5" customHeight="1">
      <c r="A61" s="122" t="s">
        <v>200</v>
      </c>
      <c r="B61" s="121" t="s">
        <v>199</v>
      </c>
      <c r="C61" s="120">
        <v>0</v>
      </c>
      <c r="D61" s="119">
        <v>0</v>
      </c>
      <c r="E61" s="118">
        <v>0</v>
      </c>
    </row>
    <row r="62" spans="1:5" s="111" customFormat="1" ht="14.25" customHeight="1">
      <c r="A62" s="117" t="s">
        <v>198</v>
      </c>
      <c r="B62" s="116"/>
      <c r="C62" s="115">
        <f>C54-C55-C56-C57-C58+C59+C60+C61</f>
        <v>0</v>
      </c>
      <c r="D62" s="115">
        <f>D54-D55-D56-D57-D58+D59+D60+D61</f>
        <v>0</v>
      </c>
      <c r="E62" s="115">
        <f>E54-E55-E56-E57-E58+E59+E60+E61</f>
        <v>0</v>
      </c>
    </row>
    <row r="63" spans="1:5" s="111" customFormat="1" ht="9" customHeight="1">
      <c r="A63" s="114"/>
      <c r="B63" s="113"/>
      <c r="C63" s="112"/>
      <c r="D63" s="112"/>
      <c r="E63" s="112"/>
    </row>
    <row r="64" spans="1:5" ht="5.25" customHeight="1"/>
    <row r="65" spans="1:1" ht="15.75" customHeight="1"/>
    <row r="66" spans="1:1">
      <c r="A66" t="s">
        <v>197</v>
      </c>
    </row>
    <row r="67" spans="1:1">
      <c r="A67" t="s">
        <v>196</v>
      </c>
    </row>
    <row r="68" spans="1:1">
      <c r="A68" t="s">
        <v>195</v>
      </c>
    </row>
    <row r="69" spans="1:1">
      <c r="A69" t="s">
        <v>194</v>
      </c>
    </row>
    <row r="70" spans="1:1">
      <c r="A70" t="s">
        <v>193</v>
      </c>
    </row>
    <row r="71" spans="1:1">
      <c r="A71" t="s">
        <v>192</v>
      </c>
    </row>
    <row r="72" spans="1:1">
      <c r="A72" t="s">
        <v>191</v>
      </c>
    </row>
    <row r="73" spans="1:1">
      <c r="A73" t="s">
        <v>190</v>
      </c>
    </row>
    <row r="74" spans="1:1">
      <c r="A74" t="s">
        <v>189</v>
      </c>
    </row>
  </sheetData>
  <mergeCells count="2">
    <mergeCell ref="A2:E2"/>
    <mergeCell ref="A3:E3"/>
  </mergeCells>
  <pageMargins left="0.39370078740157483" right="0.19685039370078741" top="0.98425196850393704" bottom="0.98425196850393704" header="0.51181102362204722" footer="0.51181102362204722"/>
  <pageSetup paperSize="9" scale="77" orientation="portrait" r:id="rId1"/>
  <headerFooter alignWithMargins="0"/>
</worksheet>
</file>

<file path=xl/worksheets/sheet8.xml><?xml version="1.0" encoding="utf-8"?>
<worksheet xmlns="http://schemas.openxmlformats.org/spreadsheetml/2006/main" xmlns:r="http://schemas.openxmlformats.org/officeDocument/2006/relationships">
  <sheetPr>
    <tabColor rgb="FFFFFF00"/>
  </sheetPr>
  <dimension ref="A1:M63"/>
  <sheetViews>
    <sheetView topLeftCell="A4" zoomScaleNormal="100" zoomScaleSheetLayoutView="110" workbookViewId="0">
      <selection activeCell="G24" sqref="G24"/>
    </sheetView>
  </sheetViews>
  <sheetFormatPr defaultColWidth="9.109375" defaultRowHeight="14.4"/>
  <cols>
    <col min="1" max="1" width="5.44140625" style="193" customWidth="1"/>
    <col min="2" max="2" width="84.5546875" style="193" customWidth="1"/>
    <col min="3" max="3" width="22.33203125" style="193" customWidth="1"/>
    <col min="4" max="16384" width="9.109375" style="193"/>
  </cols>
  <sheetData>
    <row r="1" spans="1:13" ht="18">
      <c r="A1" s="650" t="s">
        <v>464</v>
      </c>
      <c r="B1" s="650"/>
      <c r="C1" s="650"/>
      <c r="D1" s="352"/>
      <c r="E1" s="352"/>
      <c r="F1" s="352"/>
      <c r="G1" s="352"/>
      <c r="H1" s="352"/>
      <c r="I1" s="352"/>
      <c r="J1" s="352"/>
      <c r="K1" s="352"/>
    </row>
    <row r="2" spans="1:13" ht="18">
      <c r="A2" s="350"/>
      <c r="B2" s="351"/>
      <c r="C2" s="350"/>
    </row>
    <row r="3" spans="1:13" ht="39" customHeight="1">
      <c r="A3" s="651" t="s">
        <v>463</v>
      </c>
      <c r="B3" s="651"/>
      <c r="C3" s="651"/>
      <c r="D3" s="349"/>
      <c r="E3" s="349"/>
      <c r="F3" s="349"/>
      <c r="G3" s="349"/>
      <c r="H3" s="349"/>
      <c r="I3" s="349"/>
      <c r="J3" s="349"/>
      <c r="K3" s="349"/>
      <c r="L3" s="349"/>
      <c r="M3" s="349"/>
    </row>
    <row r="4" spans="1:13" ht="15" thickBot="1">
      <c r="A4" s="347"/>
      <c r="B4" s="348"/>
      <c r="C4" s="347"/>
    </row>
    <row r="5" spans="1:13" ht="15.6" thickTop="1" thickBot="1">
      <c r="A5" s="346" t="s">
        <v>462</v>
      </c>
      <c r="B5" s="345"/>
      <c r="C5" s="320"/>
    </row>
    <row r="6" spans="1:13" ht="16.2" thickTop="1">
      <c r="A6" s="339" t="s">
        <v>199</v>
      </c>
      <c r="B6" s="343" t="s">
        <v>461</v>
      </c>
      <c r="C6" s="342">
        <v>8236125.46</v>
      </c>
    </row>
    <row r="7" spans="1:13" ht="15.6">
      <c r="A7" s="339" t="s">
        <v>199</v>
      </c>
      <c r="B7" s="343" t="s">
        <v>460</v>
      </c>
      <c r="C7" s="342">
        <v>404152.9</v>
      </c>
    </row>
    <row r="8" spans="1:13" ht="15.6">
      <c r="A8" s="339" t="s">
        <v>199</v>
      </c>
      <c r="B8" s="316" t="s">
        <v>459</v>
      </c>
      <c r="C8" s="315">
        <v>28515375.469999999</v>
      </c>
    </row>
    <row r="9" spans="1:13" ht="15.6">
      <c r="A9" s="339" t="s">
        <v>203</v>
      </c>
      <c r="B9" s="316" t="s">
        <v>458</v>
      </c>
      <c r="C9" s="315">
        <v>28157809.050000001</v>
      </c>
    </row>
    <row r="10" spans="1:13" ht="15.6">
      <c r="A10" s="339" t="s">
        <v>203</v>
      </c>
      <c r="B10" s="316" t="s">
        <v>457</v>
      </c>
      <c r="C10" s="315">
        <v>2881.9</v>
      </c>
    </row>
    <row r="11" spans="1:13" ht="15.6">
      <c r="A11" s="339" t="s">
        <v>199</v>
      </c>
      <c r="B11" s="316" t="s">
        <v>456</v>
      </c>
      <c r="C11" s="315">
        <v>38.630000000000003</v>
      </c>
    </row>
    <row r="12" spans="1:13" ht="15.6">
      <c r="A12" s="339" t="s">
        <v>199</v>
      </c>
      <c r="B12" s="316" t="s">
        <v>455</v>
      </c>
      <c r="C12" s="315">
        <v>4758.9799999999996</v>
      </c>
    </row>
    <row r="13" spans="1:13" ht="28.8">
      <c r="A13" s="344" t="s">
        <v>445</v>
      </c>
      <c r="B13" s="343" t="s">
        <v>454</v>
      </c>
      <c r="C13" s="342">
        <f>+C6+C7+C8+-C9-C10+C11+C12</f>
        <v>8999760.4899999984</v>
      </c>
    </row>
    <row r="14" spans="1:13" ht="15.6">
      <c r="A14" s="341"/>
      <c r="B14" s="316"/>
      <c r="C14" s="340"/>
    </row>
    <row r="15" spans="1:13" ht="15.6">
      <c r="A15" s="339" t="s">
        <v>449</v>
      </c>
      <c r="B15" s="316" t="s">
        <v>453</v>
      </c>
      <c r="C15" s="315">
        <v>172000</v>
      </c>
    </row>
    <row r="16" spans="1:13" ht="15.6">
      <c r="A16" s="339" t="s">
        <v>447</v>
      </c>
      <c r="B16" s="316" t="s">
        <v>452</v>
      </c>
      <c r="C16" s="315">
        <v>2747097.39</v>
      </c>
    </row>
    <row r="17" spans="1:3" ht="15.6">
      <c r="A17" s="339" t="s">
        <v>447</v>
      </c>
      <c r="B17" s="316" t="s">
        <v>451</v>
      </c>
      <c r="C17" s="315">
        <v>0</v>
      </c>
    </row>
    <row r="18" spans="1:3" ht="15.6">
      <c r="A18" s="339" t="s">
        <v>449</v>
      </c>
      <c r="B18" s="316" t="s">
        <v>450</v>
      </c>
      <c r="C18" s="315">
        <v>0</v>
      </c>
    </row>
    <row r="19" spans="1:3" ht="15.6">
      <c r="A19" s="339" t="s">
        <v>449</v>
      </c>
      <c r="B19" s="316" t="s">
        <v>448</v>
      </c>
      <c r="C19" s="315">
        <v>0</v>
      </c>
    </row>
    <row r="20" spans="1:3" ht="16.2">
      <c r="A20" s="339" t="s">
        <v>447</v>
      </c>
      <c r="B20" s="316" t="s">
        <v>446</v>
      </c>
      <c r="C20" s="315">
        <v>178907.74</v>
      </c>
    </row>
    <row r="21" spans="1:3" ht="16.8" thickBot="1">
      <c r="A21" s="338" t="s">
        <v>445</v>
      </c>
      <c r="B21" s="337" t="s">
        <v>444</v>
      </c>
      <c r="C21" s="336">
        <f>+C13+C15-C16-C17+C18+C19-C20</f>
        <v>6245755.3599999975</v>
      </c>
    </row>
    <row r="22" spans="1:3" ht="15.6" thickTop="1" thickBot="1">
      <c r="A22" s="317"/>
      <c r="B22" s="316"/>
      <c r="C22" s="284"/>
    </row>
    <row r="23" spans="1:3" ht="16.5" customHeight="1" thickTop="1" thickBot="1">
      <c r="A23" s="652" t="s">
        <v>443</v>
      </c>
      <c r="B23" s="653"/>
      <c r="C23" s="320"/>
    </row>
    <row r="24" spans="1:3" ht="15" thickTop="1">
      <c r="A24" s="331"/>
      <c r="B24" s="335"/>
      <c r="C24" s="334"/>
    </row>
    <row r="25" spans="1:3" ht="16.2">
      <c r="A25" s="330" t="s">
        <v>442</v>
      </c>
      <c r="B25" s="335"/>
      <c r="C25" s="334"/>
    </row>
    <row r="26" spans="1:3" ht="16.2">
      <c r="A26" s="331"/>
      <c r="B26" s="332" t="s">
        <v>441</v>
      </c>
      <c r="C26" s="315">
        <v>0</v>
      </c>
    </row>
    <row r="27" spans="1:3" ht="16.2">
      <c r="A27" s="331"/>
      <c r="B27" s="332" t="s">
        <v>440</v>
      </c>
      <c r="C27" s="315">
        <v>0</v>
      </c>
    </row>
    <row r="28" spans="1:3" ht="16.2">
      <c r="A28" s="331"/>
      <c r="B28" s="333" t="s">
        <v>439</v>
      </c>
      <c r="C28" s="315">
        <v>0</v>
      </c>
    </row>
    <row r="29" spans="1:3" ht="16.2">
      <c r="A29" s="331"/>
      <c r="B29" s="332" t="s">
        <v>438</v>
      </c>
      <c r="C29" s="315">
        <v>0</v>
      </c>
    </row>
    <row r="30" spans="1:3" ht="16.2">
      <c r="A30" s="331"/>
      <c r="B30" s="332" t="s">
        <v>437</v>
      </c>
      <c r="C30" s="315">
        <v>2951456.4</v>
      </c>
    </row>
    <row r="31" spans="1:3" ht="30.6">
      <c r="A31" s="331"/>
      <c r="B31" s="332" t="s">
        <v>436</v>
      </c>
      <c r="C31" s="315">
        <v>2220000</v>
      </c>
    </row>
    <row r="32" spans="1:3">
      <c r="A32" s="331"/>
      <c r="B32" s="325" t="s">
        <v>435</v>
      </c>
      <c r="C32" s="324">
        <f>+SUM(C26:C31)</f>
        <v>5171456.4000000004</v>
      </c>
    </row>
    <row r="33" spans="1:3">
      <c r="A33" s="317"/>
      <c r="B33" s="316"/>
      <c r="C33" s="329"/>
    </row>
    <row r="34" spans="1:3">
      <c r="A34" s="330" t="s">
        <v>434</v>
      </c>
      <c r="B34" s="316"/>
      <c r="C34" s="329"/>
    </row>
    <row r="35" spans="1:3">
      <c r="A35" s="317" t="s">
        <v>433</v>
      </c>
      <c r="B35" s="316"/>
      <c r="C35" s="315">
        <v>171410</v>
      </c>
    </row>
    <row r="36" spans="1:3">
      <c r="A36" s="317" t="s">
        <v>432</v>
      </c>
      <c r="B36" s="316"/>
      <c r="C36" s="315">
        <f>11695.88+14960</f>
        <v>26655.879999999997</v>
      </c>
    </row>
    <row r="37" spans="1:3">
      <c r="A37" s="317" t="s">
        <v>431</v>
      </c>
      <c r="B37" s="316"/>
      <c r="C37" s="315">
        <v>0</v>
      </c>
    </row>
    <row r="38" spans="1:3">
      <c r="A38" s="317" t="s">
        <v>430</v>
      </c>
      <c r="B38" s="316"/>
      <c r="C38" s="315">
        <v>0</v>
      </c>
    </row>
    <row r="39" spans="1:3">
      <c r="A39" s="317" t="s">
        <v>429</v>
      </c>
      <c r="B39" s="316"/>
      <c r="C39" s="315">
        <v>0</v>
      </c>
    </row>
    <row r="40" spans="1:3">
      <c r="A40" s="317"/>
      <c r="B40" s="325" t="s">
        <v>428</v>
      </c>
      <c r="C40" s="324">
        <f>+SUM(C35:C39)</f>
        <v>198065.88</v>
      </c>
    </row>
    <row r="41" spans="1:3">
      <c r="A41" s="317"/>
      <c r="B41" s="325"/>
      <c r="C41" s="328"/>
    </row>
    <row r="42" spans="1:3">
      <c r="A42" s="327" t="s">
        <v>427</v>
      </c>
      <c r="B42" s="325"/>
      <c r="C42" s="326">
        <v>47769.64</v>
      </c>
    </row>
    <row r="43" spans="1:3">
      <c r="A43" s="317"/>
      <c r="B43" s="325" t="s">
        <v>426</v>
      </c>
      <c r="C43" s="326">
        <f>C42</f>
        <v>47769.64</v>
      </c>
    </row>
    <row r="44" spans="1:3" ht="16.5" customHeight="1">
      <c r="A44" s="317"/>
      <c r="B44" s="325" t="s">
        <v>425</v>
      </c>
      <c r="C44" s="324">
        <f>+C21-C32-C40-C43</f>
        <v>828463.43999999715</v>
      </c>
    </row>
    <row r="45" spans="1:3" ht="16.5" customHeight="1">
      <c r="A45" s="317"/>
      <c r="B45" s="323" t="s">
        <v>424</v>
      </c>
      <c r="C45" s="322">
        <v>0</v>
      </c>
    </row>
    <row r="46" spans="1:3" ht="15.75" customHeight="1" thickBot="1">
      <c r="A46" s="654" t="s">
        <v>423</v>
      </c>
      <c r="B46" s="655"/>
      <c r="C46" s="656"/>
    </row>
    <row r="47" spans="1:3" ht="15.6" thickTop="1" thickBot="1">
      <c r="A47" s="317"/>
      <c r="B47" s="321"/>
      <c r="C47" s="320"/>
    </row>
    <row r="48" spans="1:3" ht="15.6" thickTop="1" thickBot="1">
      <c r="A48" s="652" t="s">
        <v>422</v>
      </c>
      <c r="B48" s="653"/>
      <c r="C48" s="319"/>
    </row>
    <row r="49" spans="1:3" ht="15" thickTop="1">
      <c r="A49" s="657" t="s">
        <v>421</v>
      </c>
      <c r="B49" s="658"/>
      <c r="C49" s="318"/>
    </row>
    <row r="50" spans="1:3">
      <c r="A50" s="317" t="s">
        <v>420</v>
      </c>
      <c r="B50" s="316"/>
      <c r="C50" s="315">
        <v>0</v>
      </c>
    </row>
    <row r="51" spans="1:3">
      <c r="A51" s="317" t="s">
        <v>419</v>
      </c>
      <c r="B51" s="316"/>
      <c r="C51" s="315">
        <v>0</v>
      </c>
    </row>
    <row r="52" spans="1:3">
      <c r="A52" s="317" t="s">
        <v>418</v>
      </c>
      <c r="B52" s="316"/>
      <c r="C52" s="315">
        <v>0</v>
      </c>
    </row>
    <row r="53" spans="1:3">
      <c r="A53" s="317" t="s">
        <v>417</v>
      </c>
      <c r="B53" s="316"/>
      <c r="C53" s="315">
        <v>0</v>
      </c>
    </row>
    <row r="54" spans="1:3" ht="21.75" customHeight="1">
      <c r="A54" s="317" t="s">
        <v>416</v>
      </c>
      <c r="B54" s="316"/>
      <c r="C54" s="315">
        <v>0</v>
      </c>
    </row>
    <row r="55" spans="1:3" ht="36.75" customHeight="1" thickBot="1">
      <c r="A55" s="660" t="s">
        <v>415</v>
      </c>
      <c r="B55" s="661"/>
      <c r="C55" s="314">
        <f>SUM(C50:C54)</f>
        <v>0</v>
      </c>
    </row>
    <row r="56" spans="1:3" ht="15" thickTop="1">
      <c r="A56" s="313" t="s">
        <v>414</v>
      </c>
      <c r="B56" s="312" t="s">
        <v>413</v>
      </c>
      <c r="C56" s="311"/>
    </row>
    <row r="57" spans="1:3" ht="12.75" customHeight="1">
      <c r="A57" s="307" t="s">
        <v>412</v>
      </c>
      <c r="B57" s="662" t="s">
        <v>411</v>
      </c>
      <c r="C57" s="662"/>
    </row>
    <row r="58" spans="1:3" ht="22.5" customHeight="1">
      <c r="A58" s="310" t="s">
        <v>410</v>
      </c>
      <c r="B58" s="663" t="s">
        <v>409</v>
      </c>
      <c r="C58" s="663"/>
    </row>
    <row r="59" spans="1:3" ht="16.2">
      <c r="A59" s="307" t="s">
        <v>408</v>
      </c>
      <c r="B59" s="309" t="s">
        <v>407</v>
      </c>
      <c r="C59" s="308"/>
    </row>
    <row r="60" spans="1:3" ht="96" customHeight="1">
      <c r="A60" s="307" t="s">
        <v>406</v>
      </c>
      <c r="B60" s="662" t="s">
        <v>405</v>
      </c>
      <c r="C60" s="662"/>
    </row>
    <row r="61" spans="1:3" ht="87" customHeight="1">
      <c r="A61" s="307" t="s">
        <v>404</v>
      </c>
      <c r="B61" s="662" t="s">
        <v>403</v>
      </c>
      <c r="C61" s="662"/>
    </row>
    <row r="62" spans="1:3" ht="16.2">
      <c r="A62" s="307" t="s">
        <v>402</v>
      </c>
      <c r="B62" s="659" t="s">
        <v>401</v>
      </c>
      <c r="C62" s="659"/>
    </row>
    <row r="63" spans="1:3" ht="56.25" customHeight="1">
      <c r="A63" s="307" t="s">
        <v>400</v>
      </c>
      <c r="B63" s="659" t="s">
        <v>399</v>
      </c>
      <c r="C63" s="659"/>
    </row>
  </sheetData>
  <mergeCells count="13">
    <mergeCell ref="B63:C63"/>
    <mergeCell ref="A55:B55"/>
    <mergeCell ref="B57:C57"/>
    <mergeCell ref="B58:C58"/>
    <mergeCell ref="B60:C60"/>
    <mergeCell ref="B61:C61"/>
    <mergeCell ref="B62:C62"/>
    <mergeCell ref="A1:C1"/>
    <mergeCell ref="A3:C3"/>
    <mergeCell ref="A23:B23"/>
    <mergeCell ref="A46:C46"/>
    <mergeCell ref="A48:B48"/>
    <mergeCell ref="A49:B49"/>
  </mergeCells>
  <printOptions horizontalCentered="1"/>
  <pageMargins left="0.11811023622047245" right="3.937007874015748E-2" top="0.35433070866141736" bottom="0.35433070866141736" header="0.31496062992125984" footer="0.31496062992125984"/>
  <pageSetup paperSize="9" scale="75" orientation="portrait" r:id="rId1"/>
  <headerFooter>
    <oddFooter>&amp;C&amp;P</oddFooter>
  </headerFooter>
  <rowBreaks count="1" manualBreakCount="1">
    <brk id="55" max="2" man="1"/>
  </rowBreaks>
</worksheet>
</file>

<file path=xl/worksheets/sheet9.xml><?xml version="1.0" encoding="utf-8"?>
<worksheet xmlns="http://schemas.openxmlformats.org/spreadsheetml/2006/main" xmlns:r="http://schemas.openxmlformats.org/officeDocument/2006/relationships">
  <sheetPr>
    <tabColor rgb="FFFFFF00"/>
  </sheetPr>
  <dimension ref="A1:L46"/>
  <sheetViews>
    <sheetView topLeftCell="A11" zoomScale="60" zoomScaleNormal="60" workbookViewId="0">
      <selection activeCell="E33" activeCellId="1" sqref="E31 E33"/>
    </sheetView>
  </sheetViews>
  <sheetFormatPr defaultColWidth="9.109375" defaultRowHeight="14.4"/>
  <cols>
    <col min="1" max="1" width="16.5546875" style="193" customWidth="1"/>
    <col min="2" max="2" width="77.88671875" style="193" customWidth="1"/>
    <col min="3" max="4" width="25.6640625" style="193" customWidth="1"/>
    <col min="5" max="5" width="35.6640625" style="193" customWidth="1"/>
    <col min="6" max="6" width="37" style="193" customWidth="1"/>
    <col min="7" max="7" width="39.33203125" style="193" customWidth="1"/>
    <col min="8" max="8" width="29.88671875" style="193" customWidth="1"/>
    <col min="9" max="10" width="9.109375" style="193"/>
    <col min="11" max="11" width="29.88671875" style="193" customWidth="1"/>
    <col min="12" max="16384" width="9.109375" style="193"/>
  </cols>
  <sheetData>
    <row r="1" spans="1:8" s="237" customFormat="1" ht="15.6">
      <c r="A1" s="665" t="s">
        <v>318</v>
      </c>
      <c r="B1" s="665"/>
      <c r="C1" s="665"/>
      <c r="D1" s="665"/>
      <c r="E1" s="665"/>
      <c r="F1" s="665"/>
      <c r="G1" s="665"/>
      <c r="H1" s="665"/>
    </row>
    <row r="2" spans="1:8" ht="21">
      <c r="A2" s="666" t="s">
        <v>317</v>
      </c>
      <c r="B2" s="666"/>
      <c r="C2" s="666"/>
      <c r="D2" s="666"/>
      <c r="E2" s="666"/>
      <c r="F2" s="666"/>
      <c r="G2" s="666"/>
    </row>
    <row r="3" spans="1:8" ht="15" thickBot="1"/>
    <row r="4" spans="1:8" ht="110.25" customHeight="1" thickTop="1" thickBot="1">
      <c r="A4" s="236" t="s">
        <v>316</v>
      </c>
      <c r="B4" s="234" t="s">
        <v>315</v>
      </c>
      <c r="C4" s="234" t="s">
        <v>314</v>
      </c>
      <c r="D4" s="235" t="s">
        <v>313</v>
      </c>
      <c r="E4" s="234" t="s">
        <v>312</v>
      </c>
      <c r="F4" s="234" t="s">
        <v>311</v>
      </c>
      <c r="G4" s="234" t="s">
        <v>310</v>
      </c>
      <c r="H4" s="234" t="s">
        <v>309</v>
      </c>
    </row>
    <row r="5" spans="1:8" ht="16.8" thickTop="1" thickBot="1">
      <c r="A5" s="233"/>
      <c r="B5" s="232"/>
      <c r="C5" s="231" t="s">
        <v>308</v>
      </c>
      <c r="D5" s="231" t="s">
        <v>307</v>
      </c>
      <c r="E5" s="231" t="s">
        <v>306</v>
      </c>
      <c r="F5" s="231" t="s">
        <v>305</v>
      </c>
      <c r="G5" s="230" t="s">
        <v>304</v>
      </c>
      <c r="H5" s="230" t="s">
        <v>303</v>
      </c>
    </row>
    <row r="6" spans="1:8" ht="18.600000000000001" thickTop="1">
      <c r="A6" s="208" t="s">
        <v>302</v>
      </c>
      <c r="B6" s="207"/>
      <c r="C6" s="215"/>
      <c r="D6" s="215"/>
      <c r="E6" s="215"/>
      <c r="F6" s="215"/>
      <c r="G6" s="201"/>
      <c r="H6" s="201"/>
    </row>
    <row r="7" spans="1:8" ht="18">
      <c r="A7" s="208"/>
      <c r="B7" s="207"/>
      <c r="C7" s="206"/>
      <c r="D7" s="205"/>
      <c r="E7" s="205"/>
      <c r="F7" s="203"/>
      <c r="G7" s="202">
        <f>+C7+D7+E7+F7</f>
        <v>0</v>
      </c>
      <c r="H7" s="201"/>
    </row>
    <row r="8" spans="1:8" ht="18.600000000000001" thickBot="1">
      <c r="A8" s="208"/>
      <c r="B8" s="207"/>
      <c r="C8" s="206"/>
      <c r="D8" s="205"/>
      <c r="E8" s="205"/>
      <c r="F8" s="203"/>
      <c r="G8" s="202">
        <f>+C8+D8+E8+F8</f>
        <v>0</v>
      </c>
      <c r="H8" s="201"/>
    </row>
    <row r="9" spans="1:8" ht="19.2" thickTop="1" thickBot="1">
      <c r="A9" s="200" t="s">
        <v>301</v>
      </c>
      <c r="B9" s="199"/>
      <c r="C9" s="195">
        <f t="shared" ref="C9:H9" si="0">SUM(C7:C8)</f>
        <v>0</v>
      </c>
      <c r="D9" s="195">
        <f t="shared" si="0"/>
        <v>0</v>
      </c>
      <c r="E9" s="195">
        <f t="shared" si="0"/>
        <v>0</v>
      </c>
      <c r="F9" s="195">
        <f t="shared" si="0"/>
        <v>0</v>
      </c>
      <c r="G9" s="223">
        <f t="shared" si="0"/>
        <v>0</v>
      </c>
      <c r="H9" s="223">
        <f t="shared" si="0"/>
        <v>0</v>
      </c>
    </row>
    <row r="10" spans="1:8" ht="18.600000000000001" thickTop="1">
      <c r="A10" s="208" t="s">
        <v>300</v>
      </c>
      <c r="B10" s="207"/>
      <c r="C10" s="215"/>
      <c r="D10" s="215"/>
      <c r="E10" s="215"/>
      <c r="F10" s="215"/>
      <c r="G10" s="201"/>
      <c r="H10" s="201"/>
    </row>
    <row r="11" spans="1:8" ht="18">
      <c r="A11" s="208"/>
      <c r="B11" s="207"/>
      <c r="C11" s="206"/>
      <c r="D11" s="205"/>
      <c r="E11" s="205"/>
      <c r="F11" s="203"/>
      <c r="G11" s="202">
        <f>+C11+D11+E11+F11</f>
        <v>0</v>
      </c>
      <c r="H11" s="201"/>
    </row>
    <row r="12" spans="1:8" ht="18">
      <c r="A12" s="208"/>
      <c r="B12" s="207"/>
      <c r="C12" s="211"/>
      <c r="D12" s="210"/>
      <c r="E12" s="210"/>
      <c r="F12" s="219"/>
      <c r="G12" s="202">
        <f>+C12+D12+E12+F12</f>
        <v>0</v>
      </c>
      <c r="H12" s="202"/>
    </row>
    <row r="13" spans="1:8" ht="18.600000000000001" thickBot="1">
      <c r="A13" s="208"/>
      <c r="B13" s="207"/>
      <c r="C13" s="211"/>
      <c r="D13" s="210"/>
      <c r="E13" s="210"/>
      <c r="F13" s="219"/>
      <c r="G13" s="202">
        <f>+C13+D13+E13+F13</f>
        <v>0</v>
      </c>
      <c r="H13" s="202"/>
    </row>
    <row r="14" spans="1:8" ht="19.2" thickTop="1" thickBot="1">
      <c r="A14" s="200" t="s">
        <v>299</v>
      </c>
      <c r="B14" s="199"/>
      <c r="C14" s="195">
        <f t="shared" ref="C14:H14" si="1">SUM(C11:C13)</f>
        <v>0</v>
      </c>
      <c r="D14" s="195">
        <f t="shared" si="1"/>
        <v>0</v>
      </c>
      <c r="E14" s="195">
        <f t="shared" si="1"/>
        <v>0</v>
      </c>
      <c r="F14" s="195">
        <f t="shared" si="1"/>
        <v>0</v>
      </c>
      <c r="G14" s="223">
        <f t="shared" si="1"/>
        <v>0</v>
      </c>
      <c r="H14" s="223">
        <f t="shared" si="1"/>
        <v>0</v>
      </c>
    </row>
    <row r="15" spans="1:8" ht="18.600000000000001" thickTop="1">
      <c r="A15" s="208" t="s">
        <v>298</v>
      </c>
      <c r="B15" s="207"/>
      <c r="C15" s="215"/>
      <c r="D15" s="215"/>
      <c r="E15" s="215"/>
      <c r="F15" s="215"/>
      <c r="G15" s="201"/>
      <c r="H15" s="201"/>
    </row>
    <row r="16" spans="1:8" ht="18">
      <c r="A16" s="208">
        <v>10335</v>
      </c>
      <c r="B16" s="207" t="s">
        <v>297</v>
      </c>
      <c r="C16" s="211">
        <v>2918932.41</v>
      </c>
      <c r="D16" s="214">
        <v>-2918932.41</v>
      </c>
      <c r="E16" s="220">
        <v>2951456.4</v>
      </c>
      <c r="F16" s="219"/>
      <c r="G16" s="202">
        <f>+C16+D16+E16+F16</f>
        <v>2951456.4</v>
      </c>
      <c r="H16" s="201"/>
    </row>
    <row r="17" spans="1:11" ht="18.600000000000001" thickBot="1">
      <c r="A17" s="208"/>
      <c r="B17" s="207"/>
      <c r="C17" s="206"/>
      <c r="D17" s="229"/>
      <c r="E17" s="204"/>
      <c r="F17" s="203"/>
      <c r="G17" s="202">
        <f>+C17+D17+E17+F17</f>
        <v>0</v>
      </c>
      <c r="H17" s="201"/>
    </row>
    <row r="18" spans="1:11" ht="19.2" thickTop="1" thickBot="1">
      <c r="A18" s="200" t="s">
        <v>296</v>
      </c>
      <c r="B18" s="199"/>
      <c r="C18" s="195">
        <f t="shared" ref="C18:H18" si="2">SUM(C16:C17)</f>
        <v>2918932.41</v>
      </c>
      <c r="D18" s="196">
        <f t="shared" si="2"/>
        <v>-2918932.41</v>
      </c>
      <c r="E18" s="195">
        <f t="shared" si="2"/>
        <v>2951456.4</v>
      </c>
      <c r="F18" s="195">
        <f t="shared" si="2"/>
        <v>0</v>
      </c>
      <c r="G18" s="223">
        <f t="shared" si="2"/>
        <v>2951456.4</v>
      </c>
      <c r="H18" s="223">
        <f t="shared" si="2"/>
        <v>0</v>
      </c>
    </row>
    <row r="19" spans="1:11" ht="18.600000000000001" thickTop="1">
      <c r="A19" s="208" t="s">
        <v>77</v>
      </c>
      <c r="B19" s="226"/>
      <c r="C19" s="215"/>
      <c r="D19" s="215"/>
      <c r="E19" s="216"/>
      <c r="F19" s="215"/>
      <c r="G19" s="228"/>
      <c r="H19" s="228"/>
    </row>
    <row r="20" spans="1:11" ht="15" customHeight="1">
      <c r="A20" s="208"/>
      <c r="B20" s="226"/>
      <c r="C20" s="209"/>
      <c r="D20" s="220"/>
      <c r="E20" s="220"/>
      <c r="F20" s="227"/>
      <c r="G20" s="202">
        <f>+C20+D20+E20+F20</f>
        <v>0</v>
      </c>
      <c r="H20" s="202"/>
    </row>
    <row r="21" spans="1:11" ht="18">
      <c r="A21" s="208"/>
      <c r="B21" s="226"/>
      <c r="C21" s="209"/>
      <c r="D21" s="225"/>
      <c r="E21" s="220"/>
      <c r="F21" s="224"/>
      <c r="G21" s="202">
        <f>+C21+D21+E21+F21</f>
        <v>0</v>
      </c>
      <c r="H21" s="202"/>
    </row>
    <row r="22" spans="1:11" ht="18">
      <c r="A22" s="208"/>
      <c r="B22" s="207"/>
      <c r="C22" s="209"/>
      <c r="D22" s="225"/>
      <c r="E22" s="220"/>
      <c r="F22" s="224"/>
      <c r="G22" s="202">
        <f>+C22+D22+E22+F22</f>
        <v>0</v>
      </c>
      <c r="H22" s="202"/>
    </row>
    <row r="23" spans="1:11" ht="18.600000000000001" thickBot="1">
      <c r="A23" s="208"/>
      <c r="B23" s="207"/>
      <c r="C23" s="209"/>
      <c r="D23" s="225"/>
      <c r="E23" s="220"/>
      <c r="F23" s="224"/>
      <c r="G23" s="202">
        <f>+C23+D23+E23+F23</f>
        <v>0</v>
      </c>
      <c r="H23" s="202"/>
    </row>
    <row r="24" spans="1:11" ht="19.2" thickTop="1" thickBot="1">
      <c r="A24" s="200" t="s">
        <v>295</v>
      </c>
      <c r="B24" s="199"/>
      <c r="C24" s="195">
        <f t="shared" ref="C24:H24" si="3">SUM(C20:C23)</f>
        <v>0</v>
      </c>
      <c r="D24" s="195">
        <f t="shared" si="3"/>
        <v>0</v>
      </c>
      <c r="E24" s="195">
        <f t="shared" si="3"/>
        <v>0</v>
      </c>
      <c r="F24" s="195">
        <f t="shared" si="3"/>
        <v>0</v>
      </c>
      <c r="G24" s="223">
        <f t="shared" si="3"/>
        <v>0</v>
      </c>
      <c r="H24" s="223">
        <f t="shared" si="3"/>
        <v>0</v>
      </c>
    </row>
    <row r="25" spans="1:11" ht="18.600000000000001" thickTop="1">
      <c r="A25" s="208" t="s">
        <v>294</v>
      </c>
      <c r="B25" s="207"/>
      <c r="C25" s="221"/>
      <c r="D25" s="221"/>
      <c r="E25" s="222"/>
      <c r="F25" s="221"/>
      <c r="G25" s="202"/>
      <c r="H25" s="202"/>
    </row>
    <row r="26" spans="1:11" ht="18">
      <c r="A26" s="208"/>
      <c r="B26" s="207"/>
      <c r="C26" s="211"/>
      <c r="D26" s="210"/>
      <c r="E26" s="220"/>
      <c r="F26" s="219"/>
      <c r="G26" s="202">
        <f>+C26+D26+E26+F26</f>
        <v>0</v>
      </c>
      <c r="H26" s="202"/>
    </row>
    <row r="27" spans="1:11" ht="18.600000000000001" thickBot="1">
      <c r="A27" s="208"/>
      <c r="B27" s="207"/>
      <c r="C27" s="211"/>
      <c r="D27" s="210"/>
      <c r="E27" s="220"/>
      <c r="F27" s="219"/>
      <c r="G27" s="202">
        <f>+C27+D27+E27+F27</f>
        <v>0</v>
      </c>
      <c r="H27" s="202"/>
    </row>
    <row r="28" spans="1:11" ht="39.75" customHeight="1" thickTop="1" thickBot="1">
      <c r="A28" s="667" t="s">
        <v>293</v>
      </c>
      <c r="B28" s="668"/>
      <c r="C28" s="218">
        <f t="shared" ref="C28:H28" si="4">SUM(C26:C27)</f>
        <v>0</v>
      </c>
      <c r="D28" s="218">
        <f t="shared" si="4"/>
        <v>0</v>
      </c>
      <c r="E28" s="195">
        <f t="shared" si="4"/>
        <v>0</v>
      </c>
      <c r="F28" s="218">
        <f t="shared" si="4"/>
        <v>0</v>
      </c>
      <c r="G28" s="217">
        <f t="shared" si="4"/>
        <v>0</v>
      </c>
      <c r="H28" s="217">
        <f t="shared" si="4"/>
        <v>0</v>
      </c>
    </row>
    <row r="29" spans="1:11" ht="21" thickTop="1">
      <c r="A29" s="208" t="s">
        <v>292</v>
      </c>
      <c r="B29" s="207"/>
      <c r="C29" s="215"/>
      <c r="D29" s="215"/>
      <c r="E29" s="216"/>
      <c r="F29" s="215"/>
      <c r="G29" s="201"/>
      <c r="H29" s="201"/>
    </row>
    <row r="30" spans="1:11" ht="77.25" customHeight="1">
      <c r="A30" s="208">
        <v>10612</v>
      </c>
      <c r="B30" s="212" t="s">
        <v>291</v>
      </c>
      <c r="C30" s="211">
        <v>1500000</v>
      </c>
      <c r="D30" s="214">
        <v>-1500000</v>
      </c>
      <c r="E30" s="204"/>
      <c r="F30" s="203"/>
      <c r="G30" s="202">
        <f>+C30+D30+E30+F30</f>
        <v>0</v>
      </c>
      <c r="H30" s="201"/>
      <c r="K30" s="193" t="s">
        <v>276</v>
      </c>
    </row>
    <row r="31" spans="1:11" ht="66" customHeight="1">
      <c r="A31" s="213">
        <v>10504</v>
      </c>
      <c r="B31" s="212" t="s">
        <v>290</v>
      </c>
      <c r="C31" s="211">
        <v>0</v>
      </c>
      <c r="D31" s="210">
        <v>0</v>
      </c>
      <c r="E31" s="209">
        <f>2336554.47-350000-500000</f>
        <v>1486554.4700000002</v>
      </c>
      <c r="F31" s="203"/>
      <c r="G31" s="202">
        <f>+C31+D31+E31+F31</f>
        <v>1486554.4700000002</v>
      </c>
      <c r="H31" s="201"/>
    </row>
    <row r="32" spans="1:11" ht="64.5" customHeight="1">
      <c r="A32" s="213">
        <v>20056</v>
      </c>
      <c r="B32" s="212" t="s">
        <v>289</v>
      </c>
      <c r="C32" s="211">
        <v>0</v>
      </c>
      <c r="D32" s="210">
        <v>0</v>
      </c>
      <c r="E32" s="209">
        <v>500000</v>
      </c>
      <c r="F32" s="203"/>
      <c r="G32" s="202">
        <f>+C32+D32+E32+F32</f>
        <v>500000</v>
      </c>
      <c r="H32" s="201"/>
    </row>
    <row r="33" spans="1:12" ht="77.25" customHeight="1">
      <c r="A33" s="208">
        <v>10504</v>
      </c>
      <c r="B33" s="212" t="s">
        <v>288</v>
      </c>
      <c r="C33" s="211">
        <v>0</v>
      </c>
      <c r="D33" s="210">
        <v>0</v>
      </c>
      <c r="E33" s="209">
        <v>233445.53</v>
      </c>
      <c r="F33" s="203"/>
      <c r="G33" s="202">
        <f>+C33+D33+E33+F33</f>
        <v>233445.53</v>
      </c>
      <c r="H33" s="201"/>
    </row>
    <row r="34" spans="1:12" ht="18.600000000000001" thickBot="1">
      <c r="A34" s="208"/>
      <c r="B34" s="207"/>
      <c r="C34" s="206"/>
      <c r="D34" s="205"/>
      <c r="E34" s="204"/>
      <c r="F34" s="203"/>
      <c r="G34" s="202">
        <f>+C34+D34+E34+F34</f>
        <v>0</v>
      </c>
      <c r="H34" s="201"/>
    </row>
    <row r="35" spans="1:12" ht="19.2" thickTop="1" thickBot="1">
      <c r="A35" s="200" t="s">
        <v>287</v>
      </c>
      <c r="B35" s="199"/>
      <c r="C35" s="195">
        <f t="shared" ref="C35:H35" si="5">SUM(C30:C34)</f>
        <v>1500000</v>
      </c>
      <c r="D35" s="196">
        <f t="shared" si="5"/>
        <v>-1500000</v>
      </c>
      <c r="E35" s="195">
        <f t="shared" si="5"/>
        <v>2220000</v>
      </c>
      <c r="F35" s="195">
        <f t="shared" si="5"/>
        <v>0</v>
      </c>
      <c r="G35" s="195">
        <f t="shared" si="5"/>
        <v>2220000</v>
      </c>
      <c r="H35" s="195">
        <f t="shared" si="5"/>
        <v>0</v>
      </c>
    </row>
    <row r="36" spans="1:12" ht="19.2" thickTop="1" thickBot="1">
      <c r="A36" s="198" t="s">
        <v>286</v>
      </c>
      <c r="B36" s="197"/>
      <c r="C36" s="195">
        <f t="shared" ref="C36:H36" si="6">SUM(C35,C28,C24,C18,C14,C9)</f>
        <v>4418932.41</v>
      </c>
      <c r="D36" s="196">
        <f t="shared" si="6"/>
        <v>-4418932.41</v>
      </c>
      <c r="E36" s="195">
        <f t="shared" si="6"/>
        <v>5171456.4000000004</v>
      </c>
      <c r="F36" s="195">
        <f t="shared" si="6"/>
        <v>0</v>
      </c>
      <c r="G36" s="195">
        <f t="shared" si="6"/>
        <v>5171456.4000000004</v>
      </c>
      <c r="H36" s="195">
        <f t="shared" si="6"/>
        <v>0</v>
      </c>
    </row>
    <row r="37" spans="1:12" ht="34.5" customHeight="1" thickTop="1">
      <c r="A37" s="664" t="s">
        <v>285</v>
      </c>
      <c r="B37" s="664"/>
      <c r="C37" s="664"/>
      <c r="D37" s="664"/>
      <c r="E37" s="664"/>
      <c r="F37" s="664"/>
      <c r="G37" s="664"/>
    </row>
    <row r="38" spans="1:12" ht="40.5" customHeight="1">
      <c r="A38" s="664" t="s">
        <v>284</v>
      </c>
      <c r="B38" s="664"/>
      <c r="C38" s="664"/>
      <c r="D38" s="664"/>
      <c r="E38" s="664"/>
      <c r="F38" s="664"/>
      <c r="G38" s="664"/>
      <c r="K38" s="194" t="s">
        <v>276</v>
      </c>
    </row>
    <row r="39" spans="1:12" ht="36.75" customHeight="1">
      <c r="A39" s="664" t="s">
        <v>283</v>
      </c>
      <c r="B39" s="664"/>
      <c r="C39" s="664"/>
      <c r="D39" s="664"/>
      <c r="E39" s="664"/>
      <c r="F39" s="664"/>
      <c r="G39" s="664"/>
      <c r="K39" s="193" t="s">
        <v>276</v>
      </c>
    </row>
    <row r="40" spans="1:12" ht="15.6">
      <c r="A40" s="664" t="s">
        <v>282</v>
      </c>
      <c r="B40" s="664"/>
      <c r="C40" s="664"/>
      <c r="D40" s="664"/>
      <c r="E40" s="664"/>
      <c r="F40" s="664"/>
      <c r="G40" s="664"/>
    </row>
    <row r="46" spans="1:12">
      <c r="L46" s="193">
        <f>+L11-L40</f>
        <v>0</v>
      </c>
    </row>
  </sheetData>
  <mergeCells count="7">
    <mergeCell ref="A40:G40"/>
    <mergeCell ref="A1:H1"/>
    <mergeCell ref="A2:G2"/>
    <mergeCell ref="A37:G37"/>
    <mergeCell ref="A38:G38"/>
    <mergeCell ref="A39:G39"/>
    <mergeCell ref="A28:B28"/>
  </mergeCells>
  <printOptions horizontalCentered="1"/>
  <pageMargins left="0.70866141732283472" right="0.70866141732283472" top="0.74803149606299213" bottom="0.74803149606299213" header="0.31496062992125984" footer="0.31496062992125984"/>
  <pageSetup paperSize="9"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24</vt:i4>
      </vt:variant>
      <vt:variant>
        <vt:lpstr>Intervalli denominati</vt:lpstr>
      </vt:variant>
      <vt:variant>
        <vt:i4>19</vt:i4>
      </vt:variant>
    </vt:vector>
  </HeadingPairs>
  <TitlesOfParts>
    <vt:vector size="43" baseType="lpstr">
      <vt:lpstr>1 ENTRATE </vt:lpstr>
      <vt:lpstr>2 SPESE</vt:lpstr>
      <vt:lpstr>3 ENTR x Titoli</vt:lpstr>
      <vt:lpstr>4 SPESE x Missioni</vt:lpstr>
      <vt:lpstr>5 SPESE x Titoli</vt:lpstr>
      <vt:lpstr>6 QGEN</vt:lpstr>
      <vt:lpstr>7 EQU</vt:lpstr>
      <vt:lpstr>8 Riesam SINTESI</vt:lpstr>
      <vt:lpstr>8 Riesam A1</vt:lpstr>
      <vt:lpstr>8 RIesam A2</vt:lpstr>
      <vt:lpstr>8 Riesam A3</vt:lpstr>
      <vt:lpstr>9 FPV 2022</vt:lpstr>
      <vt:lpstr>9 FPV 2023</vt:lpstr>
      <vt:lpstr>9 FPV 2024</vt:lpstr>
      <vt:lpstr>10 FCDE 2022</vt:lpstr>
      <vt:lpstr>10 FCDE 2023</vt:lpstr>
      <vt:lpstr>10 FCDE 2024</vt:lpstr>
      <vt:lpstr>11 SPESE OBBL 2022</vt:lpstr>
      <vt:lpstr>12 Imprevisti</vt:lpstr>
      <vt:lpstr>13 DCA Entr</vt:lpstr>
      <vt:lpstr>13 DCA Spese</vt:lpstr>
      <vt:lpstr>14 Interventi SPES INVEST 2022 </vt:lpstr>
      <vt:lpstr>Relazione RPP</vt:lpstr>
      <vt:lpstr>Parere</vt:lpstr>
      <vt:lpstr>'10 FCDE 2022'!Area_stampa</vt:lpstr>
      <vt:lpstr>'10 FCDE 2023'!Area_stampa</vt:lpstr>
      <vt:lpstr>'10 FCDE 2024'!Area_stampa</vt:lpstr>
      <vt:lpstr>'14 Interventi SPES INVEST 2022 '!Area_stampa</vt:lpstr>
      <vt:lpstr>'7 EQU'!Area_stampa</vt:lpstr>
      <vt:lpstr>'8 Riesam A1'!Area_stampa</vt:lpstr>
      <vt:lpstr>'8 Riesam A3'!Area_stampa</vt:lpstr>
      <vt:lpstr>'8 Riesam SINTESI'!Area_stampa</vt:lpstr>
      <vt:lpstr>'9 FPV 2022'!Area_stampa</vt:lpstr>
      <vt:lpstr>'9 FPV 2023'!Area_stampa</vt:lpstr>
      <vt:lpstr>'9 FPV 2024'!Area_stampa</vt:lpstr>
      <vt:lpstr>'11 SPESE OBBL 2022'!Titoli_stampa</vt:lpstr>
      <vt:lpstr>'13 DCA Entr'!Titoli_stampa</vt:lpstr>
      <vt:lpstr>'13 DCA Spese'!Titoli_stampa</vt:lpstr>
      <vt:lpstr>'14 Interventi SPES INVEST 2022 '!Titoli_stampa</vt:lpstr>
      <vt:lpstr>'2 SPESE'!Titoli_stampa</vt:lpstr>
      <vt:lpstr>'9 FPV 2022'!Titoli_stampa</vt:lpstr>
      <vt:lpstr>'9 FPV 2023'!Titoli_stampa</vt:lpstr>
      <vt:lpstr>'9 FPV 2024'!Titoli_stampa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Nenci Alessandra</dc:creator>
  <cp:lastModifiedBy>a.nenci</cp:lastModifiedBy>
  <dcterms:created xsi:type="dcterms:W3CDTF">2022-01-18T06:48:12Z</dcterms:created>
  <dcterms:modified xsi:type="dcterms:W3CDTF">2022-01-18T06:48:13Z</dcterms:modified>
</cp:coreProperties>
</file>