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 tabRatio="877"/>
  </bookViews>
  <sheets>
    <sheet name="Entrate per categoria" sheetId="7" r:id="rId1"/>
    <sheet name="Riepilogo SPESE " sheetId="8" r:id="rId2"/>
    <sheet name="Macro CORRENTI 2020" sheetId="1" r:id="rId3"/>
    <sheet name="Macro CORRENTI 2021" sheetId="2" r:id="rId4"/>
    <sheet name="Macro CORRENTI 2022" sheetId="3" r:id="rId5"/>
    <sheet name="Macro CAPITALE 2020" sheetId="4" r:id="rId6"/>
    <sheet name="Macro CAPITALE 2021" sheetId="5" r:id="rId7"/>
    <sheet name="Macro CAPITALE 2022" sheetId="6" r:id="rId8"/>
    <sheet name="Macro Partite di giro 2020" sheetId="10" r:id="rId9"/>
    <sheet name="Macro Partite di giro 2021" sheetId="11" r:id="rId10"/>
    <sheet name="Macro Partite di giro  2022" sheetId="12" r:id="rId11"/>
  </sheets>
  <definedNames>
    <definedName name="_xlnm.Print_Area" localSheetId="5">'Macro CAPITALE 2020'!$B$1:$H$22</definedName>
    <definedName name="_xlnm.Print_Area" localSheetId="6">'Macro CAPITALE 2021'!$A$1:$H$22</definedName>
    <definedName name="_xlnm.Print_Area" localSheetId="7">'Macro CAPITALE 2022'!$A$1:$H$22</definedName>
    <definedName name="_xlnm.Print_Area" localSheetId="2">'Macro CORRENTI 2020'!$A$1:$K$62</definedName>
    <definedName name="_xlnm.Print_Area" localSheetId="3">'Macro CORRENTI 2021'!$A$1:$K$62</definedName>
    <definedName name="_xlnm.Print_Area" localSheetId="4">'Macro CORRENTI 2022'!$A$1:$K$62</definedName>
    <definedName name="_xlnm.Print_Area" localSheetId="10">'Macro Partite di giro  2022'!$A$1:$F$11</definedName>
    <definedName name="_xlnm.Print_Area" localSheetId="8">'Macro Partite di giro 2020'!$A$1:$F$11</definedName>
    <definedName name="_xlnm.Print_Area" localSheetId="9">'Macro Partite di giro 2021'!$A$1:$F$11</definedName>
    <definedName name="_xlnm.Print_Titles" localSheetId="0">'Entrate per categoria'!$3:$5</definedName>
    <definedName name="_xlnm.Print_Titles" localSheetId="2">'Macro CORRENTI 2020'!$1:$3</definedName>
    <definedName name="_xlnm.Print_Titles" localSheetId="3">'Macro CORRENTI 2021'!$1:$3</definedName>
    <definedName name="_xlnm.Print_Titles" localSheetId="4">'Macro CORRENTI 2022'!$1:$3</definedName>
  </definedNames>
  <calcPr calcId="145621" fullCalcOnLoad="1"/>
</workbook>
</file>

<file path=xl/calcChain.xml><?xml version="1.0" encoding="utf-8"?>
<calcChain xmlns="http://schemas.openxmlformats.org/spreadsheetml/2006/main">
  <c r="D8" i="12"/>
  <c r="D11"/>
  <c r="E8"/>
  <c r="E11"/>
  <c r="F8"/>
  <c r="F11"/>
  <c r="D8" i="11"/>
  <c r="D11"/>
  <c r="E8"/>
  <c r="F8"/>
  <c r="F11"/>
  <c r="E11"/>
  <c r="D8" i="10"/>
  <c r="E8"/>
  <c r="E11"/>
  <c r="F8"/>
  <c r="F11"/>
  <c r="D11"/>
  <c r="I29" i="8"/>
  <c r="H29"/>
  <c r="H31"/>
  <c r="H33"/>
  <c r="G29"/>
  <c r="G31"/>
  <c r="G33"/>
  <c r="F29"/>
  <c r="E29"/>
  <c r="D29"/>
  <c r="D31"/>
  <c r="D33"/>
  <c r="I24"/>
  <c r="I31"/>
  <c r="I33"/>
  <c r="H24"/>
  <c r="G24"/>
  <c r="F24"/>
  <c r="F31"/>
  <c r="F33"/>
  <c r="E24"/>
  <c r="E31"/>
  <c r="E33"/>
  <c r="D24"/>
  <c r="I18"/>
  <c r="H18"/>
  <c r="G18"/>
  <c r="F18"/>
  <c r="E18"/>
  <c r="D18"/>
  <c r="H67" i="7"/>
  <c r="K64"/>
  <c r="J64"/>
  <c r="J67"/>
  <c r="I64"/>
  <c r="I67"/>
  <c r="H64"/>
  <c r="G64"/>
  <c r="F64"/>
  <c r="F67"/>
  <c r="K58"/>
  <c r="K67"/>
  <c r="J58"/>
  <c r="I58"/>
  <c r="H58"/>
  <c r="G58"/>
  <c r="G67"/>
  <c r="F58"/>
  <c r="J54"/>
  <c r="K50"/>
  <c r="K54"/>
  <c r="J50"/>
  <c r="I50"/>
  <c r="H50"/>
  <c r="H54"/>
  <c r="G50"/>
  <c r="G54"/>
  <c r="F50"/>
  <c r="F54"/>
  <c r="K47"/>
  <c r="J47"/>
  <c r="I47"/>
  <c r="I54"/>
  <c r="H47"/>
  <c r="G47"/>
  <c r="F47"/>
  <c r="K44"/>
  <c r="J44"/>
  <c r="I44"/>
  <c r="H44"/>
  <c r="G44"/>
  <c r="F44"/>
  <c r="K36"/>
  <c r="K40"/>
  <c r="J36"/>
  <c r="I36"/>
  <c r="H36"/>
  <c r="H40"/>
  <c r="G36"/>
  <c r="G40"/>
  <c r="F36"/>
  <c r="F40"/>
  <c r="K33"/>
  <c r="J33"/>
  <c r="I33"/>
  <c r="I40"/>
  <c r="H33"/>
  <c r="G33"/>
  <c r="F33"/>
  <c r="K30"/>
  <c r="J30"/>
  <c r="I30"/>
  <c r="H30"/>
  <c r="G30"/>
  <c r="F30"/>
  <c r="K26"/>
  <c r="J26"/>
  <c r="J40"/>
  <c r="I26"/>
  <c r="H26"/>
  <c r="G26"/>
  <c r="F26"/>
  <c r="H22"/>
  <c r="K19"/>
  <c r="K22"/>
  <c r="J19"/>
  <c r="J22"/>
  <c r="I19"/>
  <c r="I22"/>
  <c r="H19"/>
  <c r="G19"/>
  <c r="G22"/>
  <c r="F19"/>
  <c r="F22"/>
  <c r="K14"/>
  <c r="J14"/>
  <c r="I14"/>
  <c r="H14"/>
  <c r="G14"/>
  <c r="F14"/>
  <c r="E22" i="6"/>
  <c r="F22"/>
  <c r="G22"/>
  <c r="D22"/>
  <c r="D20"/>
  <c r="E20"/>
  <c r="F20"/>
  <c r="G20"/>
  <c r="G19"/>
  <c r="G15"/>
  <c r="G14"/>
  <c r="E16"/>
  <c r="F16"/>
  <c r="D16"/>
  <c r="E11"/>
  <c r="F11"/>
  <c r="G11"/>
  <c r="D11"/>
  <c r="G8"/>
  <c r="G9"/>
  <c r="G10"/>
  <c r="G7"/>
  <c r="E22" i="5"/>
  <c r="F22"/>
  <c r="G22"/>
  <c r="D22"/>
  <c r="G19"/>
  <c r="G20"/>
  <c r="D20"/>
  <c r="E20"/>
  <c r="F20"/>
  <c r="G14"/>
  <c r="G15"/>
  <c r="G8"/>
  <c r="G9"/>
  <c r="G10"/>
  <c r="G7"/>
  <c r="E11"/>
  <c r="F11"/>
  <c r="D11"/>
  <c r="E22" i="4"/>
  <c r="F22"/>
  <c r="G22"/>
  <c r="D22"/>
  <c r="G19"/>
  <c r="G20"/>
  <c r="E20"/>
  <c r="F20"/>
  <c r="D20"/>
  <c r="E16"/>
  <c r="F16"/>
  <c r="G16"/>
  <c r="D16"/>
  <c r="G14"/>
  <c r="G15"/>
  <c r="G8"/>
  <c r="G9"/>
  <c r="G10"/>
  <c r="G7"/>
  <c r="E11"/>
  <c r="F11"/>
  <c r="D11"/>
  <c r="E59" i="3"/>
  <c r="F59"/>
  <c r="G59"/>
  <c r="H59"/>
  <c r="I59"/>
  <c r="J59"/>
  <c r="D59"/>
  <c r="K59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E20"/>
  <c r="K20"/>
  <c r="F20"/>
  <c r="G20"/>
  <c r="H20"/>
  <c r="I20"/>
  <c r="J20"/>
  <c r="D20"/>
  <c r="E14"/>
  <c r="F14"/>
  <c r="G14"/>
  <c r="H14"/>
  <c r="I14"/>
  <c r="J14"/>
  <c r="D14"/>
  <c r="K6"/>
  <c r="K7"/>
  <c r="K8"/>
  <c r="K9"/>
  <c r="K10"/>
  <c r="K11"/>
  <c r="K12"/>
  <c r="K13"/>
  <c r="K18"/>
  <c r="K19"/>
  <c r="K29"/>
  <c r="K30"/>
  <c r="K35"/>
  <c r="K40"/>
  <c r="K45"/>
  <c r="K46"/>
  <c r="K51"/>
  <c r="K56"/>
  <c r="K57"/>
  <c r="K58"/>
  <c r="H62"/>
  <c r="E14" i="1"/>
  <c r="F14"/>
  <c r="G14"/>
  <c r="H14"/>
  <c r="I14"/>
  <c r="J14"/>
  <c r="D14"/>
  <c r="E20"/>
  <c r="F20"/>
  <c r="G20"/>
  <c r="H20"/>
  <c r="I20"/>
  <c r="J20"/>
  <c r="D20"/>
  <c r="K20"/>
  <c r="E25"/>
  <c r="F25"/>
  <c r="G25"/>
  <c r="H25"/>
  <c r="I25"/>
  <c r="J25"/>
  <c r="D25"/>
  <c r="K25"/>
  <c r="E31"/>
  <c r="F31"/>
  <c r="G31"/>
  <c r="H31"/>
  <c r="I31"/>
  <c r="J31"/>
  <c r="D31"/>
  <c r="E36"/>
  <c r="F36"/>
  <c r="G36"/>
  <c r="H36"/>
  <c r="I36"/>
  <c r="J36"/>
  <c r="D36"/>
  <c r="E41"/>
  <c r="F41"/>
  <c r="G41"/>
  <c r="H41"/>
  <c r="I41"/>
  <c r="J41"/>
  <c r="D41"/>
  <c r="E47"/>
  <c r="F47"/>
  <c r="G47"/>
  <c r="H47"/>
  <c r="I47"/>
  <c r="J47"/>
  <c r="K47"/>
  <c r="D47"/>
  <c r="E52"/>
  <c r="K52"/>
  <c r="F52"/>
  <c r="G52"/>
  <c r="H52"/>
  <c r="I52"/>
  <c r="J52"/>
  <c r="D52"/>
  <c r="E59"/>
  <c r="F59"/>
  <c r="G59"/>
  <c r="H59"/>
  <c r="I59"/>
  <c r="J59"/>
  <c r="D59"/>
  <c r="E59" i="2"/>
  <c r="F59"/>
  <c r="G59"/>
  <c r="H59"/>
  <c r="I59"/>
  <c r="J59"/>
  <c r="D59"/>
  <c r="K59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K41"/>
  <c r="E36"/>
  <c r="F36"/>
  <c r="G36"/>
  <c r="H36"/>
  <c r="I36"/>
  <c r="J36"/>
  <c r="D36"/>
  <c r="E31"/>
  <c r="F31"/>
  <c r="G31"/>
  <c r="H31"/>
  <c r="I31"/>
  <c r="J31"/>
  <c r="D31"/>
  <c r="E25"/>
  <c r="K25"/>
  <c r="F25"/>
  <c r="G25"/>
  <c r="H25"/>
  <c r="I25"/>
  <c r="J25"/>
  <c r="D25"/>
  <c r="E20"/>
  <c r="F20"/>
  <c r="G20"/>
  <c r="H20"/>
  <c r="I20"/>
  <c r="J20"/>
  <c r="D20"/>
  <c r="E14"/>
  <c r="F14"/>
  <c r="G14"/>
  <c r="H14"/>
  <c r="I14"/>
  <c r="J14"/>
  <c r="D14"/>
  <c r="K6"/>
  <c r="K7"/>
  <c r="K8"/>
  <c r="K9"/>
  <c r="K10"/>
  <c r="K11"/>
  <c r="K12"/>
  <c r="K13"/>
  <c r="K18"/>
  <c r="K19"/>
  <c r="K24"/>
  <c r="K29"/>
  <c r="K30"/>
  <c r="K36"/>
  <c r="K35"/>
  <c r="K40"/>
  <c r="K45"/>
  <c r="K46"/>
  <c r="K51"/>
  <c r="K56"/>
  <c r="K57"/>
  <c r="K58"/>
  <c r="H62"/>
  <c r="K56" i="1"/>
  <c r="K57"/>
  <c r="K58"/>
  <c r="K51"/>
  <c r="K45"/>
  <c r="K46"/>
  <c r="K40"/>
  <c r="K35"/>
  <c r="K29"/>
  <c r="K30"/>
  <c r="K24"/>
  <c r="K18"/>
  <c r="K19"/>
  <c r="K14"/>
  <c r="K7"/>
  <c r="K8"/>
  <c r="K9"/>
  <c r="K10"/>
  <c r="K11"/>
  <c r="K12"/>
  <c r="K13"/>
  <c r="K6"/>
  <c r="F62" i="3"/>
  <c r="K52"/>
  <c r="K47"/>
  <c r="K41"/>
  <c r="J62"/>
  <c r="K36"/>
  <c r="D62"/>
  <c r="K31"/>
  <c r="G62"/>
  <c r="E62"/>
  <c r="I62"/>
  <c r="K14"/>
  <c r="G62" i="1"/>
  <c r="K31"/>
  <c r="K36"/>
  <c r="E62"/>
  <c r="H62"/>
  <c r="K41"/>
  <c r="F62"/>
  <c r="I62"/>
  <c r="J62"/>
  <c r="D62"/>
  <c r="K59"/>
  <c r="K62"/>
  <c r="E62" i="2"/>
  <c r="I62"/>
  <c r="K52"/>
  <c r="D62"/>
  <c r="F62"/>
  <c r="K47"/>
  <c r="K31"/>
  <c r="G62"/>
  <c r="J62"/>
  <c r="K20"/>
  <c r="K14"/>
  <c r="K62" i="3"/>
  <c r="K62" i="2"/>
  <c r="G16" i="6"/>
  <c r="G16" i="5"/>
  <c r="G11"/>
  <c r="G11" i="4"/>
  <c r="K69" i="7"/>
  <c r="K71"/>
  <c r="F69"/>
  <c r="F71"/>
  <c r="G69"/>
  <c r="G71"/>
  <c r="I69"/>
  <c r="I71"/>
  <c r="J69"/>
  <c r="J71"/>
  <c r="H69"/>
  <c r="H71"/>
</calcChain>
</file>

<file path=xl/sharedStrings.xml><?xml version="1.0" encoding="utf-8"?>
<sst xmlns="http://schemas.openxmlformats.org/spreadsheetml/2006/main" count="1431" uniqueCount="228">
  <si>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</si>
  <si>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</si>
  <si>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</si>
  <si>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</si>
  <si>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</si>
  <si>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</si>
  <si>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</si>
  <si>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</si>
  <si>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</si>
  <si>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</si>
  <si>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</si>
  <si>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</si>
  <si>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</si>
  <si>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</si>
  <si>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</si>
  <si>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</si>
  <si>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</si>
  <si>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</si>
  <si>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</si>
  <si>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</si>
  <si>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</si>
  <si>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</si>
  <si>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</si>
  <si>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</si>
  <si>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</si>
  <si>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</si>
  <si>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</si>
  <si>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</si>
  <si>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</si>
  <si>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</si>
  <si>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</si>
  <si>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</si>
  <si>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</si>
  <si>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</si>
  <si>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</si>
  <si>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</si>
  <si>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</si>
  <si>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</si>
  <si>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</si>
  <si>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</si>
  <si>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</si>
  <si>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</si>
  <si>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</si>
  <si>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</si>
  <si>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</si>
  <si>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</si>
  <si>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</si>
  <si>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</si>
  <si>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</si>
  <si>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</si>
  <si>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</si>
  <si>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</si>
  <si>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</si>
  <si>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</si>
  <si>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</si>
  <si>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</si>
  <si>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</si>
  <si>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</si>
  <si>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</si>
  <si>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</si>
  <si>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</si>
  <si>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</si>
  <si>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</si>
  <si>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</si>
  <si>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</si>
  <si>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</si>
  <si>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</si>
  <si>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</si>
  <si>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</si>
  <si>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</si>
  <si>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</si>
  <si>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</si>
  <si>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</si>
  <si>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</si>
  <si>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</si>
  <si>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</si>
  <si>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</si>
  <si>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</si>
  <si>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</si>
  <si>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</si>
  <si>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2020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</si>
  <si>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</si>
  <si>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</si>
  <si>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SPESE PER MISSIONI, PROGRAMMI E MACROAGGREGATI
SPESE IN CONTO CAPITALE E SPESE PER INCREMENTO DI ATTIVITA' FINANZIARIE
PREVISIONI DI COMPETENZA
Esercizio finanziario 2020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</si>
  <si>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</si>
  <si>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</si>
  <si>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</si>
  <si>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</si>
  <si>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</si>
  <si>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</si>
  <si>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</si>
  <si>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</si>
  <si>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</si>
  <si>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</si>
  <si>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</si>
  <si>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</si>
  <si>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2020</t>
  </si>
  <si>
    <t>PREVISIONI DELL'ANNO 2021</t>
  </si>
  <si>
    <t>PREVISIONI DELL'ANNO 2022</t>
  </si>
  <si>
    <t>di cui entrate non ricorrenti</t>
  </si>
  <si>
    <t>Fondo pluriennale vincolato per spese correnti</t>
  </si>
  <si>
    <t>Fondo pluriennale vincolato per spese in conto capitale</t>
  </si>
  <si>
    <t>Utilizzo avanzo di Amministrazione</t>
  </si>
  <si>
    <t>- di cui avanzo vincolato utilizzato anticipatamente</t>
  </si>
  <si>
    <t>- di cui utilizzo fondo anticipazioni di liquidità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</si>
  <si>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</si>
  <si>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</si>
  <si>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</si>
  <si>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</si>
  <si>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</si>
  <si>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</si>
  <si>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</si>
  <si>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</si>
  <si>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</si>
  <si>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</si>
  <si>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</si>
  <si>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</si>
  <si>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</si>
  <si>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</si>
  <si>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</si>
  <si>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</si>
  <si>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</si>
  <si>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</si>
  <si>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</si>
  <si>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</si>
  <si>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</si>
  <si>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</si>
  <si>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</si>
  <si>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</si>
  <si>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</si>
  <si>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</si>
  <si>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</si>
  <si>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</si>
  <si>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</si>
  <si>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</si>
  <si>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</si>
  <si>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</si>
  <si>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</si>
  <si>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</si>
  <si>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</si>
  <si>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</si>
  <si>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</si>
  <si>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</si>
  <si>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</si>
  <si>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</si>
  <si>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</si>
  <si>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</si>
  <si>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</si>
  <si>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</si>
  <si>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</si>
  <si>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</si>
  <si>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</si>
  <si>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</si>
  <si>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</si>
  <si>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</si>
  <si>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</si>
  <si>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</si>
  <si>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</si>
  <si>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</si>
  <si>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</si>
  <si>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</si>
  <si>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</si>
  <si>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</si>
  <si>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</si>
  <si>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</si>
  <si>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</si>
  <si>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</si>
  <si>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</si>
  <si>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</si>
  <si>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</si>
  <si>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</si>
  <si>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</si>
  <si>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</si>
  <si>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</si>
  <si>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</si>
  <si>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</si>
  <si>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</si>
  <si>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</si>
  <si>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</si>
  <si>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</si>
  <si>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</si>
  <si>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2020</t>
  </si>
  <si>
    <t>Previsioni dell'anno 2021</t>
  </si>
  <si>
    <t>Previsioni dell'anno 2022</t>
  </si>
  <si>
    <t>di cui non ricorrenti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</si>
  <si>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</si>
  <si>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</si>
  <si>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</si>
  <si>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</si>
  <si>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</si>
  <si>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</si>
  <si>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</si>
  <si>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</si>
  <si>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</si>
  <si>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</si>
  <si>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</si>
  <si>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</si>
  <si>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</si>
  <si>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</si>
  <si>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</si>
  <si>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</si>
  <si>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</si>
  <si>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</si>
  <si>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</si>
  <si>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</si>
  <si>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</si>
  <si>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</si>
  <si>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</si>
  <si>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</si>
  <si>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</si>
  <si>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</si>
  <si>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</si>
  <si>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</si>
  <si>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</si>
  <si>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</si>
  <si>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</si>
  <si>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</si>
  <si>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</si>
  <si>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</si>
  <si>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</si>
  <si>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</si>
  <si>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</si>
  <si>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2020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</si>
  <si>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</si>
  <si>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</si>
  <si>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</si>
  <si>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</si>
  <si>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Allegato B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</si>
</sst>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6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7"/>
      <color indexed="8"/>
      <name val="Arial"/>
    </font>
    <font>
      <b/>
      <i/>
      <sz val="7"/>
      <color indexed="8"/>
      <name val="Arial"/>
    </font>
    <font>
      <sz val="9"/>
      <color indexed="8"/>
      <name val="Arial"/>
    </font>
    <font>
      <b/>
      <sz val="9"/>
      <color indexed="9"/>
      <name val="Arial"/>
    </font>
    <font>
      <b/>
      <sz val="7"/>
      <color indexed="9"/>
      <name val="Arial"/>
    </font>
    <font>
      <sz val="9"/>
      <color indexed="9"/>
      <name val="Arial"/>
    </font>
    <font>
      <sz val="7"/>
      <color indexed="8"/>
      <name val="Arial"/>
    </font>
    <font>
      <i/>
      <sz val="7"/>
      <color indexed="8"/>
      <name val="Arial"/>
    </font>
    <font>
      <sz val="12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62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2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2" fillId="0" borderId="0" xfId="2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left" vertical="center" wrapText="1"/>
    </xf>
    <xf numFmtId="4" fontId="3" fillId="2" borderId="3" xfId="2" applyNumberFormat="1" applyFont="1" applyFill="1" applyBorder="1" applyAlignment="1">
      <alignment horizontal="right" vertical="center"/>
    </xf>
    <xf numFmtId="4" fontId="3" fillId="2" borderId="6" xfId="2" applyNumberFormat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left" vertical="center"/>
    </xf>
    <xf numFmtId="4" fontId="4" fillId="2" borderId="4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0" borderId="0" xfId="2" applyAlignment="1">
      <alignment wrapText="1"/>
    </xf>
    <xf numFmtId="0" fontId="14" fillId="2" borderId="0" xfId="2" applyFont="1" applyFill="1" applyAlignment="1">
      <alignment horizontal="left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3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4" fontId="14" fillId="2" borderId="3" xfId="2" applyNumberFormat="1" applyFont="1" applyFill="1" applyBorder="1" applyAlignment="1">
      <alignment horizontal="right" vertical="center"/>
    </xf>
    <xf numFmtId="4" fontId="14" fillId="2" borderId="6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4" xfId="2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right" vertical="center"/>
    </xf>
    <xf numFmtId="4" fontId="9" fillId="2" borderId="7" xfId="2" applyNumberFormat="1" applyFont="1" applyFill="1" applyBorder="1" applyAlignment="1">
      <alignment horizontal="right" vertical="center"/>
    </xf>
    <xf numFmtId="4" fontId="9" fillId="2" borderId="1" xfId="2" applyNumberFormat="1" applyFont="1" applyFill="1" applyBorder="1" applyAlignment="1">
      <alignment horizontal="right" vertical="center"/>
    </xf>
    <xf numFmtId="0" fontId="16" fillId="2" borderId="0" xfId="2" applyFont="1" applyFill="1" applyAlignment="1">
      <alignment horizontal="left" vertical="center" wrapText="1"/>
    </xf>
    <xf numFmtId="49" fontId="16" fillId="2" borderId="2" xfId="2" applyNumberFormat="1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right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18" fillId="3" borderId="0" xfId="0" applyFont="1" applyFill="1" applyAlignment="1">
      <alignment horizontal="right"/>
    </xf>
    <xf numFmtId="0" fontId="18" fillId="3" borderId="12" xfId="0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49" fontId="9" fillId="2" borderId="13" xfId="0" applyNumberFormat="1" applyFont="1" applyFill="1" applyBorder="1" applyAlignment="1">
      <alignment vertical="center" wrapText="1"/>
    </xf>
    <xf numFmtId="4" fontId="14" fillId="3" borderId="14" xfId="0" applyNumberFormat="1" applyFont="1" applyFill="1" applyBorder="1" applyAlignment="1">
      <alignment vertical="center"/>
    </xf>
    <xf numFmtId="4" fontId="18" fillId="3" borderId="15" xfId="0" applyNumberFormat="1" applyFont="1" applyFill="1" applyBorder="1" applyAlignment="1">
      <alignment horizontal="right" vertical="center"/>
    </xf>
    <xf numFmtId="4" fontId="18" fillId="3" borderId="14" xfId="0" applyNumberFormat="1" applyFont="1" applyFill="1" applyBorder="1" applyAlignment="1">
      <alignment horizontal="right" vertical="center"/>
    </xf>
    <xf numFmtId="4" fontId="14" fillId="3" borderId="13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 wrapText="1"/>
    </xf>
    <xf numFmtId="4" fontId="14" fillId="3" borderId="16" xfId="0" applyNumberFormat="1" applyFont="1" applyFill="1" applyBorder="1" applyAlignment="1">
      <alignment vertical="center"/>
    </xf>
    <xf numFmtId="4" fontId="18" fillId="3" borderId="17" xfId="0" applyNumberFormat="1" applyFont="1" applyFill="1" applyBorder="1" applyAlignment="1">
      <alignment horizontal="right" vertical="center"/>
    </xf>
    <xf numFmtId="4" fontId="18" fillId="3" borderId="16" xfId="0" applyNumberFormat="1" applyFont="1" applyFill="1" applyBorder="1" applyAlignment="1">
      <alignment horizontal="right" vertical="center"/>
    </xf>
    <xf numFmtId="4" fontId="14" fillId="3" borderId="0" xfId="0" applyNumberFormat="1" applyFont="1" applyFill="1" applyAlignment="1">
      <alignment vertical="center"/>
    </xf>
    <xf numFmtId="0" fontId="14" fillId="3" borderId="16" xfId="0" applyFont="1" applyFill="1" applyBorder="1" applyAlignment="1">
      <alignment horizontal="right" vertical="center"/>
    </xf>
    <xf numFmtId="49" fontId="18" fillId="3" borderId="16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49" fontId="18" fillId="3" borderId="17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 wrapText="1"/>
    </xf>
    <xf numFmtId="0" fontId="14" fillId="3" borderId="16" xfId="0" applyFont="1" applyFill="1" applyBorder="1" applyAlignment="1">
      <alignment vertical="center"/>
    </xf>
    <xf numFmtId="0" fontId="18" fillId="3" borderId="17" xfId="0" applyFont="1" applyFill="1" applyBorder="1" applyAlignment="1">
      <alignment horizontal="right" vertical="center"/>
    </xf>
    <xf numFmtId="0" fontId="18" fillId="3" borderId="16" xfId="0" applyFont="1" applyFill="1" applyBorder="1" applyAlignment="1">
      <alignment horizontal="right" vertical="center"/>
    </xf>
    <xf numFmtId="49" fontId="14" fillId="2" borderId="10" xfId="0" applyNumberFormat="1" applyFont="1" applyFill="1" applyBorder="1" applyAlignment="1">
      <alignment horizontal="left" vertical="center" wrapText="1"/>
    </xf>
    <xf numFmtId="4" fontId="14" fillId="3" borderId="18" xfId="0" applyNumberFormat="1" applyFont="1" applyFill="1" applyBorder="1" applyAlignment="1">
      <alignment vertical="center"/>
    </xf>
    <xf numFmtId="4" fontId="18" fillId="3" borderId="19" xfId="0" applyNumberFormat="1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" fontId="9" fillId="3" borderId="22" xfId="0" applyNumberFormat="1" applyFont="1" applyFill="1" applyBorder="1" applyAlignment="1">
      <alignment vertical="center"/>
    </xf>
    <xf numFmtId="4" fontId="16" fillId="3" borderId="22" xfId="0" applyNumberFormat="1" applyFont="1" applyFill="1" applyBorder="1" applyAlignment="1">
      <alignment horizontal="right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4" fontId="14" fillId="3" borderId="22" xfId="0" applyNumberFormat="1" applyFont="1" applyFill="1" applyBorder="1" applyAlignment="1">
      <alignment vertical="center"/>
    </xf>
    <xf numFmtId="4" fontId="18" fillId="3" borderId="23" xfId="0" applyNumberFormat="1" applyFont="1" applyFill="1" applyBorder="1" applyAlignment="1">
      <alignment horizontal="right" vertical="center"/>
    </xf>
    <xf numFmtId="4" fontId="14" fillId="3" borderId="2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" fontId="9" fillId="3" borderId="25" xfId="0" applyNumberFormat="1" applyFont="1" applyFill="1" applyBorder="1" applyAlignment="1">
      <alignment vertical="center"/>
    </xf>
    <xf numFmtId="4" fontId="16" fillId="3" borderId="25" xfId="0" applyNumberFormat="1" applyFont="1" applyFill="1" applyBorder="1" applyAlignment="1">
      <alignment horizontal="right" vertical="center"/>
    </xf>
    <xf numFmtId="4" fontId="9" fillId="3" borderId="2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14" fillId="3" borderId="26" xfId="0" applyFont="1" applyFill="1" applyBorder="1" applyAlignment="1">
      <alignment horizontal="left"/>
    </xf>
    <xf numFmtId="0" fontId="18" fillId="3" borderId="26" xfId="0" applyFont="1" applyFill="1" applyBorder="1" applyAlignment="1">
      <alignment horizontal="right"/>
    </xf>
    <xf numFmtId="0" fontId="14" fillId="2" borderId="27" xfId="0" applyFont="1" applyFill="1" applyBorder="1" applyAlignment="1">
      <alignment horizontal="right" vertical="center"/>
    </xf>
    <xf numFmtId="49" fontId="16" fillId="2" borderId="28" xfId="0" applyNumberFormat="1" applyFont="1" applyFill="1" applyBorder="1" applyAlignment="1">
      <alignment horizontal="right" vertical="center" wrapText="1"/>
    </xf>
    <xf numFmtId="179" fontId="9" fillId="3" borderId="27" xfId="1" applyFont="1" applyFill="1" applyBorder="1" applyAlignment="1">
      <alignment horizontal="center" vertical="center"/>
    </xf>
    <xf numFmtId="179" fontId="16" fillId="3" borderId="27" xfId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26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4" fontId="9" fillId="3" borderId="27" xfId="0" applyNumberFormat="1" applyFont="1" applyFill="1" applyBorder="1" applyAlignment="1">
      <alignment horizontal="center" vertical="center"/>
    </xf>
    <xf numFmtId="4" fontId="16" fillId="3" borderId="27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9" fillId="4" borderId="0" xfId="0" applyFont="1" applyFill="1" applyAlignment="1">
      <alignment horizontal="right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23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left" vertical="center"/>
    </xf>
    <xf numFmtId="4" fontId="23" fillId="2" borderId="27" xfId="0" applyNumberFormat="1" applyFont="1" applyFill="1" applyBorder="1" applyAlignment="1">
      <alignment horizontal="right" vertical="center"/>
    </xf>
    <xf numFmtId="0" fontId="23" fillId="2" borderId="28" xfId="0" applyFont="1" applyFill="1" applyBorder="1" applyAlignment="1">
      <alignment horizontal="center" vertical="center"/>
    </xf>
    <xf numFmtId="49" fontId="26" fillId="2" borderId="0" xfId="0" applyNumberFormat="1" applyFont="1" applyFill="1" applyAlignment="1">
      <alignment horizontal="left"/>
    </xf>
    <xf numFmtId="49" fontId="27" fillId="2" borderId="2" xfId="0" applyNumberFormat="1" applyFont="1" applyFill="1" applyBorder="1" applyAlignment="1">
      <alignment horizontal="left" vertical="center"/>
    </xf>
    <xf numFmtId="49" fontId="23" fillId="2" borderId="2" xfId="0" applyNumberFormat="1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49" fontId="28" fillId="2" borderId="0" xfId="0" applyNumberFormat="1" applyFont="1" applyFill="1" applyAlignment="1">
      <alignment horizontal="left"/>
    </xf>
    <xf numFmtId="49" fontId="29" fillId="2" borderId="3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" fontId="30" fillId="2" borderId="3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 vertical="center"/>
    </xf>
    <xf numFmtId="49" fontId="23" fillId="2" borderId="4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left" vertical="center"/>
    </xf>
    <xf numFmtId="4" fontId="23" fillId="2" borderId="4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4" fontId="23" fillId="2" borderId="1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27" xfId="0" applyFont="1" applyFill="1" applyBorder="1" applyAlignment="1">
      <alignment horizontal="right" vertical="center"/>
    </xf>
    <xf numFmtId="49" fontId="24" fillId="2" borderId="28" xfId="0" applyNumberFormat="1" applyFont="1" applyFill="1" applyBorder="1" applyAlignment="1">
      <alignment horizontal="right" vertical="center"/>
    </xf>
    <xf numFmtId="179" fontId="23" fillId="2" borderId="1" xfId="1" applyFont="1" applyFill="1" applyBorder="1" applyAlignment="1">
      <alignment horizontal="right" vertical="center"/>
    </xf>
    <xf numFmtId="0" fontId="32" fillId="2" borderId="0" xfId="0" applyFont="1" applyFill="1" applyAlignment="1">
      <alignment horizontal="left"/>
    </xf>
    <xf numFmtId="4" fontId="33" fillId="2" borderId="1" xfId="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right" vertical="center"/>
    </xf>
    <xf numFmtId="4" fontId="33" fillId="2" borderId="4" xfId="0" applyNumberFormat="1" applyFont="1" applyFill="1" applyBorder="1" applyAlignment="1">
      <alignment horizontal="right" vertical="center"/>
    </xf>
    <xf numFmtId="49" fontId="34" fillId="2" borderId="4" xfId="0" applyNumberFormat="1" applyFont="1" applyFill="1" applyBorder="1" applyAlignment="1">
      <alignment horizontal="left" vertical="center"/>
    </xf>
    <xf numFmtId="0" fontId="32" fillId="2" borderId="29" xfId="0" applyFont="1" applyFill="1" applyBorder="1" applyAlignment="1">
      <alignment horizontal="left" vertical="center"/>
    </xf>
    <xf numFmtId="4" fontId="32" fillId="2" borderId="3" xfId="0" applyNumberFormat="1" applyFont="1" applyFill="1" applyBorder="1" applyAlignment="1">
      <alignment horizontal="right" vertical="center"/>
    </xf>
    <xf numFmtId="49" fontId="32" fillId="2" borderId="3" xfId="0" applyNumberFormat="1" applyFont="1" applyFill="1" applyBorder="1" applyAlignment="1">
      <alignment horizontal="left" vertical="center" wrapText="1"/>
    </xf>
    <xf numFmtId="49" fontId="32" fillId="2" borderId="3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right" vertical="center"/>
    </xf>
    <xf numFmtId="49" fontId="35" fillId="2" borderId="2" xfId="0" applyNumberFormat="1" applyFont="1" applyFill="1" applyBorder="1" applyAlignment="1">
      <alignment horizontal="left" vertical="center"/>
    </xf>
    <xf numFmtId="49" fontId="34" fillId="2" borderId="2" xfId="0" applyNumberFormat="1" applyFont="1" applyFill="1" applyBorder="1" applyAlignment="1">
      <alignment horizontal="left" vertical="center"/>
    </xf>
    <xf numFmtId="49" fontId="34" fillId="2" borderId="2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49" fontId="35" fillId="2" borderId="0" xfId="0" applyNumberFormat="1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49" fontId="33" fillId="2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32" fillId="2" borderId="4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horizontal="right" vertical="center"/>
    </xf>
    <xf numFmtId="4" fontId="9" fillId="3" borderId="30" xfId="0" applyNumberFormat="1" applyFont="1" applyFill="1" applyBorder="1" applyAlignment="1">
      <alignment horizontal="right" vertical="center"/>
    </xf>
    <xf numFmtId="179" fontId="9" fillId="3" borderId="31" xfId="1" applyFont="1" applyFill="1" applyBorder="1" applyAlignment="1">
      <alignment horizontal="right" vertical="center"/>
    </xf>
    <xf numFmtId="4" fontId="9" fillId="3" borderId="31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32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49" fontId="24" fillId="2" borderId="1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0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6" fillId="2" borderId="27" xfId="2" applyNumberFormat="1" applyFont="1" applyFill="1" applyBorder="1" applyAlignment="1">
      <alignment horizontal="right" vertical="center"/>
    </xf>
    <xf numFmtId="49" fontId="6" fillId="2" borderId="28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0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6" fillId="2" borderId="27" xfId="2" applyNumberFormat="1" applyFont="1" applyFill="1" applyBorder="1" applyAlignment="1">
      <alignment horizontal="right" vertical="center"/>
    </xf>
    <xf numFmtId="49" fontId="16" fillId="2" borderId="28" xfId="2" applyNumberFormat="1" applyFont="1" applyFill="1" applyBorder="1" applyAlignment="1">
      <alignment horizontal="right" vertical="center"/>
    </xf>
    <xf numFmtId="49" fontId="33" fillId="2" borderId="1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zoomScale="90" zoomScaleNormal="90" workbookViewId="0">
      <selection activeCell="O13" sqref="O13"/>
    </sheetView>
  </sheetViews>
  <sheetFormatPr defaultColWidth="9.109375" defaultRowHeight="13.2"/>
  <cols>
    <col min="1" max="1" width="1.44140625" style="168" customWidth="1"/>
    <col min="2" max="2" width="2.33203125" style="168" customWidth="1"/>
    <col min="3" max="3" width="12.33203125" style="168" customWidth="1"/>
    <col min="4" max="4" width="3.88671875" style="168" customWidth="1"/>
    <col min="5" max="5" width="70.44140625" style="169" customWidth="1"/>
    <col min="6" max="6" width="19.6640625" style="170" customWidth="1"/>
    <col min="7" max="7" width="16.44140625" style="171" customWidth="1"/>
    <col min="8" max="8" width="24.6640625" style="170" customWidth="1"/>
    <col min="9" max="9" width="18.5546875" style="171" customWidth="1"/>
    <col min="10" max="10" width="23.5546875" style="170" customWidth="1"/>
    <col min="11" max="11" width="17.5546875" style="171" customWidth="1"/>
    <col min="12" max="16384" width="9.109375" style="168"/>
  </cols>
  <sheetData>
    <row r="1" spans="1:11">
      <c r="K1" s="171" t="s">
        <v>227</v>
      </c>
    </row>
    <row r="2" spans="1:11" s="87" customFormat="1" ht="30" customHeight="1">
      <c r="C2" s="230" t="s">
        <v>225</v>
      </c>
      <c r="D2" s="230"/>
      <c r="E2" s="230"/>
      <c r="F2" s="230"/>
      <c r="G2" s="230"/>
      <c r="H2" s="230"/>
      <c r="I2" s="230"/>
      <c r="J2" s="230"/>
      <c r="K2" s="230"/>
    </row>
    <row r="3" spans="1:11" s="87" customFormat="1" ht="54.75" customHeight="1">
      <c r="A3" s="88"/>
      <c r="B3" s="88"/>
      <c r="C3" s="89" t="s">
        <v>226</v>
      </c>
      <c r="D3" s="89"/>
      <c r="E3" s="90" t="s">
        <v>95</v>
      </c>
      <c r="F3" s="91" t="s">
        <v>96</v>
      </c>
      <c r="G3" s="92"/>
      <c r="H3" s="91" t="s">
        <v>97</v>
      </c>
      <c r="I3" s="92"/>
      <c r="J3" s="91" t="s">
        <v>98</v>
      </c>
      <c r="K3" s="92"/>
    </row>
    <row r="4" spans="1:11" s="87" customFormat="1" ht="25.5" customHeight="1">
      <c r="A4" s="88"/>
      <c r="B4" s="88"/>
      <c r="C4" s="89"/>
      <c r="D4" s="89"/>
      <c r="E4" s="90"/>
      <c r="F4" s="93" t="s">
        <v>8</v>
      </c>
      <c r="G4" s="94" t="s">
        <v>99</v>
      </c>
      <c r="H4" s="93" t="s">
        <v>8</v>
      </c>
      <c r="I4" s="94" t="s">
        <v>99</v>
      </c>
      <c r="J4" s="93" t="s">
        <v>8</v>
      </c>
      <c r="K4" s="94" t="s">
        <v>99</v>
      </c>
    </row>
    <row r="5" spans="1:11" s="87" customFormat="1">
      <c r="E5" s="95"/>
      <c r="F5" s="96"/>
      <c r="G5" s="97"/>
      <c r="H5" s="96"/>
      <c r="I5" s="97"/>
      <c r="J5" s="96"/>
      <c r="K5" s="98"/>
    </row>
    <row r="6" spans="1:11" s="87" customFormat="1">
      <c r="A6" s="99"/>
      <c r="B6" s="99"/>
      <c r="C6" s="235" t="s">
        <v>94</v>
      </c>
      <c r="D6" s="235"/>
      <c r="E6" s="100" t="s">
        <v>100</v>
      </c>
      <c r="F6" s="101">
        <v>806.38</v>
      </c>
      <c r="G6" s="102"/>
      <c r="H6" s="101">
        <v>591.91999999999996</v>
      </c>
      <c r="I6" s="103"/>
      <c r="J6" s="104">
        <v>0</v>
      </c>
      <c r="K6" s="102"/>
    </row>
    <row r="7" spans="1:11" s="87" customFormat="1">
      <c r="C7" s="236"/>
      <c r="D7" s="236"/>
      <c r="E7" s="105" t="s">
        <v>101</v>
      </c>
      <c r="F7" s="106">
        <v>186300</v>
      </c>
      <c r="G7" s="107"/>
      <c r="H7" s="106">
        <v>0</v>
      </c>
      <c r="I7" s="108"/>
      <c r="J7" s="109">
        <v>0</v>
      </c>
      <c r="K7" s="107"/>
    </row>
    <row r="8" spans="1:11" s="87" customFormat="1">
      <c r="C8" s="236"/>
      <c r="D8" s="236"/>
      <c r="E8" s="105" t="s">
        <v>102</v>
      </c>
      <c r="F8" s="106">
        <v>0</v>
      </c>
      <c r="G8" s="107"/>
      <c r="H8" s="110"/>
      <c r="I8" s="111"/>
      <c r="J8" s="112"/>
      <c r="K8" s="113"/>
    </row>
    <row r="9" spans="1:11" s="87" customFormat="1">
      <c r="C9" s="236"/>
      <c r="D9" s="236"/>
      <c r="E9" s="114" t="s">
        <v>103</v>
      </c>
      <c r="F9" s="115">
        <v>0</v>
      </c>
      <c r="G9" s="116"/>
      <c r="H9" s="110"/>
      <c r="I9" s="117"/>
      <c r="J9" s="112"/>
      <c r="K9" s="116"/>
    </row>
    <row r="10" spans="1:11" s="87" customFormat="1">
      <c r="C10" s="237"/>
      <c r="D10" s="237"/>
      <c r="E10" s="118" t="s">
        <v>104</v>
      </c>
      <c r="F10" s="119">
        <v>0</v>
      </c>
      <c r="G10" s="120"/>
      <c r="H10" s="121"/>
      <c r="I10" s="122"/>
      <c r="J10" s="123"/>
      <c r="K10" s="124"/>
    </row>
    <row r="11" spans="1:11" s="87" customFormat="1">
      <c r="E11" s="95"/>
      <c r="F11" s="96"/>
      <c r="G11" s="97"/>
      <c r="H11" s="96"/>
      <c r="I11" s="97"/>
      <c r="J11" s="96"/>
      <c r="K11" s="97"/>
    </row>
    <row r="12" spans="1:11" s="87" customFormat="1">
      <c r="A12" s="232"/>
      <c r="B12" s="232"/>
      <c r="C12" s="125"/>
      <c r="D12" s="125"/>
      <c r="E12" s="126" t="s">
        <v>105</v>
      </c>
      <c r="F12" s="127"/>
      <c r="G12" s="128"/>
      <c r="H12" s="129"/>
      <c r="I12" s="128"/>
      <c r="J12" s="129"/>
      <c r="K12" s="128"/>
    </row>
    <row r="13" spans="1:11" s="87" customFormat="1">
      <c r="A13" s="232"/>
      <c r="B13" s="232"/>
      <c r="C13" s="130"/>
      <c r="D13" s="130"/>
      <c r="E13" s="131"/>
      <c r="F13" s="132"/>
      <c r="G13" s="133"/>
      <c r="H13" s="134"/>
      <c r="I13" s="133"/>
      <c r="J13" s="134"/>
      <c r="K13" s="133"/>
    </row>
    <row r="14" spans="1:11" s="87" customFormat="1">
      <c r="A14" s="232"/>
      <c r="B14" s="232"/>
      <c r="C14" s="135" t="s">
        <v>106</v>
      </c>
      <c r="D14" s="135"/>
      <c r="E14" s="136" t="s">
        <v>107</v>
      </c>
      <c r="F14" s="137">
        <f t="shared" ref="F14:K14" si="0">F15+F16+F17</f>
        <v>24452677.75</v>
      </c>
      <c r="G14" s="138">
        <f t="shared" si="0"/>
        <v>0</v>
      </c>
      <c r="H14" s="137">
        <f t="shared" si="0"/>
        <v>22585745.080000002</v>
      </c>
      <c r="I14" s="138">
        <f t="shared" si="0"/>
        <v>0</v>
      </c>
      <c r="J14" s="137">
        <f t="shared" si="0"/>
        <v>22440612</v>
      </c>
      <c r="K14" s="226">
        <f t="shared" si="0"/>
        <v>0</v>
      </c>
    </row>
    <row r="15" spans="1:11" s="87" customFormat="1">
      <c r="A15" s="234" t="s">
        <v>108</v>
      </c>
      <c r="B15" s="234"/>
      <c r="C15" s="139" t="s">
        <v>109</v>
      </c>
      <c r="D15" s="139"/>
      <c r="E15" s="140" t="s">
        <v>110</v>
      </c>
      <c r="F15" s="141">
        <v>172676.07</v>
      </c>
      <c r="G15" s="142" t="s">
        <v>20</v>
      </c>
      <c r="H15" s="109">
        <v>172676.07</v>
      </c>
      <c r="I15" s="142" t="s">
        <v>20</v>
      </c>
      <c r="J15" s="143">
        <v>172676.07</v>
      </c>
      <c r="K15" s="142" t="s">
        <v>20</v>
      </c>
    </row>
    <row r="16" spans="1:11" s="87" customFormat="1">
      <c r="A16" s="233"/>
      <c r="B16" s="233"/>
      <c r="C16" s="139" t="s">
        <v>111</v>
      </c>
      <c r="D16" s="139"/>
      <c r="E16" s="140" t="s">
        <v>112</v>
      </c>
      <c r="F16" s="141">
        <v>15000</v>
      </c>
      <c r="G16" s="142">
        <v>0</v>
      </c>
      <c r="H16" s="109">
        <v>15000</v>
      </c>
      <c r="I16" s="142">
        <v>0</v>
      </c>
      <c r="J16" s="143">
        <v>15000</v>
      </c>
      <c r="K16" s="142">
        <v>0</v>
      </c>
    </row>
    <row r="17" spans="1:11" s="87" customFormat="1">
      <c r="A17" s="233"/>
      <c r="B17" s="233"/>
      <c r="C17" s="139" t="s">
        <v>113</v>
      </c>
      <c r="D17" s="139"/>
      <c r="E17" s="140" t="s">
        <v>114</v>
      </c>
      <c r="F17" s="141">
        <v>24265001.68</v>
      </c>
      <c r="G17" s="142" t="s">
        <v>20</v>
      </c>
      <c r="H17" s="109">
        <v>22398069.010000002</v>
      </c>
      <c r="I17" s="142" t="s">
        <v>20</v>
      </c>
      <c r="J17" s="143">
        <v>22252935.93</v>
      </c>
      <c r="K17" s="142" t="s">
        <v>20</v>
      </c>
    </row>
    <row r="18" spans="1:11" s="87" customFormat="1">
      <c r="A18" s="231"/>
      <c r="B18" s="231"/>
      <c r="C18" s="144"/>
      <c r="D18" s="144"/>
      <c r="E18" s="145"/>
      <c r="F18" s="146"/>
      <c r="G18" s="147"/>
      <c r="H18" s="148"/>
      <c r="I18" s="147"/>
      <c r="J18" s="148"/>
      <c r="K18" s="147"/>
    </row>
    <row r="19" spans="1:11" s="87" customFormat="1">
      <c r="A19" s="232"/>
      <c r="B19" s="232"/>
      <c r="C19" s="135" t="s">
        <v>115</v>
      </c>
      <c r="D19" s="135"/>
      <c r="E19" s="136" t="s">
        <v>116</v>
      </c>
      <c r="F19" s="137">
        <f t="shared" ref="F19:K19" si="1">F20</f>
        <v>5500</v>
      </c>
      <c r="G19" s="138" t="str">
        <f t="shared" si="1"/>
        <v>0,00</v>
      </c>
      <c r="H19" s="137">
        <f t="shared" si="1"/>
        <v>5500</v>
      </c>
      <c r="I19" s="138" t="str">
        <f t="shared" si="1"/>
        <v>0,00</v>
      </c>
      <c r="J19" s="137">
        <f t="shared" si="1"/>
        <v>5500</v>
      </c>
      <c r="K19" s="226" t="str">
        <f t="shared" si="1"/>
        <v>0,00</v>
      </c>
    </row>
    <row r="20" spans="1:11" s="87" customFormat="1">
      <c r="A20" s="233"/>
      <c r="B20" s="233"/>
      <c r="C20" s="139" t="s">
        <v>117</v>
      </c>
      <c r="D20" s="139"/>
      <c r="E20" s="140" t="s">
        <v>118</v>
      </c>
      <c r="F20" s="141">
        <v>5500</v>
      </c>
      <c r="G20" s="142" t="s">
        <v>20</v>
      </c>
      <c r="H20" s="109">
        <v>5500</v>
      </c>
      <c r="I20" s="142" t="s">
        <v>20</v>
      </c>
      <c r="J20" s="143">
        <v>5500</v>
      </c>
      <c r="K20" s="142" t="s">
        <v>20</v>
      </c>
    </row>
    <row r="21" spans="1:11" s="87" customFormat="1">
      <c r="A21" s="231"/>
      <c r="B21" s="231"/>
      <c r="C21" s="144"/>
      <c r="D21" s="144"/>
      <c r="E21" s="145"/>
      <c r="F21" s="146"/>
      <c r="G21" s="147"/>
      <c r="H21" s="148"/>
      <c r="I21" s="147"/>
      <c r="J21" s="148"/>
      <c r="K21" s="147"/>
    </row>
    <row r="22" spans="1:11" s="87" customFormat="1">
      <c r="A22" s="233"/>
      <c r="B22" s="233"/>
      <c r="C22" s="149" t="s">
        <v>108</v>
      </c>
      <c r="D22" s="149"/>
      <c r="E22" s="150" t="s">
        <v>119</v>
      </c>
      <c r="F22" s="151">
        <f t="shared" ref="F22:K22" si="2">F19+F14</f>
        <v>24458177.75</v>
      </c>
      <c r="G22" s="152">
        <f t="shared" si="2"/>
        <v>0</v>
      </c>
      <c r="H22" s="151">
        <f t="shared" si="2"/>
        <v>22591245.080000002</v>
      </c>
      <c r="I22" s="152">
        <f t="shared" si="2"/>
        <v>0</v>
      </c>
      <c r="J22" s="151">
        <f t="shared" si="2"/>
        <v>22446112</v>
      </c>
      <c r="K22" s="227">
        <f t="shared" si="2"/>
        <v>0</v>
      </c>
    </row>
    <row r="23" spans="1:11" s="87" customFormat="1">
      <c r="A23" s="233"/>
      <c r="B23" s="233"/>
      <c r="E23" s="154"/>
      <c r="F23" s="155"/>
      <c r="G23" s="156"/>
      <c r="H23" s="155"/>
      <c r="I23" s="97"/>
      <c r="J23" s="96"/>
      <c r="K23" s="97"/>
    </row>
    <row r="24" spans="1:11" s="87" customFormat="1">
      <c r="A24" s="232"/>
      <c r="B24" s="232"/>
      <c r="C24" s="125"/>
      <c r="D24" s="125"/>
      <c r="E24" s="126" t="s">
        <v>120</v>
      </c>
      <c r="F24" s="127"/>
      <c r="G24" s="128"/>
      <c r="H24" s="129"/>
      <c r="I24" s="128"/>
      <c r="J24" s="129"/>
      <c r="K24" s="128"/>
    </row>
    <row r="25" spans="1:11" s="87" customFormat="1">
      <c r="A25" s="232"/>
      <c r="B25" s="232"/>
      <c r="C25" s="130"/>
      <c r="D25" s="130"/>
      <c r="E25" s="131"/>
      <c r="F25" s="132"/>
      <c r="G25" s="133"/>
      <c r="H25" s="134"/>
      <c r="I25" s="133"/>
      <c r="J25" s="134"/>
      <c r="K25" s="133"/>
    </row>
    <row r="26" spans="1:11" s="87" customFormat="1" ht="26.4">
      <c r="A26" s="232"/>
      <c r="B26" s="232"/>
      <c r="C26" s="135" t="s">
        <v>121</v>
      </c>
      <c r="D26" s="135"/>
      <c r="E26" s="136" t="s">
        <v>122</v>
      </c>
      <c r="F26" s="137">
        <f t="shared" ref="F26:K26" si="3">F27+F28</f>
        <v>1000</v>
      </c>
      <c r="G26" s="138">
        <f t="shared" si="3"/>
        <v>1000</v>
      </c>
      <c r="H26" s="137">
        <f t="shared" si="3"/>
        <v>1000</v>
      </c>
      <c r="I26" s="138">
        <f t="shared" si="3"/>
        <v>1000</v>
      </c>
      <c r="J26" s="137">
        <f t="shared" si="3"/>
        <v>1000</v>
      </c>
      <c r="K26" s="226">
        <f t="shared" si="3"/>
        <v>1000</v>
      </c>
    </row>
    <row r="27" spans="1:11" s="87" customFormat="1">
      <c r="A27" s="234" t="s">
        <v>123</v>
      </c>
      <c r="B27" s="234"/>
      <c r="C27" s="139" t="s">
        <v>124</v>
      </c>
      <c r="D27" s="139"/>
      <c r="E27" s="140" t="s">
        <v>125</v>
      </c>
      <c r="F27" s="141">
        <v>1000</v>
      </c>
      <c r="G27" s="142">
        <v>1000</v>
      </c>
      <c r="H27" s="109">
        <v>1000</v>
      </c>
      <c r="I27" s="142">
        <v>1000</v>
      </c>
      <c r="J27" s="143">
        <v>1000</v>
      </c>
      <c r="K27" s="142">
        <v>1000</v>
      </c>
    </row>
    <row r="28" spans="1:11" s="87" customFormat="1">
      <c r="A28" s="233"/>
      <c r="B28" s="233"/>
      <c r="C28" s="139" t="s">
        <v>126</v>
      </c>
      <c r="D28" s="139"/>
      <c r="E28" s="140" t="s">
        <v>127</v>
      </c>
      <c r="F28" s="141">
        <v>0</v>
      </c>
      <c r="G28" s="142">
        <v>0</v>
      </c>
      <c r="H28" s="109">
        <v>0</v>
      </c>
      <c r="I28" s="142">
        <v>0</v>
      </c>
      <c r="J28" s="143">
        <v>0</v>
      </c>
      <c r="K28" s="142">
        <v>0</v>
      </c>
    </row>
    <row r="29" spans="1:11" s="87" customFormat="1">
      <c r="A29" s="231"/>
      <c r="B29" s="231"/>
      <c r="C29" s="144"/>
      <c r="D29" s="144"/>
      <c r="E29" s="145"/>
      <c r="F29" s="146"/>
      <c r="G29" s="147"/>
      <c r="H29" s="148"/>
      <c r="I29" s="147"/>
      <c r="J29" s="148"/>
      <c r="K29" s="147"/>
    </row>
    <row r="30" spans="1:11" s="87" customFormat="1" ht="26.4">
      <c r="A30" s="232"/>
      <c r="B30" s="232"/>
      <c r="C30" s="135" t="s">
        <v>128</v>
      </c>
      <c r="D30" s="135"/>
      <c r="E30" s="136" t="s">
        <v>129</v>
      </c>
      <c r="F30" s="137">
        <f t="shared" ref="F30:K30" si="4">F31</f>
        <v>0</v>
      </c>
      <c r="G30" s="138">
        <f t="shared" si="4"/>
        <v>0</v>
      </c>
      <c r="H30" s="137">
        <f t="shared" si="4"/>
        <v>0</v>
      </c>
      <c r="I30" s="138">
        <f t="shared" si="4"/>
        <v>0</v>
      </c>
      <c r="J30" s="137">
        <f t="shared" si="4"/>
        <v>0</v>
      </c>
      <c r="K30" s="226">
        <f t="shared" si="4"/>
        <v>0</v>
      </c>
    </row>
    <row r="31" spans="1:11" s="87" customFormat="1" ht="26.4">
      <c r="A31" s="233"/>
      <c r="B31" s="233"/>
      <c r="C31" s="139" t="s">
        <v>130</v>
      </c>
      <c r="D31" s="139"/>
      <c r="E31" s="140" t="s">
        <v>131</v>
      </c>
      <c r="F31" s="141">
        <v>0</v>
      </c>
      <c r="G31" s="142">
        <v>0</v>
      </c>
      <c r="H31" s="109">
        <v>0</v>
      </c>
      <c r="I31" s="142">
        <v>0</v>
      </c>
      <c r="J31" s="143">
        <v>0</v>
      </c>
      <c r="K31" s="142">
        <v>0</v>
      </c>
    </row>
    <row r="32" spans="1:11" s="87" customFormat="1">
      <c r="A32" s="231"/>
      <c r="B32" s="231"/>
      <c r="C32" s="144"/>
      <c r="D32" s="144"/>
      <c r="E32" s="145"/>
      <c r="F32" s="146"/>
      <c r="G32" s="147"/>
      <c r="H32" s="148"/>
      <c r="I32" s="147"/>
      <c r="J32" s="148"/>
      <c r="K32" s="147"/>
    </row>
    <row r="33" spans="1:11" s="87" customFormat="1">
      <c r="A33" s="232"/>
      <c r="B33" s="232"/>
      <c r="C33" s="135" t="s">
        <v>132</v>
      </c>
      <c r="D33" s="135"/>
      <c r="E33" s="136" t="s">
        <v>133</v>
      </c>
      <c r="F33" s="137">
        <f t="shared" ref="F33:K33" si="5">F34</f>
        <v>500</v>
      </c>
      <c r="G33" s="138">
        <f t="shared" si="5"/>
        <v>500</v>
      </c>
      <c r="H33" s="137">
        <f t="shared" si="5"/>
        <v>500</v>
      </c>
      <c r="I33" s="138">
        <f t="shared" si="5"/>
        <v>500</v>
      </c>
      <c r="J33" s="137">
        <f t="shared" si="5"/>
        <v>500</v>
      </c>
      <c r="K33" s="226">
        <f t="shared" si="5"/>
        <v>500</v>
      </c>
    </row>
    <row r="34" spans="1:11" s="87" customFormat="1">
      <c r="A34" s="233"/>
      <c r="B34" s="233"/>
      <c r="C34" s="139" t="s">
        <v>134</v>
      </c>
      <c r="D34" s="139"/>
      <c r="E34" s="140" t="s">
        <v>135</v>
      </c>
      <c r="F34" s="141">
        <v>500</v>
      </c>
      <c r="G34" s="142">
        <v>500</v>
      </c>
      <c r="H34" s="109">
        <v>500</v>
      </c>
      <c r="I34" s="142">
        <v>500</v>
      </c>
      <c r="J34" s="143">
        <v>500</v>
      </c>
      <c r="K34" s="142">
        <v>500</v>
      </c>
    </row>
    <row r="35" spans="1:11" s="87" customFormat="1">
      <c r="A35" s="231"/>
      <c r="B35" s="231"/>
      <c r="C35" s="144"/>
      <c r="D35" s="144"/>
      <c r="E35" s="145"/>
      <c r="F35" s="146"/>
      <c r="G35" s="147"/>
      <c r="H35" s="148"/>
      <c r="I35" s="147"/>
      <c r="J35" s="148"/>
      <c r="K35" s="147"/>
    </row>
    <row r="36" spans="1:11" s="87" customFormat="1">
      <c r="A36" s="232"/>
      <c r="B36" s="232"/>
      <c r="C36" s="135" t="s">
        <v>136</v>
      </c>
      <c r="D36" s="135"/>
      <c r="E36" s="136" t="s">
        <v>137</v>
      </c>
      <c r="F36" s="137">
        <f t="shared" ref="F36:K36" si="6">F37+F38</f>
        <v>179661.37</v>
      </c>
      <c r="G36" s="138">
        <f t="shared" si="6"/>
        <v>2860</v>
      </c>
      <c r="H36" s="137">
        <f t="shared" si="6"/>
        <v>219937</v>
      </c>
      <c r="I36" s="138">
        <f t="shared" si="6"/>
        <v>17003</v>
      </c>
      <c r="J36" s="137">
        <f t="shared" si="6"/>
        <v>206162</v>
      </c>
      <c r="K36" s="226">
        <f t="shared" si="6"/>
        <v>2428</v>
      </c>
    </row>
    <row r="37" spans="1:11" s="87" customFormat="1">
      <c r="A37" s="233"/>
      <c r="B37" s="233"/>
      <c r="C37" s="139" t="s">
        <v>138</v>
      </c>
      <c r="D37" s="139"/>
      <c r="E37" s="140" t="s">
        <v>139</v>
      </c>
      <c r="F37" s="141">
        <v>177801.37</v>
      </c>
      <c r="G37" s="142">
        <v>1000</v>
      </c>
      <c r="H37" s="109">
        <v>203934</v>
      </c>
      <c r="I37" s="142">
        <v>1000</v>
      </c>
      <c r="J37" s="143">
        <v>204734</v>
      </c>
      <c r="K37" s="142">
        <v>1000</v>
      </c>
    </row>
    <row r="38" spans="1:11" s="87" customFormat="1">
      <c r="A38" s="233"/>
      <c r="B38" s="233"/>
      <c r="C38" s="139" t="s">
        <v>140</v>
      </c>
      <c r="D38" s="139"/>
      <c r="E38" s="140" t="s">
        <v>141</v>
      </c>
      <c r="F38" s="141">
        <v>1860</v>
      </c>
      <c r="G38" s="142">
        <v>1860</v>
      </c>
      <c r="H38" s="109">
        <v>16003</v>
      </c>
      <c r="I38" s="142">
        <v>16003</v>
      </c>
      <c r="J38" s="143">
        <v>1428</v>
      </c>
      <c r="K38" s="142">
        <v>1428</v>
      </c>
    </row>
    <row r="39" spans="1:11" s="87" customFormat="1">
      <c r="A39" s="231"/>
      <c r="B39" s="231"/>
      <c r="C39" s="144"/>
      <c r="D39" s="144"/>
      <c r="E39" s="145"/>
      <c r="F39" s="146"/>
      <c r="G39" s="147"/>
      <c r="H39" s="148"/>
      <c r="I39" s="147"/>
      <c r="J39" s="148"/>
      <c r="K39" s="147"/>
    </row>
    <row r="40" spans="1:11" s="87" customFormat="1">
      <c r="A40" s="233"/>
      <c r="B40" s="233"/>
      <c r="C40" s="149" t="s">
        <v>123</v>
      </c>
      <c r="D40" s="149"/>
      <c r="E40" s="150" t="s">
        <v>142</v>
      </c>
      <c r="F40" s="151">
        <f t="shared" ref="F40:K40" si="7">F36+F33+F30+F26</f>
        <v>181161.37</v>
      </c>
      <c r="G40" s="152">
        <f t="shared" si="7"/>
        <v>4360</v>
      </c>
      <c r="H40" s="151">
        <f t="shared" si="7"/>
        <v>221437</v>
      </c>
      <c r="I40" s="152">
        <f t="shared" si="7"/>
        <v>18503</v>
      </c>
      <c r="J40" s="151">
        <f t="shared" si="7"/>
        <v>207662</v>
      </c>
      <c r="K40" s="227">
        <f t="shared" si="7"/>
        <v>3928</v>
      </c>
    </row>
    <row r="41" spans="1:11" s="87" customFormat="1">
      <c r="A41" s="233"/>
      <c r="B41" s="233"/>
      <c r="E41" s="154"/>
      <c r="F41" s="155"/>
      <c r="G41" s="156"/>
      <c r="H41" s="155"/>
      <c r="I41" s="97"/>
      <c r="J41" s="96"/>
      <c r="K41" s="97"/>
    </row>
    <row r="42" spans="1:11" s="87" customFormat="1">
      <c r="A42" s="232"/>
      <c r="B42" s="232"/>
      <c r="C42" s="125"/>
      <c r="D42" s="125"/>
      <c r="E42" s="126" t="s">
        <v>143</v>
      </c>
      <c r="F42" s="127"/>
      <c r="G42" s="128"/>
      <c r="H42" s="129"/>
      <c r="I42" s="128"/>
      <c r="J42" s="129"/>
      <c r="K42" s="128"/>
    </row>
    <row r="43" spans="1:11" s="87" customFormat="1">
      <c r="A43" s="232"/>
      <c r="B43" s="232"/>
      <c r="C43" s="130"/>
      <c r="D43" s="130"/>
      <c r="E43" s="131"/>
      <c r="F43" s="132"/>
      <c r="G43" s="133"/>
      <c r="H43" s="134"/>
      <c r="I43" s="133"/>
      <c r="J43" s="134"/>
      <c r="K43" s="133"/>
    </row>
    <row r="44" spans="1:11" s="87" customFormat="1">
      <c r="A44" s="232"/>
      <c r="B44" s="232"/>
      <c r="C44" s="135" t="s">
        <v>144</v>
      </c>
      <c r="D44" s="135"/>
      <c r="E44" s="136" t="s">
        <v>145</v>
      </c>
      <c r="F44" s="137">
        <f t="shared" ref="F44:K44" si="8">F45</f>
        <v>702956</v>
      </c>
      <c r="G44" s="138">
        <f t="shared" si="8"/>
        <v>702956</v>
      </c>
      <c r="H44" s="137">
        <f t="shared" si="8"/>
        <v>554656</v>
      </c>
      <c r="I44" s="138">
        <f t="shared" si="8"/>
        <v>554656</v>
      </c>
      <c r="J44" s="137">
        <f t="shared" si="8"/>
        <v>554156</v>
      </c>
      <c r="K44" s="226">
        <f t="shared" si="8"/>
        <v>554156</v>
      </c>
    </row>
    <row r="45" spans="1:11" s="87" customFormat="1">
      <c r="A45" s="234" t="s">
        <v>146</v>
      </c>
      <c r="B45" s="234"/>
      <c r="C45" s="139" t="s">
        <v>147</v>
      </c>
      <c r="D45" s="139"/>
      <c r="E45" s="140" t="s">
        <v>148</v>
      </c>
      <c r="F45" s="141">
        <v>702956</v>
      </c>
      <c r="G45" s="142">
        <v>702956</v>
      </c>
      <c r="H45" s="109">
        <v>554656</v>
      </c>
      <c r="I45" s="142">
        <v>554656</v>
      </c>
      <c r="J45" s="143">
        <v>554156</v>
      </c>
      <c r="K45" s="142">
        <v>554156</v>
      </c>
    </row>
    <row r="46" spans="1:11" s="87" customFormat="1">
      <c r="A46" s="231"/>
      <c r="B46" s="231"/>
      <c r="C46" s="144"/>
      <c r="D46" s="144"/>
      <c r="E46" s="145"/>
      <c r="F46" s="146"/>
      <c r="G46" s="147"/>
      <c r="H46" s="148"/>
      <c r="I46" s="147"/>
      <c r="J46" s="148"/>
      <c r="K46" s="147"/>
    </row>
    <row r="47" spans="1:11" s="87" customFormat="1">
      <c r="A47" s="232"/>
      <c r="B47" s="232"/>
      <c r="C47" s="135" t="s">
        <v>149</v>
      </c>
      <c r="D47" s="135"/>
      <c r="E47" s="136" t="s">
        <v>150</v>
      </c>
      <c r="F47" s="137">
        <f t="shared" ref="F47:K47" si="9">F48</f>
        <v>0</v>
      </c>
      <c r="G47" s="138">
        <f t="shared" si="9"/>
        <v>0</v>
      </c>
      <c r="H47" s="137">
        <f t="shared" si="9"/>
        <v>0</v>
      </c>
      <c r="I47" s="138">
        <f t="shared" si="9"/>
        <v>0</v>
      </c>
      <c r="J47" s="137">
        <f t="shared" si="9"/>
        <v>0</v>
      </c>
      <c r="K47" s="226">
        <f t="shared" si="9"/>
        <v>0</v>
      </c>
    </row>
    <row r="48" spans="1:11" s="87" customFormat="1">
      <c r="A48" s="233"/>
      <c r="B48" s="233"/>
      <c r="C48" s="139" t="s">
        <v>151</v>
      </c>
      <c r="D48" s="139"/>
      <c r="E48" s="140" t="s">
        <v>152</v>
      </c>
      <c r="F48" s="141">
        <v>0</v>
      </c>
      <c r="G48" s="142">
        <v>0</v>
      </c>
      <c r="H48" s="109">
        <v>0</v>
      </c>
      <c r="I48" s="142">
        <v>0</v>
      </c>
      <c r="J48" s="143">
        <v>0</v>
      </c>
      <c r="K48" s="142">
        <v>0</v>
      </c>
    </row>
    <row r="49" spans="1:11" s="87" customFormat="1">
      <c r="A49" s="231"/>
      <c r="B49" s="231"/>
      <c r="C49" s="144"/>
      <c r="D49" s="144"/>
      <c r="E49" s="145"/>
      <c r="F49" s="146"/>
      <c r="G49" s="147"/>
      <c r="H49" s="148"/>
      <c r="I49" s="147"/>
      <c r="J49" s="148"/>
      <c r="K49" s="147"/>
    </row>
    <row r="50" spans="1:11" s="87" customFormat="1">
      <c r="A50" s="232"/>
      <c r="B50" s="232"/>
      <c r="C50" s="135" t="s">
        <v>153</v>
      </c>
      <c r="D50" s="135"/>
      <c r="E50" s="136" t="s">
        <v>154</v>
      </c>
      <c r="F50" s="137">
        <f t="shared" ref="F50:K50" si="10">F51+F51+F52</f>
        <v>0</v>
      </c>
      <c r="G50" s="138">
        <f t="shared" si="10"/>
        <v>0</v>
      </c>
      <c r="H50" s="137">
        <f t="shared" si="10"/>
        <v>55000</v>
      </c>
      <c r="I50" s="138">
        <f t="shared" si="10"/>
        <v>55000</v>
      </c>
      <c r="J50" s="137">
        <f t="shared" si="10"/>
        <v>0</v>
      </c>
      <c r="K50" s="226">
        <f t="shared" si="10"/>
        <v>0</v>
      </c>
    </row>
    <row r="51" spans="1:11" s="87" customFormat="1" ht="26.4">
      <c r="A51" s="233"/>
      <c r="B51" s="233"/>
      <c r="C51" s="139" t="s">
        <v>155</v>
      </c>
      <c r="D51" s="139"/>
      <c r="E51" s="140" t="s">
        <v>156</v>
      </c>
      <c r="F51" s="141">
        <v>0</v>
      </c>
      <c r="G51" s="142">
        <v>0</v>
      </c>
      <c r="H51" s="109">
        <v>0</v>
      </c>
      <c r="I51" s="142">
        <v>0</v>
      </c>
      <c r="J51" s="143">
        <v>0</v>
      </c>
      <c r="K51" s="142">
        <v>0</v>
      </c>
    </row>
    <row r="52" spans="1:11" s="87" customFormat="1">
      <c r="A52" s="233"/>
      <c r="B52" s="233"/>
      <c r="C52" s="139" t="s">
        <v>157</v>
      </c>
      <c r="D52" s="139"/>
      <c r="E52" s="140" t="s">
        <v>158</v>
      </c>
      <c r="F52" s="141">
        <v>0</v>
      </c>
      <c r="G52" s="142">
        <v>0</v>
      </c>
      <c r="H52" s="109">
        <v>55000</v>
      </c>
      <c r="I52" s="142">
        <v>55000</v>
      </c>
      <c r="J52" s="143">
        <v>0</v>
      </c>
      <c r="K52" s="142">
        <v>0</v>
      </c>
    </row>
    <row r="53" spans="1:11" s="87" customFormat="1">
      <c r="A53" s="231"/>
      <c r="B53" s="231"/>
      <c r="C53" s="144"/>
      <c r="D53" s="144"/>
      <c r="E53" s="145"/>
      <c r="F53" s="146"/>
      <c r="G53" s="147"/>
      <c r="H53" s="148"/>
      <c r="I53" s="147"/>
      <c r="J53" s="148"/>
      <c r="K53" s="147"/>
    </row>
    <row r="54" spans="1:11" s="87" customFormat="1">
      <c r="A54" s="233"/>
      <c r="B54" s="233"/>
      <c r="C54" s="149" t="s">
        <v>146</v>
      </c>
      <c r="D54" s="149"/>
      <c r="E54" s="150" t="s">
        <v>159</v>
      </c>
      <c r="F54" s="151">
        <f t="shared" ref="F54:K54" si="11">F50+F47+F44</f>
        <v>702956</v>
      </c>
      <c r="G54" s="152">
        <f t="shared" si="11"/>
        <v>702956</v>
      </c>
      <c r="H54" s="151">
        <f t="shared" si="11"/>
        <v>609656</v>
      </c>
      <c r="I54" s="152">
        <f t="shared" si="11"/>
        <v>609656</v>
      </c>
      <c r="J54" s="151">
        <f t="shared" si="11"/>
        <v>554156</v>
      </c>
      <c r="K54" s="153">
        <f t="shared" si="11"/>
        <v>554156</v>
      </c>
    </row>
    <row r="55" spans="1:11" s="87" customFormat="1">
      <c r="A55" s="233"/>
      <c r="B55" s="233"/>
      <c r="E55" s="154"/>
      <c r="F55" s="155"/>
      <c r="G55" s="156"/>
      <c r="H55" s="155"/>
      <c r="I55" s="97"/>
      <c r="J55" s="96"/>
      <c r="K55" s="97"/>
    </row>
    <row r="56" spans="1:11" s="87" customFormat="1">
      <c r="A56" s="232"/>
      <c r="B56" s="232"/>
      <c r="C56" s="125"/>
      <c r="D56" s="125"/>
      <c r="E56" s="126" t="s">
        <v>160</v>
      </c>
      <c r="F56" s="127"/>
      <c r="G56" s="128"/>
      <c r="H56" s="129"/>
      <c r="I56" s="128"/>
      <c r="J56" s="129"/>
      <c r="K56" s="128"/>
    </row>
    <row r="57" spans="1:11" s="87" customFormat="1">
      <c r="A57" s="232"/>
      <c r="B57" s="232"/>
      <c r="C57" s="130"/>
      <c r="D57" s="130"/>
      <c r="E57" s="131"/>
      <c r="F57" s="132"/>
      <c r="G57" s="133"/>
      <c r="H57" s="134"/>
      <c r="I57" s="133"/>
      <c r="J57" s="134"/>
      <c r="K57" s="133"/>
    </row>
    <row r="58" spans="1:11" s="87" customFormat="1">
      <c r="A58" s="232"/>
      <c r="B58" s="232"/>
      <c r="C58" s="135" t="s">
        <v>161</v>
      </c>
      <c r="D58" s="135"/>
      <c r="E58" s="136" t="s">
        <v>162</v>
      </c>
      <c r="F58" s="137">
        <f t="shared" ref="F58:K58" si="12">F59+F60+F61+F62</f>
        <v>4792300</v>
      </c>
      <c r="G58" s="138">
        <f t="shared" si="12"/>
        <v>46500</v>
      </c>
      <c r="H58" s="137">
        <f t="shared" si="12"/>
        <v>4796250</v>
      </c>
      <c r="I58" s="138">
        <f t="shared" si="12"/>
        <v>46500</v>
      </c>
      <c r="J58" s="137">
        <f t="shared" si="12"/>
        <v>4796250</v>
      </c>
      <c r="K58" s="226">
        <f t="shared" si="12"/>
        <v>46500</v>
      </c>
    </row>
    <row r="59" spans="1:11" s="87" customFormat="1">
      <c r="A59" s="234" t="s">
        <v>163</v>
      </c>
      <c r="B59" s="234"/>
      <c r="C59" s="139" t="s">
        <v>164</v>
      </c>
      <c r="D59" s="139"/>
      <c r="E59" s="140" t="s">
        <v>165</v>
      </c>
      <c r="F59" s="141">
        <v>1843800</v>
      </c>
      <c r="G59" s="142">
        <v>19000</v>
      </c>
      <c r="H59" s="109">
        <v>1842750</v>
      </c>
      <c r="I59" s="142">
        <v>19000</v>
      </c>
      <c r="J59" s="143">
        <v>1842750</v>
      </c>
      <c r="K59" s="142">
        <v>19000</v>
      </c>
    </row>
    <row r="60" spans="1:11" s="87" customFormat="1">
      <c r="A60" s="233"/>
      <c r="B60" s="233"/>
      <c r="C60" s="139" t="s">
        <v>166</v>
      </c>
      <c r="D60" s="139"/>
      <c r="E60" s="140" t="s">
        <v>167</v>
      </c>
      <c r="F60" s="141">
        <v>2871000</v>
      </c>
      <c r="G60" s="142">
        <v>6000</v>
      </c>
      <c r="H60" s="109">
        <v>2876000</v>
      </c>
      <c r="I60" s="142">
        <v>6000</v>
      </c>
      <c r="J60" s="143">
        <v>2876000</v>
      </c>
      <c r="K60" s="142">
        <v>6000</v>
      </c>
    </row>
    <row r="61" spans="1:11" s="87" customFormat="1">
      <c r="A61" s="233"/>
      <c r="B61" s="233"/>
      <c r="C61" s="139" t="s">
        <v>168</v>
      </c>
      <c r="D61" s="139"/>
      <c r="E61" s="140" t="s">
        <v>169</v>
      </c>
      <c r="F61" s="141">
        <v>31500</v>
      </c>
      <c r="G61" s="142">
        <v>1500</v>
      </c>
      <c r="H61" s="109">
        <v>31500</v>
      </c>
      <c r="I61" s="142">
        <v>1500</v>
      </c>
      <c r="J61" s="143">
        <v>31500</v>
      </c>
      <c r="K61" s="142">
        <v>1500</v>
      </c>
    </row>
    <row r="62" spans="1:11" s="87" customFormat="1">
      <c r="A62" s="233"/>
      <c r="B62" s="233"/>
      <c r="C62" s="139" t="s">
        <v>170</v>
      </c>
      <c r="D62" s="139"/>
      <c r="E62" s="140" t="s">
        <v>171</v>
      </c>
      <c r="F62" s="141">
        <v>46000</v>
      </c>
      <c r="G62" s="142">
        <v>20000</v>
      </c>
      <c r="H62" s="109">
        <v>46000</v>
      </c>
      <c r="I62" s="142">
        <v>20000</v>
      </c>
      <c r="J62" s="143">
        <v>46000</v>
      </c>
      <c r="K62" s="142">
        <v>20000</v>
      </c>
    </row>
    <row r="63" spans="1:11" s="87" customFormat="1">
      <c r="A63" s="231"/>
      <c r="B63" s="231"/>
      <c r="C63" s="144"/>
      <c r="D63" s="144"/>
      <c r="E63" s="145"/>
      <c r="F63" s="146"/>
      <c r="G63" s="147"/>
      <c r="H63" s="148"/>
      <c r="I63" s="147"/>
      <c r="J63" s="148"/>
      <c r="K63" s="147"/>
    </row>
    <row r="64" spans="1:11" s="87" customFormat="1">
      <c r="A64" s="232"/>
      <c r="B64" s="232"/>
      <c r="C64" s="135" t="s">
        <v>172</v>
      </c>
      <c r="D64" s="135"/>
      <c r="E64" s="136" t="s">
        <v>173</v>
      </c>
      <c r="F64" s="137">
        <f t="shared" ref="F64:K64" si="13">F65</f>
        <v>7000</v>
      </c>
      <c r="G64" s="138">
        <f t="shared" si="13"/>
        <v>7000</v>
      </c>
      <c r="H64" s="137">
        <f t="shared" si="13"/>
        <v>2000</v>
      </c>
      <c r="I64" s="138">
        <f t="shared" si="13"/>
        <v>2000</v>
      </c>
      <c r="J64" s="137">
        <f t="shared" si="13"/>
        <v>2000</v>
      </c>
      <c r="K64" s="226">
        <f t="shared" si="13"/>
        <v>2000</v>
      </c>
    </row>
    <row r="65" spans="1:11" s="87" customFormat="1">
      <c r="A65" s="233"/>
      <c r="B65" s="233"/>
      <c r="C65" s="139" t="s">
        <v>174</v>
      </c>
      <c r="D65" s="139"/>
      <c r="E65" s="140" t="s">
        <v>175</v>
      </c>
      <c r="F65" s="141">
        <v>7000</v>
      </c>
      <c r="G65" s="142">
        <v>7000</v>
      </c>
      <c r="H65" s="109">
        <v>2000</v>
      </c>
      <c r="I65" s="142">
        <v>2000</v>
      </c>
      <c r="J65" s="143">
        <v>2000</v>
      </c>
      <c r="K65" s="142">
        <v>2000</v>
      </c>
    </row>
    <row r="66" spans="1:11" s="87" customFormat="1">
      <c r="A66" s="231"/>
      <c r="B66" s="231"/>
      <c r="C66" s="144"/>
      <c r="D66" s="144"/>
      <c r="E66" s="145"/>
      <c r="F66" s="146"/>
      <c r="G66" s="147"/>
      <c r="H66" s="148"/>
      <c r="I66" s="147"/>
      <c r="J66" s="148"/>
      <c r="K66" s="147"/>
    </row>
    <row r="67" spans="1:11" s="87" customFormat="1">
      <c r="A67" s="233"/>
      <c r="B67" s="233"/>
      <c r="C67" s="149" t="s">
        <v>163</v>
      </c>
      <c r="D67" s="149"/>
      <c r="E67" s="150" t="s">
        <v>176</v>
      </c>
      <c r="F67" s="151">
        <f t="shared" ref="F67:K67" si="14">F64+F58</f>
        <v>4799300</v>
      </c>
      <c r="G67" s="152">
        <f t="shared" si="14"/>
        <v>53500</v>
      </c>
      <c r="H67" s="151">
        <f t="shared" si="14"/>
        <v>4798250</v>
      </c>
      <c r="I67" s="152">
        <f t="shared" si="14"/>
        <v>48500</v>
      </c>
      <c r="J67" s="151">
        <f t="shared" si="14"/>
        <v>4798250</v>
      </c>
      <c r="K67" s="153">
        <f t="shared" si="14"/>
        <v>48500</v>
      </c>
    </row>
    <row r="68" spans="1:11" s="87" customFormat="1">
      <c r="A68" s="233"/>
      <c r="B68" s="233"/>
      <c r="E68" s="154"/>
      <c r="F68" s="155"/>
      <c r="G68" s="156"/>
      <c r="H68" s="155"/>
      <c r="I68" s="97"/>
      <c r="J68" s="96"/>
      <c r="K68" s="97"/>
    </row>
    <row r="69" spans="1:11" s="87" customFormat="1">
      <c r="A69" s="231"/>
      <c r="B69" s="231"/>
      <c r="C69" s="157"/>
      <c r="D69" s="157"/>
      <c r="E69" s="158" t="s">
        <v>177</v>
      </c>
      <c r="F69" s="159">
        <f t="shared" ref="F69:K69" si="15">F67+F54+F40+F22</f>
        <v>30141595.120000001</v>
      </c>
      <c r="G69" s="160">
        <f t="shared" si="15"/>
        <v>760816</v>
      </c>
      <c r="H69" s="159">
        <f t="shared" si="15"/>
        <v>28220588.080000002</v>
      </c>
      <c r="I69" s="160">
        <f t="shared" si="15"/>
        <v>676659</v>
      </c>
      <c r="J69" s="159">
        <f t="shared" si="15"/>
        <v>28006180</v>
      </c>
      <c r="K69" s="228">
        <f t="shared" si="15"/>
        <v>606584</v>
      </c>
    </row>
    <row r="70" spans="1:11" s="87" customFormat="1">
      <c r="A70" s="231"/>
      <c r="B70" s="231"/>
      <c r="C70" s="161"/>
      <c r="D70" s="161"/>
      <c r="E70" s="162"/>
      <c r="F70" s="163"/>
      <c r="G70" s="164"/>
      <c r="H70" s="163"/>
      <c r="I70" s="165"/>
      <c r="J70" s="148"/>
      <c r="K70" s="165"/>
    </row>
    <row r="71" spans="1:11" s="87" customFormat="1">
      <c r="A71" s="231"/>
      <c r="B71" s="231"/>
      <c r="C71" s="157"/>
      <c r="D71" s="157"/>
      <c r="E71" s="158" t="s">
        <v>178</v>
      </c>
      <c r="F71" s="166">
        <f t="shared" ref="F71:K71" si="16">F69+F8+F7+F6</f>
        <v>30328701.5</v>
      </c>
      <c r="G71" s="167">
        <f t="shared" si="16"/>
        <v>760816</v>
      </c>
      <c r="H71" s="166">
        <f t="shared" si="16"/>
        <v>28221180.000000004</v>
      </c>
      <c r="I71" s="167">
        <f t="shared" si="16"/>
        <v>676659</v>
      </c>
      <c r="J71" s="166">
        <f t="shared" si="16"/>
        <v>28006180</v>
      </c>
      <c r="K71" s="229">
        <f t="shared" si="16"/>
        <v>606584</v>
      </c>
    </row>
  </sheetData>
  <mergeCells count="63">
    <mergeCell ref="C6:C10"/>
    <mergeCell ref="D6:D1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7:B57"/>
    <mergeCell ref="A46:B46"/>
    <mergeCell ref="A47:B47"/>
    <mergeCell ref="A48:B48"/>
    <mergeCell ref="A49:B49"/>
    <mergeCell ref="A50:B50"/>
    <mergeCell ref="A51:B51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C2:K2"/>
    <mergeCell ref="A70:B70"/>
    <mergeCell ref="A71:B71"/>
    <mergeCell ref="A64:B64"/>
    <mergeCell ref="A65:B65"/>
    <mergeCell ref="A66:B66"/>
    <mergeCell ref="A67:B67"/>
    <mergeCell ref="A68:B68"/>
    <mergeCell ref="A69:B69"/>
    <mergeCell ref="A58:B58"/>
  </mergeCell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72" customFormat="1" ht="63" customHeight="1">
      <c r="A1" s="224" t="s">
        <v>94</v>
      </c>
      <c r="B1" s="260" t="s">
        <v>223</v>
      </c>
      <c r="C1" s="261"/>
      <c r="D1" s="261"/>
      <c r="E1" s="261"/>
      <c r="F1" s="261"/>
      <c r="G1" s="223"/>
    </row>
    <row r="2" spans="1:7" s="172" customFormat="1" ht="15" customHeight="1"/>
    <row r="3" spans="1:7" s="204" customFormat="1" ht="33" customHeight="1">
      <c r="B3" s="258" t="s">
        <v>0</v>
      </c>
      <c r="C3" s="258"/>
      <c r="D3" s="222" t="s">
        <v>210</v>
      </c>
      <c r="E3" s="222" t="s">
        <v>212</v>
      </c>
      <c r="F3" s="221" t="s">
        <v>8</v>
      </c>
    </row>
    <row r="4" spans="1:7" s="204" customFormat="1" ht="18.75" customHeight="1">
      <c r="B4" s="258"/>
      <c r="C4" s="258"/>
      <c r="D4" s="221" t="s">
        <v>219</v>
      </c>
      <c r="E4" s="221" t="s">
        <v>218</v>
      </c>
      <c r="F4" s="221" t="s">
        <v>43</v>
      </c>
    </row>
    <row r="5" spans="1:7" s="204" customFormat="1" ht="11.25" customHeight="1">
      <c r="B5" s="220"/>
      <c r="C5" s="220"/>
      <c r="D5" s="219" t="s">
        <v>210</v>
      </c>
      <c r="E5" s="219" t="s">
        <v>212</v>
      </c>
      <c r="F5" s="218"/>
    </row>
    <row r="6" spans="1:7" s="204" customFormat="1" ht="18.75" customHeight="1">
      <c r="B6" s="217" t="s">
        <v>221</v>
      </c>
      <c r="C6" s="216" t="s">
        <v>220</v>
      </c>
      <c r="D6" s="215" t="s">
        <v>219</v>
      </c>
      <c r="E6" s="215" t="s">
        <v>218</v>
      </c>
      <c r="F6" s="214"/>
    </row>
    <row r="7" spans="1:7" s="204" customFormat="1" ht="18.75" customHeight="1">
      <c r="B7" s="213" t="s">
        <v>17</v>
      </c>
      <c r="C7" s="212" t="s">
        <v>217</v>
      </c>
      <c r="D7" s="211">
        <v>4796250</v>
      </c>
      <c r="E7" s="211">
        <v>2000</v>
      </c>
      <c r="F7" s="211">
        <v>4798250</v>
      </c>
    </row>
    <row r="8" spans="1:7" s="204" customFormat="1" ht="18.75" customHeight="1">
      <c r="B8" s="225"/>
      <c r="C8" s="209" t="s">
        <v>216</v>
      </c>
      <c r="D8" s="208">
        <f>SUM(D7)</f>
        <v>4796250</v>
      </c>
      <c r="E8" s="208">
        <f>SUM(E7)</f>
        <v>2000</v>
      </c>
      <c r="F8" s="208">
        <f>SUM(F7)</f>
        <v>4798250</v>
      </c>
    </row>
    <row r="9" spans="1:7" s="204" customFormat="1" ht="18" customHeight="1"/>
    <row r="10" spans="1:7" s="204" customFormat="1" ht="18.75" hidden="1" customHeight="1">
      <c r="B10" s="207"/>
      <c r="C10" s="207"/>
      <c r="D10" s="206"/>
      <c r="E10" s="206"/>
      <c r="F10" s="206"/>
    </row>
    <row r="11" spans="1:7" s="204" customFormat="1" ht="18.75" customHeight="1">
      <c r="B11" s="259" t="s">
        <v>79</v>
      </c>
      <c r="C11" s="259"/>
      <c r="D11" s="205">
        <f>D8</f>
        <v>4796250</v>
      </c>
      <c r="E11" s="205">
        <f>E8</f>
        <v>2000</v>
      </c>
      <c r="F11" s="205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72" customFormat="1" ht="63" customHeight="1">
      <c r="A1" s="224" t="s">
        <v>94</v>
      </c>
      <c r="B1" s="260" t="s">
        <v>224</v>
      </c>
      <c r="C1" s="261"/>
      <c r="D1" s="261"/>
      <c r="E1" s="261"/>
      <c r="F1" s="261"/>
      <c r="G1" s="223"/>
    </row>
    <row r="2" spans="1:7" s="172" customFormat="1" ht="15" customHeight="1"/>
    <row r="3" spans="1:7" s="204" customFormat="1" ht="37.5" customHeight="1">
      <c r="B3" s="258" t="s">
        <v>0</v>
      </c>
      <c r="C3" s="258"/>
      <c r="D3" s="222" t="s">
        <v>210</v>
      </c>
      <c r="E3" s="222" t="s">
        <v>212</v>
      </c>
      <c r="F3" s="221" t="s">
        <v>8</v>
      </c>
    </row>
    <row r="4" spans="1:7" s="204" customFormat="1" ht="18" customHeight="1">
      <c r="B4" s="258"/>
      <c r="C4" s="258"/>
      <c r="D4" s="221" t="s">
        <v>219</v>
      </c>
      <c r="E4" s="221" t="s">
        <v>218</v>
      </c>
      <c r="F4" s="221" t="s">
        <v>43</v>
      </c>
    </row>
    <row r="5" spans="1:7" s="204" customFormat="1" ht="3" customHeight="1">
      <c r="B5" s="220"/>
      <c r="C5" s="220"/>
      <c r="D5" s="219" t="s">
        <v>210</v>
      </c>
      <c r="E5" s="219" t="s">
        <v>212</v>
      </c>
      <c r="F5" s="218"/>
    </row>
    <row r="6" spans="1:7" s="204" customFormat="1" ht="24.75" customHeight="1">
      <c r="B6" s="217" t="s">
        <v>221</v>
      </c>
      <c r="C6" s="216" t="s">
        <v>220</v>
      </c>
      <c r="D6" s="215" t="s">
        <v>219</v>
      </c>
      <c r="E6" s="215" t="s">
        <v>218</v>
      </c>
      <c r="F6" s="214"/>
    </row>
    <row r="7" spans="1:7" s="204" customFormat="1" ht="24.75" customHeight="1">
      <c r="B7" s="213" t="s">
        <v>17</v>
      </c>
      <c r="C7" s="212" t="s">
        <v>217</v>
      </c>
      <c r="D7" s="211">
        <v>4796250</v>
      </c>
      <c r="E7" s="211">
        <v>2000</v>
      </c>
      <c r="F7" s="211">
        <v>4798250</v>
      </c>
    </row>
    <row r="8" spans="1:7" s="204" customFormat="1" ht="24.75" customHeight="1">
      <c r="B8" s="225"/>
      <c r="C8" s="209" t="s">
        <v>216</v>
      </c>
      <c r="D8" s="208">
        <f>SUM(D7)</f>
        <v>4796250</v>
      </c>
      <c r="E8" s="208">
        <f>SUM(E7)</f>
        <v>2000</v>
      </c>
      <c r="F8" s="208">
        <f>SUM(F7)</f>
        <v>4798250</v>
      </c>
    </row>
    <row r="9" spans="1:7" s="204" customFormat="1" ht="10.199999999999999"/>
    <row r="10" spans="1:7" s="204" customFormat="1" ht="10.199999999999999">
      <c r="B10" s="207"/>
      <c r="C10" s="207"/>
      <c r="D10" s="206"/>
      <c r="E10" s="206"/>
      <c r="F10" s="206"/>
    </row>
    <row r="11" spans="1:7" s="204" customFormat="1" ht="10.199999999999999">
      <c r="B11" s="259" t="s">
        <v>79</v>
      </c>
      <c r="C11" s="259"/>
      <c r="D11" s="205">
        <f>D8</f>
        <v>4796250</v>
      </c>
      <c r="E11" s="205">
        <f>E8</f>
        <v>2000</v>
      </c>
      <c r="F11" s="205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1" sqref="B1:I1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9" width="12.109375" customWidth="1"/>
  </cols>
  <sheetData>
    <row r="1" spans="1:9" s="172" customFormat="1" ht="25.5" customHeight="1">
      <c r="B1" s="240" t="s">
        <v>179</v>
      </c>
      <c r="C1" s="240"/>
      <c r="D1" s="240"/>
      <c r="E1" s="240"/>
      <c r="F1" s="240"/>
      <c r="G1" s="240"/>
      <c r="H1" s="240"/>
      <c r="I1" s="240"/>
    </row>
    <row r="2" spans="1:9" s="172" customFormat="1" ht="15" customHeight="1"/>
    <row r="3" spans="1:9" s="172" customFormat="1" ht="18" customHeight="1">
      <c r="A3" s="173"/>
      <c r="B3" s="241" t="s">
        <v>180</v>
      </c>
      <c r="C3" s="241"/>
      <c r="D3" s="241" t="s">
        <v>181</v>
      </c>
      <c r="E3" s="241"/>
      <c r="F3" s="241" t="s">
        <v>182</v>
      </c>
      <c r="G3" s="241"/>
      <c r="H3" s="241" t="s">
        <v>183</v>
      </c>
      <c r="I3" s="241"/>
    </row>
    <row r="4" spans="1:9" s="172" customFormat="1" ht="18" customHeight="1">
      <c r="A4" s="173"/>
      <c r="B4" s="241"/>
      <c r="C4" s="241"/>
      <c r="D4" s="174" t="s">
        <v>8</v>
      </c>
      <c r="E4" s="175" t="s">
        <v>184</v>
      </c>
      <c r="F4" s="174" t="s">
        <v>8</v>
      </c>
      <c r="G4" s="175" t="s">
        <v>184</v>
      </c>
      <c r="H4" s="174" t="s">
        <v>8</v>
      </c>
      <c r="I4" s="175" t="s">
        <v>184</v>
      </c>
    </row>
    <row r="5" spans="1:9" s="172" customFormat="1" ht="3" customHeight="1">
      <c r="A5" s="176"/>
      <c r="B5" s="238"/>
      <c r="C5" s="238"/>
      <c r="D5" s="176"/>
      <c r="E5" s="176"/>
      <c r="F5" s="176"/>
      <c r="G5" s="176"/>
      <c r="H5" s="176"/>
      <c r="I5" s="176"/>
    </row>
    <row r="6" spans="1:9" s="172" customFormat="1" ht="7.5" customHeight="1"/>
    <row r="7" spans="1:9" s="172" customFormat="1" ht="18" customHeight="1">
      <c r="A7" s="173"/>
      <c r="B7" s="177"/>
      <c r="C7" s="178" t="s">
        <v>185</v>
      </c>
      <c r="D7" s="179">
        <v>0</v>
      </c>
      <c r="E7" s="180"/>
      <c r="F7" s="179">
        <v>0</v>
      </c>
      <c r="G7" s="180"/>
      <c r="H7" s="179">
        <v>0</v>
      </c>
      <c r="I7" s="180"/>
    </row>
    <row r="8" spans="1:9" s="172" customFormat="1" ht="3" customHeight="1">
      <c r="A8" s="176"/>
      <c r="B8" s="238"/>
      <c r="C8" s="238"/>
      <c r="D8" s="176"/>
      <c r="E8" s="176"/>
      <c r="F8" s="176"/>
      <c r="G8" s="176"/>
      <c r="H8" s="176"/>
      <c r="I8" s="176"/>
    </row>
    <row r="9" spans="1:9" s="172" customFormat="1" ht="7.5" customHeight="1"/>
    <row r="10" spans="1:9" s="172" customFormat="1" ht="15" customHeight="1">
      <c r="A10" s="181" t="s">
        <v>186</v>
      </c>
      <c r="B10" s="182" t="s">
        <v>187</v>
      </c>
      <c r="C10" s="183" t="s">
        <v>188</v>
      </c>
      <c r="D10" s="182" t="s">
        <v>189</v>
      </c>
      <c r="E10" s="184"/>
      <c r="F10" s="182" t="s">
        <v>190</v>
      </c>
      <c r="G10" s="184"/>
      <c r="H10" s="182" t="s">
        <v>191</v>
      </c>
      <c r="I10" s="184"/>
    </row>
    <row r="11" spans="1:9" s="172" customFormat="1" ht="15" customHeight="1">
      <c r="A11" s="185" t="s">
        <v>192</v>
      </c>
      <c r="B11" s="186" t="s">
        <v>193</v>
      </c>
      <c r="C11" s="187" t="s">
        <v>1</v>
      </c>
      <c r="D11" s="188">
        <v>257330</v>
      </c>
      <c r="E11" s="189">
        <v>100</v>
      </c>
      <c r="F11" s="188">
        <v>262030</v>
      </c>
      <c r="G11" s="189">
        <v>100</v>
      </c>
      <c r="H11" s="188">
        <v>263630</v>
      </c>
      <c r="I11" s="189">
        <v>100</v>
      </c>
    </row>
    <row r="12" spans="1:9" s="172" customFormat="1" ht="15" customHeight="1">
      <c r="A12" s="190"/>
      <c r="B12" s="186" t="s">
        <v>194</v>
      </c>
      <c r="C12" s="187" t="s">
        <v>2</v>
      </c>
      <c r="D12" s="188">
        <v>1206755.42</v>
      </c>
      <c r="E12" s="189">
        <v>62171.9</v>
      </c>
      <c r="F12" s="188">
        <v>1168758.17</v>
      </c>
      <c r="G12" s="189">
        <v>7532</v>
      </c>
      <c r="H12" s="188">
        <v>1173781.05</v>
      </c>
      <c r="I12" s="189">
        <v>7532</v>
      </c>
    </row>
    <row r="13" spans="1:9" s="172" customFormat="1" ht="15" customHeight="1">
      <c r="A13" s="190"/>
      <c r="B13" s="186" t="s">
        <v>195</v>
      </c>
      <c r="C13" s="187" t="s">
        <v>3</v>
      </c>
      <c r="D13" s="188">
        <v>14397969.140000001</v>
      </c>
      <c r="E13" s="189">
        <v>2105533.7800000003</v>
      </c>
      <c r="F13" s="188">
        <v>12513024.75</v>
      </c>
      <c r="G13" s="189">
        <v>386866</v>
      </c>
      <c r="H13" s="188">
        <v>12429066.870000001</v>
      </c>
      <c r="I13" s="189">
        <v>276876</v>
      </c>
    </row>
    <row r="14" spans="1:9" s="172" customFormat="1" ht="15" customHeight="1">
      <c r="A14" s="190"/>
      <c r="B14" s="186" t="s">
        <v>196</v>
      </c>
      <c r="C14" s="187" t="s">
        <v>4</v>
      </c>
      <c r="D14" s="188">
        <v>8062380</v>
      </c>
      <c r="E14" s="189">
        <v>391430</v>
      </c>
      <c r="F14" s="188">
        <v>8495750</v>
      </c>
      <c r="G14" s="189">
        <v>608800</v>
      </c>
      <c r="H14" s="188">
        <v>8452750</v>
      </c>
      <c r="I14" s="189">
        <v>527800</v>
      </c>
    </row>
    <row r="15" spans="1:9" s="172" customFormat="1" ht="15" customHeight="1">
      <c r="A15" s="190"/>
      <c r="B15" s="186" t="s">
        <v>197</v>
      </c>
      <c r="C15" s="187" t="s">
        <v>5</v>
      </c>
      <c r="D15" s="188">
        <v>500</v>
      </c>
      <c r="E15" s="189">
        <v>500</v>
      </c>
      <c r="F15" s="188">
        <v>500</v>
      </c>
      <c r="G15" s="189">
        <v>500</v>
      </c>
      <c r="H15" s="188">
        <v>500</v>
      </c>
      <c r="I15" s="189">
        <v>500</v>
      </c>
    </row>
    <row r="16" spans="1:9" s="172" customFormat="1" ht="15" customHeight="1">
      <c r="A16" s="190"/>
      <c r="B16" s="186" t="s">
        <v>198</v>
      </c>
      <c r="C16" s="187" t="s">
        <v>6</v>
      </c>
      <c r="D16" s="188">
        <v>151176.07</v>
      </c>
      <c r="E16" s="189">
        <v>5676.07</v>
      </c>
      <c r="F16" s="188">
        <v>141176.07</v>
      </c>
      <c r="G16" s="189">
        <v>5676.07</v>
      </c>
      <c r="H16" s="188">
        <v>141176.07</v>
      </c>
      <c r="I16" s="189">
        <v>5676.07</v>
      </c>
    </row>
    <row r="17" spans="1:9" s="172" customFormat="1" ht="15" customHeight="1">
      <c r="A17" s="190"/>
      <c r="B17" s="186" t="s">
        <v>199</v>
      </c>
      <c r="C17" s="187" t="s">
        <v>7</v>
      </c>
      <c r="D17" s="188">
        <v>564034.87</v>
      </c>
      <c r="E17" s="189">
        <v>492511.92</v>
      </c>
      <c r="F17" s="188">
        <v>232035.01</v>
      </c>
      <c r="G17" s="189">
        <v>160675</v>
      </c>
      <c r="H17" s="188">
        <v>192870.01</v>
      </c>
      <c r="I17" s="189">
        <v>121510</v>
      </c>
    </row>
    <row r="18" spans="1:9" s="172" customFormat="1" ht="15" customHeight="1">
      <c r="A18" s="191" t="s">
        <v>16</v>
      </c>
      <c r="B18" s="192" t="s">
        <v>192</v>
      </c>
      <c r="C18" s="193" t="s">
        <v>200</v>
      </c>
      <c r="D18" s="194">
        <f t="shared" ref="D18:I18" si="0">SUM(D11:D17)</f>
        <v>24640145.500000004</v>
      </c>
      <c r="E18" s="194">
        <f t="shared" si="0"/>
        <v>3057923.67</v>
      </c>
      <c r="F18" s="194">
        <f t="shared" si="0"/>
        <v>22813274.000000004</v>
      </c>
      <c r="G18" s="194">
        <f t="shared" si="0"/>
        <v>1170149.0699999998</v>
      </c>
      <c r="H18" s="194">
        <f t="shared" si="0"/>
        <v>22653774.000000004</v>
      </c>
      <c r="I18" s="194">
        <f t="shared" si="0"/>
        <v>939994.07</v>
      </c>
    </row>
    <row r="19" spans="1:9" s="172" customFormat="1" ht="7.5" customHeight="1">
      <c r="A19" s="195"/>
      <c r="B19" s="195"/>
      <c r="C19" s="195"/>
      <c r="D19" s="195"/>
      <c r="E19" s="195"/>
      <c r="F19" s="195"/>
      <c r="G19" s="195"/>
      <c r="H19" s="195"/>
      <c r="I19" s="195"/>
    </row>
    <row r="20" spans="1:9" s="172" customFormat="1" ht="15" customHeight="1">
      <c r="A20" s="181" t="s">
        <v>186</v>
      </c>
      <c r="B20" s="182" t="s">
        <v>187</v>
      </c>
      <c r="C20" s="183" t="s">
        <v>201</v>
      </c>
      <c r="D20" s="182" t="s">
        <v>189</v>
      </c>
      <c r="E20" s="184"/>
      <c r="F20" s="182" t="s">
        <v>190</v>
      </c>
      <c r="G20" s="184"/>
      <c r="H20" s="182" t="s">
        <v>191</v>
      </c>
      <c r="I20" s="184"/>
    </row>
    <row r="21" spans="1:9" s="172" customFormat="1" ht="15" customHeight="1">
      <c r="A21" s="185" t="s">
        <v>202</v>
      </c>
      <c r="B21" s="186" t="s">
        <v>203</v>
      </c>
      <c r="C21" s="187" t="s">
        <v>85</v>
      </c>
      <c r="D21" s="188">
        <v>746756</v>
      </c>
      <c r="E21" s="189">
        <v>746756</v>
      </c>
      <c r="F21" s="188">
        <v>467156</v>
      </c>
      <c r="G21" s="189">
        <v>467156</v>
      </c>
      <c r="H21" s="188">
        <v>411656</v>
      </c>
      <c r="I21" s="189">
        <v>411656</v>
      </c>
    </row>
    <row r="22" spans="1:9" s="172" customFormat="1" ht="15" customHeight="1">
      <c r="A22" s="190"/>
      <c r="B22" s="186" t="s">
        <v>204</v>
      </c>
      <c r="C22" s="187" t="s">
        <v>86</v>
      </c>
      <c r="D22" s="188">
        <v>90000</v>
      </c>
      <c r="E22" s="189">
        <v>90000</v>
      </c>
      <c r="F22" s="188">
        <v>90000</v>
      </c>
      <c r="G22" s="189">
        <v>90000</v>
      </c>
      <c r="H22" s="188">
        <v>90000</v>
      </c>
      <c r="I22" s="189">
        <v>90000</v>
      </c>
    </row>
    <row r="23" spans="1:9" s="172" customFormat="1" ht="15" customHeight="1">
      <c r="A23" s="190"/>
      <c r="B23" s="186" t="s">
        <v>205</v>
      </c>
      <c r="C23" s="187" t="s">
        <v>87</v>
      </c>
      <c r="D23" s="188">
        <v>52500</v>
      </c>
      <c r="E23" s="189">
        <v>52500</v>
      </c>
      <c r="F23" s="188">
        <v>52500</v>
      </c>
      <c r="G23" s="189">
        <v>52500</v>
      </c>
      <c r="H23" s="188">
        <v>52500</v>
      </c>
      <c r="I23" s="189">
        <v>52500</v>
      </c>
    </row>
    <row r="24" spans="1:9" s="172" customFormat="1" ht="15" customHeight="1">
      <c r="A24" s="191" t="s">
        <v>84</v>
      </c>
      <c r="B24" s="192" t="s">
        <v>202</v>
      </c>
      <c r="C24" s="193" t="s">
        <v>206</v>
      </c>
      <c r="D24" s="194">
        <f t="shared" ref="D24:I24" si="1">SUM(D21:D23)</f>
        <v>889256</v>
      </c>
      <c r="E24" s="194">
        <f t="shared" si="1"/>
        <v>889256</v>
      </c>
      <c r="F24" s="194">
        <f t="shared" si="1"/>
        <v>609656</v>
      </c>
      <c r="G24" s="194">
        <f t="shared" si="1"/>
        <v>609656</v>
      </c>
      <c r="H24" s="194">
        <f t="shared" si="1"/>
        <v>554156</v>
      </c>
      <c r="I24" s="194">
        <f t="shared" si="1"/>
        <v>554156</v>
      </c>
    </row>
    <row r="25" spans="1:9" s="172" customFormat="1" ht="7.5" customHeight="1">
      <c r="A25" s="195"/>
      <c r="B25" s="195"/>
      <c r="C25" s="195"/>
      <c r="D25" s="195"/>
      <c r="E25" s="195"/>
      <c r="F25" s="195"/>
      <c r="G25" s="195"/>
      <c r="H25" s="195"/>
      <c r="I25" s="195"/>
    </row>
    <row r="26" spans="1:9" s="172" customFormat="1" ht="15" customHeight="1">
      <c r="A26" s="181" t="s">
        <v>186</v>
      </c>
      <c r="B26" s="182" t="s">
        <v>187</v>
      </c>
      <c r="C26" s="183" t="s">
        <v>207</v>
      </c>
      <c r="D26" s="182" t="s">
        <v>189</v>
      </c>
      <c r="E26" s="184"/>
      <c r="F26" s="182" t="s">
        <v>190</v>
      </c>
      <c r="G26" s="184"/>
      <c r="H26" s="182" t="s">
        <v>191</v>
      </c>
      <c r="I26" s="184"/>
    </row>
    <row r="27" spans="1:9" s="172" customFormat="1" ht="15" customHeight="1">
      <c r="A27" s="185" t="s">
        <v>208</v>
      </c>
      <c r="B27" s="186" t="s">
        <v>209</v>
      </c>
      <c r="C27" s="187" t="s">
        <v>210</v>
      </c>
      <c r="D27" s="188">
        <v>4792300</v>
      </c>
      <c r="E27" s="189">
        <v>37500</v>
      </c>
      <c r="F27" s="188">
        <v>4796250</v>
      </c>
      <c r="G27" s="189">
        <v>37500</v>
      </c>
      <c r="H27" s="188">
        <v>4796250</v>
      </c>
      <c r="I27" s="189">
        <v>37500</v>
      </c>
    </row>
    <row r="28" spans="1:9" s="172" customFormat="1" ht="15" customHeight="1">
      <c r="A28" s="190"/>
      <c r="B28" s="186" t="s">
        <v>211</v>
      </c>
      <c r="C28" s="187" t="s">
        <v>212</v>
      </c>
      <c r="D28" s="188">
        <v>7000</v>
      </c>
      <c r="E28" s="189">
        <v>7000</v>
      </c>
      <c r="F28" s="188">
        <v>2000</v>
      </c>
      <c r="G28" s="189">
        <v>2000</v>
      </c>
      <c r="H28" s="188">
        <v>2000</v>
      </c>
      <c r="I28" s="189">
        <v>2000</v>
      </c>
    </row>
    <row r="29" spans="1:9" s="172" customFormat="1" ht="15" customHeight="1">
      <c r="A29" s="191" t="s">
        <v>43</v>
      </c>
      <c r="B29" s="192" t="s">
        <v>208</v>
      </c>
      <c r="C29" s="193" t="s">
        <v>213</v>
      </c>
      <c r="D29" s="194">
        <f t="shared" ref="D29:I29" si="2">SUM(D27:D28)</f>
        <v>4799300</v>
      </c>
      <c r="E29" s="194">
        <f t="shared" si="2"/>
        <v>44500</v>
      </c>
      <c r="F29" s="194">
        <f t="shared" si="2"/>
        <v>4798250</v>
      </c>
      <c r="G29" s="194">
        <f t="shared" si="2"/>
        <v>39500</v>
      </c>
      <c r="H29" s="194">
        <f t="shared" si="2"/>
        <v>4798250</v>
      </c>
      <c r="I29" s="194">
        <f t="shared" si="2"/>
        <v>39500</v>
      </c>
    </row>
    <row r="30" spans="1:9" s="172" customFormat="1" ht="7.5" customHeight="1">
      <c r="A30" s="195"/>
      <c r="B30" s="195"/>
      <c r="C30" s="195"/>
      <c r="D30" s="195"/>
      <c r="E30" s="195"/>
      <c r="F30" s="195"/>
      <c r="G30" s="195"/>
      <c r="H30" s="195"/>
      <c r="I30" s="195"/>
    </row>
    <row r="31" spans="1:9" s="172" customFormat="1" ht="18" customHeight="1">
      <c r="A31" s="196"/>
      <c r="B31" s="239" t="s">
        <v>214</v>
      </c>
      <c r="C31" s="239"/>
      <c r="D31" s="197">
        <f t="shared" ref="D31:I31" si="3">D29+D24+D18</f>
        <v>30328701.500000004</v>
      </c>
      <c r="E31" s="197">
        <f t="shared" si="3"/>
        <v>3991679.67</v>
      </c>
      <c r="F31" s="197">
        <f t="shared" si="3"/>
        <v>28221180.000000004</v>
      </c>
      <c r="G31" s="197">
        <f t="shared" si="3"/>
        <v>1819305.0699999998</v>
      </c>
      <c r="H31" s="197">
        <f t="shared" si="3"/>
        <v>28006180.000000004</v>
      </c>
      <c r="I31" s="197">
        <f t="shared" si="3"/>
        <v>1533650.0699999998</v>
      </c>
    </row>
    <row r="32" spans="1:9" s="172" customFormat="1" ht="7.5" customHeight="1">
      <c r="A32" s="196"/>
      <c r="B32" s="198"/>
      <c r="C32" s="198"/>
      <c r="D32" s="199"/>
      <c r="E32" s="200"/>
      <c r="F32" s="199"/>
      <c r="G32" s="200"/>
      <c r="H32" s="199"/>
      <c r="I32" s="200"/>
    </row>
    <row r="33" spans="1:9" s="172" customFormat="1" ht="18" customHeight="1">
      <c r="A33" s="196"/>
      <c r="B33" s="201"/>
      <c r="C33" s="202" t="s">
        <v>215</v>
      </c>
      <c r="D33" s="203">
        <f t="shared" ref="D33:I33" si="4">D31+D7</f>
        <v>30328701.500000004</v>
      </c>
      <c r="E33" s="203">
        <f t="shared" si="4"/>
        <v>3991679.67</v>
      </c>
      <c r="F33" s="203">
        <f t="shared" si="4"/>
        <v>28221180.000000004</v>
      </c>
      <c r="G33" s="203">
        <f t="shared" si="4"/>
        <v>1819305.0699999998</v>
      </c>
      <c r="H33" s="203">
        <f t="shared" si="4"/>
        <v>28006180.000000004</v>
      </c>
      <c r="I33" s="203">
        <f t="shared" si="4"/>
        <v>1533650.0699999998</v>
      </c>
    </row>
  </sheetData>
  <mergeCells count="8">
    <mergeCell ref="B8:C8"/>
    <mergeCell ref="B31:C31"/>
    <mergeCell ref="B1:I1"/>
    <mergeCell ref="B3:C4"/>
    <mergeCell ref="D3:E3"/>
    <mergeCell ref="F3:G3"/>
    <mergeCell ref="H3:I3"/>
    <mergeCell ref="B5:C5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6"/>
  <sheetViews>
    <sheetView view="pageBreakPreview" zoomScale="70" zoomScaleNormal="100" zoomScaleSheetLayoutView="70" workbookViewId="0">
      <selection activeCell="M64" sqref="M64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44" t="s">
        <v>80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2"/>
    </row>
    <row r="2" spans="1:12" s="1" customFormat="1" ht="55.2">
      <c r="B2" s="242" t="s">
        <v>0</v>
      </c>
      <c r="C2" s="242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42"/>
      <c r="C3" s="242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981782.9</v>
      </c>
      <c r="F6" s="14">
        <v>9620215.4900000002</v>
      </c>
      <c r="G6" s="14">
        <v>7179550</v>
      </c>
      <c r="H6" s="14" t="s">
        <v>20</v>
      </c>
      <c r="I6" s="14" t="s">
        <v>20</v>
      </c>
      <c r="J6" s="14">
        <v>2000</v>
      </c>
      <c r="K6" s="14">
        <f>D6+E6+F6+G6+H6+I6+J6</f>
        <v>17783548.390000001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32090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ref="K7:K13" si="0">D7+E7+F7+G7+H7+I7+J7</f>
        <v>32090</v>
      </c>
    </row>
    <row r="8" spans="1:12" s="1" customFormat="1" ht="27.6">
      <c r="A8" s="15"/>
      <c r="B8" s="12" t="s">
        <v>23</v>
      </c>
      <c r="C8" s="13" t="s">
        <v>24</v>
      </c>
      <c r="D8" s="14">
        <v>256700</v>
      </c>
      <c r="E8" s="14">
        <v>9468.52</v>
      </c>
      <c r="F8" s="14">
        <v>2442625.54</v>
      </c>
      <c r="G8" s="14" t="s">
        <v>20</v>
      </c>
      <c r="H8" s="14" t="s">
        <v>20</v>
      </c>
      <c r="I8" s="14" t="s">
        <v>20</v>
      </c>
      <c r="J8" s="14">
        <v>64925.55</v>
      </c>
      <c r="K8" s="14">
        <f t="shared" si="0"/>
        <v>2773719.61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460060.44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460060.44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1058074.17</v>
      </c>
      <c r="G11" s="14" t="s">
        <v>20</v>
      </c>
      <c r="H11" s="14" t="s">
        <v>20</v>
      </c>
      <c r="I11" s="14" t="s">
        <v>20</v>
      </c>
      <c r="J11" s="14">
        <v>189.32</v>
      </c>
      <c r="K11" s="14">
        <f t="shared" si="0"/>
        <v>1058263.49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93300</v>
      </c>
      <c r="G12" s="14" t="s">
        <v>20</v>
      </c>
      <c r="H12" s="14" t="s">
        <v>20</v>
      </c>
      <c r="I12" s="14">
        <v>151176.07</v>
      </c>
      <c r="J12" s="14" t="s">
        <v>20</v>
      </c>
      <c r="K12" s="14">
        <f t="shared" si="0"/>
        <v>250226.07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22830</v>
      </c>
      <c r="H13" s="14">
        <v>500</v>
      </c>
      <c r="I13" s="14" t="s">
        <v>20</v>
      </c>
      <c r="J13" s="14">
        <v>3600</v>
      </c>
      <c r="K13" s="14">
        <f t="shared" si="0"/>
        <v>35930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257330</v>
      </c>
      <c r="E14" s="17">
        <f t="shared" ref="E14:J14" si="1">SUM(E6:E13)</f>
        <v>1206755.42</v>
      </c>
      <c r="F14" s="17">
        <f t="shared" si="1"/>
        <v>13741991.640000001</v>
      </c>
      <c r="G14" s="17">
        <f t="shared" si="1"/>
        <v>7202380</v>
      </c>
      <c r="H14" s="17">
        <f t="shared" si="1"/>
        <v>500</v>
      </c>
      <c r="I14" s="17">
        <f t="shared" si="1"/>
        <v>151176.07</v>
      </c>
      <c r="J14" s="17">
        <f t="shared" si="1"/>
        <v>76714.87000000001</v>
      </c>
      <c r="K14" s="17">
        <f>D14+E14+F14+G14+H14+I14+J14</f>
        <v>22636848.000000004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v>652577.5</v>
      </c>
      <c r="G19" s="14">
        <v>637000</v>
      </c>
      <c r="H19" s="14" t="s">
        <v>20</v>
      </c>
      <c r="I19" s="14" t="s">
        <v>20</v>
      </c>
      <c r="J19" s="14">
        <v>0</v>
      </c>
      <c r="K19" s="14">
        <f>D19+E19+F19+G19+H19+I19+J19</f>
        <v>1289577.5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652577.5</v>
      </c>
      <c r="G20" s="17">
        <f t="shared" si="2"/>
        <v>637000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1289577.5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2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2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2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2" s="1" customFormat="1" ht="27.6">
      <c r="A52" s="6" t="s">
        <v>69</v>
      </c>
      <c r="B52" s="16"/>
      <c r="C52" s="25" t="s">
        <v>71</v>
      </c>
      <c r="D52" s="17">
        <f>SUM(D49:D51)</f>
        <v>0</v>
      </c>
      <c r="E52" s="17">
        <f t="shared" ref="E52:J52" si="8">SUM(E49:E51)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2" s="1" customFormat="1">
      <c r="C53" s="26"/>
    </row>
    <row r="54" spans="1:12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2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2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237320</v>
      </c>
      <c r="K56" s="14">
        <f>D56+E56+F56+G56+H56+I56+J56</f>
        <v>237320</v>
      </c>
    </row>
    <row r="57" spans="1:12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2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250000</v>
      </c>
      <c r="K58" s="14">
        <f>D58+E58+F58+G58+H58+I58+J58</f>
        <v>250000</v>
      </c>
    </row>
    <row r="59" spans="1:12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487320</v>
      </c>
      <c r="K59" s="17">
        <f>D59+E59+F59+G59+H59+I59+J59</f>
        <v>487320</v>
      </c>
    </row>
    <row r="60" spans="1:12" s="1" customFormat="1">
      <c r="C60" s="26"/>
    </row>
    <row r="61" spans="1:12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2" s="1" customFormat="1">
      <c r="A62" s="18"/>
      <c r="B62" s="243" t="s">
        <v>79</v>
      </c>
      <c r="C62" s="243"/>
      <c r="D62" s="21">
        <f>D59+D52+D47+D41+D36+D31+D25+D20+D14</f>
        <v>257330</v>
      </c>
      <c r="E62" s="21">
        <f t="shared" ref="E62:K62" si="10">E59+E52+E47+E41+E36+E31+E25+E20+E14</f>
        <v>1206755.42</v>
      </c>
      <c r="F62" s="21">
        <f t="shared" si="10"/>
        <v>14397969.140000001</v>
      </c>
      <c r="G62" s="21">
        <f t="shared" si="10"/>
        <v>8062380</v>
      </c>
      <c r="H62" s="21">
        <f t="shared" si="10"/>
        <v>500</v>
      </c>
      <c r="I62" s="21">
        <f t="shared" si="10"/>
        <v>151176.07</v>
      </c>
      <c r="J62" s="21">
        <f t="shared" si="10"/>
        <v>564034.87</v>
      </c>
      <c r="K62" s="21">
        <f t="shared" si="10"/>
        <v>24640145.500000004</v>
      </c>
    </row>
    <row r="64" spans="1:12">
      <c r="D64" s="29"/>
      <c r="E64" s="29"/>
      <c r="F64" s="29"/>
      <c r="G64" s="29"/>
      <c r="H64" s="29"/>
      <c r="I64" s="29"/>
      <c r="J64" s="29"/>
      <c r="K64" s="29"/>
      <c r="L64" s="29"/>
    </row>
    <row r="65" spans="4:12">
      <c r="D65" s="29"/>
      <c r="E65" s="29"/>
      <c r="F65" s="29"/>
      <c r="G65" s="29"/>
      <c r="H65" s="29"/>
      <c r="I65" s="29"/>
      <c r="J65" s="29"/>
      <c r="K65" s="29"/>
      <c r="L65" s="29"/>
    </row>
    <row r="66" spans="4:12">
      <c r="D66" s="29"/>
      <c r="E66" s="29"/>
      <c r="F66" s="29"/>
      <c r="G66" s="29"/>
      <c r="H66" s="29"/>
      <c r="I66" s="29"/>
      <c r="J66" s="29"/>
      <c r="K66" s="29"/>
      <c r="L66" s="29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fitToWidth="3" fitToHeight="3" orientation="landscape" r:id="rId1"/>
  <headerFooter alignWithMargins="0"/>
  <rowBreaks count="1" manualBreakCount="1">
    <brk id="3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4"/>
  <sheetViews>
    <sheetView view="pageBreakPreview" topLeftCell="A43" zoomScale="60" zoomScaleNormal="70" workbookViewId="0">
      <selection activeCell="M64" sqref="M64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44" t="s">
        <v>81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2"/>
    </row>
    <row r="2" spans="1:12" s="1" customFormat="1" ht="55.2">
      <c r="B2" s="242" t="s">
        <v>0</v>
      </c>
      <c r="C2" s="242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42"/>
      <c r="C3" s="242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943843</v>
      </c>
      <c r="F6" s="14">
        <v>7818025.3200000003</v>
      </c>
      <c r="G6" s="14">
        <v>7562550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16326418.32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261400</v>
      </c>
      <c r="E8" s="14">
        <v>9411.17</v>
      </c>
      <c r="F8" s="14">
        <v>2308047.25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2642218.4299999997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377000</v>
      </c>
      <c r="G10" s="14" t="s">
        <v>20</v>
      </c>
      <c r="H10" s="14" t="s">
        <v>20</v>
      </c>
      <c r="I10" s="14" t="s">
        <v>20</v>
      </c>
      <c r="J10" s="14">
        <v>14575</v>
      </c>
      <c r="K10" s="14">
        <f t="shared" si="0"/>
        <v>391575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1064513.7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1064513.7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95300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242226.07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23200</v>
      </c>
      <c r="H13" s="14">
        <v>500</v>
      </c>
      <c r="I13" s="14" t="s">
        <v>20</v>
      </c>
      <c r="J13" s="14">
        <v>3600</v>
      </c>
      <c r="K13" s="14">
        <f>D13+E13+F13+G13+H13+I13+J13</f>
        <v>36300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262030</v>
      </c>
      <c r="E14" s="17">
        <f t="shared" ref="E14:J14" si="1">SUM(E6:E13)</f>
        <v>1168758.17</v>
      </c>
      <c r="F14" s="17">
        <f t="shared" si="1"/>
        <v>11725602.27</v>
      </c>
      <c r="G14" s="17">
        <f t="shared" si="1"/>
        <v>7585750</v>
      </c>
      <c r="H14" s="17">
        <f t="shared" si="1"/>
        <v>500</v>
      </c>
      <c r="I14" s="17">
        <f t="shared" si="1"/>
        <v>141176.07</v>
      </c>
      <c r="J14" s="17">
        <f t="shared" si="1"/>
        <v>89535.010000000009</v>
      </c>
      <c r="K14" s="17">
        <f>D14+E14+F14+G14+H14+I14+J14</f>
        <v>20973351.52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v>784022.48</v>
      </c>
      <c r="G19" s="14">
        <v>687000</v>
      </c>
      <c r="H19" s="14" t="s">
        <v>20</v>
      </c>
      <c r="I19" s="14" t="s">
        <v>20</v>
      </c>
      <c r="J19" s="14">
        <v>0</v>
      </c>
      <c r="K19" s="14">
        <f>D19+E19+F19+G19+H19+I19+J19</f>
        <v>1471022.48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784022.48</v>
      </c>
      <c r="G20" s="17">
        <f t="shared" si="2"/>
        <v>687000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1471022.48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1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1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1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1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1" s="1" customFormat="1">
      <c r="C53" s="26"/>
    </row>
    <row r="54" spans="1:11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1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1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142500</v>
      </c>
      <c r="K56" s="14">
        <f>D56+E56+F56+G56+H56+I56+J56</f>
        <v>142500</v>
      </c>
    </row>
    <row r="57" spans="1:11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1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142500</v>
      </c>
      <c r="K59" s="17">
        <f>D59+E59+F59+G59+H59+I59+J59</f>
        <v>142500</v>
      </c>
    </row>
    <row r="60" spans="1:11" s="1" customFormat="1">
      <c r="C60" s="26"/>
    </row>
    <row r="61" spans="1:11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1" s="1" customFormat="1">
      <c r="A62" s="18"/>
      <c r="B62" s="243" t="s">
        <v>79</v>
      </c>
      <c r="C62" s="243"/>
      <c r="D62" s="21">
        <f>D59+D52+D47+D41+D36+D31+D25+D20+D14</f>
        <v>262030</v>
      </c>
      <c r="E62" s="21">
        <f t="shared" ref="E62:J62" si="10">E59+E52+E47+E41+E36+E31+E25+E20+E14</f>
        <v>1168758.17</v>
      </c>
      <c r="F62" s="21">
        <f t="shared" si="10"/>
        <v>12513024.75</v>
      </c>
      <c r="G62" s="21">
        <f t="shared" si="10"/>
        <v>8495750</v>
      </c>
      <c r="H62" s="21">
        <f t="shared" si="10"/>
        <v>500</v>
      </c>
      <c r="I62" s="21">
        <f t="shared" si="10"/>
        <v>141176.07</v>
      </c>
      <c r="J62" s="21">
        <f t="shared" si="10"/>
        <v>232035.01</v>
      </c>
      <c r="K62" s="21">
        <f>K59+K52+K47+K41+K36+K31+K25+K20+K14</f>
        <v>22813274</v>
      </c>
    </row>
    <row r="64" spans="1:11">
      <c r="D64" s="29"/>
      <c r="E64" s="29"/>
      <c r="F64" s="29"/>
      <c r="G64" s="29"/>
      <c r="H64" s="29"/>
      <c r="I64" s="29"/>
      <c r="J64" s="29"/>
      <c r="K64" s="29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4"/>
  <sheetViews>
    <sheetView view="pageBreakPreview" topLeftCell="A39" zoomScale="60" zoomScaleNormal="100" workbookViewId="0">
      <selection activeCell="M64" sqref="M64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44" t="s">
        <v>82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2"/>
    </row>
    <row r="2" spans="1:12" s="1" customFormat="1" ht="55.2">
      <c r="B2" s="242" t="s">
        <v>0</v>
      </c>
      <c r="C2" s="242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42"/>
      <c r="C3" s="242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948843</v>
      </c>
      <c r="F6" s="14">
        <v>7818025.3200000003</v>
      </c>
      <c r="G6" s="14">
        <v>7570550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16339418.32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263000</v>
      </c>
      <c r="E8" s="14">
        <v>9434.0499999999993</v>
      </c>
      <c r="F8" s="14">
        <v>2308956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2644750.0599999996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26885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243065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372200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372200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1092080.55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1092080.55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90300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237226.07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22200</v>
      </c>
      <c r="H13" s="14">
        <v>500</v>
      </c>
      <c r="I13" s="14" t="s">
        <v>20</v>
      </c>
      <c r="J13" s="14">
        <v>3600</v>
      </c>
      <c r="K13" s="14">
        <f>D13+E13+F13+G13+H13+I13+J13</f>
        <v>35300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263630</v>
      </c>
      <c r="E14" s="17">
        <f t="shared" ref="E14:J14" si="1">SUM(E6:E13)</f>
        <v>1173781.05</v>
      </c>
      <c r="F14" s="17">
        <f t="shared" si="1"/>
        <v>11744332.870000001</v>
      </c>
      <c r="G14" s="17">
        <f t="shared" si="1"/>
        <v>7592750</v>
      </c>
      <c r="H14" s="17">
        <f t="shared" si="1"/>
        <v>500</v>
      </c>
      <c r="I14" s="17">
        <f t="shared" si="1"/>
        <v>141176.07</v>
      </c>
      <c r="J14" s="17">
        <f t="shared" si="1"/>
        <v>74960.010000000009</v>
      </c>
      <c r="K14" s="17">
        <f>D14+E14+F14+G14+H14+I14+J14</f>
        <v>20991130.000000004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v>681334</v>
      </c>
      <c r="G19" s="14">
        <v>637000</v>
      </c>
      <c r="H19" s="14" t="s">
        <v>20</v>
      </c>
      <c r="I19" s="14" t="s">
        <v>20</v>
      </c>
      <c r="J19" s="14">
        <v>0</v>
      </c>
      <c r="K19" s="14">
        <f>D19+E19+F19+G19+H19+I19+J19</f>
        <v>1318334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681334</v>
      </c>
      <c r="G20" s="17">
        <f t="shared" si="2"/>
        <v>637000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1318334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1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1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1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1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1" s="1" customFormat="1">
      <c r="C53" s="26"/>
    </row>
    <row r="54" spans="1:11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1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1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117910</v>
      </c>
      <c r="K56" s="14">
        <f>D56+E56+F56+G56+H56+I56+J56</f>
        <v>117910</v>
      </c>
    </row>
    <row r="57" spans="1:11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1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117910</v>
      </c>
      <c r="K59" s="17">
        <f>D59+E59+F59+G59+H59+I59+J59</f>
        <v>117910</v>
      </c>
    </row>
    <row r="60" spans="1:11" s="1" customFormat="1">
      <c r="C60" s="26"/>
    </row>
    <row r="61" spans="1:11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1" s="1" customFormat="1">
      <c r="A62" s="18"/>
      <c r="B62" s="243" t="s">
        <v>79</v>
      </c>
      <c r="C62" s="243"/>
      <c r="D62" s="21">
        <f>D59+D52+D47+D41+D36+D31+D25+D20+D14</f>
        <v>263630</v>
      </c>
      <c r="E62" s="21">
        <f t="shared" ref="E62:J62" si="10">E59+E52+E47+E41+E36+E31+E25+E20+E14</f>
        <v>1173781.05</v>
      </c>
      <c r="F62" s="21">
        <f t="shared" si="10"/>
        <v>12429066.870000001</v>
      </c>
      <c r="G62" s="21">
        <f t="shared" si="10"/>
        <v>8452750</v>
      </c>
      <c r="H62" s="21">
        <f t="shared" si="10"/>
        <v>500</v>
      </c>
      <c r="I62" s="21">
        <f t="shared" si="10"/>
        <v>141176.07</v>
      </c>
      <c r="J62" s="21">
        <f t="shared" si="10"/>
        <v>192870.01</v>
      </c>
      <c r="K62" s="21">
        <f>K59+K52+K47+K41+K36+K31+K25+K20+K14</f>
        <v>22653774.000000004</v>
      </c>
    </row>
    <row r="64" spans="1:11">
      <c r="D64" s="29"/>
      <c r="E64" s="29"/>
      <c r="F64" s="29"/>
      <c r="G64" s="29"/>
      <c r="H64" s="29"/>
      <c r="I64" s="29"/>
      <c r="J64" s="29"/>
      <c r="K64" s="29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I22"/>
  <sheetViews>
    <sheetView zoomScale="80" zoomScaleNormal="80" workbookViewId="0">
      <selection activeCell="G7" sqref="G7"/>
    </sheetView>
  </sheetViews>
  <sheetFormatPr defaultColWidth="9.109375" defaultRowHeight="13.2"/>
  <cols>
    <col min="1" max="1" width="5.6640625" style="37" customWidth="1"/>
    <col min="2" max="2" width="6.109375" style="37" customWidth="1"/>
    <col min="3" max="3" width="67.44140625" style="61" customWidth="1"/>
    <col min="4" max="4" width="26.88671875" style="37" customWidth="1"/>
    <col min="5" max="5" width="22.109375" style="37" customWidth="1"/>
    <col min="6" max="6" width="16.44140625" style="37" customWidth="1"/>
    <col min="7" max="7" width="22.6640625" style="37" customWidth="1"/>
    <col min="8" max="8" width="3.44140625" style="37" customWidth="1"/>
    <col min="9" max="9" width="69.5546875" style="37" customWidth="1"/>
    <col min="10" max="16384" width="9.109375" style="37"/>
  </cols>
  <sheetData>
    <row r="1" spans="2:9" s="31" customFormat="1" ht="65.25" customHeight="1">
      <c r="B1" s="251" t="s">
        <v>83</v>
      </c>
      <c r="C1" s="251"/>
      <c r="D1" s="251"/>
      <c r="E1" s="251"/>
      <c r="F1" s="251"/>
      <c r="G1" s="251"/>
      <c r="H1" s="30"/>
      <c r="I1" s="30"/>
    </row>
    <row r="2" spans="2:9" s="31" customFormat="1" ht="5.25" customHeight="1">
      <c r="C2" s="55"/>
    </row>
    <row r="3" spans="2:9" s="38" customFormat="1" ht="27.6">
      <c r="B3" s="245" t="s">
        <v>0</v>
      </c>
      <c r="C3" s="246"/>
      <c r="D3" s="39" t="s">
        <v>85</v>
      </c>
      <c r="E3" s="39" t="s">
        <v>86</v>
      </c>
      <c r="F3" s="39" t="s">
        <v>87</v>
      </c>
      <c r="G3" s="39" t="s">
        <v>88</v>
      </c>
    </row>
    <row r="4" spans="2:9" s="38" customFormat="1" ht="13.8">
      <c r="B4" s="247"/>
      <c r="C4" s="248"/>
      <c r="D4" s="40" t="s">
        <v>89</v>
      </c>
      <c r="E4" s="40" t="s">
        <v>90</v>
      </c>
      <c r="F4" s="40" t="s">
        <v>91</v>
      </c>
      <c r="G4" s="40" t="s">
        <v>84</v>
      </c>
    </row>
    <row r="5" spans="2:9" s="38" customFormat="1" ht="13.8">
      <c r="B5" s="41"/>
      <c r="C5" s="57"/>
      <c r="D5" s="42" t="s">
        <v>84</v>
      </c>
      <c r="E5" s="43"/>
      <c r="F5" s="43"/>
      <c r="G5" s="44"/>
    </row>
    <row r="6" spans="2:9" s="38" customFormat="1" ht="13.8">
      <c r="B6" s="45" t="s">
        <v>17</v>
      </c>
      <c r="C6" s="58" t="s">
        <v>18</v>
      </c>
      <c r="D6" s="46" t="s">
        <v>89</v>
      </c>
      <c r="E6" s="46" t="s">
        <v>90</v>
      </c>
      <c r="F6" s="46" t="s">
        <v>91</v>
      </c>
      <c r="G6" s="47"/>
    </row>
    <row r="7" spans="2:9" s="38" customFormat="1" ht="13.8">
      <c r="B7" s="48" t="s">
        <v>23</v>
      </c>
      <c r="C7" s="49" t="s">
        <v>24</v>
      </c>
      <c r="D7" s="50">
        <v>37300</v>
      </c>
      <c r="E7" s="50" t="s">
        <v>20</v>
      </c>
      <c r="F7" s="50" t="s">
        <v>20</v>
      </c>
      <c r="G7" s="51">
        <f>D7+E7+F7</f>
        <v>37300</v>
      </c>
    </row>
    <row r="8" spans="2:9" s="38" customFormat="1" ht="13.8">
      <c r="B8" s="48" t="s">
        <v>27</v>
      </c>
      <c r="C8" s="49" t="s">
        <v>28</v>
      </c>
      <c r="D8" s="50">
        <v>337400</v>
      </c>
      <c r="E8" s="50" t="s">
        <v>20</v>
      </c>
      <c r="F8" s="50">
        <v>0</v>
      </c>
      <c r="G8" s="51">
        <f>D8+E8+F8</f>
        <v>337400</v>
      </c>
    </row>
    <row r="9" spans="2:9" s="38" customFormat="1" ht="13.8">
      <c r="B9" s="48" t="s">
        <v>29</v>
      </c>
      <c r="C9" s="49" t="s">
        <v>30</v>
      </c>
      <c r="D9" s="50">
        <v>317556</v>
      </c>
      <c r="E9" s="50" t="s">
        <v>20</v>
      </c>
      <c r="F9" s="50" t="s">
        <v>20</v>
      </c>
      <c r="G9" s="51">
        <f>D9+E9+F9</f>
        <v>317556</v>
      </c>
    </row>
    <row r="10" spans="2:9" s="38" customFormat="1" ht="13.8">
      <c r="B10" s="48" t="s">
        <v>33</v>
      </c>
      <c r="C10" s="49" t="s">
        <v>34</v>
      </c>
      <c r="D10" s="50">
        <v>5000</v>
      </c>
      <c r="E10" s="50" t="s">
        <v>20</v>
      </c>
      <c r="F10" s="50" t="s">
        <v>20</v>
      </c>
      <c r="G10" s="51">
        <f>D10+E10+F10</f>
        <v>5000</v>
      </c>
    </row>
    <row r="11" spans="2:9" s="38" customFormat="1" ht="13.8">
      <c r="B11" s="52"/>
      <c r="C11" s="59" t="s">
        <v>35</v>
      </c>
      <c r="D11" s="53">
        <f>SUM(D7:D10)</f>
        <v>697256</v>
      </c>
      <c r="E11" s="53">
        <f>SUM(E7:E10)</f>
        <v>0</v>
      </c>
      <c r="F11" s="53">
        <f>SUM(F7:F10)</f>
        <v>0</v>
      </c>
      <c r="G11" s="53">
        <f>SUM(G7:G10)</f>
        <v>697256</v>
      </c>
    </row>
    <row r="12" spans="2:9" s="38" customFormat="1" ht="13.8">
      <c r="C12" s="60"/>
    </row>
    <row r="13" spans="2:9" s="38" customFormat="1" ht="27.6">
      <c r="B13" s="45" t="s">
        <v>25</v>
      </c>
      <c r="C13" s="58" t="s">
        <v>36</v>
      </c>
      <c r="D13" s="46" t="s">
        <v>89</v>
      </c>
      <c r="E13" s="46" t="s">
        <v>90</v>
      </c>
      <c r="F13" s="46" t="s">
        <v>91</v>
      </c>
      <c r="G13" s="47"/>
    </row>
    <row r="14" spans="2:9" s="38" customFormat="1" ht="13.8">
      <c r="B14" s="48" t="s">
        <v>17</v>
      </c>
      <c r="C14" s="49" t="s">
        <v>38</v>
      </c>
      <c r="D14" s="50">
        <v>10000</v>
      </c>
      <c r="E14" s="50">
        <v>90000</v>
      </c>
      <c r="F14" s="50" t="s">
        <v>20</v>
      </c>
      <c r="G14" s="51">
        <f>D14+E14+F14</f>
        <v>100000</v>
      </c>
    </row>
    <row r="15" spans="2:9" s="38" customFormat="1" ht="13.8">
      <c r="B15" s="48" t="s">
        <v>21</v>
      </c>
      <c r="C15" s="49" t="s">
        <v>39</v>
      </c>
      <c r="D15" s="50">
        <v>39500</v>
      </c>
      <c r="E15" s="50" t="s">
        <v>20</v>
      </c>
      <c r="F15" s="50" t="s">
        <v>20</v>
      </c>
      <c r="G15" s="51">
        <f>D15+E15+F15</f>
        <v>39500</v>
      </c>
    </row>
    <row r="16" spans="2:9" s="38" customFormat="1" ht="27.6">
      <c r="B16" s="52"/>
      <c r="C16" s="59" t="s">
        <v>40</v>
      </c>
      <c r="D16" s="53">
        <f>SUM(D14:D15)</f>
        <v>49500</v>
      </c>
      <c r="E16" s="53">
        <f>SUM(E14:E15)</f>
        <v>90000</v>
      </c>
      <c r="F16" s="53">
        <f>SUM(F14:F15)</f>
        <v>0</v>
      </c>
      <c r="G16" s="53">
        <f>SUM(G14:G15)</f>
        <v>139500</v>
      </c>
    </row>
    <row r="17" spans="2:7" s="38" customFormat="1" ht="13.8">
      <c r="C17" s="60"/>
    </row>
    <row r="18" spans="2:7" s="38" customFormat="1" ht="13.8">
      <c r="B18" s="45" t="s">
        <v>72</v>
      </c>
      <c r="C18" s="58" t="s">
        <v>73</v>
      </c>
      <c r="D18" s="46" t="s">
        <v>89</v>
      </c>
      <c r="E18" s="46" t="s">
        <v>90</v>
      </c>
      <c r="F18" s="46" t="s">
        <v>91</v>
      </c>
      <c r="G18" s="47"/>
    </row>
    <row r="19" spans="2:7" s="38" customFormat="1" ht="13.8">
      <c r="B19" s="48" t="s">
        <v>23</v>
      </c>
      <c r="C19" s="49" t="s">
        <v>77</v>
      </c>
      <c r="D19" s="50" t="s">
        <v>20</v>
      </c>
      <c r="E19" s="50" t="s">
        <v>20</v>
      </c>
      <c r="F19" s="50">
        <v>52500</v>
      </c>
      <c r="G19" s="51">
        <f>D19+E19+F19</f>
        <v>52500</v>
      </c>
    </row>
    <row r="20" spans="2:7" s="38" customFormat="1" ht="13.8">
      <c r="B20" s="52"/>
      <c r="C20" s="59" t="s">
        <v>78</v>
      </c>
      <c r="D20" s="53">
        <f>SUM(D19)</f>
        <v>0</v>
      </c>
      <c r="E20" s="53">
        <f>SUM(E19)</f>
        <v>0</v>
      </c>
      <c r="F20" s="53">
        <f>SUM(F19)</f>
        <v>52500</v>
      </c>
      <c r="G20" s="53">
        <f>SUM(G19)</f>
        <v>52500</v>
      </c>
    </row>
    <row r="21" spans="2:7" s="38" customFormat="1" ht="13.8">
      <c r="C21" s="60"/>
    </row>
    <row r="22" spans="2:7" s="38" customFormat="1" ht="13.8">
      <c r="B22" s="249" t="s">
        <v>79</v>
      </c>
      <c r="C22" s="250"/>
      <c r="D22" s="54">
        <f>D20+D16+D11</f>
        <v>746756</v>
      </c>
      <c r="E22" s="54">
        <f>E20+E16+E11</f>
        <v>90000</v>
      </c>
      <c r="F22" s="54">
        <f>F20+F16+F11</f>
        <v>52500</v>
      </c>
      <c r="G22" s="54">
        <f>G20+G16+G11</f>
        <v>889256</v>
      </c>
    </row>
  </sheetData>
  <mergeCells count="3">
    <mergeCell ref="B3:C4"/>
    <mergeCell ref="B22:C22"/>
    <mergeCell ref="B1:G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topLeftCell="A4" zoomScaleNormal="100" zoomScaleSheetLayoutView="70" workbookViewId="0">
      <selection activeCell="D22" sqref="D22:G22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51" t="s">
        <v>92</v>
      </c>
      <c r="B1" s="251"/>
      <c r="C1" s="251"/>
      <c r="D1" s="251"/>
      <c r="E1" s="251"/>
      <c r="F1" s="251"/>
      <c r="G1" s="251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52" t="s">
        <v>0</v>
      </c>
      <c r="C3" s="253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54"/>
      <c r="C4" s="255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11500</v>
      </c>
      <c r="E7" s="76" t="s">
        <v>20</v>
      </c>
      <c r="F7" s="76" t="s">
        <v>20</v>
      </c>
      <c r="G7" s="77">
        <f>D7+E7+F7</f>
        <v>11500</v>
      </c>
    </row>
    <row r="8" spans="1:9" s="62" customFormat="1">
      <c r="A8" s="78"/>
      <c r="B8" s="74" t="s">
        <v>27</v>
      </c>
      <c r="C8" s="75" t="s">
        <v>28</v>
      </c>
      <c r="D8" s="76">
        <v>236000</v>
      </c>
      <c r="E8" s="76" t="s">
        <v>20</v>
      </c>
      <c r="F8" s="76">
        <v>0</v>
      </c>
      <c r="G8" s="77">
        <f>D8+E8+F8</f>
        <v>236000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457156</v>
      </c>
      <c r="E11" s="80">
        <f>SUM(E7:E10)</f>
        <v>0</v>
      </c>
      <c r="F11" s="80">
        <f>SUM(F7:F10)</f>
        <v>0</v>
      </c>
      <c r="G11" s="80">
        <f>SUM(G7:G10)</f>
        <v>457156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v>10000</v>
      </c>
      <c r="E16" s="80">
        <v>90000</v>
      </c>
      <c r="F16" s="80" t="s">
        <v>20</v>
      </c>
      <c r="G16" s="80">
        <f>SUM(G12:G15)</f>
        <v>100000</v>
      </c>
      <c r="I16" s="62" t="s">
        <v>94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1">
        <f>SUM(D19)</f>
        <v>0</v>
      </c>
      <c r="E20" s="81">
        <f>SUM(E19)</f>
        <v>0</v>
      </c>
      <c r="F20" s="81">
        <f>SUM(F19)</f>
        <v>52500</v>
      </c>
      <c r="G20" s="81">
        <f>SUM(G19)</f>
        <v>52500</v>
      </c>
    </row>
    <row r="21" spans="1:7" s="62" customFormat="1">
      <c r="C21" s="86"/>
    </row>
    <row r="22" spans="1:7" s="62" customFormat="1">
      <c r="A22" s="69"/>
      <c r="B22" s="256" t="s">
        <v>79</v>
      </c>
      <c r="C22" s="257"/>
      <c r="D22" s="82">
        <f>D20+D16+D11</f>
        <v>467156</v>
      </c>
      <c r="E22" s="82">
        <f>E20+E16+E11</f>
        <v>90000</v>
      </c>
      <c r="F22" s="82">
        <f>F20+F16+F11</f>
        <v>52500</v>
      </c>
      <c r="G22" s="82">
        <f>G20+G16+G11</f>
        <v>609656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topLeftCell="A2" zoomScale="90" zoomScaleNormal="90" workbookViewId="0">
      <selection activeCell="D22" sqref="D22:G22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51" t="s">
        <v>93</v>
      </c>
      <c r="B1" s="251"/>
      <c r="C1" s="251"/>
      <c r="D1" s="251"/>
      <c r="E1" s="251"/>
      <c r="F1" s="251"/>
      <c r="G1" s="251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52" t="s">
        <v>0</v>
      </c>
      <c r="C3" s="253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54"/>
      <c r="C4" s="255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11000</v>
      </c>
      <c r="E7" s="76" t="s">
        <v>20</v>
      </c>
      <c r="F7" s="76" t="s">
        <v>20</v>
      </c>
      <c r="G7" s="77">
        <f>D7+E7+F7</f>
        <v>11000</v>
      </c>
    </row>
    <row r="8" spans="1:9" s="62" customFormat="1">
      <c r="A8" s="78"/>
      <c r="B8" s="74" t="s">
        <v>27</v>
      </c>
      <c r="C8" s="75" t="s">
        <v>28</v>
      </c>
      <c r="D8" s="76">
        <v>181000</v>
      </c>
      <c r="E8" s="76" t="s">
        <v>20</v>
      </c>
      <c r="F8" s="76">
        <v>0</v>
      </c>
      <c r="G8" s="77">
        <f>D8+E8+F8</f>
        <v>181000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401656</v>
      </c>
      <c r="E11" s="80">
        <f>SUM(E7:E10)</f>
        <v>0</v>
      </c>
      <c r="F11" s="80">
        <f>SUM(F7:F10)</f>
        <v>0</v>
      </c>
      <c r="G11" s="80">
        <f>SUM(G7:G10)</f>
        <v>401656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f>SUM(D14:D15)</f>
        <v>10000</v>
      </c>
      <c r="E16" s="80">
        <f>SUM(E14:E15)</f>
        <v>90000</v>
      </c>
      <c r="F16" s="80">
        <f>SUM(F14:F15)</f>
        <v>0</v>
      </c>
      <c r="G16" s="80">
        <f>SUM(G14:G15)</f>
        <v>100000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0">
        <f>SUM(D18:D19)</f>
        <v>0</v>
      </c>
      <c r="E20" s="80">
        <f>SUM(E18:E19)</f>
        <v>0</v>
      </c>
      <c r="F20" s="80">
        <f>SUM(F18:F19)</f>
        <v>52500</v>
      </c>
      <c r="G20" s="80">
        <f>SUM(G18:G19)</f>
        <v>52500</v>
      </c>
    </row>
    <row r="21" spans="1:7" s="62" customFormat="1">
      <c r="C21" s="86"/>
    </row>
    <row r="22" spans="1:7" s="62" customFormat="1">
      <c r="A22" s="69"/>
      <c r="B22" s="256" t="s">
        <v>79</v>
      </c>
      <c r="C22" s="257"/>
      <c r="D22" s="82">
        <f>D20+D16+D11</f>
        <v>411656</v>
      </c>
      <c r="E22" s="82">
        <f>E20+E16+E11</f>
        <v>90000</v>
      </c>
      <c r="F22" s="82">
        <f>F20+F16+F11</f>
        <v>52500</v>
      </c>
      <c r="G22" s="82">
        <f>G20+G16+G11</f>
        <v>554156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topLeftCell="A4" zoomScaleNormal="100" workbookViewId="0">
      <selection activeCell="C21" sqref="C21:C26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72" customFormat="1" ht="63" customHeight="1">
      <c r="A1" s="224" t="s">
        <v>94</v>
      </c>
      <c r="B1" s="260" t="s">
        <v>222</v>
      </c>
      <c r="C1" s="261"/>
      <c r="D1" s="261"/>
      <c r="E1" s="261"/>
      <c r="F1" s="261"/>
      <c r="G1" s="223"/>
    </row>
    <row r="2" spans="1:7" s="172" customFormat="1" ht="15" customHeight="1"/>
    <row r="3" spans="1:7" s="204" customFormat="1" ht="29.25" customHeight="1">
      <c r="B3" s="258" t="s">
        <v>0</v>
      </c>
      <c r="C3" s="258"/>
      <c r="D3" s="222" t="s">
        <v>210</v>
      </c>
      <c r="E3" s="222" t="s">
        <v>212</v>
      </c>
      <c r="F3" s="221" t="s">
        <v>8</v>
      </c>
    </row>
    <row r="4" spans="1:7" s="204" customFormat="1" ht="18" customHeight="1">
      <c r="B4" s="258"/>
      <c r="C4" s="258"/>
      <c r="D4" s="221" t="s">
        <v>219</v>
      </c>
      <c r="E4" s="221" t="s">
        <v>218</v>
      </c>
      <c r="F4" s="221" t="s">
        <v>43</v>
      </c>
    </row>
    <row r="5" spans="1:7" s="204" customFormat="1" ht="3" customHeight="1">
      <c r="B5" s="220"/>
      <c r="C5" s="220"/>
      <c r="D5" s="219" t="s">
        <v>210</v>
      </c>
      <c r="E5" s="219" t="s">
        <v>212</v>
      </c>
      <c r="F5" s="218"/>
    </row>
    <row r="6" spans="1:7" s="204" customFormat="1" ht="24" customHeight="1">
      <c r="B6" s="217" t="s">
        <v>221</v>
      </c>
      <c r="C6" s="216" t="s">
        <v>220</v>
      </c>
      <c r="D6" s="215" t="s">
        <v>219</v>
      </c>
      <c r="E6" s="215" t="s">
        <v>218</v>
      </c>
      <c r="F6" s="214"/>
    </row>
    <row r="7" spans="1:7" s="204" customFormat="1" ht="24" customHeight="1">
      <c r="B7" s="213" t="s">
        <v>17</v>
      </c>
      <c r="C7" s="212" t="s">
        <v>217</v>
      </c>
      <c r="D7" s="211">
        <v>4792300</v>
      </c>
      <c r="E7" s="211">
        <v>7000</v>
      </c>
      <c r="F7" s="211">
        <v>4799300</v>
      </c>
    </row>
    <row r="8" spans="1:7" s="204" customFormat="1" ht="24" customHeight="1">
      <c r="B8" s="210"/>
      <c r="C8" s="209" t="s">
        <v>216</v>
      </c>
      <c r="D8" s="208">
        <f>SUM(D7)</f>
        <v>4792300</v>
      </c>
      <c r="E8" s="208">
        <f>SUM(E7)</f>
        <v>7000</v>
      </c>
      <c r="F8" s="208">
        <f>SUM(F7)</f>
        <v>4799300</v>
      </c>
    </row>
    <row r="9" spans="1:7" s="204" customFormat="1" ht="10.199999999999999"/>
    <row r="10" spans="1:7" s="204" customFormat="1" ht="10.199999999999999">
      <c r="B10" s="207"/>
      <c r="C10" s="207"/>
      <c r="D10" s="206"/>
      <c r="E10" s="206"/>
      <c r="F10" s="206"/>
    </row>
    <row r="11" spans="1:7" s="204" customFormat="1" ht="10.199999999999999">
      <c r="B11" s="259" t="s">
        <v>79</v>
      </c>
      <c r="C11" s="259"/>
      <c r="D11" s="205">
        <f>D8</f>
        <v>4792300</v>
      </c>
      <c r="E11" s="205">
        <f>E8</f>
        <v>7000</v>
      </c>
      <c r="F11" s="205">
        <f>F8</f>
        <v>4799300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13</vt:i4>
      </vt:variant>
    </vt:vector>
  </HeadingPairs>
  <TitlesOfParts>
    <vt:vector size="24" baseType="lpstr">
      <vt:lpstr>Entrate per categoria</vt:lpstr>
      <vt:lpstr>Riepilogo SPESE </vt:lpstr>
      <vt:lpstr>Macro CORRENTI 2020</vt:lpstr>
      <vt:lpstr>Macro CORRENTI 2021</vt:lpstr>
      <vt:lpstr>Macro CORRENTI 2022</vt:lpstr>
      <vt:lpstr>Macro CAPITALE 2020</vt:lpstr>
      <vt:lpstr>Macro CAPITALE 2021</vt:lpstr>
      <vt:lpstr>Macro CAPITALE 2022</vt:lpstr>
      <vt:lpstr>Macro Partite di giro 2020</vt:lpstr>
      <vt:lpstr>Macro Partite di giro 2021</vt:lpstr>
      <vt:lpstr>Macro Partite di giro  2022</vt:lpstr>
      <vt:lpstr>'Macro CAPITALE 2020'!Area_stampa</vt:lpstr>
      <vt:lpstr>'Macro CAPITALE 2021'!Area_stampa</vt:lpstr>
      <vt:lpstr>'Macro CAPITALE 2022'!Area_stampa</vt:lpstr>
      <vt:lpstr>'Macro CORRENTI 2020'!Area_stampa</vt:lpstr>
      <vt:lpstr>'Macro CORRENTI 2021'!Area_stampa</vt:lpstr>
      <vt:lpstr>'Macro CORRENTI 2022'!Area_stampa</vt:lpstr>
      <vt:lpstr>'Macro Partite di giro  2022'!Area_stampa</vt:lpstr>
      <vt:lpstr>'Macro Partite di giro 2020'!Area_stampa</vt:lpstr>
      <vt:lpstr>'Macro Partite di giro 2021'!Area_stampa</vt:lpstr>
      <vt:lpstr>'Entrate per categoria'!Titoli_stampa</vt:lpstr>
      <vt:lpstr>'Macro CORRENTI 2020'!Titoli_stampa</vt:lpstr>
      <vt:lpstr>'Macro CORRENTI 2021'!Titoli_stampa</vt:lpstr>
      <vt:lpstr>'Macro CORRENTI 2022'!Titoli_stampa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2019-12-30T09:07:20Z</cp:lastPrinted>
  <dcterms:created xsi:type="dcterms:W3CDTF">2020-01-16T08:41:58Z</dcterms:created>
  <dcterms:modified xsi:type="dcterms:W3CDTF">2020-01-16T08:41:58Z</dcterms:modified>
</cp:coreProperties>
</file>