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3256" windowHeight="13176"/>
  </bookViews>
  <sheets>
    <sheet name="Entrate" sheetId="2" r:id="rId1"/>
    <sheet name="Entrate per titoli" sheetId="1" r:id="rId2"/>
    <sheet name="Spese" sheetId="3" r:id="rId3"/>
    <sheet name="Spese per missioni" sheetId="4" r:id="rId4"/>
    <sheet name="Spese per titoli" sheetId="5" r:id="rId5"/>
    <sheet name="Rend Q. GEN. RIASS  " sheetId="6" r:id="rId6"/>
    <sheet name="Rend EQUIL REG" sheetId="7" r:id="rId7"/>
    <sheet name="All a) Ris amm  " sheetId="8" r:id="rId8"/>
    <sheet name="All a1) Elenco  accant" sheetId="9" r:id="rId9"/>
    <sheet name="All a2) Elenco vinc" sheetId="10" r:id="rId10"/>
    <sheet name="All a3) Elenco destinate" sheetId="11" r:id="rId11"/>
    <sheet name="FPV prospetto" sheetId="12" r:id="rId12"/>
    <sheet name="ALL FCDE cons" sheetId="13" r:id="rId13"/>
    <sheet name="Entrate per categoria" sheetId="14" r:id="rId14"/>
    <sheet name="Titoli e macroaggregati" sheetId="15" r:id="rId15"/>
    <sheet name="Impegni" sheetId="16" r:id="rId16"/>
    <sheet name="Pagamenti in c�competenza" sheetId="17" r:id="rId17"/>
    <sheet name="Pagamenti in c�residui" sheetId="18" r:id="rId18"/>
    <sheet name="Impegni (2)" sheetId="19" r:id="rId19"/>
    <sheet name="Pagamenti in c�competenza (2)" sheetId="20" r:id="rId20"/>
    <sheet name="Pagamenti in c�residui (2)" sheetId="21" r:id="rId21"/>
    <sheet name="Impegni (3)" sheetId="22" r:id="rId22"/>
    <sheet name="Pagamenti in c�competenza ( (3)" sheetId="23" r:id="rId23"/>
    <sheet name="Pagamenti in c�residui (3)" sheetId="24" r:id="rId24"/>
    <sheet name="Accertamenti pluriennali" sheetId="25" r:id="rId25"/>
    <sheet name="Impegni pluriennali" sheetId="26" r:id="rId26"/>
    <sheet name="Residui attivi" sheetId="27" r:id="rId27"/>
    <sheet name="Residui passivi" sheetId="28" r:id="rId28"/>
    <sheet name="Var Entrata 2022" sheetId="29" r:id="rId29"/>
    <sheet name="Var Spesa 2022" sheetId="30" r:id="rId30"/>
    <sheet name="Economie su RS attivi e passivi" sheetId="31" r:id="rId31"/>
    <sheet name="RS attivi" sheetId="32" r:id="rId32"/>
    <sheet name="RS passivi " sheetId="33" r:id="rId33"/>
    <sheet name="Attestazione tempi medi" sheetId="38" r:id="rId34"/>
    <sheet name="Avanzo libero" sheetId="34" r:id="rId35"/>
    <sheet name="Prospetto SIOPE entrata" sheetId="35" r:id="rId36"/>
    <sheet name="Siope Pagamenti " sheetId="36" r:id="rId37"/>
  </sheets>
  <externalReferences>
    <externalReference r:id="rId38"/>
  </externalReferences>
  <definedNames>
    <definedName name="_2n.c." localSheetId="34">#REF!</definedName>
    <definedName name="_2n.c.">#REF!</definedName>
    <definedName name="_55" localSheetId="34">[1]ACCERTAMENTI!#REF!</definedName>
    <definedName name="_55">[1]ACCERTAMENTI!#REF!</definedName>
    <definedName name="_xlnm._FilterDatabase" localSheetId="34" hidden="1">'Avanzo libero'!$A$1:$J$315</definedName>
    <definedName name="_xlnm._FilterDatabase" localSheetId="6" hidden="1">'Rend EQUIL REG'!$A$1:$A$83</definedName>
    <definedName name="_xlnm._FilterDatabase" localSheetId="31" hidden="1">'RS attivi'!$A$1:$M$30</definedName>
    <definedName name="_xlnm._FilterDatabase" localSheetId="32" hidden="1">'RS passivi '!$A$1:$O$334</definedName>
    <definedName name="ACCERTAMENTO_3020" localSheetId="34">'[1]ASSICURAZIONI consiglieri e ass'!#REF!</definedName>
    <definedName name="ACCERTAMENTO_3020">'[1]ASSICURAZIONI consiglieri e ass'!#REF!</definedName>
    <definedName name="_xlnm.Print_Area" localSheetId="7">'All a) Ris amm  '!$A$1:$F$54</definedName>
    <definedName name="_xlnm.Print_Area" localSheetId="8">'All a1) Elenco  accant'!$A$1:$H$41</definedName>
    <definedName name="_xlnm.Print_Area" localSheetId="9">'All a2) Elenco vinc'!$A$1:$N$50</definedName>
    <definedName name="_xlnm.Print_Area" localSheetId="10">'All a3) Elenco destinate'!$A$1:$L$19</definedName>
    <definedName name="_xlnm.Print_Area" localSheetId="12">'ALL FCDE cons'!$A$1:$H$103</definedName>
    <definedName name="_xlnm.Print_Area" localSheetId="34">'Avanzo libero'!$A$1:$J$344</definedName>
    <definedName name="_xlnm.Print_Area" localSheetId="30">'Economie su RS attivi e passivi'!$A$1:$G$77</definedName>
    <definedName name="_xlnm.Print_Area" localSheetId="11">'FPV prospetto'!$A$1:$L$161</definedName>
    <definedName name="_xlnm.Print_Area" localSheetId="6">'Rend EQUIL REG'!$A$1:$C$95</definedName>
    <definedName name="_xlnm.Print_Area" localSheetId="5">'Rend Q. GEN. RIASS  '!$A$1:$F$63</definedName>
    <definedName name="_xlnm.Print_Area" localSheetId="31">'RS attivi'!$A$1:$M$36</definedName>
    <definedName name="_xlnm.Print_Area" localSheetId="32">'RS passivi '!$A$1:$O$334</definedName>
    <definedName name="_xlnm.Print_Area" localSheetId="28">'Var Entrata 2022'!$A$1:$N$16</definedName>
    <definedName name="_xlnm.Print_Area" localSheetId="29">'Var Spesa 2022'!$A$1:$S$35</definedName>
    <definedName name="durc10020" localSheetId="34">#REF!</definedName>
    <definedName name="durc10020">#REF!</definedName>
    <definedName name="durc10021" localSheetId="34">#REF!</definedName>
    <definedName name="durc10021">#REF!</definedName>
    <definedName name="durc10215" localSheetId="34">#REF!</definedName>
    <definedName name="durc10215">#REF!</definedName>
    <definedName name="durc10216" localSheetId="34">#REF!</definedName>
    <definedName name="durc10216">#REF!</definedName>
    <definedName name="durc10217" localSheetId="34">#REF!</definedName>
    <definedName name="durc10217">#REF!</definedName>
    <definedName name="durc10218" localSheetId="34">#REF!</definedName>
    <definedName name="durc10218">#REF!</definedName>
    <definedName name="durc10219" localSheetId="34">#REF!</definedName>
    <definedName name="durc10219">#REF!</definedName>
    <definedName name="durc10220" localSheetId="34">#REF!</definedName>
    <definedName name="durc10220">#REF!</definedName>
    <definedName name="durc10230" localSheetId="34">#REF!</definedName>
    <definedName name="durc10230">#REF!</definedName>
    <definedName name="durc10231" localSheetId="34">#REF!</definedName>
    <definedName name="durc10231">#REF!</definedName>
    <definedName name="durc10232" localSheetId="34">#REF!</definedName>
    <definedName name="durc10232">#REF!</definedName>
    <definedName name="durc10234" localSheetId="34">#REF!</definedName>
    <definedName name="durc10234">#REF!</definedName>
    <definedName name="durc10236" localSheetId="34">#REF!</definedName>
    <definedName name="durc10236">#REF!</definedName>
    <definedName name="durc10237" localSheetId="34">#REF!</definedName>
    <definedName name="durc10237">#REF!</definedName>
    <definedName name="durc10238" localSheetId="34">#REF!</definedName>
    <definedName name="durc10238">#REF!</definedName>
    <definedName name="durc10242" localSheetId="34">#REF!</definedName>
    <definedName name="durc10242">#REF!</definedName>
    <definedName name="durc10243" localSheetId="34">#REF!</definedName>
    <definedName name="durc10243">#REF!</definedName>
    <definedName name="durc10245" localSheetId="34">#REF!</definedName>
    <definedName name="durc10245">#REF!</definedName>
    <definedName name="durc10246" localSheetId="34">#REF!</definedName>
    <definedName name="durc10246">#REF!</definedName>
    <definedName name="durc10247" localSheetId="34">#REF!</definedName>
    <definedName name="durc10247">#REF!</definedName>
    <definedName name="durc10248" localSheetId="34">#REF!</definedName>
    <definedName name="durc10248">#REF!</definedName>
    <definedName name="durc10251" localSheetId="34">#REF!</definedName>
    <definedName name="durc10251">#REF!</definedName>
    <definedName name="durc10252" localSheetId="34">#REF!</definedName>
    <definedName name="durc10252">#REF!</definedName>
    <definedName name="durc10253" localSheetId="34">#REF!</definedName>
    <definedName name="durc10253">#REF!</definedName>
    <definedName name="durc10254" localSheetId="34">#REF!</definedName>
    <definedName name="durc10254">#REF!</definedName>
    <definedName name="durc10256" localSheetId="34">#REF!</definedName>
    <definedName name="durc10256">#REF!</definedName>
    <definedName name="durc10263" localSheetId="34">#REF!</definedName>
    <definedName name="durc10263">#REF!</definedName>
    <definedName name="durc10264" localSheetId="34">#REF!</definedName>
    <definedName name="durc10264">#REF!</definedName>
    <definedName name="durc10265" localSheetId="34">#REF!</definedName>
    <definedName name="durc10265">#REF!</definedName>
    <definedName name="durc10266" localSheetId="34">#REF!</definedName>
    <definedName name="durc10266">#REF!</definedName>
    <definedName name="durc10267" localSheetId="34">#REF!</definedName>
    <definedName name="durc10267">#REF!</definedName>
    <definedName name="durc10268" localSheetId="34">#REF!</definedName>
    <definedName name="durc10268">#REF!</definedName>
    <definedName name="durc10269" localSheetId="34">#REF!</definedName>
    <definedName name="durc10269">#REF!</definedName>
    <definedName name="durc10270" localSheetId="34">#REF!</definedName>
    <definedName name="durc10270">#REF!</definedName>
    <definedName name="durc10271" localSheetId="34">#REF!</definedName>
    <definedName name="durc10271">#REF!</definedName>
    <definedName name="durc10272" localSheetId="34">#REF!</definedName>
    <definedName name="durc10272">#REF!</definedName>
    <definedName name="durc10273" localSheetId="34">#REF!</definedName>
    <definedName name="durc10273">#REF!</definedName>
    <definedName name="durc10274" localSheetId="34">#REF!</definedName>
    <definedName name="durc10274">#REF!</definedName>
    <definedName name="durc10275" localSheetId="34">#REF!</definedName>
    <definedName name="durc10275">#REF!</definedName>
    <definedName name="durc10276" localSheetId="34">#REF!</definedName>
    <definedName name="durc10276">#REF!</definedName>
    <definedName name="durc10277" localSheetId="34">#REF!</definedName>
    <definedName name="durc10277">#REF!</definedName>
    <definedName name="durc10278" localSheetId="34">#REF!</definedName>
    <definedName name="durc10278">#REF!</definedName>
    <definedName name="durc10279" localSheetId="34">#REF!</definedName>
    <definedName name="durc10279">#REF!</definedName>
    <definedName name="durc10280" localSheetId="34">#REF!</definedName>
    <definedName name="durc10280">#REF!</definedName>
    <definedName name="durc10281" localSheetId="34">#REF!</definedName>
    <definedName name="durc10281">#REF!</definedName>
    <definedName name="durc10282" localSheetId="34">#REF!</definedName>
    <definedName name="durc10282">#REF!</definedName>
    <definedName name="durc10283" localSheetId="34">#REF!</definedName>
    <definedName name="durc10283">#REF!</definedName>
    <definedName name="durc10292" localSheetId="34">#REF!</definedName>
    <definedName name="durc10292">#REF!</definedName>
    <definedName name="durc10296" localSheetId="34">#REF!</definedName>
    <definedName name="durc10296">#REF!</definedName>
    <definedName name="durc10297" localSheetId="34">#REF!</definedName>
    <definedName name="durc10297">#REF!</definedName>
    <definedName name="durc10298" localSheetId="34">#REF!</definedName>
    <definedName name="durc10298">#REF!</definedName>
    <definedName name="durc10299" localSheetId="34">#REF!</definedName>
    <definedName name="durc10299">#REF!</definedName>
    <definedName name="durc10313" localSheetId="34">#REF!</definedName>
    <definedName name="durc10313">#REF!</definedName>
    <definedName name="durc10315" localSheetId="34">#REF!</definedName>
    <definedName name="durc10315">#REF!</definedName>
    <definedName name="durc10316" localSheetId="34">#REF!</definedName>
    <definedName name="durc10316">#REF!</definedName>
    <definedName name="durc10336" localSheetId="34">#REF!</definedName>
    <definedName name="durc10336">#REF!</definedName>
    <definedName name="durc10376" localSheetId="34">#REF!</definedName>
    <definedName name="durc10376">#REF!</definedName>
    <definedName name="durc20001" localSheetId="34">#REF!</definedName>
    <definedName name="durc20001">#REF!</definedName>
    <definedName name="durc20002" localSheetId="34">#REF!</definedName>
    <definedName name="durc20002">#REF!</definedName>
    <definedName name="durc20003" localSheetId="34">#REF!</definedName>
    <definedName name="durc20003">#REF!</definedName>
    <definedName name="durc20007" localSheetId="34">#REF!</definedName>
    <definedName name="durc20007">#REF!</definedName>
    <definedName name="durc20008" localSheetId="34">#REF!</definedName>
    <definedName name="durc20008">#REF!</definedName>
    <definedName name="durc20012" localSheetId="34">#REF!</definedName>
    <definedName name="durc20012">#REF!</definedName>
    <definedName name="durc20013" localSheetId="34">#REF!</definedName>
    <definedName name="durc20013">#REF!</definedName>
    <definedName name="durc20014" localSheetId="34">#REF!</definedName>
    <definedName name="durc20014">#REF!</definedName>
    <definedName name="durc20015" localSheetId="34">#REF!</definedName>
    <definedName name="durc20015">#REF!</definedName>
    <definedName name="durc20016" localSheetId="34">#REF!</definedName>
    <definedName name="durc20016">#REF!</definedName>
    <definedName name="durc20017" localSheetId="34">#REF!</definedName>
    <definedName name="durc20017">#REF!</definedName>
    <definedName name="durc20018" localSheetId="34">#REF!</definedName>
    <definedName name="durc20018">#REF!</definedName>
    <definedName name="durc20019" localSheetId="34">#REF!</definedName>
    <definedName name="durc20019">#REF!</definedName>
    <definedName name="durc70001" localSheetId="34">#REF!</definedName>
    <definedName name="durc70001">#REF!</definedName>
    <definedName name="HOMEDURC" localSheetId="34">#REF!</definedName>
    <definedName name="HOMEDURC">#REF!</definedName>
    <definedName name="nuovoriepilogo">[1]RIEPILOGO!$A$5:$IV$96</definedName>
    <definedName name="PIPPO" localSheetId="34">'[1]ASSICURAZIONI consiglieri e ass'!#REF!</definedName>
    <definedName name="PIPPO">'[1]ASSICURAZIONI consiglieri e ass'!#REF!</definedName>
    <definedName name="prova">[1]RIEPILOGO!$A$1:$S$96</definedName>
    <definedName name="riepilogo">[1]RIEPILOGO!$A$5:$IV$96</definedName>
    <definedName name="riepilogo10020" localSheetId="34">#REF!</definedName>
    <definedName name="riepilogo10020">#REF!</definedName>
    <definedName name="riepilogo10021" localSheetId="34">#REF!</definedName>
    <definedName name="riepilogo10021">#REF!</definedName>
    <definedName name="riepilogo10215" localSheetId="34">#REF!</definedName>
    <definedName name="riepilogo10215">#REF!</definedName>
    <definedName name="riepilogo10216" localSheetId="34">#REF!</definedName>
    <definedName name="riepilogo10216">#REF!</definedName>
    <definedName name="riepilogo2">[1]RIEPILOGO!$B$3:$S$77</definedName>
    <definedName name="STANZIAMENTI" localSheetId="34">#REF!</definedName>
    <definedName name="STANZIAMENTI">#REF!</definedName>
    <definedName name="_xlnm.Print_Titles" localSheetId="12">'ALL FCDE cons'!$2:$6</definedName>
    <definedName name="_xlnm.Print_Titles" localSheetId="34">'Avanzo libero'!$1:$1</definedName>
    <definedName name="_xlnm.Print_Titles" localSheetId="30">'Economie su RS attivi e passivi'!$3:$3</definedName>
    <definedName name="_xlnm.Print_Titles" localSheetId="11">'FPV prospetto'!$A:$B,'FPV prospetto'!$1:$7</definedName>
    <definedName name="_xlnm.Print_Titles" localSheetId="31">'RS attivi'!$1:$1</definedName>
    <definedName name="_xlnm.Print_Titles" localSheetId="32">'RS passivi '!$1:$1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0" i="34" l="1"/>
  <c r="F333" i="34"/>
  <c r="F326" i="34"/>
  <c r="F322" i="34"/>
  <c r="F341" i="34" s="1"/>
  <c r="J317" i="34"/>
  <c r="J264" i="34"/>
  <c r="J318" i="34" s="1"/>
  <c r="N332" i="33"/>
  <c r="N333" i="33" s="1"/>
  <c r="N334" i="33" s="1"/>
  <c r="N302" i="33"/>
  <c r="N63" i="33"/>
  <c r="N62" i="33"/>
  <c r="N53" i="33"/>
  <c r="L31" i="32"/>
  <c r="L32" i="32" s="1"/>
  <c r="L33" i="32" s="1"/>
  <c r="L29" i="32"/>
  <c r="L26" i="32"/>
  <c r="L11" i="32"/>
  <c r="L12" i="32" s="1"/>
  <c r="L9" i="32"/>
  <c r="D77" i="31"/>
  <c r="D70" i="31"/>
  <c r="D71" i="31" s="1"/>
  <c r="D15" i="31"/>
  <c r="Q35" i="30"/>
  <c r="P35" i="30"/>
  <c r="O35" i="30"/>
  <c r="N35" i="30"/>
  <c r="M35" i="30"/>
  <c r="L35" i="30"/>
  <c r="K35" i="30"/>
  <c r="J35" i="30"/>
  <c r="I35" i="30"/>
  <c r="H35" i="30"/>
  <c r="G35" i="30"/>
  <c r="F35" i="30"/>
  <c r="E35" i="30"/>
  <c r="D35" i="30"/>
  <c r="C35" i="30"/>
  <c r="R35" i="30" s="1"/>
  <c r="S35" i="30" s="1"/>
  <c r="B35" i="30"/>
  <c r="R34" i="30"/>
  <c r="S34" i="30" s="1"/>
  <c r="S33" i="30"/>
  <c r="R33" i="30"/>
  <c r="R32" i="30"/>
  <c r="S32" i="30" s="1"/>
  <c r="S31" i="30"/>
  <c r="R31" i="30"/>
  <c r="R30" i="30"/>
  <c r="S30" i="30" s="1"/>
  <c r="S29" i="30"/>
  <c r="R29" i="30"/>
  <c r="R28" i="30"/>
  <c r="S28" i="30" s="1"/>
  <c r="S27" i="30"/>
  <c r="R27" i="30"/>
  <c r="R26" i="30"/>
  <c r="S26" i="30" s="1"/>
  <c r="S25" i="30"/>
  <c r="R25" i="30"/>
  <c r="R24" i="30"/>
  <c r="S24" i="30" s="1"/>
  <c r="S23" i="30"/>
  <c r="R23" i="30"/>
  <c r="R22" i="30"/>
  <c r="S22" i="30" s="1"/>
  <c r="S21" i="30"/>
  <c r="R21" i="30"/>
  <c r="R20" i="30"/>
  <c r="S20" i="30" s="1"/>
  <c r="S19" i="30"/>
  <c r="R19" i="30"/>
  <c r="R18" i="30"/>
  <c r="S18" i="30" s="1"/>
  <c r="S17" i="30"/>
  <c r="R17" i="30"/>
  <c r="R16" i="30"/>
  <c r="S16" i="30" s="1"/>
  <c r="S15" i="30"/>
  <c r="R15" i="30"/>
  <c r="R14" i="30"/>
  <c r="S14" i="30" s="1"/>
  <c r="S13" i="30"/>
  <c r="R13" i="30"/>
  <c r="R12" i="30"/>
  <c r="S12" i="30" s="1"/>
  <c r="S11" i="30"/>
  <c r="R11" i="30"/>
  <c r="R10" i="30"/>
  <c r="S10" i="30" s="1"/>
  <c r="S9" i="30"/>
  <c r="R9" i="30"/>
  <c r="R8" i="30"/>
  <c r="S8" i="30" s="1"/>
  <c r="S7" i="30"/>
  <c r="R7" i="30"/>
  <c r="R6" i="30"/>
  <c r="S6" i="30" s="1"/>
  <c r="S5" i="30"/>
  <c r="R5" i="30"/>
  <c r="R4" i="30"/>
  <c r="S4" i="30" s="1"/>
  <c r="S3" i="30"/>
  <c r="R3" i="30"/>
  <c r="R2" i="30"/>
  <c r="S2" i="30" s="1"/>
  <c r="L16" i="29"/>
  <c r="K16" i="29"/>
  <c r="J16" i="29"/>
  <c r="I16" i="29"/>
  <c r="H16" i="29"/>
  <c r="G16" i="29"/>
  <c r="F16" i="29"/>
  <c r="E16" i="29"/>
  <c r="M16" i="29" s="1"/>
  <c r="N16" i="29" s="1"/>
  <c r="D16" i="29"/>
  <c r="C16" i="29"/>
  <c r="B16" i="29"/>
  <c r="N15" i="29"/>
  <c r="M15" i="29"/>
  <c r="M14" i="29"/>
  <c r="N14" i="29" s="1"/>
  <c r="N13" i="29"/>
  <c r="M13" i="29"/>
  <c r="M12" i="29"/>
  <c r="N12" i="29" s="1"/>
  <c r="N11" i="29"/>
  <c r="M11" i="29"/>
  <c r="M10" i="29"/>
  <c r="N10" i="29" s="1"/>
  <c r="N9" i="29"/>
  <c r="M9" i="29"/>
  <c r="M8" i="29"/>
  <c r="N8" i="29" s="1"/>
  <c r="N7" i="29"/>
  <c r="M7" i="29"/>
  <c r="M6" i="29"/>
  <c r="N6" i="29" s="1"/>
  <c r="N5" i="29"/>
  <c r="M5" i="29"/>
  <c r="M4" i="29"/>
  <c r="N4" i="29" s="1"/>
  <c r="N3" i="29"/>
  <c r="M3" i="29"/>
  <c r="M2" i="29"/>
  <c r="N2" i="29" s="1"/>
  <c r="D93" i="13" l="1"/>
  <c r="G88" i="13"/>
  <c r="F88" i="13"/>
  <c r="D88" i="13"/>
  <c r="C88" i="13"/>
  <c r="E86" i="13"/>
  <c r="E88" i="13" s="1"/>
  <c r="E84" i="13"/>
  <c r="E82" i="13"/>
  <c r="E80" i="13"/>
  <c r="G76" i="13"/>
  <c r="G93" i="13" s="1"/>
  <c r="F76" i="13"/>
  <c r="F93" i="13" s="1"/>
  <c r="D76" i="13"/>
  <c r="C76" i="13"/>
  <c r="C93" i="13" s="1"/>
  <c r="E74" i="13"/>
  <c r="E76" i="13" s="1"/>
  <c r="E93" i="13" s="1"/>
  <c r="E72" i="13"/>
  <c r="D70" i="13"/>
  <c r="C70" i="13"/>
  <c r="E69" i="13"/>
  <c r="E68" i="13"/>
  <c r="E67" i="13"/>
  <c r="E70" i="13" s="1"/>
  <c r="D65" i="13"/>
  <c r="C65" i="13"/>
  <c r="E64" i="13"/>
  <c r="E63" i="13"/>
  <c r="E65" i="13" s="1"/>
  <c r="E62" i="13"/>
  <c r="E60" i="13"/>
  <c r="G56" i="13"/>
  <c r="F56" i="13"/>
  <c r="D56" i="13"/>
  <c r="C56" i="13"/>
  <c r="E54" i="13"/>
  <c r="E56" i="13" s="1"/>
  <c r="E52" i="13"/>
  <c r="E50" i="13"/>
  <c r="E48" i="13"/>
  <c r="E46" i="13"/>
  <c r="G43" i="13"/>
  <c r="F43" i="13"/>
  <c r="D43" i="13"/>
  <c r="D90" i="13" s="1"/>
  <c r="D96" i="13" s="1"/>
  <c r="C43" i="13"/>
  <c r="D41" i="13"/>
  <c r="C41" i="13"/>
  <c r="E40" i="13"/>
  <c r="E39" i="13"/>
  <c r="E41" i="13" s="1"/>
  <c r="E37" i="13"/>
  <c r="E43" i="13" s="1"/>
  <c r="E35" i="13"/>
  <c r="E33" i="13"/>
  <c r="E31" i="13"/>
  <c r="G28" i="13"/>
  <c r="G90" i="13" s="1"/>
  <c r="F28" i="13"/>
  <c r="F90" i="13" s="1"/>
  <c r="F96" i="13" s="1"/>
  <c r="D28" i="13"/>
  <c r="C28" i="13"/>
  <c r="C90" i="13" s="1"/>
  <c r="E26" i="13"/>
  <c r="E24" i="13"/>
  <c r="E22" i="13"/>
  <c r="D20" i="13"/>
  <c r="C20" i="13"/>
  <c r="E19" i="13"/>
  <c r="E18" i="13"/>
  <c r="E20" i="13" s="1"/>
  <c r="D16" i="13"/>
  <c r="C16" i="13"/>
  <c r="E15" i="13"/>
  <c r="E14" i="13"/>
  <c r="E16" i="13" s="1"/>
  <c r="D12" i="13"/>
  <c r="C12" i="13"/>
  <c r="E11" i="13"/>
  <c r="E10" i="13"/>
  <c r="E28" i="13" s="1"/>
  <c r="K154" i="12"/>
  <c r="K156" i="12" s="1"/>
  <c r="J154" i="12"/>
  <c r="I154" i="12"/>
  <c r="I156" i="12" s="1"/>
  <c r="H154" i="12"/>
  <c r="G154" i="12"/>
  <c r="G156" i="12" s="1"/>
  <c r="F154" i="12"/>
  <c r="E154" i="12"/>
  <c r="E156" i="12" s="1"/>
  <c r="D154" i="12"/>
  <c r="D156" i="12" s="1"/>
  <c r="C154" i="12"/>
  <c r="C156" i="12" s="1"/>
  <c r="H153" i="12"/>
  <c r="L153" i="12" s="1"/>
  <c r="L152" i="12"/>
  <c r="L154" i="12" s="1"/>
  <c r="H152" i="12"/>
  <c r="K149" i="12"/>
  <c r="J149" i="12"/>
  <c r="J156" i="12" s="1"/>
  <c r="I149" i="12"/>
  <c r="H149" i="12"/>
  <c r="G149" i="12"/>
  <c r="F149" i="12"/>
  <c r="F156" i="12" s="1"/>
  <c r="E149" i="12"/>
  <c r="D149" i="12"/>
  <c r="C149" i="12"/>
  <c r="L148" i="12"/>
  <c r="H148" i="12"/>
  <c r="L147" i="12"/>
  <c r="L149" i="12" s="1"/>
  <c r="H147" i="12"/>
  <c r="K144" i="12"/>
  <c r="J144" i="12"/>
  <c r="I144" i="12"/>
  <c r="H144" i="12"/>
  <c r="G144" i="12"/>
  <c r="F144" i="12"/>
  <c r="E144" i="12"/>
  <c r="D144" i="12"/>
  <c r="C144" i="12"/>
  <c r="L143" i="12"/>
  <c r="H143" i="12"/>
  <c r="L142" i="12"/>
  <c r="L144" i="12" s="1"/>
  <c r="H142" i="12"/>
  <c r="K139" i="12"/>
  <c r="J139" i="12"/>
  <c r="I139" i="12"/>
  <c r="H139" i="12"/>
  <c r="G139" i="12"/>
  <c r="F139" i="12"/>
  <c r="E139" i="12"/>
  <c r="D139" i="12"/>
  <c r="C139" i="12"/>
  <c r="L138" i="12"/>
  <c r="H138" i="12"/>
  <c r="L137" i="12"/>
  <c r="H137" i="12"/>
  <c r="L136" i="12"/>
  <c r="L139" i="12" s="1"/>
  <c r="H136" i="12"/>
  <c r="K133" i="12"/>
  <c r="J133" i="12"/>
  <c r="I133" i="12"/>
  <c r="H133" i="12"/>
  <c r="G133" i="12"/>
  <c r="F133" i="12"/>
  <c r="E133" i="12"/>
  <c r="D133" i="12"/>
  <c r="C133" i="12"/>
  <c r="L132" i="12"/>
  <c r="H132" i="12"/>
  <c r="L131" i="12"/>
  <c r="H131" i="12"/>
  <c r="L130" i="12"/>
  <c r="H130" i="12"/>
  <c r="L129" i="12"/>
  <c r="L133" i="12" s="1"/>
  <c r="H129" i="12"/>
  <c r="K126" i="12"/>
  <c r="J126" i="12"/>
  <c r="I126" i="12"/>
  <c r="H126" i="12"/>
  <c r="G126" i="12"/>
  <c r="F126" i="12"/>
  <c r="E126" i="12"/>
  <c r="D126" i="12"/>
  <c r="C126" i="12"/>
  <c r="L125" i="12"/>
  <c r="H125" i="12"/>
  <c r="L124" i="12"/>
  <c r="H124" i="12"/>
  <c r="L123" i="12"/>
  <c r="H123" i="12"/>
  <c r="L122" i="12"/>
  <c r="L126" i="12" s="1"/>
  <c r="H122" i="12"/>
  <c r="L121" i="12"/>
  <c r="H121" i="12"/>
  <c r="K118" i="12"/>
  <c r="J118" i="12"/>
  <c r="I118" i="12"/>
  <c r="H118" i="12"/>
  <c r="G118" i="12"/>
  <c r="F118" i="12"/>
  <c r="E118" i="12"/>
  <c r="D118" i="12"/>
  <c r="C118" i="12"/>
  <c r="H117" i="12"/>
  <c r="L117" i="12" s="1"/>
  <c r="L116" i="12"/>
  <c r="H116" i="12"/>
  <c r="H115" i="12"/>
  <c r="L115" i="12" s="1"/>
  <c r="L114" i="12"/>
  <c r="H114" i="12"/>
  <c r="H113" i="12"/>
  <c r="L113" i="12" s="1"/>
  <c r="L112" i="12"/>
  <c r="H112" i="12"/>
  <c r="H111" i="12"/>
  <c r="L111" i="12" s="1"/>
  <c r="L110" i="12"/>
  <c r="L118" i="12" s="1"/>
  <c r="H110" i="12"/>
  <c r="K107" i="12"/>
  <c r="J107" i="12"/>
  <c r="I107" i="12"/>
  <c r="G107" i="12"/>
  <c r="F107" i="12"/>
  <c r="E107" i="12"/>
  <c r="D107" i="12"/>
  <c r="C107" i="12"/>
  <c r="L106" i="12"/>
  <c r="H106" i="12"/>
  <c r="H105" i="12"/>
  <c r="L105" i="12" s="1"/>
  <c r="L104" i="12"/>
  <c r="H104" i="12"/>
  <c r="H103" i="12"/>
  <c r="L103" i="12" s="1"/>
  <c r="L102" i="12"/>
  <c r="H102" i="12"/>
  <c r="H101" i="12"/>
  <c r="L101" i="12" s="1"/>
  <c r="L100" i="12"/>
  <c r="H100" i="12"/>
  <c r="H99" i="12"/>
  <c r="L99" i="12" s="1"/>
  <c r="L98" i="12"/>
  <c r="H98" i="12"/>
  <c r="H97" i="12"/>
  <c r="H107" i="12" s="1"/>
  <c r="K94" i="12"/>
  <c r="J94" i="12"/>
  <c r="I94" i="12"/>
  <c r="H94" i="12"/>
  <c r="G94" i="12"/>
  <c r="F94" i="12"/>
  <c r="E94" i="12"/>
  <c r="D94" i="12"/>
  <c r="C94" i="12"/>
  <c r="H93" i="12"/>
  <c r="L93" i="12" s="1"/>
  <c r="L92" i="12"/>
  <c r="H92" i="12"/>
  <c r="H91" i="12"/>
  <c r="L91" i="12" s="1"/>
  <c r="K88" i="12"/>
  <c r="J88" i="12"/>
  <c r="I88" i="12"/>
  <c r="H88" i="12"/>
  <c r="G88" i="12"/>
  <c r="F88" i="12"/>
  <c r="E88" i="12"/>
  <c r="D88" i="12"/>
  <c r="C88" i="12"/>
  <c r="H87" i="12"/>
  <c r="L87" i="12" s="1"/>
  <c r="L86" i="12"/>
  <c r="H86" i="12"/>
  <c r="H85" i="12"/>
  <c r="L85" i="12" s="1"/>
  <c r="L84" i="12"/>
  <c r="H84" i="12"/>
  <c r="H83" i="12"/>
  <c r="L83" i="12" s="1"/>
  <c r="L82" i="12"/>
  <c r="H82" i="12"/>
  <c r="K79" i="12"/>
  <c r="J79" i="12"/>
  <c r="I79" i="12"/>
  <c r="G79" i="12"/>
  <c r="F79" i="12"/>
  <c r="E79" i="12"/>
  <c r="D79" i="12"/>
  <c r="C79" i="12"/>
  <c r="L78" i="12"/>
  <c r="H78" i="12"/>
  <c r="H77" i="12"/>
  <c r="L77" i="12" s="1"/>
  <c r="L76" i="12"/>
  <c r="H76" i="12"/>
  <c r="H75" i="12"/>
  <c r="L75" i="12" s="1"/>
  <c r="L74" i="12"/>
  <c r="H74" i="12"/>
  <c r="H73" i="12"/>
  <c r="L73" i="12" s="1"/>
  <c r="L72" i="12"/>
  <c r="H72" i="12"/>
  <c r="H71" i="12"/>
  <c r="L71" i="12" s="1"/>
  <c r="L70" i="12"/>
  <c r="L79" i="12" s="1"/>
  <c r="H70" i="12"/>
  <c r="H79" i="12" s="1"/>
  <c r="L67" i="12"/>
  <c r="K67" i="12"/>
  <c r="J67" i="12"/>
  <c r="I67" i="12"/>
  <c r="H67" i="12"/>
  <c r="G67" i="12"/>
  <c r="F67" i="12"/>
  <c r="E67" i="12"/>
  <c r="D67" i="12"/>
  <c r="C67" i="12"/>
  <c r="L66" i="12"/>
  <c r="H66" i="12"/>
  <c r="L65" i="12"/>
  <c r="H65" i="12"/>
  <c r="L64" i="12"/>
  <c r="H64" i="12"/>
  <c r="K61" i="12"/>
  <c r="J61" i="12"/>
  <c r="I61" i="12"/>
  <c r="H61" i="12"/>
  <c r="G61" i="12"/>
  <c r="F61" i="12"/>
  <c r="E61" i="12"/>
  <c r="D61" i="12"/>
  <c r="C61" i="12"/>
  <c r="L60" i="12"/>
  <c r="H60" i="12"/>
  <c r="L59" i="12"/>
  <c r="L61" i="12" s="1"/>
  <c r="H59" i="12"/>
  <c r="K56" i="12"/>
  <c r="J56" i="12"/>
  <c r="I56" i="12"/>
  <c r="H56" i="12"/>
  <c r="G56" i="12"/>
  <c r="F56" i="12"/>
  <c r="E56" i="12"/>
  <c r="D56" i="12"/>
  <c r="C56" i="12"/>
  <c r="L55" i="12"/>
  <c r="H55" i="12"/>
  <c r="L54" i="12"/>
  <c r="L56" i="12" s="1"/>
  <c r="H54" i="12"/>
  <c r="L53" i="12"/>
  <c r="H53" i="12"/>
  <c r="K50" i="12"/>
  <c r="J50" i="12"/>
  <c r="I50" i="12"/>
  <c r="G50" i="12"/>
  <c r="F50" i="12"/>
  <c r="E50" i="12"/>
  <c r="D50" i="12"/>
  <c r="H49" i="12"/>
  <c r="L49" i="12" s="1"/>
  <c r="H48" i="12"/>
  <c r="L48" i="12" s="1"/>
  <c r="L50" i="12" s="1"/>
  <c r="F48" i="12"/>
  <c r="L47" i="12"/>
  <c r="H47" i="12"/>
  <c r="K44" i="12"/>
  <c r="J44" i="12"/>
  <c r="I44" i="12"/>
  <c r="H44" i="12"/>
  <c r="G44" i="12"/>
  <c r="F44" i="12"/>
  <c r="E44" i="12"/>
  <c r="D44" i="12"/>
  <c r="C44" i="12"/>
  <c r="L43" i="12"/>
  <c r="H43" i="12"/>
  <c r="L42" i="12"/>
  <c r="H42" i="12"/>
  <c r="L41" i="12"/>
  <c r="H41" i="12"/>
  <c r="L40" i="12"/>
  <c r="H40" i="12"/>
  <c r="L39" i="12"/>
  <c r="H39" i="12"/>
  <c r="L38" i="12"/>
  <c r="H38" i="12"/>
  <c r="L37" i="12"/>
  <c r="H37" i="12"/>
  <c r="L36" i="12"/>
  <c r="L44" i="12" s="1"/>
  <c r="H36" i="12"/>
  <c r="K33" i="12"/>
  <c r="J33" i="12"/>
  <c r="I33" i="12"/>
  <c r="H33" i="12"/>
  <c r="G33" i="12"/>
  <c r="F33" i="12"/>
  <c r="E33" i="12"/>
  <c r="D33" i="12"/>
  <c r="C33" i="12"/>
  <c r="L32" i="12"/>
  <c r="H32" i="12"/>
  <c r="L31" i="12"/>
  <c r="H31" i="12"/>
  <c r="L30" i="12"/>
  <c r="L33" i="12" s="1"/>
  <c r="H30" i="12"/>
  <c r="K27" i="12"/>
  <c r="J27" i="12"/>
  <c r="I27" i="12"/>
  <c r="H27" i="12"/>
  <c r="G27" i="12"/>
  <c r="F27" i="12"/>
  <c r="E27" i="12"/>
  <c r="D27" i="12"/>
  <c r="C27" i="12"/>
  <c r="L26" i="12"/>
  <c r="H26" i="12"/>
  <c r="L25" i="12"/>
  <c r="H25" i="12"/>
  <c r="L24" i="12"/>
  <c r="L27" i="12" s="1"/>
  <c r="H24" i="12"/>
  <c r="K21" i="12"/>
  <c r="J21" i="12"/>
  <c r="I21" i="12"/>
  <c r="G21" i="12"/>
  <c r="F21" i="12"/>
  <c r="E21" i="12"/>
  <c r="D21" i="12"/>
  <c r="H20" i="12"/>
  <c r="L20" i="12" s="1"/>
  <c r="H19" i="12"/>
  <c r="L19" i="12" s="1"/>
  <c r="H18" i="12"/>
  <c r="L18" i="12" s="1"/>
  <c r="H17" i="12"/>
  <c r="L17" i="12" s="1"/>
  <c r="H16" i="12"/>
  <c r="L16" i="12" s="1"/>
  <c r="H15" i="12"/>
  <c r="L15" i="12" s="1"/>
  <c r="H14" i="12"/>
  <c r="L14" i="12" s="1"/>
  <c r="H13" i="12"/>
  <c r="L13" i="12" s="1"/>
  <c r="H12" i="12"/>
  <c r="L12" i="12" s="1"/>
  <c r="H11" i="12"/>
  <c r="L11" i="12" s="1"/>
  <c r="H10" i="12"/>
  <c r="L10" i="12" s="1"/>
  <c r="H9" i="12"/>
  <c r="L9" i="12" s="1"/>
  <c r="F9" i="12"/>
  <c r="I12" i="11"/>
  <c r="H12" i="11"/>
  <c r="G12" i="11"/>
  <c r="F12" i="11"/>
  <c r="K11" i="11"/>
  <c r="K10" i="11"/>
  <c r="K9" i="11"/>
  <c r="J8" i="11"/>
  <c r="J12" i="11" s="1"/>
  <c r="G8" i="11"/>
  <c r="K8" i="11" s="1"/>
  <c r="K7" i="11"/>
  <c r="N41" i="10"/>
  <c r="M41" i="10"/>
  <c r="K34" i="10"/>
  <c r="G34" i="10"/>
  <c r="L33" i="10"/>
  <c r="L34" i="10" s="1"/>
  <c r="K33" i="10"/>
  <c r="J33" i="10"/>
  <c r="J34" i="10" s="1"/>
  <c r="I33" i="10"/>
  <c r="I34" i="10" s="1"/>
  <c r="H33" i="10"/>
  <c r="H34" i="10" s="1"/>
  <c r="G33" i="10"/>
  <c r="F33" i="10"/>
  <c r="F34" i="10" s="1"/>
  <c r="N32" i="10"/>
  <c r="M32" i="10"/>
  <c r="N31" i="10"/>
  <c r="M31" i="10"/>
  <c r="N30" i="10"/>
  <c r="N33" i="10" s="1"/>
  <c r="M30" i="10"/>
  <c r="M33" i="10" s="1"/>
  <c r="N29" i="10"/>
  <c r="M29" i="10"/>
  <c r="M27" i="10"/>
  <c r="M45" i="10" s="1"/>
  <c r="L27" i="10"/>
  <c r="K27" i="10"/>
  <c r="J27" i="10"/>
  <c r="I27" i="10"/>
  <c r="H27" i="10"/>
  <c r="G27" i="10"/>
  <c r="F27" i="10"/>
  <c r="N26" i="10"/>
  <c r="N27" i="10" s="1"/>
  <c r="N45" i="10" s="1"/>
  <c r="M26" i="10"/>
  <c r="L24" i="10"/>
  <c r="K24" i="10"/>
  <c r="J24" i="10"/>
  <c r="I24" i="10"/>
  <c r="H24" i="10"/>
  <c r="F24" i="10"/>
  <c r="N23" i="10"/>
  <c r="N24" i="10" s="1"/>
  <c r="N44" i="10" s="1"/>
  <c r="M23" i="10"/>
  <c r="M24" i="10" s="1"/>
  <c r="M44" i="10" s="1"/>
  <c r="N21" i="10"/>
  <c r="N43" i="10" s="1"/>
  <c r="L21" i="10"/>
  <c r="K21" i="10"/>
  <c r="J21" i="10"/>
  <c r="I21" i="10"/>
  <c r="H21" i="10"/>
  <c r="G21" i="10"/>
  <c r="F21" i="10"/>
  <c r="N20" i="10"/>
  <c r="M20" i="10"/>
  <c r="N19" i="10"/>
  <c r="M19" i="10"/>
  <c r="N18" i="10"/>
  <c r="M18" i="10"/>
  <c r="N17" i="10"/>
  <c r="M17" i="10"/>
  <c r="N16" i="10"/>
  <c r="M16" i="10"/>
  <c r="N15" i="10"/>
  <c r="M15" i="10"/>
  <c r="N14" i="10"/>
  <c r="M14" i="10"/>
  <c r="M21" i="10" s="1"/>
  <c r="M43" i="10" s="1"/>
  <c r="M12" i="10"/>
  <c r="M42" i="10" s="1"/>
  <c r="L12" i="10"/>
  <c r="K12" i="10"/>
  <c r="J12" i="10"/>
  <c r="I12" i="10"/>
  <c r="H12" i="10"/>
  <c r="G12" i="10"/>
  <c r="F12" i="10"/>
  <c r="N11" i="10"/>
  <c r="M11" i="10"/>
  <c r="N10" i="10"/>
  <c r="M10" i="10"/>
  <c r="N9" i="10"/>
  <c r="M9" i="10"/>
  <c r="N8" i="10"/>
  <c r="M8" i="10"/>
  <c r="N7" i="10"/>
  <c r="N12" i="10" s="1"/>
  <c r="N42" i="10" s="1"/>
  <c r="M7" i="10"/>
  <c r="F34" i="9"/>
  <c r="E34" i="9"/>
  <c r="E35" i="9" s="1"/>
  <c r="D34" i="9"/>
  <c r="D35" i="9" s="1"/>
  <c r="C34" i="9"/>
  <c r="C35" i="9" s="1"/>
  <c r="G33" i="9"/>
  <c r="G32" i="9"/>
  <c r="G31" i="9"/>
  <c r="G30" i="9"/>
  <c r="G34" i="9" s="1"/>
  <c r="G29" i="9"/>
  <c r="G28" i="9"/>
  <c r="F26" i="9"/>
  <c r="E26" i="9"/>
  <c r="D26" i="9"/>
  <c r="C26" i="9"/>
  <c r="G25" i="9"/>
  <c r="G26" i="9" s="1"/>
  <c r="G23" i="9"/>
  <c r="F23" i="9"/>
  <c r="E23" i="9"/>
  <c r="D23" i="9"/>
  <c r="C23" i="9"/>
  <c r="G20" i="9"/>
  <c r="F20" i="9"/>
  <c r="E20" i="9"/>
  <c r="D20" i="9"/>
  <c r="C20" i="9"/>
  <c r="F17" i="9"/>
  <c r="F35" i="9" s="1"/>
  <c r="E17" i="9"/>
  <c r="D17" i="9"/>
  <c r="C17" i="9"/>
  <c r="G15" i="9"/>
  <c r="G14" i="9"/>
  <c r="F12" i="9"/>
  <c r="E12" i="9"/>
  <c r="D12" i="9"/>
  <c r="C12" i="9"/>
  <c r="G11" i="9"/>
  <c r="G12" i="9" s="1"/>
  <c r="G9" i="9"/>
  <c r="F9" i="9"/>
  <c r="E9" i="9"/>
  <c r="D9" i="9"/>
  <c r="C9" i="9"/>
  <c r="G8" i="9"/>
  <c r="F49" i="8"/>
  <c r="F47" i="8"/>
  <c r="F39" i="8"/>
  <c r="F24" i="8"/>
  <c r="F21" i="8"/>
  <c r="F19" i="8"/>
  <c r="C13" i="8"/>
  <c r="F11" i="8"/>
  <c r="F10" i="8"/>
  <c r="F13" i="8" s="1"/>
  <c r="F17" i="8" s="1"/>
  <c r="F26" i="8" s="1"/>
  <c r="F52" i="8" s="1"/>
  <c r="C101" i="13" l="1"/>
  <c r="G96" i="13"/>
  <c r="D100" i="13" s="1"/>
  <c r="C96" i="13"/>
  <c r="E90" i="13"/>
  <c r="E12" i="13"/>
  <c r="L21" i="12"/>
  <c r="L88" i="12"/>
  <c r="L94" i="12"/>
  <c r="L156" i="12" s="1"/>
  <c r="H50" i="12"/>
  <c r="H156" i="12" s="1"/>
  <c r="H162" i="12" s="1"/>
  <c r="L97" i="12"/>
  <c r="L107" i="12" s="1"/>
  <c r="H21" i="12"/>
  <c r="K12" i="11"/>
  <c r="K14" i="11" s="1"/>
  <c r="M46" i="10"/>
  <c r="M47" i="10" s="1"/>
  <c r="M34" i="10"/>
  <c r="N46" i="10"/>
  <c r="N47" i="10" s="1"/>
  <c r="N34" i="10"/>
  <c r="G35" i="9"/>
  <c r="G17" i="9"/>
  <c r="E96" i="13" l="1"/>
  <c r="C100" i="13"/>
  <c r="C103" i="13" s="1"/>
</calcChain>
</file>

<file path=xl/sharedStrings.xml><?xml version="1.0" encoding="utf-8"?>
<sst xmlns="http://schemas.openxmlformats.org/spreadsheetml/2006/main" count="10358" uniqueCount="2438">
  <si>
    <t>CONTO DEL BILANCIO - RIEPILOGO GENERALE DELLE ENTRATE</t>
  </si>
  <si>
    <t>TITOLO</t>
  </si>
  <si>
    <t>DENOMINAZIONE</t>
  </si>
  <si>
    <t>RESIDUI ATTIVI AL 1/1/2022 (RS)</t>
  </si>
  <si>
    <t>RISCOSSIONI IN
C/RESIDUI (RR)</t>
  </si>
  <si>
    <t>RIACCERTAMENTI RESIDUI (R)</t>
  </si>
  <si>
    <t>RESIDUI ATTIVI DA ESERCIZI PRECEDENTI (EP=RS-RR+R)</t>
  </si>
  <si>
    <t>PREVISIONI DEFINITIVE DI COMPETENZA (CP)</t>
  </si>
  <si>
    <t>RISCOSSIONI IN
C/COMPETENZA (RC)</t>
  </si>
  <si>
    <t>ACCERTAMENTI (A)</t>
  </si>
  <si>
    <t>MAGGIORI O MINORI ENTRATE DI COMPETENZA=A-CP</t>
  </si>
  <si>
    <t>RESIDUI ATTIVI DA ESERCIZI DI COMPETENZA (EC=A-RC)</t>
  </si>
  <si>
    <t>PREVISIONI DEFINITIVE DI CASSA (CS)</t>
  </si>
  <si>
    <t>TOTALE RISCOSSIONI (TR=RR+RC)</t>
  </si>
  <si>
    <t>MAGGIORI O MINORI ENTRATE DI CASSA=TR-CS</t>
  </si>
  <si>
    <t>TOTALE RESIDUI ATTIVI DA RIPORTARE (TR=EP+EC)</t>
  </si>
  <si>
    <t>Fondo pluriennale vincolato per spese correnti</t>
  </si>
  <si>
    <t>CP</t>
  </si>
  <si>
    <t>Fondo pluriennale vincolato per spese in conto capitale</t>
  </si>
  <si>
    <t>Utilizzo avanzo di amministrazione</t>
  </si>
  <si>
    <t xml:space="preserve">- di cui Utilizzo Fondo anticipazioni di liquidità  </t>
  </si>
  <si>
    <t>0,00</t>
  </si>
  <si>
    <t>TITOLO 2</t>
  </si>
  <si>
    <t>Trasferimenti correnti</t>
  </si>
  <si>
    <t>RS</t>
  </si>
  <si>
    <t>RR</t>
  </si>
  <si>
    <t>R</t>
  </si>
  <si>
    <t>EP</t>
  </si>
  <si>
    <t>RC</t>
  </si>
  <si>
    <t>A</t>
  </si>
  <si>
    <t>EC</t>
  </si>
  <si>
    <t>CS</t>
  </si>
  <si>
    <t>TR</t>
  </si>
  <si>
    <t>TITOLO 3</t>
  </si>
  <si>
    <t>Entrate extratributarie</t>
  </si>
  <si>
    <t>TITOLO 4</t>
  </si>
  <si>
    <t>Entrate in conto capitale</t>
  </si>
  <si>
    <t>TITOLO 9</t>
  </si>
  <si>
    <t>Entrate per conto terzi e partite di giro</t>
  </si>
  <si>
    <t>TOTALE TITOLI</t>
  </si>
  <si>
    <t>TOTALE GENERALE DELLE ENTRATE</t>
  </si>
  <si>
    <t>CS non comprende il fondo di cassa al 1/1/N</t>
  </si>
  <si>
    <t>CONTO DEL BILANCIO - GESTIONE DELLE ENTRATE</t>
  </si>
  <si>
    <t>TITOLO,
TIPOLOGIA</t>
  </si>
  <si>
    <t>- di cui Utilizzo Fondo anticipazioni di liquidità</t>
  </si>
  <si>
    <t>20101</t>
  </si>
  <si>
    <t>Tipologia 101: Trasferimenti correnti da Amministrazioni pubbliche</t>
  </si>
  <si>
    <t>20104</t>
  </si>
  <si>
    <t>Tipologia 104: Trasferimenti correnti da Istituzioni Sociali Private</t>
  </si>
  <si>
    <t>20000</t>
  </si>
  <si>
    <t>Totale TITOLO 2: Trasferimenti correnti</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</si>
  <si>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</si>
  <si>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</si>
  <si>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</si>
  <si>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</si>
  <si>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</si>
  <si>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</si>
  <si>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30500</t>
  </si>
  <si>
    <t>Tipologia 500: Rimborsi e altre entrate correnti</t>
  </si>
  <si>
    <t>30000</t>
  </si>
  <si>
    <t>Totale TITOLO 3: Entrate extratributarie</t>
  </si>
  <si>
    <t>40200</t>
  </si>
  <si>
    <t>Tipologia 200: Contributi agli investimenti</t>
  </si>
  <si>
    <t>40500</t>
  </si>
  <si>
    <t>Tipologia 500: Altre entrate in conto capitale</t>
  </si>
  <si>
    <t>40000</t>
  </si>
  <si>
    <t>Totale TITOLO 4: Entrate in conto capitale</t>
  </si>
  <si>
    <t>90100</t>
  </si>
  <si>
    <t>Tipologia 100: Entrate per partite di giro</t>
  </si>
  <si>
    <t>90200</t>
  </si>
  <si>
    <t>Tipologia 200: Entrate per conto terzi</t>
  </si>
  <si>
    <t>90000</t>
  </si>
  <si>
    <t>Totale TITOLO 9: Entrate per conto terzi e partite di giro</t>
  </si>
  <si>
    <t>CS non comprende il Fondo si cassa al 1/1/N</t>
  </si>
  <si>
    <t>CONTO DEL BILANCIO - GESTIONE DELLE SPESE</t>
  </si>
  <si>
    <t>MISSIONE,
PROGRAMMA,
TITOLO</t>
  </si>
  <si>
    <t>RESIDUI PASSIVI AL 1/1/2022 (RS)</t>
  </si>
  <si>
    <t>PAGAMENTI IN
C/RESIDUI (PR)</t>
  </si>
  <si>
    <t>RIACCERTAMENTO RESIDUI (R)</t>
  </si>
  <si>
    <t>RESIDUI PASSIVI DA ESERCIZI PRECEDENTI (EP=RS-PR+R)</t>
  </si>
  <si>
    <t>PAGAMENTI IN
C/COMPETENZA (PC)</t>
  </si>
  <si>
    <t>IMPEGNI (I)</t>
  </si>
  <si>
    <t>ECONOMIE DI COMPETENZA
(ECP=CP-I-FPV)</t>
  </si>
  <si>
    <t>RESIDUI PASSIVI DA ESERCIZIO DI COMPETENZA (EC=I-PC)</t>
  </si>
  <si>
    <t>TOTALE PAGAMENTI (TP=PR+PC)</t>
  </si>
  <si>
    <t>FONDO PLURIENNALE VINCOLATO (FPV)</t>
  </si>
  <si>
    <t>TOTALE RESIDUI PASSIVI DA RIPORTARE
(TR=EP+EC)</t>
  </si>
  <si>
    <t>Disavanzo di amministrazione</t>
  </si>
  <si>
    <t xml:space="preserve"> Disavanzo derivante da debito autorizzato e non contratto</t>
  </si>
  <si>
    <t>MISSIONE 1</t>
  </si>
  <si>
    <t>Servizi istituzionali,  generali e di gestione</t>
  </si>
  <si>
    <t>0101</t>
  </si>
  <si>
    <t>Programma 01</t>
  </si>
  <si>
    <t>Organi istituzionali</t>
  </si>
  <si>
    <t>Titolo 1</t>
  </si>
  <si>
    <t>Spese correnti</t>
  </si>
  <si>
    <t>PR</t>
  </si>
  <si>
    <t>PC</t>
  </si>
  <si>
    <t>I</t>
  </si>
  <si>
    <t>ECP</t>
  </si>
  <si>
    <t>TP</t>
  </si>
  <si>
    <t>FPV</t>
  </si>
  <si>
    <t>Totale Programma 01</t>
  </si>
  <si>
    <t>0102</t>
  </si>
  <si>
    <t>Programma 02</t>
  </si>
  <si>
    <t>Segreteria generale</t>
  </si>
  <si>
    <t>Totale Programma 02</t>
  </si>
  <si>
    <t>0103</t>
  </si>
  <si>
    <t>Programma 03</t>
  </si>
  <si>
    <t>Gestione economica, finanziaria,  programmazione, provveditorato</t>
  </si>
  <si>
    <t>Titolo 2</t>
  </si>
  <si>
    <t>Spese in conto capitale</t>
  </si>
  <si>
    <t>Titolo 3</t>
  </si>
  <si>
    <t>Spese per incremento attività finanziarie</t>
  </si>
  <si>
    <t>Totale Programma 03</t>
  </si>
  <si>
    <t>0105</t>
  </si>
  <si>
    <t>Programma 05</t>
  </si>
  <si>
    <t>Gestione dei beni demaniali e patrimoniali</t>
  </si>
  <si>
    <t>Totale Programma 05</t>
  </si>
  <si>
    <t>0106</t>
  </si>
  <si>
    <t>Programma 06</t>
  </si>
  <si>
    <t>Ufficio tecnico</t>
  </si>
  <si>
    <t>Totale Programma 06</t>
  </si>
  <si>
    <t>0108</t>
  </si>
  <si>
    <t>Programma 08</t>
  </si>
  <si>
    <t>Statistica e sistemi informativi</t>
  </si>
  <si>
    <t>Totale Programma 08</t>
  </si>
  <si>
    <t>0110</t>
  </si>
  <si>
    <t>Programma 10</t>
  </si>
  <si>
    <t>Risorse umane</t>
  </si>
  <si>
    <t>Totale Programma 10</t>
  </si>
  <si>
    <t>0111</t>
  </si>
  <si>
    <t>Programma 11</t>
  </si>
  <si>
    <t>Altri servizi generali</t>
  </si>
  <si>
    <t>Totale Programma 11</t>
  </si>
  <si>
    <t>TOTALE MISSIONE 1</t>
  </si>
  <si>
    <t>MISSIONE 4</t>
  </si>
  <si>
    <t>Istruzione e diritto allo studio</t>
  </si>
  <si>
    <t>0407</t>
  </si>
  <si>
    <t>Programma 07</t>
  </si>
  <si>
    <t>Diritto allo studio</t>
  </si>
  <si>
    <t>Totale Programma 07</t>
  </si>
  <si>
    <t>TOTALE MISSIONE 4</t>
  </si>
  <si>
    <t>MISSIONE 5</t>
  </si>
  <si>
    <t>Tutela e valorizzazione dei beni e delle attività culturali</t>
  </si>
  <si>
    <t>0501</t>
  </si>
  <si>
    <t>Valorizzazione dei beni di interesse storico</t>
  </si>
  <si>
    <t>0502</t>
  </si>
  <si>
    <t>Attività culturali e interventi diversi nel settore culturale</t>
  </si>
  <si>
    <t>TOTALE MISSIONE 5</t>
  </si>
  <si>
    <t>MISSIONE 6</t>
  </si>
  <si>
    <t>Politiche giovanili, sport e tempo libero</t>
  </si>
  <si>
    <t>0601</t>
  </si>
  <si>
    <t>Sport e tempo libero</t>
  </si>
  <si>
    <t>0602</t>
  </si>
  <si>
    <t>Giovani</t>
  </si>
  <si>
    <t>TOTALE MISSIONE 6</t>
  </si>
  <si>
    <t>MISSIONE 7</t>
  </si>
  <si>
    <t>Turismo</t>
  </si>
  <si>
    <t>0701</t>
  </si>
  <si>
    <t>Sviluppo e la valorizzazione del turismo</t>
  </si>
  <si>
    <t>TOTALE MISSIONE 7</t>
  </si>
  <si>
    <t>MISSIONE 9</t>
  </si>
  <si>
    <t>Sviluppo sostenibile e tutela del territorio e dell'ambiente</t>
  </si>
  <si>
    <t>0903</t>
  </si>
  <si>
    <t>Rifiuti</t>
  </si>
  <si>
    <t>TOTALE MISSIONE 9</t>
  </si>
  <si>
    <t>MISSIONE 11</t>
  </si>
  <si>
    <t>Soccorso civile</t>
  </si>
  <si>
    <t>1102</t>
  </si>
  <si>
    <t>Interventi a seguito di calamità naturali</t>
  </si>
  <si>
    <t>TOTALE MISSIONE 11</t>
  </si>
  <si>
    <t>MISSIONE 12</t>
  </si>
  <si>
    <t>Diritti sociali, politiche sociali e famiglia</t>
  </si>
  <si>
    <t>1202</t>
  </si>
  <si>
    <t>Interventi per la disabilità</t>
  </si>
  <si>
    <t>1210</t>
  </si>
  <si>
    <t>Politica regionale unitaria per i diritti sociali e la famiglia  (solo per le Regioni)</t>
  </si>
  <si>
    <t>TOTALE MISSIONE 12</t>
  </si>
  <si>
    <t>MISSIONE 14</t>
  </si>
  <si>
    <t>Sviluppo economico e competitività</t>
  </si>
  <si>
    <t>1402</t>
  </si>
  <si>
    <t>Commercio - reti distributive - tutela dei consumatori</t>
  </si>
  <si>
    <t>1403</t>
  </si>
  <si>
    <t>Ricerca e innovazione</t>
  </si>
  <si>
    <t>TOTALE MISSIONE 14</t>
  </si>
  <si>
    <t>MISSIONE 15</t>
  </si>
  <si>
    <t>Politiche per il lavoro e la formazione professionale</t>
  </si>
  <si>
    <t>1502</t>
  </si>
  <si>
    <t>Formazione professionale</t>
  </si>
  <si>
    <t>TOTALE MISSIONE 15</t>
  </si>
  <si>
    <t>MISSIONE 18</t>
  </si>
  <si>
    <t>Relazioni con le altre autonomie territoriali e locali</t>
  </si>
  <si>
    <t>1802</t>
  </si>
  <si>
    <t>Politica regionale unitaria per le relazioni finanziarie con le altre autonomie territoriali (solo per le Regioni)</t>
  </si>
  <si>
    <t>TOTALE MISSIONE 18</t>
  </si>
  <si>
    <t>MISSIONE 20</t>
  </si>
  <si>
    <t>Fondi e accantonamenti</t>
  </si>
  <si>
    <t>2001</t>
  </si>
  <si>
    <t>Fondo di riserva</t>
  </si>
  <si>
    <t>2002</t>
  </si>
  <si>
    <t>Fondo crediti di dubbia esigibilità</t>
  </si>
  <si>
    <t>2003</t>
  </si>
  <si>
    <t>Altri fondi</t>
  </si>
  <si>
    <t>TOTALE MISSIONE 20</t>
  </si>
  <si>
    <t>MISSIONE 99</t>
  </si>
  <si>
    <t>Servizi per conto terzi</t>
  </si>
  <si>
    <t>9901</t>
  </si>
  <si>
    <t>Servizi per conto terzi - Partite di giro</t>
  </si>
  <si>
    <t>Titolo 7</t>
  </si>
  <si>
    <t>Uscite per conto terzi e partite di giro</t>
  </si>
  <si>
    <t>TOTALE MISSIONE 99</t>
  </si>
  <si>
    <t>TOTALE MISSIONI</t>
  </si>
  <si>
    <t>TOTALE GENERALE DELLE SPESE</t>
  </si>
  <si>
    <t>CONTO DEL BILANCIO - RIEPILOGO GENERLE DELLE SPESE PER MISSIONI</t>
  </si>
  <si>
    <t>MISSIONE</t>
  </si>
  <si>
    <t>CONTO DEL BILANCIO - RIEPILOGO GENERALE DELLE SPESE</t>
  </si>
  <si>
    <t>TITOLO 1</t>
  </si>
  <si>
    <t>TITOLO 7</t>
  </si>
  <si>
    <t>Allegato   - Rendiconto della gestione</t>
  </si>
  <si>
    <r>
      <t>QUADRO GENERALE RIASSUNTIVO</t>
    </r>
    <r>
      <rPr>
        <b/>
        <sz val="16"/>
        <color indexed="10"/>
        <rFont val="Calibri"/>
        <family val="2"/>
      </rPr>
      <t xml:space="preserve"> </t>
    </r>
  </si>
  <si>
    <t>ENTRATE</t>
  </si>
  <si>
    <t xml:space="preserve">ACCERTAMENTI </t>
  </si>
  <si>
    <t xml:space="preserve">INCASSI </t>
  </si>
  <si>
    <t xml:space="preserve">SPESE </t>
  </si>
  <si>
    <t xml:space="preserve">IMPEGNI </t>
  </si>
  <si>
    <t>PAGAMENTI</t>
  </si>
  <si>
    <t>Fondo di cassa  all'inizio dell'esercizio</t>
  </si>
  <si>
    <r>
      <t xml:space="preserve">Utilizzo avanzo  di amministrazione </t>
    </r>
    <r>
      <rPr>
        <b/>
        <vertAlign val="superscript"/>
        <sz val="11"/>
        <color indexed="8"/>
        <rFont val="Calibri"/>
        <family val="2"/>
      </rPr>
      <t>(1)</t>
    </r>
  </si>
  <si>
    <r>
      <t>Disavanzo  di  amministrazione</t>
    </r>
    <r>
      <rPr>
        <b/>
        <vertAlign val="superscript"/>
        <sz val="11"/>
        <rFont val="Calibri"/>
        <family val="2"/>
      </rPr>
      <t>(3)</t>
    </r>
  </si>
  <si>
    <r>
      <t xml:space="preserve">di cui Utilizzo Fondo anticipazioni di liquidità </t>
    </r>
    <r>
      <rPr>
        <i/>
        <strike/>
        <sz val="11"/>
        <rFont val="Calibri"/>
        <family val="2"/>
      </rPr>
      <t xml:space="preserve"> </t>
    </r>
  </si>
  <si>
    <r>
      <t>Disavanzo derivante da debito autorizzato e non contratto ripianato con accensione di prestiti</t>
    </r>
    <r>
      <rPr>
        <b/>
        <i/>
        <vertAlign val="superscript"/>
        <sz val="11"/>
        <rFont val="Calibri"/>
        <family val="2"/>
      </rPr>
      <t xml:space="preserve"> (4) </t>
    </r>
  </si>
  <si>
    <r>
      <t xml:space="preserve">Fondo pluriennale vincolato di parte corrente </t>
    </r>
    <r>
      <rPr>
        <b/>
        <vertAlign val="superscript"/>
        <sz val="11"/>
        <color indexed="8"/>
        <rFont val="Calibri"/>
        <family val="2"/>
      </rPr>
      <t xml:space="preserve"> (2)</t>
    </r>
  </si>
  <si>
    <t xml:space="preserve"> </t>
  </si>
  <si>
    <r>
      <t xml:space="preserve">Fondo pluriennale vincolato in c/capitale </t>
    </r>
    <r>
      <rPr>
        <b/>
        <vertAlign val="superscript"/>
        <sz val="11"/>
        <color indexed="8"/>
        <rFont val="Calibri"/>
        <family val="2"/>
      </rPr>
      <t>(2)</t>
    </r>
  </si>
  <si>
    <t>di cui Fondo pluriennale vincolato in c/capitale finanziato da debito</t>
  </si>
  <si>
    <r>
      <t xml:space="preserve">Fondo pluriennale vincolato per incremento di attività finanziarie </t>
    </r>
    <r>
      <rPr>
        <b/>
        <vertAlign val="superscript"/>
        <sz val="11"/>
        <color indexed="8"/>
        <rFont val="Calibri"/>
        <family val="2"/>
      </rPr>
      <t>(2)</t>
    </r>
  </si>
  <si>
    <r>
      <rPr>
        <b/>
        <sz val="11"/>
        <color indexed="8"/>
        <rFont val="Calibri"/>
        <family val="2"/>
      </rPr>
      <t>Titolo 1</t>
    </r>
    <r>
      <rPr>
        <sz val="10"/>
        <rFont val="Arial"/>
      </rPr>
      <t xml:space="preserve"> - Entrate correnti di natura tributaria, contributiva e perequativa</t>
    </r>
  </si>
  <si>
    <r>
      <rPr>
        <b/>
        <sz val="11"/>
        <color indexed="8"/>
        <rFont val="Calibri"/>
        <family val="2"/>
      </rPr>
      <t>Titolo 1</t>
    </r>
    <r>
      <rPr>
        <sz val="10"/>
        <rFont val="Arial"/>
      </rPr>
      <t xml:space="preserve"> - Spese correnti</t>
    </r>
  </si>
  <si>
    <r>
      <t>Fondo pluriennale vincolato di parte corrente</t>
    </r>
    <r>
      <rPr>
        <vertAlign val="superscript"/>
        <sz val="11"/>
        <rFont val="Calibri"/>
        <family val="2"/>
      </rPr>
      <t xml:space="preserve"> (5)</t>
    </r>
  </si>
  <si>
    <r>
      <rPr>
        <b/>
        <sz val="11"/>
        <color indexed="8"/>
        <rFont val="Calibri"/>
        <family val="2"/>
      </rPr>
      <t>Titolo 2</t>
    </r>
    <r>
      <rPr>
        <sz val="10"/>
        <rFont val="Arial"/>
      </rPr>
      <t xml:space="preserve"> - Trasferimenti correnti</t>
    </r>
  </si>
  <si>
    <r>
      <rPr>
        <b/>
        <sz val="11"/>
        <color indexed="8"/>
        <rFont val="Calibri"/>
        <family val="2"/>
      </rPr>
      <t xml:space="preserve">Titolo 3 </t>
    </r>
    <r>
      <rPr>
        <sz val="10"/>
        <rFont val="Arial"/>
      </rPr>
      <t>- Entrate extratributarie</t>
    </r>
  </si>
  <si>
    <r>
      <rPr>
        <b/>
        <sz val="11"/>
        <color indexed="8"/>
        <rFont val="Calibri"/>
        <family val="2"/>
      </rPr>
      <t>Titolo 4</t>
    </r>
    <r>
      <rPr>
        <sz val="10"/>
        <rFont val="Arial"/>
      </rPr>
      <t xml:space="preserve"> - Entrate in conto capitale </t>
    </r>
  </si>
  <si>
    <r>
      <rPr>
        <b/>
        <sz val="11"/>
        <color indexed="8"/>
        <rFont val="Calibri"/>
        <family val="2"/>
      </rPr>
      <t>Titolo 2</t>
    </r>
    <r>
      <rPr>
        <sz val="10"/>
        <rFont val="Arial"/>
      </rPr>
      <t xml:space="preserve"> - Spese in conto capitale</t>
    </r>
  </si>
  <si>
    <r>
      <t xml:space="preserve">Fondo pluriennale vincolato in c/capitale </t>
    </r>
    <r>
      <rPr>
        <vertAlign val="superscript"/>
        <sz val="11"/>
        <rFont val="Calibri"/>
        <family val="2"/>
      </rPr>
      <t>(5)</t>
    </r>
  </si>
  <si>
    <r>
      <rPr>
        <b/>
        <sz val="11"/>
        <color indexed="8"/>
        <rFont val="Calibri"/>
        <family val="2"/>
      </rPr>
      <t>Titolo 5</t>
    </r>
    <r>
      <rPr>
        <sz val="10"/>
        <rFont val="Arial"/>
      </rPr>
      <t xml:space="preserve"> - Entrate da riduzione di attività finanziarie</t>
    </r>
  </si>
  <si>
    <r>
      <rPr>
        <b/>
        <sz val="11"/>
        <color indexed="8"/>
        <rFont val="Calibri"/>
        <family val="2"/>
      </rPr>
      <t>Titolo 3</t>
    </r>
    <r>
      <rPr>
        <sz val="10"/>
        <rFont val="Arial"/>
      </rPr>
      <t xml:space="preserve"> - Spese per incremento di attività finanziarie</t>
    </r>
  </si>
  <si>
    <r>
      <t xml:space="preserve">Fondo pluriennale vincolato per incremento di attività finanziarie </t>
    </r>
    <r>
      <rPr>
        <vertAlign val="superscript"/>
        <sz val="11"/>
        <rFont val="Calibri"/>
        <family val="2"/>
      </rPr>
      <t>(5)</t>
    </r>
  </si>
  <si>
    <t>Totale entrate finali………………….</t>
  </si>
  <si>
    <t>Totale spese finali………………….</t>
  </si>
  <si>
    <r>
      <rPr>
        <b/>
        <sz val="11"/>
        <color indexed="8"/>
        <rFont val="Calibri"/>
        <family val="2"/>
      </rPr>
      <t>Titolo 6</t>
    </r>
    <r>
      <rPr>
        <sz val="10"/>
        <rFont val="Arial"/>
      </rPr>
      <t xml:space="preserve"> - Accensione di prestiti</t>
    </r>
  </si>
  <si>
    <r>
      <rPr>
        <b/>
        <sz val="11"/>
        <color indexed="8"/>
        <rFont val="Calibri"/>
        <family val="2"/>
      </rPr>
      <t xml:space="preserve">Titolo 4 </t>
    </r>
    <r>
      <rPr>
        <sz val="10"/>
        <rFont val="Arial"/>
      </rPr>
      <t>- Rimborso di prestiti</t>
    </r>
  </si>
  <si>
    <r>
      <rPr>
        <i/>
        <sz val="11"/>
        <color indexed="8"/>
        <rFont val="Calibri"/>
        <family val="2"/>
      </rPr>
      <t>Fondo anticipazioni di liquidità</t>
    </r>
    <r>
      <rPr>
        <i/>
        <vertAlign val="superscript"/>
        <sz val="11"/>
        <color indexed="8"/>
        <rFont val="Calibri"/>
        <family val="2"/>
      </rPr>
      <t xml:space="preserve"> (6)</t>
    </r>
    <r>
      <rPr>
        <i/>
        <sz val="11"/>
        <color indexed="8"/>
        <rFont val="Calibri"/>
        <family val="2"/>
      </rPr>
      <t xml:space="preserve"> </t>
    </r>
  </si>
  <si>
    <r>
      <rPr>
        <b/>
        <sz val="11"/>
        <color indexed="8"/>
        <rFont val="Calibri"/>
        <family val="2"/>
      </rPr>
      <t>Titolo 7</t>
    </r>
    <r>
      <rPr>
        <sz val="10"/>
        <rFont val="Arial"/>
      </rPr>
      <t xml:space="preserve"> - Anticipazioni da istituto tesoriere/cassiere</t>
    </r>
  </si>
  <si>
    <r>
      <rPr>
        <b/>
        <sz val="11"/>
        <color indexed="8"/>
        <rFont val="Calibri"/>
        <family val="2"/>
      </rPr>
      <t xml:space="preserve">Titolo 5 </t>
    </r>
    <r>
      <rPr>
        <sz val="10"/>
        <rFont val="Arial"/>
      </rPr>
      <t>- Chiusura Anticipazioni da istituto tesoriere/cassiere</t>
    </r>
  </si>
  <si>
    <r>
      <rPr>
        <b/>
        <sz val="11"/>
        <color indexed="8"/>
        <rFont val="Calibri"/>
        <family val="2"/>
      </rPr>
      <t>Titolo 9</t>
    </r>
    <r>
      <rPr>
        <sz val="10"/>
        <rFont val="Arial"/>
      </rPr>
      <t xml:space="preserve"> - Entrate per conto di terzi e partite di giro</t>
    </r>
  </si>
  <si>
    <r>
      <rPr>
        <b/>
        <sz val="11"/>
        <color indexed="8"/>
        <rFont val="Calibri"/>
        <family val="2"/>
      </rPr>
      <t xml:space="preserve">Titolo 7 </t>
    </r>
    <r>
      <rPr>
        <sz val="10"/>
        <rFont val="Arial"/>
      </rPr>
      <t>- Spese per conto terzi e partite di giro</t>
    </r>
  </si>
  <si>
    <t>Totale entrate dell'esercizio</t>
  </si>
  <si>
    <t>Totale spese dell'esercizio</t>
  </si>
  <si>
    <t>TOTALE COMPLESSIVO ENTRATE</t>
  </si>
  <si>
    <t>TOTALE COMPLESSIVO SPESE</t>
  </si>
  <si>
    <t>DISAVANZO DI COMPETENZA</t>
  </si>
  <si>
    <t xml:space="preserve">AVANZO DI COMPETENZA/FONDO DI CASSA </t>
  </si>
  <si>
    <r>
      <t>di cui Disavanzo di competenza da debito autorizzato e non contratto (DANC)</t>
    </r>
    <r>
      <rPr>
        <i/>
        <vertAlign val="superscript"/>
        <sz val="11"/>
        <color indexed="8"/>
        <rFont val="Calibri"/>
        <family val="2"/>
      </rPr>
      <t>7)</t>
    </r>
  </si>
  <si>
    <t>TOTALE  A PAREGGIO</t>
  </si>
  <si>
    <t>TOTALE A PAREGGIO</t>
  </si>
  <si>
    <t>GESTIONE DEL BILANCIO</t>
  </si>
  <si>
    <t xml:space="preserve">(1) Per "Utilizzzo avanzo" si intende  l'avanzo applicato al bilancio:  indicare l'importo dello stanziamento definitivo di bilancio. </t>
  </si>
  <si>
    <t xml:space="preserve">a) Avanzo di competenza (+) /Disavanzo di competenza (-) </t>
  </si>
  <si>
    <t>(2) Indicare l'importo  iscritto in entrata del  conto del bilancio alla corrispondente voce riguardante il fondo pluriennale vincolato.</t>
  </si>
  <si>
    <r>
      <t>b) Risorse accantonate  stanziate nel bilancio dell'esercizio N  (+)</t>
    </r>
    <r>
      <rPr>
        <vertAlign val="superscript"/>
        <sz val="11"/>
        <rFont val="Calibri"/>
        <family val="2"/>
      </rPr>
      <t>(8)</t>
    </r>
  </si>
  <si>
    <t>(3) Corrisponde alla prima voce del conto del bilancio spese. Non comprende il disavanzo da debito non contrato  delle Regioni e  delle Province autonome.</t>
  </si>
  <si>
    <r>
      <t>c) Risorse vincolate nel bilancio (+)</t>
    </r>
    <r>
      <rPr>
        <vertAlign val="superscript"/>
        <sz val="11"/>
        <color indexed="8"/>
        <rFont val="Calibri"/>
        <family val="2"/>
      </rPr>
      <t>(9)</t>
    </r>
  </si>
  <si>
    <t xml:space="preserve"> d) Equilibrio di bilancio (d=a-b-c)</t>
  </si>
  <si>
    <t>(4) Inserire solo l'importo del disavanzo da debito autorizzato e non contratto ripianato nel corso dell'esercizio attraverso l'accensione dei prestiti</t>
  </si>
  <si>
    <r>
      <t xml:space="preserve">di cui Equilibrio di bilancio negativo determinato da debito autorizzato e non contratto (DANC) </t>
    </r>
    <r>
      <rPr>
        <i/>
        <vertAlign val="superscript"/>
        <sz val="11"/>
        <color indexed="8"/>
        <rFont val="Calibri"/>
        <family val="2"/>
      </rPr>
      <t>(7)</t>
    </r>
  </si>
  <si>
    <t>(5) Indicare la somma degli stanziamenti  riguardanti il corrispondente  fondo pluriennale vincolato di spesa inscritti nel conto del bilancio (FPV corrente, FPV c/capitale o FPV per partite  finanziarie)</t>
  </si>
  <si>
    <t>GESTIONE DEGLI ACCANTONAMENTI IN SEDE DI RENDICONTO</t>
  </si>
  <si>
    <t xml:space="preserve">d)Equilibrio di bilancio (+)/(-)  </t>
  </si>
  <si>
    <t>(6) Indicare l'importo dello stanziamento definitivo di bilancio</t>
  </si>
  <si>
    <r>
      <rPr>
        <strike/>
        <sz val="11"/>
        <rFont val="Calibri"/>
        <family val="2"/>
      </rPr>
      <t>e</t>
    </r>
    <r>
      <rPr>
        <sz val="11"/>
        <rFont val="Calibri"/>
        <family val="2"/>
      </rPr>
      <t>)Variazione accantonamenti effettuata in sede di rendiconto(+)/(-)</t>
    </r>
    <r>
      <rPr>
        <vertAlign val="superscript"/>
        <sz val="11"/>
        <rFont val="Calibri"/>
        <family val="2"/>
      </rPr>
      <t>(10)</t>
    </r>
  </si>
  <si>
    <t>(7)  Solo per le regioni:  i saldi di competenza negativi  determinati da impegni per investimenti  a fronte di  "debito autorizzato e non contratto" (DANC) non rilevano ai fini dell'equilibrio di bilancio di cui all’articolo 1, comma 821 della legge  n. 145 del 2018.  In particolare, il saldo di competenza negativo Equilibrio complessivo  da  DANC  non determina  la formazione o il peggioramento del disavanzo di amministrazione  da DANC   se è  compensato dal risultato positivo della gestione dei residui o dall’utilizzo "di fatto" del risultato di amministrazione libero non applicato al bilancio .</t>
  </si>
  <si>
    <t>f) Equilibrio complessivo (f=d-e)</t>
  </si>
  <si>
    <r>
      <t xml:space="preserve">di cui Equilibrio complessivo  negativo da DANC che non peggiorna il disavanzo di amm. </t>
    </r>
    <r>
      <rPr>
        <i/>
        <vertAlign val="superscript"/>
        <sz val="11"/>
        <rFont val="Calibri"/>
        <family val="2"/>
      </rPr>
      <t>(7)</t>
    </r>
  </si>
  <si>
    <t>di cui Equilibrio complessivo  negativo da DANC che peggiora il disavanzo di amm.</t>
  </si>
  <si>
    <t>(9) Inserire l'importo della prima colonna della  riga n) dell'allegato a/2  "Elenco analitico delle risorse vincolate nel risultato di amministrazione" -</t>
  </si>
  <si>
    <t>(8) Inserire il totale della colonna c) dell'allegato a/1 "Elenco analitico delle risorse accantonate nel risultato di amministrazione"al netto dell'accantonamento al Fondo anticipazioni di liquidità, già considerato ai fini della determinazione dell'avanzo/disavnzo di competenza.</t>
  </si>
  <si>
    <t>(10) Inserire il totale della colonna d) dell'allegato a/1 "Elenco analitico delle risorse accantonate nel risultato di amministrazione"al netto dell'accantonamento al Fondo anticipazioni di liquidità, già considerato ai fini della determinazione dell'avanzo/disavnzo di competenza.</t>
  </si>
  <si>
    <r>
      <rPr>
        <b/>
        <sz val="22"/>
        <rFont val="Calibri"/>
        <family val="2"/>
      </rPr>
      <t xml:space="preserve"> </t>
    </r>
    <r>
      <rPr>
        <b/>
        <sz val="16"/>
        <rFont val="Calibri"/>
        <family val="2"/>
      </rPr>
      <t>Allegato  -  Rendiconto della gestione</t>
    </r>
  </si>
  <si>
    <r>
      <t>EQUILIBRI DI BILANCIO 
(</t>
    </r>
    <r>
      <rPr>
        <b/>
        <i/>
        <sz val="16"/>
        <rFont val="Calibri"/>
        <family val="2"/>
      </rPr>
      <t>solo per le Regioni</t>
    </r>
    <r>
      <rPr>
        <b/>
        <sz val="16"/>
        <rFont val="Calibri"/>
        <family val="2"/>
      </rPr>
      <t>)*</t>
    </r>
  </si>
  <si>
    <t>EQUILIBRI DI BILANCIO</t>
  </si>
  <si>
    <r>
      <t>Utilizzo risultato di amministrazione destinato al finanziamento delle spese correnti</t>
    </r>
    <r>
      <rPr>
        <sz val="11"/>
        <rFont val="Calibri"/>
        <family val="2"/>
      </rPr>
      <t xml:space="preserve"> e al rimborso di prestiti</t>
    </r>
  </si>
  <si>
    <t>(+)</t>
  </si>
  <si>
    <r>
      <t xml:space="preserve">Ripiano disavanzo  di amministrazione esercizio precedente </t>
    </r>
    <r>
      <rPr>
        <vertAlign val="superscript"/>
        <sz val="11"/>
        <rFont val="Calibri"/>
        <family val="2"/>
      </rPr>
      <t>(1)</t>
    </r>
  </si>
  <si>
    <t>(-)</t>
  </si>
  <si>
    <t xml:space="preserve">Fondo pluriennale vincolato per spese correnti iscritto in entrata </t>
  </si>
  <si>
    <t>Entrate titoli 1-2-3</t>
  </si>
  <si>
    <r>
      <t xml:space="preserve">Entrate in conto capitale per Contributi agli investimenti direttamente destinati al rimborso dei prestiti da amministrazioni pubbliche </t>
    </r>
    <r>
      <rPr>
        <vertAlign val="superscript"/>
        <sz val="11"/>
        <rFont val="Calibri"/>
        <family val="2"/>
      </rPr>
      <t>(2)</t>
    </r>
  </si>
  <si>
    <t>Entrate Titolo  4.03   - Altri trasferimenti in conto capitale</t>
  </si>
  <si>
    <r>
      <t>Entrate in c/capitale destinate all'estinzione anticipata di prestiti</t>
    </r>
    <r>
      <rPr>
        <vertAlign val="superscript"/>
        <sz val="11"/>
        <rFont val="Calibri"/>
        <family val="2"/>
      </rPr>
      <t xml:space="preserve"> (3)</t>
    </r>
  </si>
  <si>
    <t>Entrate per accensioni di prestiti destinate all'estinzione anticipata di prestiti</t>
  </si>
  <si>
    <t>Entrate di parte capitale destinate a spese correnti in base a specifiche disposizioni di legge o  dei principi contabili</t>
  </si>
  <si>
    <t>- di cui spese correnti non ricorrenti finanziate con utilizzo del risultato di amministrazione</t>
  </si>
  <si>
    <r>
      <t>Fondo pluriennale vincolato di parte corrente (di spesa)(</t>
    </r>
    <r>
      <rPr>
        <vertAlign val="superscript"/>
        <sz val="11"/>
        <rFont val="Calibri"/>
        <family val="2"/>
      </rPr>
      <t>4)</t>
    </r>
  </si>
  <si>
    <t>Spese Titolo 2.04 -  Altri trasferimenti in conto capitale</t>
  </si>
  <si>
    <r>
      <t xml:space="preserve">Fondo pluriennale vincolato di spesa - titolo 2.04  Altri trasferimenti in conto capitale </t>
    </r>
    <r>
      <rPr>
        <vertAlign val="superscript"/>
        <sz val="11"/>
        <rFont val="Calibri"/>
        <family val="2"/>
      </rPr>
      <t>(4)</t>
    </r>
  </si>
  <si>
    <r>
      <t>Variazioni di attività finanziarie -</t>
    </r>
    <r>
      <rPr>
        <sz val="11"/>
        <rFont val="Calibri"/>
        <family val="2"/>
      </rPr>
      <t>saldo di competenza</t>
    </r>
    <r>
      <rPr>
        <sz val="11"/>
        <rFont val="Calibri"/>
        <family val="2"/>
      </rPr>
      <t xml:space="preserve"> (se negativo) C/1) </t>
    </r>
    <r>
      <rPr>
        <vertAlign val="superscript"/>
        <sz val="11"/>
        <rFont val="Calibri"/>
        <family val="2"/>
      </rPr>
      <t>(5)</t>
    </r>
  </si>
  <si>
    <t>Rimborso prestiti</t>
  </si>
  <si>
    <t xml:space="preserve">   - di cui per estinzione anticipata di prestiti </t>
  </si>
  <si>
    <t xml:space="preserve">Fondo anticipazioni di liquidità </t>
  </si>
  <si>
    <t>A/1)Risultato di competenza di parte corrente</t>
  </si>
  <si>
    <r>
      <t>- Risorse accantonate  di parte corrente stanziate nel bilancio dell'esercizio N</t>
    </r>
    <r>
      <rPr>
        <vertAlign val="superscript"/>
        <sz val="11"/>
        <rFont val="Calibri"/>
        <family val="2"/>
      </rPr>
      <t xml:space="preserve"> (14)</t>
    </r>
  </si>
  <si>
    <r>
      <t>- Risorse vincolate di parte corrente nel bilancio</t>
    </r>
    <r>
      <rPr>
        <vertAlign val="superscript"/>
        <sz val="11"/>
        <rFont val="Calibri"/>
        <family val="2"/>
      </rPr>
      <t xml:space="preserve"> (15)</t>
    </r>
  </si>
  <si>
    <t xml:space="preserve">A/2) Equilibrio di bilancio  di parte corrente </t>
  </si>
  <si>
    <r>
      <t>- Variazione accantonamenti di parte corrente effettuata in sede di rendiconto'(+)/(-)</t>
    </r>
    <r>
      <rPr>
        <vertAlign val="superscript"/>
        <sz val="11"/>
        <rFont val="Calibri"/>
        <family val="2"/>
      </rPr>
      <t>(16)</t>
    </r>
  </si>
  <si>
    <t>A/3)  Equilibrio complessivo di parte corrente</t>
  </si>
  <si>
    <t>Utilizzo risultato di amministrazione  per il finanziamento di spese d’investimento</t>
  </si>
  <si>
    <t>Fondo pluriennale vincolato per spese in conto capitale iscritto in entrata</t>
  </si>
  <si>
    <t>Entrate in conto capitale (Titolo 4)</t>
  </si>
  <si>
    <t xml:space="preserve">Entrate Titolo 5.01.01 -  Alienazioni  di partecipazioni </t>
  </si>
  <si>
    <t>Entrate per accensioni di prestiti  (titolo 6)</t>
  </si>
  <si>
    <r>
      <t>Entrate in conto capitale per Contributi agli investimenti direttamente destinati al rimborso dei prestiti da amministrazioni pubbliche</t>
    </r>
    <r>
      <rPr>
        <vertAlign val="superscript"/>
        <sz val="11"/>
        <rFont val="Calibri"/>
        <family val="2"/>
      </rPr>
      <t xml:space="preserve"> (2)</t>
    </r>
  </si>
  <si>
    <r>
      <t xml:space="preserve">Entrate in c/capitale destinate all'estinzione anticipata di prestiti </t>
    </r>
    <r>
      <rPr>
        <vertAlign val="superscript"/>
        <sz val="11"/>
        <rFont val="Calibri"/>
        <family val="2"/>
      </rPr>
      <t>(3)</t>
    </r>
  </si>
  <si>
    <r>
      <t>Fondo pluriennale vincolato in c/capitale (di spesa)(</t>
    </r>
    <r>
      <rPr>
        <vertAlign val="superscript"/>
        <sz val="11"/>
        <rFont val="Calibri"/>
        <family val="2"/>
      </rPr>
      <t>4)</t>
    </r>
  </si>
  <si>
    <t>Spese Titolo 3.01.01 - Acquisizioni di partecipazioni e conferimenti di capitale</t>
  </si>
  <si>
    <r>
      <t>Fondo pluriennale vincolato per Acquisizioni di partecipazioni e conferimenti di capitale  (di spesa)(</t>
    </r>
    <r>
      <rPr>
        <vertAlign val="superscript"/>
        <sz val="11"/>
        <rFont val="Calibri"/>
        <family val="2"/>
      </rPr>
      <t>4)</t>
    </r>
  </si>
  <si>
    <r>
      <t xml:space="preserve">Fondo pluriennale vincolato di spesa - titolo 2.04   Altri trasferimenti in conto capitale </t>
    </r>
    <r>
      <rPr>
        <vertAlign val="superscript"/>
        <sz val="11"/>
        <rFont val="Calibri"/>
        <family val="2"/>
      </rPr>
      <t>(4)</t>
    </r>
  </si>
  <si>
    <r>
      <t xml:space="preserve">Disavanzo derivante da debito autorizzato e non contratto ripianato con accensione di prestiti </t>
    </r>
    <r>
      <rPr>
        <vertAlign val="superscript"/>
        <sz val="11"/>
        <rFont val="Calibri"/>
        <family val="2"/>
      </rPr>
      <t xml:space="preserve">(9) </t>
    </r>
  </si>
  <si>
    <r>
      <t>Variazioni di attività finanziarie -</t>
    </r>
    <r>
      <rPr>
        <sz val="11"/>
        <rFont val="Calibri"/>
        <family val="2"/>
      </rPr>
      <t>saldo di competenza</t>
    </r>
    <r>
      <rPr>
        <sz val="11"/>
        <rFont val="Calibri"/>
        <family val="2"/>
      </rPr>
      <t xml:space="preserve"> (se positivo) C/1) </t>
    </r>
    <r>
      <rPr>
        <vertAlign val="superscript"/>
        <sz val="11"/>
        <rFont val="Calibri"/>
        <family val="2"/>
      </rPr>
      <t>(5)</t>
    </r>
  </si>
  <si>
    <t>B1) Risultato di competenza in c/capitale</t>
  </si>
  <si>
    <r>
      <t xml:space="preserve">- Risorse accantonate in c/capitale stanziate nel bilancio dell'esercizio N  </t>
    </r>
    <r>
      <rPr>
        <vertAlign val="superscript"/>
        <sz val="11"/>
        <rFont val="Calibri"/>
        <family val="2"/>
      </rPr>
      <t>(14)</t>
    </r>
  </si>
  <si>
    <r>
      <t xml:space="preserve">- Risorse vincolate in conto capitale nel bilancio </t>
    </r>
    <r>
      <rPr>
        <vertAlign val="superscript"/>
        <sz val="11"/>
        <rFont val="Calibri"/>
        <family val="2"/>
      </rPr>
      <t>(15)</t>
    </r>
  </si>
  <si>
    <t>B/2) Equilibrio di bilancio  in c/capitale</t>
  </si>
  <si>
    <r>
      <t>- Variazione accantonamenti in c/capitale effettuata in sede di rendiconto'(+)/(-)</t>
    </r>
    <r>
      <rPr>
        <vertAlign val="superscript"/>
        <sz val="11"/>
        <rFont val="Calibri"/>
        <family val="2"/>
      </rPr>
      <t>(16)</t>
    </r>
  </si>
  <si>
    <t>B/3)  Equilibrio complessivo in c/capitale</t>
  </si>
  <si>
    <r>
      <t>Utilizzo risultato di amministrazione per  l'incremento di  attività finanziarie</t>
    </r>
    <r>
      <rPr>
        <vertAlign val="superscript"/>
        <sz val="11"/>
        <rFont val="Calibri"/>
        <family val="2"/>
      </rPr>
      <t xml:space="preserve"> (6)</t>
    </r>
  </si>
  <si>
    <t>Fondo pluriennale vincolato per incremento di attività finanziarie  iscritto in entrata</t>
  </si>
  <si>
    <t xml:space="preserve">Entrate titolo 5.00  -  Riduzioni attività finanziarie </t>
  </si>
  <si>
    <t>Spese titolo 3.00 - Incremento attività finanziarie</t>
  </si>
  <si>
    <r>
      <t>Fondo pluriennale vincolato per incremento di attività finanziarie  (di spesa)(</t>
    </r>
    <r>
      <rPr>
        <vertAlign val="superscript"/>
        <sz val="11"/>
        <rFont val="Calibri"/>
        <family val="2"/>
      </rPr>
      <t>4)</t>
    </r>
  </si>
  <si>
    <t>Entrate Titolo 5.01.01 -  Alienazioni  di partecipazioni</t>
  </si>
  <si>
    <t>C/1) Variazioni attività finanziaria - saldo di competenza</t>
  </si>
  <si>
    <t xml:space="preserve">- Risorse accantonate - attività finanziarie stanziate nel bilancio dell'esercizio N  </t>
  </si>
  <si>
    <t xml:space="preserve">- Risorse vincolate - attività finanziarie nel bilancio </t>
  </si>
  <si>
    <t>C/2) Variazioni attività finanziaria - equilibrio di bilancio</t>
  </si>
  <si>
    <t>- Variazione accantonamenti - attività finanziarie effettuata in sede di rendiconto'(+)/(-)</t>
  </si>
  <si>
    <t>C/3) Variazioni attività finanziaria - equilibrio complessivo</t>
  </si>
  <si>
    <t>D/1) RISULTATO DI COMPETENZA (D/1 = A/1 + B/1)</t>
  </si>
  <si>
    <t>D/2) EQUILIBRIO DI BILANCIO (D/2 = A/2 + B/2)</t>
  </si>
  <si>
    <t>D/3) EQUILIBRIO COMPLESSIVO (D/3 = A/3 + B/3)</t>
  </si>
  <si>
    <r>
      <t xml:space="preserve">di cui Disavanzo D/3 da DANC  che non peggiora  il disavanzo di amm. </t>
    </r>
    <r>
      <rPr>
        <vertAlign val="superscript"/>
        <sz val="11"/>
        <rFont val="Calibri"/>
        <family val="2"/>
      </rPr>
      <t>(10)</t>
    </r>
  </si>
  <si>
    <r>
      <t>di cui Disavanzo D/3 da DANC  che  peggiora  il disavanzo di amm.</t>
    </r>
    <r>
      <rPr>
        <vertAlign val="superscript"/>
        <sz val="11"/>
        <rFont val="Calibri"/>
        <family val="2"/>
      </rPr>
      <t xml:space="preserve"> (10)</t>
    </r>
  </si>
  <si>
    <t>Saldo corrente ai fini della copertura degli investimenti pluriennali delle Regioni  a statuto ordinario</t>
  </si>
  <si>
    <r>
      <t>Utilizzo risultato di amministrazione destinato al finanziamento di spese correnti</t>
    </r>
    <r>
      <rPr>
        <sz val="11"/>
        <rFont val="Calibri"/>
        <family val="2"/>
      </rPr>
      <t xml:space="preserve"> RICORRENTI e al rimborso di prestiti al netto del  fondo anticipazione di liquidità  </t>
    </r>
  </si>
  <si>
    <t>Entrate non ricorrenti che non hanno dato copertura a impegni</t>
  </si>
  <si>
    <t>Fondo pluriennale vincolato per spese correnti iscritto in entrata al netto delle componenti non vincolate derivanti dal riaccertamento ord.</t>
  </si>
  <si>
    <r>
      <t xml:space="preserve">- Risorse accantonate  di parte corrente non sanitarie stanziate nel bilancio dell'esercizio N  </t>
    </r>
    <r>
      <rPr>
        <vertAlign val="superscript"/>
        <sz val="11"/>
        <rFont val="Calibri"/>
        <family val="2"/>
      </rPr>
      <t xml:space="preserve">(11) </t>
    </r>
  </si>
  <si>
    <r>
      <t>- Variazione accantonamenti di parte corrente non sanitarie effettuata in sede di rendiconto'(+)/(-)</t>
    </r>
    <r>
      <rPr>
        <vertAlign val="superscript"/>
        <sz val="11"/>
        <rFont val="Calibri"/>
        <family val="2"/>
      </rPr>
      <t>(12)</t>
    </r>
  </si>
  <si>
    <r>
      <t>- Risorse vincolate di parte corrente nel bilancio  non sanitarie</t>
    </r>
    <r>
      <rPr>
        <vertAlign val="superscript"/>
        <sz val="11"/>
        <rFont val="Calibri"/>
        <family val="2"/>
      </rPr>
      <t>(13)</t>
    </r>
  </si>
  <si>
    <t>Entrate titoli 1-2-3 destinate al finanziamento del SSN</t>
  </si>
  <si>
    <t>Spese correnti finanziate da entrate destinate al SSN</t>
  </si>
  <si>
    <t>Equilibrio di parte corrente ai fini della copertura degli investimenti plurien.</t>
  </si>
  <si>
    <r>
      <t xml:space="preserve">Saldo corrente ai fini della copertura degli investimenti pluriennali delle </t>
    </r>
    <r>
      <rPr>
        <b/>
        <sz val="10"/>
        <rFont val="Calibri"/>
        <family val="2"/>
      </rPr>
      <t xml:space="preserve">Autonomie speciali  </t>
    </r>
  </si>
  <si>
    <r>
      <t xml:space="preserve">Utilizzo risultato di amministrazione destinato al finanziamento di spese correnti </t>
    </r>
    <r>
      <rPr>
        <sz val="11"/>
        <rFont val="Calibri"/>
        <family val="2"/>
      </rPr>
      <t xml:space="preserve">ricorrenti </t>
    </r>
    <r>
      <rPr>
        <sz val="11"/>
        <rFont val="Calibri"/>
        <family val="2"/>
      </rPr>
      <t>e al rimborso di prestiti al netto del  fondo anticipazione di liquidità</t>
    </r>
  </si>
  <si>
    <r>
      <t xml:space="preserve">- Risorse accantonate  di parte corrente stanziate nel bilancio dell'esercizio N  </t>
    </r>
    <r>
      <rPr>
        <vertAlign val="superscript"/>
        <sz val="11"/>
        <rFont val="Calibri"/>
        <family val="2"/>
      </rPr>
      <t>(11)</t>
    </r>
  </si>
  <si>
    <r>
      <t>- Variazione accantonamenti di parte corrente  effettuata in sede di rendiconto'(+)/(-)</t>
    </r>
    <r>
      <rPr>
        <vertAlign val="superscript"/>
        <sz val="11"/>
        <rFont val="Calibri"/>
        <family val="2"/>
      </rPr>
      <t>(12)</t>
    </r>
  </si>
  <si>
    <r>
      <t xml:space="preserve">- Risorse vincolate di parte corrente nel bilancio  </t>
    </r>
    <r>
      <rPr>
        <vertAlign val="superscript"/>
        <sz val="11"/>
        <rFont val="Calibri"/>
        <family val="2"/>
      </rPr>
      <t>(13)</t>
    </r>
  </si>
  <si>
    <t>Allegato a) Risultato di amministrazione</t>
  </si>
  <si>
    <t xml:space="preserve">PROSPETTO DIMOSTRATIVO DEL RISULTATO DI AMMINISTRAZIONE riferito al 2022 </t>
  </si>
  <si>
    <t>GESTIONE</t>
  </si>
  <si>
    <t>RESIDUI</t>
  </si>
  <si>
    <t>COMPETENZA</t>
  </si>
  <si>
    <t>TOTALE</t>
  </si>
  <si>
    <t>Fondo cassa al 1° gennaio 2022</t>
  </si>
  <si>
    <t>RISCOSSIONI</t>
  </si>
  <si>
    <t>SALDO DI CASSA AL 31 DICEMBRE 2022</t>
  </si>
  <si>
    <t>PAGAMENTI per azioni esecutive non regolarizzate al 31 dicembre</t>
  </si>
  <si>
    <t>FONDO DI CASSA AL 31 DICEMBRE 2022</t>
  </si>
  <si>
    <t>(=)</t>
  </si>
  <si>
    <t>RESIDUI ATTIVI</t>
  </si>
  <si>
    <t xml:space="preserve">   di cui derivanti da accertamenti di tributi effettuati sulla base della stima del dipartimento delle finanze</t>
  </si>
  <si>
    <t>RESIDUI PASSIVI</t>
  </si>
  <si>
    <r>
      <t xml:space="preserve">FONDO PLURIENNALE VINCOLATO PER SPESE CORRENTI </t>
    </r>
    <r>
      <rPr>
        <vertAlign val="superscript"/>
        <sz val="11"/>
        <rFont val="Calibri"/>
        <family val="2"/>
      </rPr>
      <t>(1)</t>
    </r>
  </si>
  <si>
    <r>
      <t>FONDO PLURIENNALE VINCOLATO PER SPESE IN CONTO CAPITALE</t>
    </r>
    <r>
      <rPr>
        <vertAlign val="superscript"/>
        <sz val="11"/>
        <rFont val="Calibri"/>
        <family val="2"/>
      </rPr>
      <t xml:space="preserve"> (1)</t>
    </r>
  </si>
  <si>
    <r>
      <t>RISULTATO DI AMMINISTRAZIONE AL 31 DICEMBRE 2022  (A)</t>
    </r>
    <r>
      <rPr>
        <b/>
        <vertAlign val="superscript"/>
        <sz val="11"/>
        <rFont val="Calibri"/>
        <family val="2"/>
      </rPr>
      <t>(2)</t>
    </r>
  </si>
  <si>
    <r>
      <t xml:space="preserve">Composizione del risultato di amministrazione  </t>
    </r>
    <r>
      <rPr>
        <b/>
        <sz val="11"/>
        <rFont val="Calibri"/>
        <family val="2"/>
      </rPr>
      <t xml:space="preserve"> al 31 dicembre 2022</t>
    </r>
  </si>
  <si>
    <r>
      <t>Parte accantonata</t>
    </r>
    <r>
      <rPr>
        <sz val="11"/>
        <rFont val="Calibri"/>
        <family val="2"/>
      </rPr>
      <t xml:space="preserve"> </t>
    </r>
    <r>
      <rPr>
        <b/>
        <vertAlign val="superscript"/>
        <sz val="11"/>
        <rFont val="Calibri"/>
        <family val="2"/>
      </rPr>
      <t>(3)</t>
    </r>
  </si>
  <si>
    <r>
      <t xml:space="preserve">Fondo crediti di dubbia esigibilità al 31/12/2022 </t>
    </r>
    <r>
      <rPr>
        <b/>
        <vertAlign val="superscript"/>
        <sz val="11"/>
        <rFont val="Calibri"/>
        <family val="2"/>
      </rPr>
      <t>(4)</t>
    </r>
  </si>
  <si>
    <r>
      <t xml:space="preserve">Accantonamento residui perenti al 31/12/2022 (solo per le regioni) </t>
    </r>
    <r>
      <rPr>
        <vertAlign val="superscript"/>
        <sz val="11"/>
        <rFont val="Calibri"/>
        <family val="2"/>
      </rPr>
      <t xml:space="preserve"> </t>
    </r>
    <r>
      <rPr>
        <b/>
        <vertAlign val="superscript"/>
        <sz val="11"/>
        <rFont val="Calibri"/>
        <family val="2"/>
      </rPr>
      <t>(5)</t>
    </r>
  </si>
  <si>
    <t>Fondo anticipazioni liquidità</t>
  </si>
  <si>
    <t>Fondo  perdite società partecipate</t>
  </si>
  <si>
    <r>
      <t xml:space="preserve">Fondo contenzioso </t>
    </r>
    <r>
      <rPr>
        <sz val="11"/>
        <rFont val="Calibri"/>
        <family val="2"/>
      </rPr>
      <t xml:space="preserve"> </t>
    </r>
    <r>
      <rPr>
        <vertAlign val="superscript"/>
        <sz val="11"/>
        <rFont val="Calibri"/>
        <family val="2"/>
      </rPr>
      <t>(5)</t>
    </r>
  </si>
  <si>
    <r>
      <t>Fondi speciali per il finanziamento dei nuovi provvedimenti legislativi del Consiglio regionale per spesa corrente</t>
    </r>
    <r>
      <rPr>
        <sz val="11"/>
        <rFont val="Calibri"/>
        <family val="2"/>
      </rPr>
      <t xml:space="preserve"> in corso di approvazione - art. 49 comma 5 del d.lgs.118/2011  </t>
    </r>
  </si>
  <si>
    <r>
      <t>Fondi speciali per il finanziamento dei nuovi provvedimenti legislativi del Consiglio regionale per spesa in conto capitale</t>
    </r>
    <r>
      <rPr>
        <sz val="11"/>
        <rFont val="Calibri"/>
        <family val="2"/>
      </rPr>
      <t xml:space="preserve"> in corso di approvazione - art. 49 comma 5 del d.lgs.118/2011  </t>
    </r>
  </si>
  <si>
    <t>Totale parte accantonata (B)</t>
  </si>
  <si>
    <t xml:space="preserve">Parte vincolata </t>
  </si>
  <si>
    <r>
      <t>Vincoli derivanti da leggi e dai principi contabili</t>
    </r>
    <r>
      <rPr>
        <sz val="11"/>
        <rFont val="Calibri"/>
        <family val="2"/>
      </rPr>
      <t xml:space="preserve">  </t>
    </r>
  </si>
  <si>
    <r>
      <t xml:space="preserve">Vincolti derivanti da trasferimenti di cui all'art. 5 bis L.r. 4/2008 "Osservatorio legislativo interregionale" </t>
    </r>
    <r>
      <rPr>
        <sz val="11"/>
        <rFont val="Calibri"/>
        <family val="2"/>
      </rPr>
      <t xml:space="preserve">  </t>
    </r>
  </si>
  <si>
    <r>
      <t xml:space="preserve">Vincolti derivanti da trasferimenti </t>
    </r>
    <r>
      <rPr>
        <sz val="11"/>
        <rFont val="Calibri"/>
        <family val="2"/>
      </rPr>
      <t xml:space="preserve">quota trasferimenti a copertura della spesa del coordinamento delle biblioteche e strutture documentarie della Regione Toscana - rete Cobire  </t>
    </r>
  </si>
  <si>
    <t xml:space="preserve">Vincoli derivanti dalla contrazione di mutui </t>
  </si>
  <si>
    <t xml:space="preserve">Vincoli formalmente attribuiti dall'ente </t>
  </si>
  <si>
    <t xml:space="preserve">Altri vincoli attribuiti dall'Ente  </t>
  </si>
  <si>
    <t>Totale parte vincolata ( C)</t>
  </si>
  <si>
    <t xml:space="preserve">Parte destinata agli investimenti  </t>
  </si>
  <si>
    <t>Totale parte destinata agli investimenti ( D)</t>
  </si>
  <si>
    <t>Totale parte disponibile (E=A-B-C-D)</t>
  </si>
  <si>
    <r>
      <t>F) di cui Disavanzo da debito autorizzato e non contratto</t>
    </r>
    <r>
      <rPr>
        <vertAlign val="superscript"/>
        <sz val="11"/>
        <rFont val="Calibri"/>
        <family val="2"/>
      </rPr>
      <t>(6)</t>
    </r>
  </si>
  <si>
    <r>
      <t xml:space="preserve">Se E è negativo, tale importo è iscritto tra le spese del bilancio di previsione  come disavanzo da ripianare </t>
    </r>
    <r>
      <rPr>
        <b/>
        <vertAlign val="superscript"/>
        <sz val="11"/>
        <rFont val="Calibri"/>
        <family val="2"/>
      </rPr>
      <t>(6)</t>
    </r>
  </si>
  <si>
    <t>(1)</t>
  </si>
  <si>
    <t>Indicare l'importo del fondo pluriennale vincolato  risultante dal conto del bilancio (in spesa).</t>
  </si>
  <si>
    <t>(2)</t>
  </si>
  <si>
    <t>Se negativo, le regioni indicano in nota la quota del disavanzo corrispondente al debito autorizzato e non contratto, distintamente da quella derivante dalla gestione ordinaria.</t>
  </si>
  <si>
    <t>(3)</t>
  </si>
  <si>
    <t>Non comprende il fondo pluriennale vincolato.</t>
  </si>
  <si>
    <t>(4)</t>
  </si>
  <si>
    <t xml:space="preserve">Indicare l'importo del  Fondo crediti di dubbia esigibilità risultante dall'allegato 8 c) </t>
  </si>
  <si>
    <t>(5)</t>
  </si>
  <si>
    <t>Solo per le regioni Indicare l'importo dell'accantonamento per residui perenti al 31 dicembre ……</t>
  </si>
  <si>
    <t>(6)</t>
  </si>
  <si>
    <r>
      <t xml:space="preserve">Solo per le Regioni e le Province autonome. </t>
    </r>
    <r>
      <rPr>
        <sz val="11"/>
        <rFont val="Calibri"/>
        <family val="2"/>
      </rPr>
      <t xml:space="preserve"> In caso di risultato negativo, le regioni iscrivono nel passivo del bilancio distintamente il disavanzo di amministrazione da ripianare (lettera E al netto della lettera F) e il disavanzo derivante da debito autorizzato e non contratto (lettera F).</t>
    </r>
  </si>
  <si>
    <t>Allegato     Risultato di amministrazione - quote accantonate</t>
  </si>
  <si>
    <t>ELENCO ANALITICO DELLE RISORSE ACCANTONATE NEL RISULTATO DI AMMINISTRAZIONE (*)</t>
  </si>
  <si>
    <t xml:space="preserve">Capitolo di spesa </t>
  </si>
  <si>
    <t>descrizione</t>
  </si>
  <si>
    <r>
      <t>Risorse accantonate  al 1/1/ 2022</t>
    </r>
    <r>
      <rPr>
        <b/>
        <vertAlign val="superscript"/>
        <sz val="12"/>
        <color indexed="8"/>
        <rFont val="Times New Roman"/>
        <family val="1"/>
      </rPr>
      <t>5</t>
    </r>
  </si>
  <si>
    <r>
      <t>Risorse accantonate applicate al bilancio
dell'esercizio  2022 (con segno -</t>
    </r>
    <r>
      <rPr>
        <b/>
        <vertAlign val="superscript"/>
        <sz val="11"/>
        <color indexed="8"/>
        <rFont val="Times New Roman"/>
        <family val="1"/>
      </rPr>
      <t>1</t>
    </r>
    <r>
      <rPr>
        <b/>
        <sz val="11"/>
        <color indexed="8"/>
        <rFont val="Times New Roman"/>
        <family val="1"/>
      </rPr>
      <t>)</t>
    </r>
  </si>
  <si>
    <t>Risorse accantonate  stanziate nella spesa del bilancio dell'esercizio 2022</t>
  </si>
  <si>
    <r>
      <t>Variazione accantonamenti effettuata in sede di rendiconto
 (con segno +/-</t>
    </r>
    <r>
      <rPr>
        <b/>
        <vertAlign val="superscript"/>
        <sz val="12"/>
        <color indexed="8"/>
        <rFont val="Times New Roman"/>
        <family val="1"/>
      </rPr>
      <t>2</t>
    </r>
    <r>
      <rPr>
        <b/>
        <sz val="12"/>
        <color indexed="8"/>
        <rFont val="Times New Roman"/>
        <family val="1"/>
      </rPr>
      <t>)</t>
    </r>
  </si>
  <si>
    <t>Risorse accantonate nel risultato di amministrazione
al 31/12/ 2022</t>
  </si>
  <si>
    <t>(a)</t>
  </si>
  <si>
    <t>(b)</t>
  </si>
  <si>
    <t>(c)</t>
  </si>
  <si>
    <t>(d)</t>
  </si>
  <si>
    <t>(e)=(a)+(b)+( c)+(d)</t>
  </si>
  <si>
    <t xml:space="preserve">Fondo anticipazioni liquidità </t>
  </si>
  <si>
    <t xml:space="preserve">Totale Fondo anticipazioni liquidità </t>
  </si>
  <si>
    <t>Totale Fondo  perdite società partecipate</t>
  </si>
  <si>
    <t>Fondo rischi da contenzioso</t>
  </si>
  <si>
    <t>Fondo rischi da contenzioso - irap</t>
  </si>
  <si>
    <r>
      <t>Totale Fondo conte</t>
    </r>
    <r>
      <rPr>
        <sz val="12"/>
        <color indexed="10"/>
        <rFont val="Times New Roman"/>
        <family val="1"/>
      </rPr>
      <t>n</t>
    </r>
    <r>
      <rPr>
        <sz val="12"/>
        <color indexed="8"/>
        <rFont val="Times New Roman"/>
        <family val="1"/>
      </rPr>
      <t>zioso</t>
    </r>
  </si>
  <si>
    <r>
      <t>Fondo crediti di dubbia esigibilità</t>
    </r>
    <r>
      <rPr>
        <vertAlign val="superscript"/>
        <sz val="12"/>
        <color indexed="8"/>
        <rFont val="Times New Roman"/>
        <family val="1"/>
      </rPr>
      <t>(3)</t>
    </r>
  </si>
  <si>
    <t xml:space="preserve">Totale Fondo crediti di dubbia esigibilità </t>
  </si>
  <si>
    <t>Fondo garanzia debiti commerciali</t>
  </si>
  <si>
    <t>Totale Fondo garanzia debiti commerciali</t>
  </si>
  <si>
    <t xml:space="preserve">Accantonamento residui perenti (solo per le regioni)  </t>
  </si>
  <si>
    <t xml:space="preserve">Totale Accantonamento residui perenti  (solo per le regioni)  </t>
  </si>
  <si>
    <r>
      <t>Altri accantonamenti</t>
    </r>
    <r>
      <rPr>
        <vertAlign val="superscript"/>
        <sz val="12"/>
        <color indexed="8"/>
        <rFont val="Times New Roman"/>
        <family val="1"/>
      </rPr>
      <t>(4)</t>
    </r>
  </si>
  <si>
    <t xml:space="preserve">Fondo speciale per finanziamento nuovi provvedimenti legislativi del consiglio in corso di approvazione art 49 c.5 d.lgs 118/2011- spesa corrente   </t>
  </si>
  <si>
    <t>Fondo speciale per finanziamento nuovi provvedimenti legislativi del consiglio in corso di approvazione art 49 c.5 d.lgs 118/2011- spese investimento</t>
  </si>
  <si>
    <t xml:space="preserve">Fondo speciale per finanziamento nuovi provvedimenti legislativi del consiglio regionale - spese correnti  - avanzo  </t>
  </si>
  <si>
    <t xml:space="preserve">Fondo speciale per finanziamento nuovi provvedimenti legislativi del consiglio regionale - spesa investimento  - avanzo  </t>
  </si>
  <si>
    <t xml:space="preserve">Fondo speciale per finanziamento nuovi provvedimenti legislativi del consiglio regionale - spesa corrente - puro </t>
  </si>
  <si>
    <t>Totale Altri accantonamenti</t>
  </si>
  <si>
    <t xml:space="preserve">Totale </t>
  </si>
  <si>
    <t>(*) Le modalità di compilazione delle singole voci del prospetto sono descritte nel paragrafo 13.7.1 del principio applicato della programmazione</t>
  </si>
  <si>
    <r>
      <t>(1)</t>
    </r>
    <r>
      <rPr>
        <i/>
        <sz val="7"/>
        <color indexed="8"/>
        <rFont val="Times New Roman"/>
        <family val="1"/>
      </rPr>
      <t xml:space="preserve">   </t>
    </r>
    <r>
      <rPr>
        <i/>
        <sz val="12"/>
        <color indexed="8"/>
        <rFont val="Times New Roman"/>
        <family val="1"/>
      </rPr>
      <t>Indicare, con il segno (-), l’utilizzo dei fondi accantonati attraverso l'applicazione in bilancio della corrispondente quota del risultato di amministrazione.</t>
    </r>
  </si>
  <si>
    <r>
      <t>(2)  Indicare con il segno (+) i maggiori accantonamenti nel risultato di amministrazione effettuati in sede di predisposizione del rendiconto, e con il segno (-) ,</t>
    </r>
    <r>
      <rPr>
        <b/>
        <i/>
        <sz val="12"/>
        <color indexed="8"/>
        <rFont val="Times New Roman"/>
        <family val="1"/>
      </rPr>
      <t xml:space="preserve"> le riduzioni </t>
    </r>
    <r>
      <rPr>
        <i/>
        <sz val="12"/>
        <color indexed="8"/>
        <rFont val="Times New Roman"/>
        <family val="1"/>
      </rPr>
      <t>degli accantonamenti effettuati in sede di predisposizione del rendiconto.</t>
    </r>
  </si>
  <si>
    <t>(3) Con riferimento ai capitoli di bilancio riguardanti il FCDE, devono essere  preliminarmente valorizzate le colonne (a) e (e) nelle quali devono essere indicate rispettivamente le quote accantonate nel risultato di amministrazione degli esercizi (N-1) e (N) determinate nel rispetto dei principi contabili. Successivamente sono valorizzati gli importi di cui alla lettera (b), che corrispondono alla quota del risultato di amministrazione applicata al bilancio N per le rispettive quote del FCDE. 
Se l'importo della colonna (e) è minore della somma algebrica delle colonne (a) +(b), la differenza è iscritta con il segno (-) nella colonna (d).
Se l'importo della colonna (e) è maggiore della somma algebrica delle colonne (a)+(b), la differenza è iscritta con il segno (+) nella colonna (c) entro il limite dell'importo stanziato in bilancio per il FCDE  (previsione definitiva). Se lo stanziamento di bilancio non è capiente, la differenza è iscritta nella colonna (d) con il segno (+).</t>
  </si>
  <si>
    <r>
      <t>(4)</t>
    </r>
    <r>
      <rPr>
        <i/>
        <sz val="7"/>
        <color indexed="8"/>
        <rFont val="Times New Roman"/>
        <family val="1"/>
      </rPr>
      <t> </t>
    </r>
    <r>
      <rPr>
        <i/>
        <sz val="12"/>
        <color indexed="8"/>
        <rFont val="Times New Roman"/>
        <family val="1"/>
      </rPr>
      <t>I fondi di riserva e i fondi speciali non confluiscono nella quota accantonata del risultato di amministrazione.</t>
    </r>
  </si>
  <si>
    <r>
      <t>(5)</t>
    </r>
    <r>
      <rPr>
        <i/>
        <sz val="7"/>
        <color indexed="8"/>
        <rFont val="Times New Roman"/>
        <family val="1"/>
      </rPr>
      <t> </t>
    </r>
    <r>
      <rPr>
        <i/>
        <sz val="12"/>
        <color indexed="8"/>
        <rFont val="Times New Roman"/>
        <family val="1"/>
      </rPr>
      <t>In caso di revisione della composizione del risultato di amministrazione all'inizio dell'esercizio (vincolati, accantonati e destinati agli investimenti) i dati della colonna 1 possono non corrispondere con i dati dell'ultima colonna del prospetto a/1 del rendiconto dell'esercizio precedente.</t>
    </r>
  </si>
  <si>
    <t>Allegato a/2)  Risultato di amministrazione - quote vincolate</t>
  </si>
  <si>
    <t xml:space="preserve">Cap.  di entrata </t>
  </si>
  <si>
    <t>Descr.</t>
  </si>
  <si>
    <t>Capitolo di spesa correlato</t>
  </si>
  <si>
    <r>
      <t>Risorse vinc.  nel risultato di amministrazione
al 1/1/ 2022</t>
    </r>
    <r>
      <rPr>
        <b/>
        <vertAlign val="superscript"/>
        <sz val="16"/>
        <rFont val="Times New Roman"/>
        <family val="1"/>
      </rPr>
      <t>1</t>
    </r>
  </si>
  <si>
    <t>Risorse vincolate applicate al bilancio
dell'esercizio 2022</t>
  </si>
  <si>
    <t>Entrate vincolate accertate nell'esercizio 2022</t>
  </si>
  <si>
    <t xml:space="preserve">Impegni eserc. 2022 finanziati da entrate vincolate accertate nell'esercizio o da quote vincolate del risultato di amministrazione </t>
  </si>
  <si>
    <t>Fondo plur. vinc.  al 31/12/2022 finanziato da entrate vincolate accertate nell'esercizio o da quote vincolate del risultato di amministrazione</t>
  </si>
  <si>
    <t>Cancellazione di residui attivi vincolatii o eliminazione del vincolo su quote del risultato di amministrazione (+) e cancellazione di residui passivi finanziati da risorse vincolate (-) (gestione dei residui):</t>
  </si>
  <si>
    <t>Cancellazione nell'esercizio 2022 di impegni finanziati dal fondo pluriennale vincolato dopo l'approvazione del rendiconto dell'esercizio 2021 non reimpegnati nell'esercizio 2022</t>
  </si>
  <si>
    <t>Risorse vincolate nel bilancio al 31/12/2022</t>
  </si>
  <si>
    <t>Risorse vincolate nel risultato di amministrazione al 31/12/2022</t>
  </si>
  <si>
    <t>(e)</t>
  </si>
  <si>
    <t>(f)</t>
  </si>
  <si>
    <t xml:space="preserve">g) </t>
  </si>
  <si>
    <t>(h)=(b)+(c)-(d)-(e)+(g)</t>
  </si>
  <si>
    <t>(i)=(a) +(c) -( d)-(e)-(f)+(g)</t>
  </si>
  <si>
    <t>Vincoli derivanti dalla legge</t>
  </si>
  <si>
    <t>Trasferimenti per funzioni delegate al Corecom - puro</t>
  </si>
  <si>
    <t>vari</t>
  </si>
  <si>
    <t>Spese per funzione delegate al Corecom competenza</t>
  </si>
  <si>
    <t>Trasferimenti per funzioni delegate al Corecom avanzo cap 14</t>
  </si>
  <si>
    <t>Spese per funzione delegate al Corecom avanzo</t>
  </si>
  <si>
    <t>Totale vincoli derivanti dalla legge (l/1)</t>
  </si>
  <si>
    <t>Vincoli derivanti da Trasferimenti</t>
  </si>
  <si>
    <t>Trasferimenti dalle regioni per adesione osservatorio legislativo interregionale - parte corrente</t>
  </si>
  <si>
    <t>Spese per il funzionamento dell'osservatorio legislativo competenza</t>
  </si>
  <si>
    <t>Trasferimento dalla conferenza presidenti assemblee legislative regioni e province autonome per adesione osservatorio legislativo interregionale</t>
  </si>
  <si>
    <t>2010 e 2006 e 4006</t>
  </si>
  <si>
    <t>Trasferimenti dalle regioni e Conferenza per adesione osservatorio legislativo interregionale avanzo cap 15</t>
  </si>
  <si>
    <t>Trasferimento risorse da agenzie e enti della rete cobire avanzo capitolo 16</t>
  </si>
  <si>
    <t xml:space="preserve">Acquisto risorse digitali condivise con cobire - risorse vincolate   avanzo                                                                                                                                                                                                                                      </t>
  </si>
  <si>
    <t>Trasferimento risorse da agenzie e enti della rete cobire</t>
  </si>
  <si>
    <t xml:space="preserve">Acquisto risorse digitali condivise con cobire - risorse vincolate   competenza                                                                                                                                                                                                                                      </t>
  </si>
  <si>
    <t>Totale vincoli derivanti da trasferimenti (l/2)</t>
  </si>
  <si>
    <t>Vincoli derivanti da finanziamenti</t>
  </si>
  <si>
    <t>Totale vincoli derivanti da finanziamenti (l/3)</t>
  </si>
  <si>
    <t>Vincoli formalmente attribuiti dall'ente</t>
  </si>
  <si>
    <t>Totale vincoli formalmente attribuiti dall'ente (l/4)</t>
  </si>
  <si>
    <t>Altri vincoli</t>
  </si>
  <si>
    <t xml:space="preserve">Fondo oneri ex art. 27-ter legge regione toscana n. 3/2009 </t>
  </si>
  <si>
    <t xml:space="preserve">Fondo oneri di cui all'art 27 ter l.r. 3/2009 per fronteggiare emergenze sociali </t>
  </si>
  <si>
    <t>Totale altri vincoli  (l/5)</t>
  </si>
  <si>
    <r>
      <t>Totale risorse vincolate</t>
    </r>
    <r>
      <rPr>
        <b/>
        <vertAlign val="superscript"/>
        <sz val="16"/>
        <rFont val="Times New Roman"/>
        <family val="1"/>
      </rPr>
      <t xml:space="preserve"> </t>
    </r>
    <r>
      <rPr>
        <b/>
        <sz val="16"/>
        <rFont val="Times New Roman"/>
        <family val="1"/>
      </rPr>
      <t xml:space="preserve"> (l=l/1+l/2+l/3+l/4+l/5)</t>
    </r>
  </si>
  <si>
    <t>Totale quote accantonate riguardanti le risorse vincolate da legge (m/1)</t>
  </si>
  <si>
    <t>Totale quote accantonate riguardanti le risorse vincolate da trasferimenti (m/2)</t>
  </si>
  <si>
    <t>Totale quote accantonate riguardanti le risorse vincolate da finanziamenti (m/3)</t>
  </si>
  <si>
    <t>Totale quote accantonate riguardanti le risorse vincolate dall'ente  (m/4)</t>
  </si>
  <si>
    <t>Totale quote accantonate riguardanti le risorse vincolate da altro (m/5)</t>
  </si>
  <si>
    <t>Totale quote accantonate riguardanti le risorse vincolate  (m=m/1+m/2+m/3+m/4+m/5))</t>
  </si>
  <si>
    <t>Totale risorse vincolate da legge al netto  di quelle che sono state oggetto di accantonamenti (n/1=l/1-m/1)</t>
  </si>
  <si>
    <t>Totale risorse vincolate da trasferimenti al netto di quelle che sono state oggetto di accantonamenti (n/2=l/2-m/2)</t>
  </si>
  <si>
    <t>Totale risorse vincolate da finanziamenti al netto di quelle che sono state oggetto di accantonamenti (n/3=l/3-m/3)</t>
  </si>
  <si>
    <t>Totale risorse vincolate dall'Ente al netto di quelle che sono state oggetto di accantonamenti (n/4=l/4-m/4)</t>
  </si>
  <si>
    <t>Totale risorse vincolate da altro al netto di quelle che sono state oggetto di accantonamenti (n/5=l/5-m5)</t>
  </si>
  <si>
    <t>Totale risorse vincolate al netto di quelle che sono state oggetto di accantonamenti (n=l-m)</t>
  </si>
  <si>
    <t>(*) Le modalità di compilazione delle singole voci del prospetto sono descritte nel paragrafo 13.7.2 del principio applicato della programmazione</t>
  </si>
  <si>
    <t>(1) In caso di revisione della composizione del risultato di amministrazione all'inizio dell'esercizio (vincolati, accantonati e destinati agli investimenti) i dati della colonna 1 possono non corrispondere con i dati dell'ultima colonna del prospetto a/2 del rendiconto dell'esercizio precedente.</t>
  </si>
  <si>
    <t>(2) Esclusa la cancellazione di residui attivi non compresi nella quota vincolata del risultato di amministrazione dell'esercizio precedente (ad es. i residui attivi vincolati che hanno finanziato impegni).</t>
  </si>
  <si>
    <t>Allegato a/3)  Risultato di amministrazione - quote destinate</t>
  </si>
  <si>
    <t>ELENCO ANALITICO DELLE RISORSE DESTINATE AGLI INVESTIMENTI  NEL RISULTATO DI AMMINISTRAZIONE (*)</t>
  </si>
  <si>
    <t>Capitolo di entrata</t>
  </si>
  <si>
    <t>Descriz.</t>
  </si>
  <si>
    <t>Capitolo di spesa</t>
  </si>
  <si>
    <r>
      <t>Risorse destinate agli investim. 
al 1/1/ 2022</t>
    </r>
    <r>
      <rPr>
        <b/>
        <vertAlign val="superscript"/>
        <sz val="14"/>
        <rFont val="Times New Roman"/>
        <family val="1"/>
      </rPr>
      <t>1</t>
    </r>
  </si>
  <si>
    <t xml:space="preserve">Entrate destinate agli investimenti accertate nell'esercizio 2022 </t>
  </si>
  <si>
    <r>
      <t>Impegni  eserc. N finanziati da entrate destinate accertate nell'esercizio o da quote destinate  del risultato di amministrazione</t>
    </r>
    <r>
      <rPr>
        <b/>
        <vertAlign val="superscript"/>
        <sz val="14"/>
        <rFont val="Times New Roman"/>
        <family val="1"/>
      </rPr>
      <t xml:space="preserve">2  </t>
    </r>
    <r>
      <rPr>
        <b/>
        <vertAlign val="superscript"/>
        <sz val="22"/>
        <rFont val="Times New Roman"/>
        <family val="1"/>
      </rPr>
      <t xml:space="preserve">  
 </t>
    </r>
  </si>
  <si>
    <t xml:space="preserve">Fondo plurien. vinc.  al 31/12/2022 finanziato da entrate destinate accertate nell'esercizio o da quote destinate  del risultato di amministrazione  </t>
  </si>
  <si>
    <r>
      <t>Cancellazione di residui attivi costituiti da risorse destinate agli investimenti</t>
    </r>
    <r>
      <rPr>
        <b/>
        <vertAlign val="superscript"/>
        <sz val="14"/>
        <rFont val="Times New Roman"/>
        <family val="1"/>
      </rPr>
      <t>3</t>
    </r>
    <r>
      <rPr>
        <b/>
        <sz val="14"/>
        <rFont val="Times New Roman"/>
        <family val="1"/>
      </rPr>
      <t xml:space="preserve">  o eliminazione della destinazione  su quote del risultato di amministrazione (+) e cancellazione di residui passivi finanziati da risorse destinate agli investimenti (-) (gestione dei residui)</t>
    </r>
  </si>
  <si>
    <t>Risorse destinate agli investim. al 31/12/ 2022</t>
  </si>
  <si>
    <r>
      <t>(</t>
    </r>
    <r>
      <rPr>
        <i/>
        <strike/>
        <sz val="14"/>
        <rFont val="Times New Roman"/>
        <family val="1"/>
      </rPr>
      <t>f</t>
    </r>
    <r>
      <rPr>
        <i/>
        <sz val="14"/>
        <rFont val="Times New Roman"/>
        <family val="1"/>
      </rPr>
      <t>)=(a) +(b) - ( c)-(d)-(e)</t>
    </r>
  </si>
  <si>
    <t>Trasferimenti dal bilancio regionale parte capitale - contributi agli investimenti - avanzo cap 7</t>
  </si>
  <si>
    <t>Spese destinate agli investimenti avanzo</t>
  </si>
  <si>
    <t>4003  4008</t>
  </si>
  <si>
    <t>Trasferimenti dal bilancio regionale parte capitale - contributi agli investimenti</t>
  </si>
  <si>
    <t>Spese destinate agli investimenti competenza puro</t>
  </si>
  <si>
    <t>Totale quote accantonate nel risultato di amministrazione riguardanti  le risorse destinate agli investimenti (g)</t>
  </si>
  <si>
    <t xml:space="preserve">Totale risorse destinate nel risultato di amministrazione al netto di quelle che sono state oggetto di accantonamenti (h = Totale f - g) </t>
  </si>
  <si>
    <t>(*) Le modalità di compilazione delle singole voci del prospetto sono descritte nel paragrafo 13.7.3 del principio applicato della programmazione</t>
  </si>
  <si>
    <r>
      <t>(1)</t>
    </r>
    <r>
      <rPr>
        <i/>
        <sz val="14"/>
        <color indexed="8"/>
        <rFont val="Times New Roman"/>
        <family val="1"/>
      </rPr>
      <t> In caso di revisione della composizione del risultato di amministrazione all'inizio dell'esercizio (vincolati, accantonati e destinati agli investimenti) i dati della colonna 1 possono non corrispondere con i dati dell'ultima colonna del prospetto a/3 del rendiconto dell'esercizio precedente</t>
    </r>
  </si>
  <si>
    <r>
      <t>(2)</t>
    </r>
    <r>
      <rPr>
        <i/>
        <sz val="14"/>
        <color indexed="8"/>
        <rFont val="Times New Roman"/>
        <family val="1"/>
      </rPr>
      <t xml:space="preserve"> Comprende le eventuali  cancellazioni di impegni imputati all’esercizio N, finanziati dal fondo pluriennale vincolato costituito da  risorse destinate agli investimenti, non reimpegnate nell’esercizio N, se la cancellazione è effettuata dopo l’approvazione del rendicontodell’esercizio N-1 
</t>
    </r>
  </si>
  <si>
    <t>(3) Esclusa la cancellazione di residui attivi non compresi nella quota del risultato di amministrazione dell'esercizio precedente destinata agli investimenti  (ad es. i residui attivi destinati agli investimenti che hanno finanziato impegni).</t>
  </si>
  <si>
    <t>Allegato al Rendiconto  2022 -  Fondo pluriennale vincolato</t>
  </si>
  <si>
    <r>
      <rPr>
        <b/>
        <sz val="28"/>
        <color indexed="10"/>
        <rFont val="Calibri"/>
        <family val="2"/>
      </rPr>
      <t xml:space="preserve"> </t>
    </r>
    <r>
      <rPr>
        <b/>
        <sz val="16"/>
        <rFont val="Calibri"/>
        <family val="2"/>
      </rPr>
      <t xml:space="preserve"> COMPOSIZIONE PER MISSIONI E PROGRAMMI DEL FONDO PLURIENNALE VINCOLATO DELL'ESERCIZIO 2022 DI RIFERIMENTO DEL BILANCIO </t>
    </r>
  </si>
  <si>
    <t>MISSIONI E PROGRAMMI</t>
  </si>
  <si>
    <t>Fondo pluriennale vincolato al 
31 dicembre dell'esercizio 2016 ORIGINALE EX FPV Bilancio 2016-2018</t>
  </si>
  <si>
    <t>Fondo pluriennale vincolato al 
31 dicembre dell'esercizio 2021</t>
  </si>
  <si>
    <t>Spese impegnate negli esercizi precedenti e imputate all'esercizio 2022 e coperte dal fondo pluriennale vincolato</t>
  </si>
  <si>
    <t>Riaccertamento degli impegni di cui alla lettera b) effettuata nel corso dell'eserczio 2022 (cd. economie di impegno)</t>
  </si>
  <si>
    <t>Riaccertamento degli impegni di cui alla lettera b) effettuata nel corso dell'eserczio 2022 (cd. economie di impegno) su impegni pluriennali finanziati dal FPV e imputati agli esercizi successivi  a 2022</t>
  </si>
  <si>
    <t>Quota del fondo pluriennale vincolato al 31 dicembre dell'esercizio 2022 rinviata all'esercizio 2023 e successivi</t>
  </si>
  <si>
    <t>Spese impegnate nell'esercizio 2022 con imputazione all'esercizio 2023 e coperte dal fondo pluriennale vincolato</t>
  </si>
  <si>
    <t>Spese impegnate nell'esercizio 2022 con imputazione all'esercizio 2024 e coperte dal fondo pluriennale vincolato</t>
  </si>
  <si>
    <t>Spese impegnate nell'esercizio 2022 con imputazione a esercizi successivi a quelli considerati nel bilancio pluriennale (anno 2025 e oltre) e coperte dal fondo pluriennale vincolato</t>
  </si>
  <si>
    <t>Fondo pluriennale vincolato al 31 dicembre dell'esercizio 2022</t>
  </si>
  <si>
    <t xml:space="preserve">(x) </t>
  </si>
  <si>
    <t xml:space="preserve">(y) </t>
  </si>
  <si>
    <t>( c)  = (a) - (b)-(x)-(y)</t>
  </si>
  <si>
    <t>(g) = ( c) + (d) + (e) + (f)</t>
  </si>
  <si>
    <t>01</t>
  </si>
  <si>
    <r>
      <t>MISSIONE 1 - Servizi istituzionali,  generali e di gestione</t>
    </r>
    <r>
      <rPr>
        <b/>
        <i/>
        <strike/>
        <sz val="16"/>
        <rFont val="Calibri"/>
        <family val="2"/>
      </rPr>
      <t xml:space="preserve"> </t>
    </r>
  </si>
  <si>
    <t>02</t>
  </si>
  <si>
    <t xml:space="preserve">Segreteria generale </t>
  </si>
  <si>
    <t>03</t>
  </si>
  <si>
    <t xml:space="preserve">Gestione economica, finanziaria,  programmazione, provveditorato </t>
  </si>
  <si>
    <t>04</t>
  </si>
  <si>
    <t>Gestione delle entrate tributarie e servizi fiscali</t>
  </si>
  <si>
    <t>05</t>
  </si>
  <si>
    <t>06</t>
  </si>
  <si>
    <t>07</t>
  </si>
  <si>
    <t>Elezioni e consultazioni popolari - Anagrafe e stato civile</t>
  </si>
  <si>
    <t>08</t>
  </si>
  <si>
    <t xml:space="preserve">  Statistica e sistemi informativi</t>
  </si>
  <si>
    <t>09</t>
  </si>
  <si>
    <t>Assistenza tecnico-amministrativa agli enti locali</t>
  </si>
  <si>
    <t>10</t>
  </si>
  <si>
    <t>11</t>
  </si>
  <si>
    <t>12</t>
  </si>
  <si>
    <r>
      <t xml:space="preserve">Politica regionale unitaria per i servizi istituzionali, generali e di gestione </t>
    </r>
    <r>
      <rPr>
        <i/>
        <sz val="16"/>
        <rFont val="Calibri"/>
        <family val="2"/>
      </rPr>
      <t>(solo per le Regioni)</t>
    </r>
  </si>
  <si>
    <t>TOTALE MISSIONE 1 - Servizi istituzionali e generali, di gestione e di controllo</t>
  </si>
  <si>
    <t>MISSIONE 2 - Giustizia</t>
  </si>
  <si>
    <t>Uffici giudiziari</t>
  </si>
  <si>
    <t>Casa circondariale e altri servizi</t>
  </si>
  <si>
    <r>
      <t xml:space="preserve">Politica regionale unitaria per la giustizia 
</t>
    </r>
    <r>
      <rPr>
        <i/>
        <sz val="16"/>
        <rFont val="Calibri"/>
        <family val="2"/>
      </rPr>
      <t>(solo per le Regioni)</t>
    </r>
  </si>
  <si>
    <t>TOTALE MISSIONE 2 - Giustizia</t>
  </si>
  <si>
    <t>MISSIONE 3 - Ordine pubblico e sicurezza</t>
  </si>
  <si>
    <t>Polizia locale e amministrativa</t>
  </si>
  <si>
    <t xml:space="preserve">02 </t>
  </si>
  <si>
    <t>Sistema integrato di sicurezza urbana</t>
  </si>
  <si>
    <r>
      <t xml:space="preserve">Politica regionale unitaria per l'ordine pubblico e la sicurezza </t>
    </r>
    <r>
      <rPr>
        <i/>
        <sz val="16"/>
        <rFont val="Calibri"/>
        <family val="2"/>
      </rPr>
      <t>(solo per le Regioni)</t>
    </r>
  </si>
  <si>
    <t>TOTALE MISSIONE 3 - Ordine pubblico e sicurezza</t>
  </si>
  <si>
    <t>MISSIONE 4 - Istruzione e diritto allo studio</t>
  </si>
  <si>
    <r>
      <rPr>
        <strike/>
        <sz val="16"/>
        <rFont val="Calibri"/>
        <family val="2"/>
      </rPr>
      <t>a</t>
    </r>
    <r>
      <rPr>
        <sz val="16"/>
        <rFont val="Calibri"/>
        <family val="2"/>
      </rPr>
      <t xml:space="preserve"> Istruzione prescolastica</t>
    </r>
  </si>
  <si>
    <t>Altri ordini di istruzione non universitaria</t>
  </si>
  <si>
    <r>
      <t xml:space="preserve">Edilizia scolastica </t>
    </r>
    <r>
      <rPr>
        <i/>
        <sz val="16"/>
        <rFont val="Calibri"/>
        <family val="2"/>
      </rPr>
      <t>(solo per le Regioni)</t>
    </r>
  </si>
  <si>
    <t>Istruzione universitaria</t>
  </si>
  <si>
    <t>Istruzione tecnica superiore</t>
  </si>
  <si>
    <t>Servizi ausiliari all’istruzione</t>
  </si>
  <si>
    <r>
      <t xml:space="preserve">Politica regionale unitaria per l'istruzione e il diritto allo studio </t>
    </r>
    <r>
      <rPr>
        <i/>
        <sz val="16"/>
        <rFont val="Calibri"/>
        <family val="2"/>
      </rPr>
      <t>(solo per le Regioni)</t>
    </r>
  </si>
  <si>
    <t>TOTALE MISSIONE 4 - Istruzione e diritto allo studio</t>
  </si>
  <si>
    <t>MISSIONE 5 - Tutela e valorizzazione dei beni e delle attività culturali</t>
  </si>
  <si>
    <t xml:space="preserve">Valorizzazione dei beni di interesse storico. </t>
  </si>
  <si>
    <r>
      <t xml:space="preserve">Politica regionale unitaria per la tutela dei beni e delle attività culturali </t>
    </r>
    <r>
      <rPr>
        <i/>
        <sz val="16"/>
        <rFont val="Calibri"/>
        <family val="2"/>
      </rPr>
      <t>(solo per le Regioni)</t>
    </r>
  </si>
  <si>
    <t>TOTALE MISSIONE 5 - Tutela e valorizzazione dei beni e delle attività culturali</t>
  </si>
  <si>
    <t>MISSIONE 6 - Politiche giovanili, sport e tempo libero</t>
  </si>
  <si>
    <t xml:space="preserve">01 </t>
  </si>
  <si>
    <r>
      <t xml:space="preserve">Politica regionale unitaria per i giovani, lo sport e il tempo libero </t>
    </r>
    <r>
      <rPr>
        <i/>
        <sz val="16"/>
        <rFont val="Calibri"/>
        <family val="2"/>
      </rPr>
      <t>(solo per le Regioni)</t>
    </r>
  </si>
  <si>
    <t>TOTALE MISSIONE 6 - Politiche giovanili, sport e tempo libero</t>
  </si>
  <si>
    <t>MISSIONE 7 - Turismo</t>
  </si>
  <si>
    <t>Sviluppo e valorizzazione del turismo</t>
  </si>
  <si>
    <r>
      <t xml:space="preserve">Politica regionale unitaria per il turismo 
</t>
    </r>
    <r>
      <rPr>
        <i/>
        <sz val="16"/>
        <rFont val="Calibri"/>
        <family val="2"/>
      </rPr>
      <t>(solo per le Regioni)</t>
    </r>
  </si>
  <si>
    <t>TOTALE MISSIONE 7 - Turismo</t>
  </si>
  <si>
    <t>MISSIONE 8 - Assetto del territorio ed edilizia abitativa</t>
  </si>
  <si>
    <t>Urbanistica assetto del territorio</t>
  </si>
  <si>
    <t>Edilizia residenziale pubblica e locale e piani di edilizia economico-popolare</t>
  </si>
  <si>
    <r>
      <t xml:space="preserve">Politica regionale unitaria per l'assetto del territorio e l'edilizia abitativa </t>
    </r>
    <r>
      <rPr>
        <i/>
        <sz val="16"/>
        <rFont val="Calibri"/>
        <family val="2"/>
      </rPr>
      <t>(solo per le Regioni)</t>
    </r>
  </si>
  <si>
    <t>TOTALE MISSIONE 8 - Assetto del territorio ed edilizia abitativa</t>
  </si>
  <si>
    <t>MISSIONE 9 - Sviluppo sostenibile e tutela del territorio e dell'ambiente</t>
  </si>
  <si>
    <t>Difesa del suolo</t>
  </si>
  <si>
    <t xml:space="preserve">Tutela, valorizzazione e recupero ambientale </t>
  </si>
  <si>
    <t>Servizio idrico integrato</t>
  </si>
  <si>
    <t>Aree protette, parchi naturali, protezione naturalistica e forestazione</t>
  </si>
  <si>
    <t>Tutela e valorizzazione delle risorse idriche</t>
  </si>
  <si>
    <t>Sviluppo sostenibile territorio montano piccoli Comuni</t>
  </si>
  <si>
    <t>Qualità dell'aria e riduzione dell'inquinamento</t>
  </si>
  <si>
    <r>
      <t xml:space="preserve">Politica regionale unitaria per lo sviluppo sostenibile e la tutela del territorio e l'ambiente </t>
    </r>
    <r>
      <rPr>
        <i/>
        <sz val="16"/>
        <rFont val="Calibri"/>
        <family val="2"/>
      </rPr>
      <t>(solo per le Regioni)</t>
    </r>
  </si>
  <si>
    <t>TOTALE MISSIONE 9 - Sviluppo sostenibile e tutela del territorio e dell'ambiente</t>
  </si>
  <si>
    <t>MISSIONE 10 - Trasporti e diritto alla mobilità</t>
  </si>
  <si>
    <t xml:space="preserve">Trasporto ferroviario </t>
  </si>
  <si>
    <t xml:space="preserve">Trasporto pubblico locale </t>
  </si>
  <si>
    <t>Trasporto per vie d'acqua</t>
  </si>
  <si>
    <t>Altre modalità di trasport</t>
  </si>
  <si>
    <t>Viabilità e infrastrutture stradali</t>
  </si>
  <si>
    <r>
      <t xml:space="preserve">Politica regionale unitaria per i trasporti e il diritto alla mobilità </t>
    </r>
    <r>
      <rPr>
        <i/>
        <sz val="16"/>
        <rFont val="Calibri"/>
        <family val="2"/>
      </rPr>
      <t>(solo per le Regioni)</t>
    </r>
  </si>
  <si>
    <t>TOTALE MISSIONE 10 - Trasporti e diritto alla mobilità</t>
  </si>
  <si>
    <t>MISSIONE 11 - Soccorso civile</t>
  </si>
  <si>
    <t>Sistema di protezione civile</t>
  </si>
  <si>
    <r>
      <t xml:space="preserve">Politica regionale unitaria per il soccorso e la protezione civile </t>
    </r>
    <r>
      <rPr>
        <i/>
        <sz val="16"/>
        <rFont val="Calibri"/>
        <family val="2"/>
      </rPr>
      <t>(solo per le Regioni)</t>
    </r>
  </si>
  <si>
    <t>TOTALE MISSIONE 11 - Soccorso civile</t>
  </si>
  <si>
    <t>MISSIONE 12 - Diritti sociali, politiche sociali e famiglia</t>
  </si>
  <si>
    <t>Interventi per l'infanzia e per i minori</t>
  </si>
  <si>
    <t>Interventi per gli anziani</t>
  </si>
  <si>
    <t>Interventi per soggetti a rischio di esclusione sociale</t>
  </si>
  <si>
    <t>Interventi per le famiglie</t>
  </si>
  <si>
    <t>Interventi per il diritto alla casa</t>
  </si>
  <si>
    <t xml:space="preserve">Programmazione e governo della rete dei servizi sociosanitari e sociali </t>
  </si>
  <si>
    <t>Cooperazione e associazionismo</t>
  </si>
  <si>
    <t>Servizio necroscopico e cimiteriale</t>
  </si>
  <si>
    <r>
      <t xml:space="preserve">Politica regionale unitaria per i diritti sociali e la famiglia </t>
    </r>
    <r>
      <rPr>
        <i/>
        <sz val="16"/>
        <rFont val="Calibri"/>
        <family val="2"/>
      </rPr>
      <t>(solo per le Regioni)</t>
    </r>
  </si>
  <si>
    <t>TOTALE MISSIONE 12 - Diritti sociali, politiche sociali e famiglia</t>
  </si>
  <si>
    <t>13</t>
  </si>
  <si>
    <t>MISSIONE 13 - 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</si>
  <si>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</si>
  <si>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</si>
  <si>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</si>
  <si>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</si>
  <si>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</si>
  <si>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</si>
  <si>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</si>
  <si>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r>
      <t xml:space="preserve">Politica regionale unitaria per la tutela della salute 
</t>
    </r>
    <r>
      <rPr>
        <i/>
        <sz val="16"/>
        <rFont val="Calibri"/>
        <family val="2"/>
      </rPr>
      <t>(solo per le Regioni)</t>
    </r>
  </si>
  <si>
    <t>TOTALE MISSIONE 13 - Tutela della salute</t>
  </si>
  <si>
    <t>14</t>
  </si>
  <si>
    <t>MISSIONE 14 - Sviluppo economico e competitività</t>
  </si>
  <si>
    <r>
      <t xml:space="preserve">Industria,  </t>
    </r>
    <r>
      <rPr>
        <strike/>
        <sz val="16"/>
        <rFont val="Calibri"/>
        <family val="2"/>
      </rPr>
      <t>e</t>
    </r>
    <r>
      <rPr>
        <sz val="16"/>
        <rFont val="Calibri"/>
        <family val="2"/>
      </rPr>
      <t xml:space="preserve"> PMI e Artigianato</t>
    </r>
  </si>
  <si>
    <t>Reti e altri servizi di pubblica utilità</t>
  </si>
  <si>
    <r>
      <t xml:space="preserve">Politica regionale unitaria per lo sviluppo economico e la competitività </t>
    </r>
    <r>
      <rPr>
        <i/>
        <sz val="16"/>
        <rFont val="Calibri"/>
        <family val="2"/>
      </rPr>
      <t>(solo per le Regioni)</t>
    </r>
  </si>
  <si>
    <t>TOTALE MISSIONE 14 - Sviluppo economico e competitività</t>
  </si>
  <si>
    <t>15</t>
  </si>
  <si>
    <t>MISSIONE 15 - Politiche per il lavoro e la formazione professionale</t>
  </si>
  <si>
    <t>Servizi per lo sviluppo del mercato del lavoro</t>
  </si>
  <si>
    <t>Sostegno all'occupazione</t>
  </si>
  <si>
    <r>
      <t xml:space="preserve">Politica regionale unitaria per il lavoro e la formazione professionale </t>
    </r>
    <r>
      <rPr>
        <i/>
        <sz val="16"/>
        <rFont val="Calibri"/>
        <family val="2"/>
      </rPr>
      <t>(solo per le Regioni)</t>
    </r>
  </si>
  <si>
    <t>TOTALE MISSIONE 15 - Politiche per il lavoro e la formazione professionale</t>
  </si>
  <si>
    <t>16</t>
  </si>
  <si>
    <t>MISSIONE 16 - Agricoltura, politiche agroalimentari e pesca</t>
  </si>
  <si>
    <t>Sviluppo del settore agricolo e del sistema agroalimentare</t>
  </si>
  <si>
    <t>Caccia e pesca</t>
  </si>
  <si>
    <r>
      <t xml:space="preserve">Politica regionale unitaria per l'agricoltura, i sistemi agroalimentari, la caccia e la pesca </t>
    </r>
    <r>
      <rPr>
        <i/>
        <sz val="16"/>
        <rFont val="Calibri"/>
        <family val="2"/>
      </rPr>
      <t>(solo per le Regioni)</t>
    </r>
  </si>
  <si>
    <t>TOTALE MISSIONE 16 - Agricoltura, politiche agroalimentari e pesca</t>
  </si>
  <si>
    <t>17</t>
  </si>
  <si>
    <t>MISSIONE 17 - Energia e diversificazione delle fonti energetiche</t>
  </si>
  <si>
    <t>Fonti energetiche</t>
  </si>
  <si>
    <r>
      <t xml:space="preserve">Politica regionale unitaria per l'energia e la diversificazione delle fonti energetiche 
</t>
    </r>
    <r>
      <rPr>
        <i/>
        <sz val="16"/>
        <rFont val="Calibri"/>
        <family val="2"/>
      </rPr>
      <t>(solo per le Regioni)</t>
    </r>
  </si>
  <si>
    <t>TOTALE MISSIONE 17 - Energia e diversificazione delle fonti energetiche</t>
  </si>
  <si>
    <t>18</t>
  </si>
  <si>
    <t>MISSIONE 18 - Relazioni con le altre autonomie territoriali e locali</t>
  </si>
  <si>
    <t>Relazioni finanziarie con le altre autonomie territoriali</t>
  </si>
  <si>
    <r>
      <t xml:space="preserve">Politica regionale unitaria per le relazioni con le altre autonomie territoriali e locali </t>
    </r>
    <r>
      <rPr>
        <i/>
        <sz val="16"/>
        <rFont val="Calibri"/>
        <family val="2"/>
      </rPr>
      <t>(solo per le Regioni)</t>
    </r>
  </si>
  <si>
    <t>TOTALE MISSIONE 18 - Relazioni con le altre autonomie territoriali e locali</t>
  </si>
  <si>
    <t>19</t>
  </si>
  <si>
    <t>MISSIONE 19 - Relazioni internazionali</t>
  </si>
  <si>
    <t>Relazioni internazionali e Cooperazione allo sviluppo</t>
  </si>
  <si>
    <r>
      <t xml:space="preserve">Cooperazione territoriale </t>
    </r>
    <r>
      <rPr>
        <i/>
        <sz val="16"/>
        <color indexed="8"/>
        <rFont val="Calibri"/>
        <family val="2"/>
      </rPr>
      <t>(solo per le Regioni)</t>
    </r>
  </si>
  <si>
    <t>TOTALE MISSIONE 19 - Relazioni internazionali</t>
  </si>
  <si>
    <t xml:space="preserve">Indicare l'importo del fondo pluriennale vincolato risultante dal consuntivo dell'anno precedente. Nel primo esercizio di applicazione del titolo primo del D.Lgs 118/2011 la voce indica l'importo del fondo pluriennale vincolato definito in occasione del riaccertamento straordinario dei residui, pari alla differenza tra gli impegni cancellati e reimputati all'esercizio e agli esercizi successivi  e gli accertamenti cancellati  e reimputati all'esercizio  e agli esercizi successivi. </t>
  </si>
  <si>
    <t xml:space="preserve">Indicare l'importo degli impegni assunti negli esercizi precedenti e imputati all'esercizio cui si riferisce il rendiconto finanziati dal FPV. Nel primo esercizio di applicazione del titolo primo del D.Lgs 118/2011 è indicata la differenza tra gli impegni reimputati all'esercizio  e gli accertamenti reimputati aal medesimo esercizio. </t>
  </si>
  <si>
    <t>(x)</t>
  </si>
  <si>
    <t xml:space="preserve">Indicare le economie, registrate nel corso dell'esercizio e verificate in sede di rendiconto, sugli impegni finanziati dal fondo pluriennale vincolato indicati dalla lettera b. </t>
  </si>
  <si>
    <t>(d), (e), (f)</t>
  </si>
  <si>
    <r>
      <t>Indicare gli impegni assunti nel corso dell'esercizio N con imputazione all’esercizio N+1 (colonna d),  all’esercizio N+2 (colonna e), e aglo esercizi  successivi (colonna f), comprese le spese prenotate sulla base della gara per l’affidamento dei lavori, formalmente indetta ai sensi dell’art. 53, comma 2, del citato decreto legislativo n. 163 del 2006, riguardanti le spese di investimento per lavori pubblici, di cui all’art. 3 comma 7 del decreto legislativo 12 aprile 2006, n.163 "Codice dei contratti pubblici", esigibili negli esercizi successivi</t>
    </r>
    <r>
      <rPr>
        <sz val="16"/>
        <color indexed="56"/>
        <rFont val="Calibri"/>
        <family val="2"/>
      </rPr>
      <t xml:space="preserve"> </t>
    </r>
  </si>
  <si>
    <t>indicatore 14.1</t>
  </si>
  <si>
    <t>Allegato - Fondo crediti di dubbia esigibilità</t>
  </si>
  <si>
    <t>COMPOSIZIONE DELL'ACCANTONAMENTO AL FONDO CREDITI DI DUBBIA ESIGIBILITA'* E AL FONDO SVALUTAZIONE CREDITI</t>
  </si>
  <si>
    <t xml:space="preserve">
TIPOLOGIA
</t>
  </si>
  <si>
    <r>
      <t xml:space="preserve">RESIDUI ATTIVI FORMATISI NELL'ESERCIZIO CUI SI RIFERISCE IL RENDICONTO
</t>
    </r>
    <r>
      <rPr>
        <b/>
        <i/>
        <sz val="14"/>
        <rFont val="Calibri"/>
        <family val="2"/>
      </rPr>
      <t>(a)</t>
    </r>
  </si>
  <si>
    <r>
      <t xml:space="preserve">RESIDUI ATTIVI DEGLI  ESERCIZI PRECEDENTI
</t>
    </r>
    <r>
      <rPr>
        <b/>
        <i/>
        <sz val="14"/>
        <rFont val="Calibri"/>
        <family val="2"/>
      </rPr>
      <t>(b)</t>
    </r>
  </si>
  <si>
    <r>
      <t xml:space="preserve">TOTALE RESIDUI ATTIVI
</t>
    </r>
    <r>
      <rPr>
        <b/>
        <i/>
        <sz val="14"/>
        <rFont val="Calibri"/>
        <family val="2"/>
      </rPr>
      <t>(c ) = (a) + (b)</t>
    </r>
  </si>
  <si>
    <r>
      <t xml:space="preserve">IMPORTO MINIMO DEL FONDO
</t>
    </r>
    <r>
      <rPr>
        <b/>
        <i/>
        <sz val="14"/>
        <rFont val="Calibri"/>
        <family val="2"/>
      </rPr>
      <t xml:space="preserve">(d) </t>
    </r>
  </si>
  <si>
    <r>
      <t xml:space="preserve">FONDO CREDITI DI DUBBIA ESIGIBILITA'
</t>
    </r>
    <r>
      <rPr>
        <b/>
        <i/>
        <sz val="14"/>
        <rFont val="Calibri"/>
        <family val="2"/>
      </rPr>
      <t xml:space="preserve">(e) </t>
    </r>
  </si>
  <si>
    <t>% di accantonamento al fondo crediti di dubbia esigibilità
(f) = (e) / (c)</t>
  </si>
  <si>
    <t>ENTRATE CORRENTI DI NATURA TRIBUTARIA, CONTRIBUTIVA E PEREQUATIVA</t>
  </si>
  <si>
    <t>1010100</t>
  </si>
  <si>
    <t>Tipologia 101: Imposte, tasse e proventi assimilati</t>
  </si>
  <si>
    <t xml:space="preserve"> di cui accertati per cassa sulla base del principio contabile 3.7 </t>
  </si>
  <si>
    <t>Tipologia 101: Imposte, tasse e proventi assimilati non accertati per cassa</t>
  </si>
  <si>
    <t/>
  </si>
  <si>
    <t>1010200</t>
  </si>
  <si>
    <r>
      <t xml:space="preserve">Tipologia 102: Tributi destinati al finanziamento della sanità </t>
    </r>
    <r>
      <rPr>
        <b/>
        <i/>
        <sz val="14"/>
        <rFont val="Calibri"/>
        <family val="2"/>
      </rPr>
      <t>(solo per le Regioni)</t>
    </r>
  </si>
  <si>
    <t>Tipologia 102: Tributi destinati al finanziamento della sanita' non accertati per cassa</t>
  </si>
  <si>
    <t>1010300</t>
  </si>
  <si>
    <r>
      <t xml:space="preserve">Tipologia 103: Tributi devoluti e regolati alle autonomie speciali  </t>
    </r>
    <r>
      <rPr>
        <b/>
        <i/>
        <sz val="14"/>
        <rFont val="Calibri"/>
        <family val="2"/>
      </rPr>
      <t>(solo per le Regioni)</t>
    </r>
  </si>
  <si>
    <t>Tipologia 103: Tributi devoluti e regolati alle autonomie speciali  non accertati per cassa</t>
  </si>
  <si>
    <t>1010400</t>
  </si>
  <si>
    <t>Tipologia 104: Compartecipazioni di tributi</t>
  </si>
  <si>
    <t>1030100</t>
  </si>
  <si>
    <t>Tipologia 301: Fondi perequativi da Amministrazioni Centrali</t>
  </si>
  <si>
    <t>1030200</t>
  </si>
  <si>
    <r>
      <t xml:space="preserve">Tipologia 302: Fondi perequativi dalla Regione o Provincia autonoma </t>
    </r>
    <r>
      <rPr>
        <b/>
        <i/>
        <sz val="14"/>
        <rFont val="Calibri"/>
        <family val="2"/>
      </rPr>
      <t>(solo per gli Enti locali)</t>
    </r>
  </si>
  <si>
    <t>1000000</t>
  </si>
  <si>
    <t>TOTALE TITOLO 1</t>
  </si>
  <si>
    <t>TRASFERIMENTI CORRENTI</t>
  </si>
  <si>
    <t>2010100</t>
  </si>
  <si>
    <t>2010200</t>
  </si>
  <si>
    <t>Tipologia 102: Trasferimenti correnti da Famiglie</t>
  </si>
  <si>
    <t>2010300</t>
  </si>
  <si>
    <t>Tipologia 103: Trasferimenti correnti da Imprese</t>
  </si>
  <si>
    <t>2010400</t>
  </si>
  <si>
    <t>2010500</t>
  </si>
  <si>
    <t>Tipologia 105: Trasferimenti correnti dall'Unione Europea e dal Resto del Mondo</t>
  </si>
  <si>
    <t>Trasferimenti correnti dall'Unione Europea</t>
  </si>
  <si>
    <t xml:space="preserve"> Trasferimenti correnti dal Resto del Mondo</t>
  </si>
  <si>
    <t>2000000</t>
  </si>
  <si>
    <t>TOTALE TITOLO 2</t>
  </si>
  <si>
    <t>ENTRATE EXTRATRIBUTARIE</t>
  </si>
  <si>
    <t>3010000</t>
  </si>
  <si>
    <t>3020000</t>
  </si>
  <si>
    <t>3030000</t>
  </si>
  <si>
    <t>3040000</t>
  </si>
  <si>
    <t>Tipologia 400: Altre entrate da redditi da capitale</t>
  </si>
  <si>
    <t>3050000</t>
  </si>
  <si>
    <t>3000000</t>
  </si>
  <si>
    <t>TOTALE TITOLO 3</t>
  </si>
  <si>
    <t>ENTRATE IN CONTO CAPITALE</t>
  </si>
  <si>
    <t>4010000</t>
  </si>
  <si>
    <t>Tipologia 100: Tributi in conto capitale</t>
  </si>
  <si>
    <t>4020000</t>
  </si>
  <si>
    <t xml:space="preserve">Contributi agli investimenti da amministrazioni pubbliche </t>
  </si>
  <si>
    <t>Contributi agli investimenti da UE</t>
  </si>
  <si>
    <t>Tipologia 200: Contributi agli investimenti al netto dei contributi da PA e da UE</t>
  </si>
  <si>
    <t>4030000</t>
  </si>
  <si>
    <t>Tipologia 300: Altri trasferimenti in conto capitale</t>
  </si>
  <si>
    <t xml:space="preserve">Altri trasferimenti in conto capitale da amministrazioni pubbliche </t>
  </si>
  <si>
    <t>Altri trasferimenti in conto capitale da UE</t>
  </si>
  <si>
    <t>Tipologia 300:  Altri trasferimenti in conto capitale al netto dei trasferimenti da PA e da UE</t>
  </si>
  <si>
    <t>4040000</t>
  </si>
  <si>
    <t>Tipologia 400: Entrate da alienazione di beni materiali e immateriali</t>
  </si>
  <si>
    <t>4050000</t>
  </si>
  <si>
    <t>4000000</t>
  </si>
  <si>
    <t>TOTALE TITOLO 4</t>
  </si>
  <si>
    <t>ENTRATE DA RIDUZIONE DI ATTIVITA' FINANZIARIE</t>
  </si>
  <si>
    <t>5010000</t>
  </si>
  <si>
    <t>Tipologia 100: Alienazione di attività finanziarie</t>
  </si>
  <si>
    <t>5020000</t>
  </si>
  <si>
    <t>Tipologia 200: Riscossione crediti di breve termine</t>
  </si>
  <si>
    <t>5030000</t>
  </si>
  <si>
    <t>Tipologia 300: Riscossione crediti di medio-lungo termine</t>
  </si>
  <si>
    <t>5040000</t>
  </si>
  <si>
    <t>Tipologia 400: Altre entrate per riduzione di attività finanziarie</t>
  </si>
  <si>
    <t>5000000</t>
  </si>
  <si>
    <t>TOTALE TITOLO 5</t>
  </si>
  <si>
    <t>TOTALE GENERALE</t>
  </si>
  <si>
    <t>DI CUI   FONDO CREDITI DI DUBBIA ESIGIBILITA' IN C/CAPITALE</t>
  </si>
  <si>
    <r>
      <t xml:space="preserve">DI CUI   FONDO CREDITI DI DUBBIA ESIGIBILITA' DI PARTE CORRENTE </t>
    </r>
    <r>
      <rPr>
        <i/>
        <sz val="14"/>
        <rFont val="Calibri"/>
        <family val="2"/>
      </rPr>
      <t>(n)</t>
    </r>
  </si>
  <si>
    <t>CONFRONTO FONDO CREDITI DI DUBBIA ESIGIBILITA' -  FONDO SVALUTAZIONE CREDITI</t>
  </si>
  <si>
    <t xml:space="preserve">TOTALE CREDITI
</t>
  </si>
  <si>
    <t xml:space="preserve">FONDO SVALUTAZIONE CREDITI
</t>
  </si>
  <si>
    <t>RESIDUI ATTIVI NEL CONTO DEL BILANCIO TITOLI DA 1 A 5</t>
  </si>
  <si>
    <t>CREDITI STRALCIATI DAL CONTO DEL BILANCIO</t>
  </si>
  <si>
    <r>
      <t xml:space="preserve">ACCERTAMENTI IMPUTATI AGLI ESERCIZI SUCCESSIVI A QUELLO CUI IL RENDICONTO SI RIFERISCE </t>
    </r>
    <r>
      <rPr>
        <i/>
        <sz val="11"/>
        <color indexed="8"/>
        <rFont val="Calibri"/>
        <family val="2"/>
      </rPr>
      <t>(m)</t>
    </r>
  </si>
  <si>
    <t>PROSPETTO DELLE ENTRATE DI BILANCIO PER TITOLI, TIPOLOGIE E CATEGORIE</t>
  </si>
  <si>
    <t>TITOLO
TIPOLOGIA
CATEGORIA</t>
  </si>
  <si>
    <t>ACCERTAMENTI</t>
  </si>
  <si>
    <t>di cui entrate accertate non ricorrenti</t>
  </si>
  <si>
    <t>RISCOSSIONI IN
C/COMPETENZA</t>
  </si>
  <si>
    <t>RISCOSSIONI IN
C/RESIDUI</t>
  </si>
  <si>
    <t>Trasferimenti correnti da Amministrazioni Centrali</t>
  </si>
  <si>
    <t>Trasferimenti correnti da Amministrazioni Locali</t>
  </si>
  <si>
    <t>Trasferimenti correnti da organismi interni e/o unità locali della amministrazione</t>
  </si>
  <si>
    <t>Trasferimenti correnti da Istituzioni Sociali Private</t>
  </si>
  <si>
    <t>Entrate dalla vendita e dall'erogazione di servizi</t>
  </si>
  <si>
    <t>Altri interessi attivi</t>
  </si>
  <si>
    <t>Rimborsi in entrata</t>
  </si>
  <si>
    <t>Altre entrate correnti n.a.c.</t>
  </si>
  <si>
    <t>Contributi agli investimenti da amministrazioni pubbliche</t>
  </si>
  <si>
    <t>Entrate in conto capitale dovute a rimborsi, recuperi e restituzioni di somme non dovute o incassate in eccesso</t>
  </si>
  <si>
    <t>ENTRATE PER CONTO TERZI E PARTITE DI GIRO</t>
  </si>
  <si>
    <t>Altre ritenute</t>
  </si>
  <si>
    <t>Ritenute su redditi da lavoro dipendente</t>
  </si>
  <si>
    <t>Ritenute su redditi da lavoro autonomo</t>
  </si>
  <si>
    <t>Altre entrate per partite di giro</t>
  </si>
  <si>
    <t>Depositi di/presso terzi</t>
  </si>
  <si>
    <t>Altre entrate per conto terzi</t>
  </si>
  <si>
    <t>TOTALE TITOLO 9</t>
  </si>
  <si>
    <t>RIEPILOGO SPESE PER TITOLI E MACROAGGREGATI</t>
  </si>
  <si>
    <t>TITOLI E MACROAGGREGATI DI SPESA</t>
  </si>
  <si>
    <t>Impegni</t>
  </si>
  <si>
    <t>di cui non ricorrenti</t>
  </si>
  <si>
    <t>Pagamenti in c/competenza</t>
  </si>
  <si>
    <t>Pagamenti in c/residui</t>
  </si>
  <si>
    <t>TITOLO 1 - Spese correnti</t>
  </si>
  <si>
    <t>Redditi da lavoro dipendente</t>
  </si>
  <si>
    <t>Imposte e tasse a carico dell'ente</t>
  </si>
  <si>
    <t>Acquisto di beni e servizi</t>
  </si>
  <si>
    <t>Rimborsi e poste correttive delle entrate</t>
  </si>
  <si>
    <t>Altre spese correnti</t>
  </si>
  <si>
    <t>Totale TITOLO 1</t>
  </si>
  <si>
    <t>TITOLO 2 - Spese in conto capitale</t>
  </si>
  <si>
    <t>Investimenti fissi lordi e acquisto di terreni</t>
  </si>
  <si>
    <t>Contributi agli investimenti</t>
  </si>
  <si>
    <t>Totale TITOLO 2</t>
  </si>
  <si>
    <t>TITOLO 7 - Uscite per conto terzi e partite di giro</t>
  </si>
  <si>
    <t>Uscite per partite di giro</t>
  </si>
  <si>
    <t>Uscite per conto terzi</t>
  </si>
  <si>
    <t>Totale TITOLO 7</t>
  </si>
  <si>
    <t>PROSPETTO DELLE SPESE DI BILANCIO PER MISSIONI, PROGRAMMI E MACROAGGREGATI
SPESE CORRENTI - IMPEGNI
Esercizio finanziario 2022</t>
  </si>
  <si>
    <t>MISSIONI E PROGRAMMI \ MACROAGGREGATI</t>
  </si>
  <si>
    <t>Totale</t>
  </si>
  <si>
    <t>100</t>
  </si>
  <si>
    <t>MISSIONE 1 - Servizi istituzionali,  generali e di gestione</t>
  </si>
  <si>
    <t>TOTALE MISSIONE 1 - Servizi istituzionali,  generali e di gestione</t>
  </si>
  <si>
    <t>TOTALE MACROAGGREGATI</t>
  </si>
  <si>
    <t>PROSPETTO DELLE SPESE DI BILANCIO PER MISSIONI, PROGRAMMI E MACROAGGREGATI
SPESE CORRENTI - PAGAMENTI IN C/COMPETENZA
Esercizio finanziario 2022</t>
  </si>
  <si>
    <t>PROSPETTO DELLE SPESE DI BILANCIO PER MISSIONI, PROGRAMMI E MACROAGGREGATI
SPESE CORRENTI - PAGAMENTI IN C/RESIDUI
Esercizio finanziario 2022</t>
  </si>
  <si>
    <t>PROSPETTO DELLE SPESE DI BILANCIO PER MISSIONI, PROGRAMMI E MACROAGGREGATI
SPESE IN CONTO CAPITALE E SPESE PER INCREMENTO DI ATTIVITA' FINANZIARIE
IMPEGNI
Esercizio finanziario 2022</t>
  </si>
  <si>
    <t>Totale SPESE IN CONTO CAPITALE</t>
  </si>
  <si>
    <t>200</t>
  </si>
  <si>
    <t>PROSPETTO DELLE SPESE DI BILANCIO PER MISSIONI, PROGRAMMI E MACROAGGREGATI
SPESE IN CONTO CAPITALE E SPESE PER INCREMENTO DI ATTIVITA' FINANZIARIE
PAGAMENTI IN C/COMPETENZA
Esercizio finanziario 2022</t>
  </si>
  <si>
    <t>PROSPETTO DELLE SPESE DI BILANCIO PER MISSIONI, PROGRAMMI E MACROAGGREGATI
SPESE IN CONTO CAPITALE E SPESE PER INCREMENTO DI ATTIVITA' FINANZIARIE
PAGAMENTI IN C/RESIDUI
Esercizio finanziario 2022</t>
  </si>
  <si>
    <t>PROSPETTO DELLE SPESE DI BILANCIO PER MISSIONI, PROGRAMMI E MACROAGGREGATI
SPESE PER SERVIZI PER CONTO TERZI E PARTITE DI GIRO - IMPEGNI
Esercizio finanziario 2022</t>
  </si>
  <si>
    <t>700</t>
  </si>
  <si>
    <t>99</t>
  </si>
  <si>
    <t>MISSIONE 99 - Servizi per conto terzi</t>
  </si>
  <si>
    <t>TOTALE MISSIONE 99 - Servizi per conto terzi</t>
  </si>
  <si>
    <t>PROSPETTO DELLE SPESE DI BILANCIO PER MISSIONI, PROGRAMMI E MACROAGGREGATI
SPESE PER SERVIZI PER CONTO TERZI E PARTITE DI GIRO - PAGAMENTI IN C/COMPETENZA
Esercizio finanziario 2022</t>
  </si>
  <si>
    <t>PROSPETTO DELLE SPESE DI BILANCIO PER MISSIONI, PROGRAMMI E MACROAGGREGATI
SPESE PER SERVIZI PER CONTO TERZI E PARTITE DI GIRO - PAGAMENTI IN C/RESIDUI
Esercizio finanziario 2022</t>
  </si>
  <si>
    <t>ACCERTAMENTI ASSUNTI NELL'ESERCIZIO DI RIFERIMENTO E NEGLI ESERCIZI PRECEDENTI IMPUTATI ALL'ANNO SUCCESSIVO CUI SI RIFERISCE IL RENDICONTO E SEGUENTI</t>
  </si>
  <si>
    <t>TITOLI E TIPOLOGIE DI ENTRATA</t>
  </si>
  <si>
    <t>Anno successivo a quello cui si riferisce il rendiconto</t>
  </si>
  <si>
    <t>Secondo anno successivo a quello cui si riferisce il rendiconto</t>
  </si>
  <si>
    <t>Anni successivi</t>
  </si>
  <si>
    <t>Previsioni di competenza</t>
  </si>
  <si>
    <t>Accertamenti</t>
  </si>
  <si>
    <t>Previsioni di competenza del bilancio pluriennale</t>
  </si>
  <si>
    <t>TITOLO 2 - Trasferimenti correnti</t>
  </si>
  <si>
    <t>Trasferimenti correnti da Amministrazioni pubbliche</t>
  </si>
  <si>
    <t>TITOLO 3 - Entrate extratributarie</t>
  </si>
  <si>
    <t>Vendita di beni e servizi e proventi derivanti dalla gestione dei beni</t>
  </si>
  <si>
    <t>Proventi derivanti dall'attività di controllo e repressione delle irregolarità e degli illeciti</t>
  </si>
  <si>
    <t>Interessi attivi</t>
  </si>
  <si>
    <t>Rimborsi e altre entrate correnti</t>
  </si>
  <si>
    <t>Totale TITOLO 3</t>
  </si>
  <si>
    <t>TITOLO 4 - Entrate in conto capitale</t>
  </si>
  <si>
    <t>Altre entrate in conto capitale</t>
  </si>
  <si>
    <t>Totale TITOLO 4</t>
  </si>
  <si>
    <t>TITOLO 9 - Entrate per conto terzi e partite di giro</t>
  </si>
  <si>
    <t>Entrate per partite di giro</t>
  </si>
  <si>
    <t>Entrate per conto terzi</t>
  </si>
  <si>
    <t>Totale TITOLO 9</t>
  </si>
  <si>
    <t>TOTALE ACCERTAMENTI</t>
  </si>
  <si>
    <t>IMPEGNI ASSUNTI NELL'ESERCIZIO DI RIFERIMENTO E NEGLI ESERCIZI PRECEDENTI IMPUTATI ALL'ANNO SUCCESSIVO CUI SI RIFERISCE IL RENDICONTO E SEGUENTI</t>
  </si>
  <si>
    <t>Interessi passivi</t>
  </si>
  <si>
    <t>Altre spese in conto capitale</t>
  </si>
  <si>
    <t>TITOLO 3 - Spese per incremento attività finanziarie</t>
  </si>
  <si>
    <t>Acquisizioni di attività finanziarie</t>
  </si>
  <si>
    <t>300</t>
  </si>
  <si>
    <t>TOTALE IMPEGNI</t>
  </si>
  <si>
    <t>RESIDUI ATTIVI AL 31/12/2022 PER CAPITOLO</t>
  </si>
  <si>
    <t>Anno di esercizio accertamento 2021</t>
  </si>
  <si>
    <t>TIPOLOGIA</t>
  </si>
  <si>
    <t>CATEGORIA</t>
  </si>
  <si>
    <t>CAPITOLO</t>
  </si>
  <si>
    <t>DESCRIZIONE</t>
  </si>
  <si>
    <t>ACCERTAMENTI RESIDUI</t>
  </si>
  <si>
    <t xml:space="preserve">RECUPERI. RIMBORSI E RESTITUZIONE SOMME  (provveditorato)                                                                                                                                                                                                                                                   </t>
  </si>
  <si>
    <t>TOTALE ANNO ESERCIZIO ACCERTAMENTO 2021</t>
  </si>
  <si>
    <t>Anno di esercizio accertamento 2017</t>
  </si>
  <si>
    <t xml:space="preserve">RESTITUZIONE DI DEPOSITI CAUZIONALI O CONTRATTUALI PRESSO TERZI (BIBLIOTECA)                                                                                                                                                                                                                                </t>
  </si>
  <si>
    <t>TOTALE ANNO ESERCIZIO ACCERTAMENTO 2017</t>
  </si>
  <si>
    <t>Anno di esercizio accertamento 2015</t>
  </si>
  <si>
    <t>TOTALE ANNO ESERCIZIO ACCERTAMENTO 2015</t>
  </si>
  <si>
    <t>RESIDUI PASSIVI AL 31/12/2022 PER CAPITOLO</t>
  </si>
  <si>
    <t>Anno di esercizio impegno 2021</t>
  </si>
  <si>
    <t>PROGRAMMA</t>
  </si>
  <si>
    <t>IMPEGNI RESIDUI</t>
  </si>
  <si>
    <t xml:space="preserve">CONTRIBUTI AI COMUNI- SPESE DI RAPPRESENTANZA DEL CONSIGLIO REGIONALE - L.R. 4/2009 ART. 1 C. 1 LETT. C)                                                                                                                                                                                                    </t>
  </si>
  <si>
    <t xml:space="preserve">TELEFONIA MOBILE                                                                                                                                                                                                                                                                                            </t>
  </si>
  <si>
    <t xml:space="preserve">NOLEGGIO OPERATIVO SENZA CONDUCENTE                                                                                                                                                                                                                                                                         </t>
  </si>
  <si>
    <t xml:space="preserve">CARBURANTI                                                                                                                                                                                                                                                                                                  </t>
  </si>
  <si>
    <t xml:space="preserve">CONSUMO ACQUA POTABILE                                                                                                                                                                                                                                                                                      </t>
  </si>
  <si>
    <t xml:space="preserve">SERVIZI DI DISINFESTAZIONE E DERATTIZZAZIONE                                                                                                                                                                                                                                                                </t>
  </si>
  <si>
    <t xml:space="preserve">RIMBORSO A GIUNTA REGIONALE SOMME RELATIVE AL CONSUMO ENERGETICO ED AL COLLEGAMENTO TELEMATICO DEI DIPENDENTI DEL CONSIGLIO IN TELELAVORO                                                                                                                                                                   </t>
  </si>
  <si>
    <t xml:space="preserve">MANUTENZIONE ELETTRICA/IDRAULICA/CONDIZIONAMENTO E RISCALDAMENTO                                                                                                                                                                                                                                            </t>
  </si>
  <si>
    <t xml:space="preserve">MANUTENZIONE IMMOBILI-SPESE DI INVESTIMENTO                                                                                                                                                                                                                                                                 </t>
  </si>
  <si>
    <t xml:space="preserve">SERVIZI TECNICI IMMOBILI E IMPIANTI   -SPESE INVESTIMENTO                                                                                                                                                                                                                                                   </t>
  </si>
  <si>
    <t xml:space="preserve">SERVIZI DI SICUREZZA                                                                                                                                                                                                                                                                                        </t>
  </si>
  <si>
    <t xml:space="preserve">SERVIZI DI RETE PER TRASMISSIONE DATI E VOIP E RELATIVA MANUTENZIONE                                                                                                                                                                                                                                        </t>
  </si>
  <si>
    <t xml:space="preserve">NOLEGGIO FOTOCOPIATRICI/FAX                                                                                                                                                                                                                                                                                 </t>
  </si>
  <si>
    <t xml:space="preserve">NOLEGGIO DI IMPIANTI MACCHINARI E HARDWARE                                                                                                                                                                                                                                                                  </t>
  </si>
  <si>
    <t xml:space="preserve">SERVIZI PER I SISTEMI E RELATIVA MANUTENZIONE SUPPORTO AREA SISTEMISTICA                                                                                                                                                                                                                                    </t>
  </si>
  <si>
    <t xml:space="preserve">MANUTENZIONE ORDINARIA IMPIANTI E MACCHINARI CENTRALI TELEFONICHE                                                                                                                                                                                                                                           </t>
  </si>
  <si>
    <t xml:space="preserve">SOFTWARE E MANUTENZIONE EVOLUTIVA                                                                                                                                                                                                                                                                           </t>
  </si>
  <si>
    <t xml:space="preserve">ACQUISTO PERIODICI CARTACEI                                                                                                                                                                                                                                                                                 </t>
  </si>
  <si>
    <t xml:space="preserve">ACQUISTO BANCHE DATI E PUBBLICAZIONI ONLINE                                                                                                                                                                                                                                                                 </t>
  </si>
  <si>
    <t>TOTALE ANNO ESERCIZIO IMPEGNO 2021</t>
  </si>
  <si>
    <t>Anno di esercizio impegno 2020</t>
  </si>
  <si>
    <t xml:space="preserve">POSTAZIONI DI LAVORO                                                                                                                                                                                                                                                                                        </t>
  </si>
  <si>
    <t xml:space="preserve">RIMBORSI SPESE PER RELATORI A INIZIATIVE DI PIANETA GALILEO                                                                                                                                                                                                                                                 </t>
  </si>
  <si>
    <t>TOTALE ANNO ESERCIZIO IMPEGNO 2020</t>
  </si>
  <si>
    <t>Anno di esercizio impegno 2019</t>
  </si>
  <si>
    <t xml:space="preserve">MANUTENZIONE IMPIANTI PER LA SICUREZZA SUI LUOGHI DI LAVORO SERVIZI EXTRACANONE E VERIFICHE OBBLIGATORIE                                                                                                                                                                                                    </t>
  </si>
  <si>
    <t xml:space="preserve">IMPIANTO VIDEOSORVEGLIANZA E CONTROLLO ACCESSI - SPESE DI INVESTIMENTO                                                                                                                                                                                                                                      </t>
  </si>
  <si>
    <t xml:space="preserve">RIMBORSI SPESE RELATORI A CONVEGNI E RIUNIONI OLI - gestione residui al 31.12.2021                                                                                                                                                                                                                          </t>
  </si>
  <si>
    <t>TOTALE ANNO ESERCIZIO IMPEGNO 2019</t>
  </si>
  <si>
    <t>Anno di esercizio impegno 2018</t>
  </si>
  <si>
    <t xml:space="preserve">TELEFONIA FISSA                                                                                                                                                                                                                                                                                             </t>
  </si>
  <si>
    <t xml:space="preserve">SPESE PER LA FORMAZIONE OBBLIGATORIA DEL PERSONALE DEL CONSIGLIO                                                                                                                                                                                                                                            </t>
  </si>
  <si>
    <t xml:space="preserve">COMPENSI E RIMBORSI DOCENTI FORMAZIONE OLI A PERSONALE ESTERNO ALL'ENTE                                                                                                                                                                                                                                     </t>
  </si>
  <si>
    <t>TOTALE ANNO ESERCIZIO IMPEGNO 2018</t>
  </si>
  <si>
    <t>Anno di esercizio impegno 2017</t>
  </si>
  <si>
    <t>TOTALE ANNO ESERCIZIO IMPEGNO 2017</t>
  </si>
  <si>
    <t>Anno di esercizio impegno 2016</t>
  </si>
  <si>
    <t xml:space="preserve">SERVIZI AGENZIA GIORNALISTICA - ACCESSO A BANCHE DATI E PUBBLICAZIONE ON LINE                                                                                                                                                                                                                               </t>
  </si>
  <si>
    <t xml:space="preserve">TRASMISSIONI RADIO E TV                                                                                                                                                                                                                                                                                     </t>
  </si>
  <si>
    <t xml:space="preserve">TRASFERIMENTO RISORSE GIUNTA REGIONALE PER CONTRIBUTO ANAC - UFFICIO STAMPA                                                                                                                                                                                                                                 </t>
  </si>
  <si>
    <t>TOTALE ANNO ESERCIZIO IMPEGNO 2016</t>
  </si>
  <si>
    <t>Anno di esercizio impegno 2015</t>
  </si>
  <si>
    <t xml:space="preserve">TRASLOCO BIBLIOTECA GESTIONE RESIDUI (CONTRIBUTO AVCP)                                                                                                                                                                                                                                                      </t>
  </si>
  <si>
    <t>TOTALE ANNO ESERCIZIO IMPEGNO 2015</t>
  </si>
  <si>
    <t>ENTRATA</t>
  </si>
  <si>
    <t>Previsione iniziale  Deliberazione del Consiglio regionale n. 106 del 21/12/2021</t>
  </si>
  <si>
    <t>Deliberazione CONS. N.  6  del 26/01/2022
 1^ variazione</t>
  </si>
  <si>
    <t>Deliberazione CONS. N. 11 del 22/03/2022
 3^ variazione</t>
  </si>
  <si>
    <t>Deliberazione UP n. 34 del 31/03/2022 Riaccertamento</t>
  </si>
  <si>
    <t>Deliberazione CONS. N. 41 del 28/06/2022
 5^ variazione - assestamento</t>
  </si>
  <si>
    <t>Deliberazione CONS. N. 46 del 12/07/2022
 6^ variazione</t>
  </si>
  <si>
    <t>Deliberazione CONS. N. 76 del 04/10/2022
 8^ variazione</t>
  </si>
  <si>
    <t>Deliberazione CONS. N. 93 del 22/11/2022
 9^ variazione</t>
  </si>
  <si>
    <t>Deliberazione UP n. 140 del 01/12/2022 14^ variazione</t>
  </si>
  <si>
    <t>Totale complessivo variazione</t>
  </si>
  <si>
    <t>Previsione assestata</t>
  </si>
  <si>
    <t>Fpv parte corrente</t>
  </si>
  <si>
    <t>Fpv parte capitale</t>
  </si>
  <si>
    <t>Avanzo</t>
  </si>
  <si>
    <t>Titolo 2 tipologia 101</t>
  </si>
  <si>
    <t>Titolo 2 tipologia 104</t>
  </si>
  <si>
    <t>Titolo 3 tipologia 100</t>
  </si>
  <si>
    <t>Titolo 3 tipologia 200</t>
  </si>
  <si>
    <t>Titolo 3 tipologia 300</t>
  </si>
  <si>
    <t>Titolo 3 tipologia 500</t>
  </si>
  <si>
    <t>Titolo 4 tipologia 200</t>
  </si>
  <si>
    <t>Titolo 4 tipologia 300</t>
  </si>
  <si>
    <t>Titolo 4 tipologia 500</t>
  </si>
  <si>
    <t>Titolo 9 tipologia 100</t>
  </si>
  <si>
    <t>Titolo 9 tipologia 200</t>
  </si>
  <si>
    <t>Totale complessivo</t>
  </si>
  <si>
    <t>SPESA</t>
  </si>
  <si>
    <t>Deliberazione CONS. N.  8  del 23/02/2022
 2^ variazione</t>
  </si>
  <si>
    <t>Deliberazione CONS. N. 17 del 06/04/2022
 4^ variazione</t>
  </si>
  <si>
    <t>Deliberazione CONS. N. 41 del 28/06/2022
 5^ variazione -   assestamento</t>
  </si>
  <si>
    <t>Deliberazione CONS. N. 47 del 26/07/2022
 7^ variazione</t>
  </si>
  <si>
    <t>kk</t>
  </si>
  <si>
    <t>Missione 1, programma 1 titolo 1</t>
  </si>
  <si>
    <t>Missione 1 Programma 2 titolo 1</t>
  </si>
  <si>
    <t>Missione 1 Programma 3, titolo 1</t>
  </si>
  <si>
    <t>Missione 1 Programma 3, titolo 2</t>
  </si>
  <si>
    <t>Missione 1 Programma 3 titolo 3</t>
  </si>
  <si>
    <t>Missione 1 Programma 5 titolo 1</t>
  </si>
  <si>
    <t>Missione 1 Programma 6, titolo 1</t>
  </si>
  <si>
    <t>Missione 1 Programma 6, titolo 2</t>
  </si>
  <si>
    <t>Missione 1 Programma 8, titolo 1</t>
  </si>
  <si>
    <t>Missione 1 Programma 8, titolo 2</t>
  </si>
  <si>
    <t>Missione 1 Programma 10 titolo 1</t>
  </si>
  <si>
    <t>Missione 1 Programma 11, titolo 1</t>
  </si>
  <si>
    <t>Missione 1 Programma 11, titolo 2</t>
  </si>
  <si>
    <t>Missione 4 Programma 7, titolo 1</t>
  </si>
  <si>
    <t>Missione 5 Programma 1 titolo 2</t>
  </si>
  <si>
    <t>Missione 5 Programma 2, titolo 1</t>
  </si>
  <si>
    <t>Missione 5 Programma 2, titolo 2</t>
  </si>
  <si>
    <t>Missione 6 
Programma 1, titolo 1</t>
  </si>
  <si>
    <t>Missione 6 
Programma 2, titolo 1</t>
  </si>
  <si>
    <t>Missione 7  Programma 1 titolo 1</t>
  </si>
  <si>
    <t>Missione 9 Programma 3 titolo 1</t>
  </si>
  <si>
    <t>Missione 11 Programma 2 titolo 1</t>
  </si>
  <si>
    <t>Missione 12 Programma 2, titolo 2</t>
  </si>
  <si>
    <t>Missione 12 Programma 8, titolo 1</t>
  </si>
  <si>
    <t>Missione 12 Programma 10 titolo 1</t>
  </si>
  <si>
    <t>Missione 14 programma 2, titolo 1</t>
  </si>
  <si>
    <t>Missione 14 programma 3, titolo 1</t>
  </si>
  <si>
    <t>Missione 15 programma 2, titolo 1</t>
  </si>
  <si>
    <t>Missione 18 Programma 2 titolo 1</t>
  </si>
  <si>
    <t>Missione 20 Programma 1, titolo 1</t>
  </si>
  <si>
    <t>Missione 20 Programma 3, titolo 1</t>
  </si>
  <si>
    <t>Missione 20 Programma 3, titolo 2</t>
  </si>
  <si>
    <t>Missione 99 Programma 1 titolo 7</t>
  </si>
  <si>
    <t>Economie su residui passivi es prec. ante e post riaccertamento</t>
  </si>
  <si>
    <t>Numero impegno</t>
  </si>
  <si>
    <t>Oggetto</t>
  </si>
  <si>
    <t>Numero capitolo</t>
  </si>
  <si>
    <t>Importo economia</t>
  </si>
  <si>
    <t xml:space="preserve">Descrizione  </t>
  </si>
  <si>
    <t>Anno di esercizio</t>
  </si>
  <si>
    <t>Anno di bilancio</t>
  </si>
  <si>
    <t>IMPORTO A TITOLO DI INCENTIVO A DIPENDENTI PUBBLICI CHE SVOLGONO FUNZIONI TECNICHE  RELATIVE ALLE ATTIVITA' DI PROGRAMMAZIONE,AFFIDAMENTO E CONTROLLO DEI CONTRATTI PUBBLICI AI SENSI DELL'ART. 113  DEL D.lgs 50 DEL 2016</t>
  </si>
  <si>
    <t xml:space="preserve">Dichiarazione di insussistenza impegno residuo n. 1088/2020 assunto con dec. 476/2018  - economia con decreto 420 del 2022                                                                                                                                                                                                                      </t>
  </si>
  <si>
    <t>Concentratore agenzie di stampa - CIG YD52B3FDAD</t>
  </si>
  <si>
    <t xml:space="preserve">Dichiarazione di insussistenza impegno residuo n. 1190/2021 CIG YD52B3FDAD                                                                                                                                                                                                                                  </t>
  </si>
  <si>
    <t>Procedura aperta per la fornitura di monografie edite da case editrici italiane e straniere destinate alla Biblioteca della Toscana Pietro Leopoldo, articolato in due lotti. Lotto 1 Editoriale Le Lettere srl</t>
  </si>
  <si>
    <t xml:space="preserve">minore spesa                                                                                                                                                                                                                                                   </t>
  </si>
  <si>
    <t>Corsi Salute e sicurezza Convenzione Consip anno 2021 (CIG: YF63155C34)</t>
  </si>
  <si>
    <t>Adesione a contratto di Giunta per la fornitura di n 40 PEC per i Consiglieri. Impegni di spesa.</t>
  </si>
  <si>
    <t xml:space="preserve">economia dichiarata con nota di liquidazione 6309 del 6.7.2022                                                                                                                                                                                                                                              </t>
  </si>
  <si>
    <t>Adesione al contratto di Giunta regionale per il Servizio di posta elettronica certificata anno 2021</t>
  </si>
  <si>
    <t>Proroga adesione a Convenzione Consip per il periodo 08.10.2021-07.10.2022 - CIG 8441917A48 - attività extracanone ordinario per servizi di manutenzione- impianti elettrici, idrico-sanitario, di riscaldamento, condizionamento</t>
  </si>
  <si>
    <t>Telefonia fissa struttura (Convenzione CONSIP "Telefonia fissa 5" periodo 01/11/2018-02/10/2021) - proroga con dec. 699 del 29.09.2021 fino al 02.10.2022</t>
  </si>
  <si>
    <t xml:space="preserve">economia per minor spesa                                                                                                                                                                                                                                                                                    </t>
  </si>
  <si>
    <t>ADESIONE ALLA CONVENZIONE CONSIP TF5PER IS ERVIZI DI TELEFONIA FISSA STRUTTURE CONSILIARI -  TELEFONIA FISSA STRUTTURA ANNO 2019 - CIG 76772814B3</t>
  </si>
  <si>
    <t>ADESIONE ALLA CONVENZIONE CONSIP TF5PER IS ERVIZI DI TELEFONIA FISSA STRUTTURE CONSILIARI -  TELEFONIA FISSA STRUTTURA ANNO 2020 - CIG 76772814B3</t>
  </si>
  <si>
    <t>FORNITURA ENERGIA ELETTRICA IN BASSA TENSIONE  CIG 8562149CDD vedi decreto 835/2020-CESSIONE CREDITO A FAVORE EUROFACTOR SPA FINO 1 LUGLIO 2023-vedi decreto 622 del 2.9.21</t>
  </si>
  <si>
    <t xml:space="preserve">minore spesa con decreto 892 del 2022                                                                                                                                                                                                                                             </t>
  </si>
  <si>
    <t>Totale parziale economie nel corso della gestione 2022 - ante operazioni riaccertamento marzo 2023</t>
  </si>
  <si>
    <t>Servizio di media monitoring - impegno di spesa per l'anno 2021 - EX CIG: 8677939DCD vedi DECRETO 151/2021 -  poi modificato con decreto 412 del 18.06.2021 CIG 8677939DCB</t>
  </si>
  <si>
    <t xml:space="preserve">Riaccertamento marzo 2023  </t>
  </si>
  <si>
    <t>Oneri sicurezza mensa</t>
  </si>
  <si>
    <t>fornitura periodici cartacei</t>
  </si>
  <si>
    <t>fornitura accesso a periodici on line e banche dati</t>
  </si>
  <si>
    <t>fornitura accesso periodici on line e banche dati</t>
  </si>
  <si>
    <t>SERVIZIO DI VERIFICA STRAORDINARIA DELL'IMPIANTO ELEVATORE A SERVIZIO DEL PALAZZO DEL PEGASO MATRICOLA N. 1008/FI CIG: Z1D21C75D7</t>
  </si>
  <si>
    <t>FORNITURA ENERGIA ELETTRICA IN BASSA TENSIONE</t>
  </si>
  <si>
    <t>FORNITURA ENERGIA ELETTRICA MEDIA TENSIONE</t>
  </si>
  <si>
    <t>FORNITURA ENERGIA ELETTRICA MEDIA TENSIONE CIG 85621204F1 vedi decreto 835/2020</t>
  </si>
  <si>
    <t xml:space="preserve">FORNITURA ACQUA utenze ubicate in via cavour 4 e via ricasoli 11 Firenze (Publiacqua)
</t>
  </si>
  <si>
    <t>Adesione al contratto di Giunta regionale per il Servizio di progettazione, realizzazione, gestione operativa e sviluppo evolutivo di un Sistema Cloud della Toscana (SCT) - CIG madre 7154112FF8 - CIG derivato Y2230BB526.- dal 1 marzo 2021 per 12 mesi-Progetto TLC20DNXvers.1</t>
  </si>
  <si>
    <t>Adesione al contratto di Giunta regionale per il Servizio di progettazione, realizzazione, gestione operativa e sviluppo evolutivo di un Sistema Cloud della Toscana (SCT)  - CIG madre 7154112FF8 - CIG derivato Y4630BB411. Periodo 1/03/2021-31/12/2021-Progetto TLC20JH5Vers.2</t>
  </si>
  <si>
    <t>Estensione noleggio panda 2020</t>
  </si>
  <si>
    <t>SERVIZI AGGIUNTIVI SULLE FOTOCOPIATRICI XEROX IN NOLEGGIO PRESSO GLI UFFICI DEL CONSIGLIO REGIONALE DELLA TOSCANA; CANONE ANNO 2018- CIG:6888387CC4</t>
  </si>
  <si>
    <t>SERVIZI AGGIUNTIVI SULLE FOTOCOPIATRICI XEROX IN NOLEGGIO PRESSO GLI UFFICI DEL CONSIGLIO REGIONALE DELLA TOSCANA; CANONE ANNO 2019- CIG:6888387CC4</t>
  </si>
  <si>
    <t>Servizio di agenzia di stampa per notiziario regionale e nazionale in lingua italiana - anno 2020 per mesi 6</t>
  </si>
  <si>
    <t>Servizio di agenzia di stampa per notiziario regionale e nazionale in lingua italiana - anno 2021 per mesi 12</t>
  </si>
  <si>
    <t>Affidamento alla società Silfi S.p.A. dei “Lavori sulla rete in fibra ottica tra le sedi del Consiglio regionale e servizio di manutenzione/monitoraggio su tutta la rete in fibra ottica del Consiglio regionale” CIG YCF28A49B2</t>
  </si>
  <si>
    <t>Impegno per rimborso spese anticipate, per missioni svolte all'estero dal personale del Consiglio regionale ed in Italia dal personale di segreteria dell'Ufficio di Presidenza del CRT dal 1 novembre 2020 al 31 ottobre 2021 - liquidazione da parte del Consiglio  accredito figurativo su cedolino da pa</t>
  </si>
  <si>
    <t>Procedura aperta per la fornitura di monografie edite da case editrici italiane e straniere destinate alla Biblioteca della Toscana Pietro Leopoldo, articolato in due lotti. Lotto 2 Celdes srl</t>
  </si>
  <si>
    <t>Accordo quadro lavori di manutenzione ordinaria opere di falegnameria e affini</t>
  </si>
  <si>
    <t>Servizio di manutenzione in extracanone straordinario degli impianti antincendio- Proroga tecnica dei servizi di manutenzione impianti a canone ed extracanone in favore di Rekeep Spa - periodo 07/10/2020-07/10/2021</t>
  </si>
  <si>
    <t>Costi relativi alla sicurezza 2021- Proroga tecnica dei servizi di manutenzione impianti a canone ed extracanone e costi sicurezza in favore di Rekeep Spa - periodo 07/10/2020-07/10/2021</t>
  </si>
  <si>
    <t>Servizio di manutenzione in extracanone straordinario degli impianti elettrici, idrico-sanitari, riscaldamento e condizionamento - Proroga tecnica dei servizi di manutenzione impianti a canone ed extracanone in favore di Rekeep Spa - periodo 07/10/2020-07/10/2021</t>
  </si>
  <si>
    <t>Servizio di manutenzione in extracanone ordinario degli impianti elettrici, idrico-sanitari, riscaldamento e condizionamento -  Proroga tecnica dei servizi di manutenzione impianti a canone ed extracanone in favore di Rekeep Spa - periodo 07/10/2020-07/10/2021</t>
  </si>
  <si>
    <t>Servizio di manutenzione in extracanone ordinario impianti antincendio- Proroga tecnica dei servizi di manutenzione impianti a canone ed extracanone in favore di Rekeep Spa - periodo 07/10/2020-07/10/2021</t>
  </si>
  <si>
    <t>FORNITURA GAS METANO GENNAIO - SETTEMBRE 2021</t>
  </si>
  <si>
    <t>Rimborsi forfettari relatori iniziative Pianeta Galileo anno 2020 (residui  Maurizio Taddei -  TDDMRZ55S02D612Y)</t>
  </si>
  <si>
    <t>Rimborso spese telelavoro ordinario - anno 2021</t>
  </si>
  <si>
    <t>Adesione al contratto quadro Consip OPA-Connettività-SPC2 per servizi di connettività e trasporto dati, nell’ambito dell’SPC -Affidamento a Fastweb S.p.A. dal 1 maggio 2021 al 23 maggio 2023</t>
  </si>
  <si>
    <t>FORNITURA GAS stagione invernale 2019/2020 - quota 2020</t>
  </si>
  <si>
    <t>Proroga tecnica - Fornitura di beni e servizi per la gestione integrata delle Postazioni di Lavoro (PdL) degli uffici della Giunta Regionale Toscana costituite da personal computer, stampanti, dispositivi aggiuntivi e software fino al 30.11.2021</t>
  </si>
  <si>
    <t>Proroga della Convenzione tra l’Azienda Usl Toscana Centro e il Consiglio Regionale per prestazioni di test tampone</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</si>
  <si>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fin</t>
  </si>
  <si>
    <t>Proroga adesione a Convenzione Consip per il periodo 08.10.2021-07.10.2022 - CIG 8441917A48 - costi della sicurezza</t>
  </si>
  <si>
    <t>MACCHINA AFFRANCATRICE DEL CONSIGLIO REGIONALE. PAGAMENTO IVA PRESUNTA PER SPESE DI SPEDIZIONE DELLA POSTA PER L'ANNO 2021</t>
  </si>
  <si>
    <t>Adesione alla proroga tecnica (periodo 01/01/2021-16/03/2021) relativa alla convenzione Consip “TM7” - Servizi di telefonia mobile per i dipendenti e il personale autorizzato. Proroga fino al  15 maggio 2021 (dec. 140 del 15.03.2021) Proroga dal 16 maggio 2021 fino al 31 dicembre 2021, ovvero fi</t>
  </si>
  <si>
    <t>Adesione alla proroga tecnica (periodo 01/01/2021-15/05/2021) relativa alla convenzione Consip “TM7” - Servizi di telefonia mobile per i consiglieri regionali. Dec. 140 del 15.03.2021). Proroga dal 16 maggio 2021 fino al 31 dicembre 2021, ovvero fino all’attivazione della nuova convenzione CON</t>
  </si>
  <si>
    <t>Adesione alla proroga tecnica (periodo 01/01/2021-16/03/2021) relativa alla convenzione Consip “TM7” - Quota a carico dei consiglieri regionali. Proroga fino al  15 maggio 2021 (dec. 140 del 15.03.2021). Proroga dal 16 maggio 2021 fino al 31 dicembre 2021, ovvero fino all’attivazione della nuo</t>
  </si>
  <si>
    <t>Servizio di assistenza alla cabina di regia per lo svolgimento di sedute ed eventi del Consiglio regionale. Periodo:  dal 01/01/2021 al 31/12/2023 (CIG: 8181805F10).</t>
  </si>
  <si>
    <t>Adesione a proroga del contratto di Giunta relativo a “Fornitura di beni e servizi per la gestione integrata delle Postazioni di lavoro". Periodo 11.01.2021-10.07.2021</t>
  </si>
  <si>
    <t>SERVIZIO DI MEDIA MONITORING- ADESIONE ALLA CONVENZIONE STIPULATA FRA REGIONE TOSCANA (SOGGETTO AGGREGATORE ) E ATI DATA STAMPA SRL E TELECOM ITALIA SPA - EX CIG  80745777BA MODIFICATO DA DEC. 151/2021 - ex CIG: 8677939DCD  poi modificato con decreto 412 del 18.06.2021 CIG 8677939DCB</t>
  </si>
  <si>
    <t>SERVIZIO DI MEDIA MONITORING ADESIONE ALLA CONVENZIONE STIPULATA FRA REGIONE TOSCANA (SOGGETTO AGGREGATORE) E ATI DATA STAMPA SRL E TELECOM ITALIA  SPA -  EX CIG 80745777BA MODIFICATO DA DEC. 151/2021 - ex CIG: 8677939DCD  poi modificato con decreto 412 del 18.06.2021 CIG 8677939DCB</t>
  </si>
  <si>
    <t>SERVIZIO DI MEDIA MONITORING ADESIONE ALLA CONVENZIONE STIPULATA FRA REGIONE TOSCANA (SOGGETTO AGGREGATORE) E ATI DATA STAMPA SRL E TELECOM ITALIA  SPA - EX CIG 80745777BA MODIFICATO DA DEC. 151/2021 -  ex CIG: 8677939DCD  poi modificato con decreto 412 del 18.06.2021 CIG 8677939DCB</t>
  </si>
  <si>
    <t>Telefonia fissa gruppi consiliari (Convenzione CONSIP "Telefonia fissa 5" periodo 01/11/2018-02/10/2021) - proroga con dec. 699 del 29.09.2021 fino al 02.10.2022</t>
  </si>
  <si>
    <t>Costo spese telefoniche - quota a carico gruppi consiliari (Convenzione CONSIP "Telefonia fissa 5" periodo 01/11/2018-02/10/2021) - proroga con dec. 699 del 29.09.2021 fino al 02.10.2022</t>
  </si>
  <si>
    <t>Servizi aggiuntivi sulle fotocopiatrici Xerox</t>
  </si>
  <si>
    <t>ADESIONE CONVEZIONE CONSPI TF5 PER SERVIZI DI TELEFONIA FISSA STRUTTURE CONSILIARI -  PERIODO :ANNO 2019 - TELEFONIA GRUPPI CONSILIARI  - CIG: 76772814B3</t>
  </si>
  <si>
    <t>ADESIONE CONVEZIONE CONSPI TF5 PER SERVIZI DI TELEFONIA FISSA STRUTTURE CONSILIARI -  PERIODO :ANNO 2020 - TELEFONIA GRUPPI CONSILIARI  - CIG: 76772814B3</t>
  </si>
  <si>
    <t>ADESIONE CONVEZIONE CONSPI TF5 PER SERVIZI DI TELEFONIA FISSA STRUTTURE CONSILIARI - COSTO SPESE TELEF. QUOTA A CARICO GRUPPI CONSILIARI - PERIODO  ANNO 2020-  - CIG: 76772814B3</t>
  </si>
  <si>
    <t>ACQUISTO MEDIANTE TRATTATIVA CON UNICO PERATORE ECONOMICO SU MEPA DI UNA FORNITURA DI NOLEGGIO E RELATIVA MANUTENZIIONE DI  UN SISTEMA DI DIGITAL SIGNAGE PRESSO LE SEDI DEL CRT -</t>
  </si>
  <si>
    <t>ADESIONE CONVENZIONE CONSIP AE AL CONTRATTO APERTO DELLA GR RELATIVO ALLA FORNITURA DI BENI E SERVIZI PER LA GESTIONE INTEGRATA DI PDL - SERVIZIO DI ASSISTENZA UTENTI</t>
  </si>
  <si>
    <t>Totale parziale economie nel corso della gestione 2022 - a seguito delle operazioni riaccertamento - spesa corrente e capitale</t>
  </si>
  <si>
    <t>Totale economie</t>
  </si>
  <si>
    <t xml:space="preserve">Economie su residui attivi es prec. post riaccertamento (non si sono registrate economie ante riaccertamento) </t>
  </si>
  <si>
    <t>Numero accertamento</t>
  </si>
  <si>
    <t>ESTRA ENERGIE S.R.L. accertamento a garanzia della trattenuta 0,50% Estra Energia anno termico 01/10/2020 al 31/12/2020 (cig master 8303406B63; CIG derivato Z0F2E1D577)</t>
  </si>
  <si>
    <t>Proroga tecnica convenzione Consip “TM7” - CIG 7743586152.- Telefonia mobile - Recupero spese telefoniche. Quota a carico dei consiglieri regionali (periodo 01/01/2021-16/03/2021)  proroga dal 17 marzo 2021 al 15 maggio 2021 (dec 140 del 2021). Proroga dal 16 maggio 2021 fino al 31 dicembre 2021</t>
  </si>
  <si>
    <t>Totale economie a seguito delle operazioni di riaccertamento marzo 2023</t>
  </si>
  <si>
    <t>Dirigente Assegnato 2023</t>
  </si>
  <si>
    <t>Numero Capitolo</t>
  </si>
  <si>
    <t>Descrizione Capitolo</t>
  </si>
  <si>
    <t>Titolo</t>
  </si>
  <si>
    <t>Tipologia</t>
  </si>
  <si>
    <t>Categoria</t>
  </si>
  <si>
    <t>Num. Accertamento</t>
  </si>
  <si>
    <t>Anno Accertamento</t>
  </si>
  <si>
    <t>ESERCIZIO</t>
  </si>
  <si>
    <t>Debitore</t>
  </si>
  <si>
    <t>Descrizione</t>
  </si>
  <si>
    <t>Importo Mantenimento a residuo</t>
  </si>
  <si>
    <t>Motivazione Mantenimento a residuo Dirigente</t>
  </si>
  <si>
    <t>PIOVI MONICA</t>
  </si>
  <si>
    <t>RECUPERI. RIMBORSI E RESTITUZIONE SOMME (provveditorato)</t>
  </si>
  <si>
    <t>ESERCIZIO PRECEDENTE</t>
  </si>
  <si>
    <t xml:space="preserve"> GALA SPA</t>
  </si>
  <si>
    <t>ACCERTAMENTO PER NOTA DI CREDITO GALA SPA T000544302 DEL 2/12/2014 RELATIVA A CONGUAGLIO 2014 CONSUMI BASSA TENSIONE (contratto cessato) in attesa di Bonifico da parte del fornitore che risulta in concordato preventivo</t>
  </si>
  <si>
    <t>Procedure concorsuali (fallimento, concordato preventivo, ...)</t>
  </si>
  <si>
    <t>LEASYS SPA</t>
  </si>
  <si>
    <t>LEASYS SPA recupero 0,50 sulla Tipo - 6 mesi anno 2021</t>
  </si>
  <si>
    <t>credito sussistente ed esigibile</t>
  </si>
  <si>
    <t>EDISON ENERGIA S.P.A</t>
  </si>
  <si>
    <t>EDISON ENERGIA S.P.A accertamento a garanzia della trattenuta 0,50% Edison Energia fornitura ellettrica bassa tensione anno 2021</t>
  </si>
  <si>
    <t>LEASE PLAN ITALIA S.P.A.</t>
  </si>
  <si>
    <t>Ritenute 0,50% su fatture LeasePlan anno 2021-Panda e Opel-CIG Y942CB3C45</t>
  </si>
  <si>
    <t>Ritenute 0,50% su fatture LeasePlan anno 2021-Opel-CIG 709304778C</t>
  </si>
  <si>
    <t>LEASYS SPA ritenuta 0,50% leasys - autoveicoli a noleggio (CIG derivato Y1029F9B78) - Periodo 01/12/2020-30/11/2021</t>
  </si>
  <si>
    <t>ESTRA ENERGIE S.R.L.</t>
  </si>
  <si>
    <t>ESTRA ENERGIE S.R.L. accertamento a garanzia della trattenuta 0,50% Estra Energia anno termico 01/01/2021 al 30/09/2021 (cig master 8303406B63; CIG derivato Z0F2E1D577)</t>
  </si>
  <si>
    <t>Totale parziale entrate extratributarie - es. precedenti</t>
  </si>
  <si>
    <t>GUERRINI CINZIA</t>
  </si>
  <si>
    <t>RESTITUZIONE DI DEPOSITI CAUZIONALI O CONTRATTUALI PRESSO TERZI (BIBLIOTECA)</t>
  </si>
  <si>
    <t>MINISTERO DELLA GIUSTIZIA</t>
  </si>
  <si>
    <t>RESTITUZIONE DEL DEPOSITO CAUZIONALE DA PARTE DEL MINISTERO DELLA GIUSTIZIA COLLEGATO ALL'IMPEGNO 1315/2017 - RELATIVO ALLA CONCESSIONE DI UTENZA IN ABBONAMENTO DEL SERVZIO ITALGIUREWEB - vedi decreto 644 del 21.10.2020 rinnovo abbonamento 2021.</t>
  </si>
  <si>
    <t>contratto in essere</t>
  </si>
  <si>
    <t>Totale parziale entrate c/terzi - es. precedenti</t>
  </si>
  <si>
    <t>Totale residui attivi esercizi precedenti mantenuti (A)</t>
  </si>
  <si>
    <t>CALIANI MAURO</t>
  </si>
  <si>
    <t>RECUPERI SPESE TELEFONICHE - QUOTA A CARICO CONSIGLIERI E GRUPPI CONSILIARI</t>
  </si>
  <si>
    <t>GRUPPI CONSILIARI</t>
  </si>
  <si>
    <t>Recupero spese telefoniche - quota a carico dei gruppi consiliari - periodo 01/01-02/10/2022 proroga fino al 31.12.2022 con decreto 708 del 22.09.2022</t>
  </si>
  <si>
    <t>Il 12/01/2023 è pervenuta la fattura PAE0051239, e nei mesi di gennaio e febbraio si è proceduto al recupero della quota del periodo 1° luglio – 31 dicembre 2022, per un totale di € 1.139,57.</t>
  </si>
  <si>
    <t>CONSIGLIERI E ASSESSORI REGIONALI</t>
  </si>
  <si>
    <t>COLLEGATO A IMP. 1192/2022 - RECUPERO SPESE TELEFONIA MOBILE Convenzione Consip TM8 - QUOTE A CARICO CONSIGLIERI - periodo 1 gennaio/16 novembre 2022 Con decreto 825 del 2022 Differimento del termine di scadenza dei contratti attuativi relativi alla Convezione Consip “TM8”, dal 17 novembre 2022</t>
  </si>
  <si>
    <t>Fatture non pervenute e recupero ancora da effettuare</t>
  </si>
  <si>
    <t>Trattenuta dello 0,50 % articolo 30, comma 5bis del D.Lgs 50/2016 - Adesione alla Convenzione Consip Veicoli in noleggio 1 Lotto 3 per il noleggio della vettura mod. 3.4, fornita dalla Ditta Leaseplan Italia. Durata 48 mesi. Esercizio 2022.</t>
  </si>
  <si>
    <t>LEASYS SPA recupero 0,5 sulla Tipo - anno 2022</t>
  </si>
  <si>
    <t>credito esigibile e sussistente</t>
  </si>
  <si>
    <t>SOCIETA' MARSH SPA</t>
  </si>
  <si>
    <t>Rimborso a favore del Consiglio regionale per regolazione premio polizza di assicurazione RC Terzi - CIG 7843314B75 - Periodo 31/03/2020 – 31/03/2021. (RCT LLOYD'S INSURANCE COMPANY S.A. / A7LTY00344K) - SOCIETA' MARSH SPA -</t>
  </si>
  <si>
    <t>credito sussistente ed esigibile: in attesa accredito da parte Marsh, più solleciti</t>
  </si>
  <si>
    <t>Ritenute 0,50% su fatture LeasePlan anno 2022-Opel e Panda-CIG Y942CB3C45</t>
  </si>
  <si>
    <t>EDISON ENERGIA S.P.A accertamento a garanzia della trattenuta 0,50% Edison Energia Spa fornitura gas 2022 (Cig. Master 8766565E48; CIG derivato ZAA32F677F)</t>
  </si>
  <si>
    <t>SOCIETA' MARSH SPA Regolazione del premio di assicurazione RC patrimoniale per il periodo 31/03/2021 – 31/03/2022</t>
  </si>
  <si>
    <t>LEASYS SPA NOLEGGIO 48 MESI PANDA MODELLO 1.0 70cv S&amp;S Hybrid-14 APRILE/DICEMBRE 2022-CIG YBA33D56D5 - TRATTENUTA 0,50%</t>
  </si>
  <si>
    <t>LEASYS SPA ritenuta 0,50% leasys - autoveicoli a noleggio (CIG derivato Y1029F9B78) - Periodo 01/12/2021-30/11/2022</t>
  </si>
  <si>
    <t>RIMBORSI DA GIUNTA REGIONALE RECUPERI MENSA QUOTA A CARICO DIPENDENTI</t>
  </si>
  <si>
    <t xml:space="preserve">REGIONE TOSCANA </t>
  </si>
  <si>
    <t>ACCERTAM QUOTA MENSA A CARICO DIPENDENTI DAL 1 GENNAIO AL 31 DICEMBRE 2022.</t>
  </si>
  <si>
    <t>credito esigibile e sussistente: importo già incassato</t>
  </si>
  <si>
    <t>RIMBORSI. RECUPERI VARI E INCASSO BOLLI PER SPESE CONTRATTUALI - (PROVVEDITORATO)</t>
  </si>
  <si>
    <t>SIRAM S.P.A.</t>
  </si>
  <si>
    <t>S.P.A. Pagamento bolli contratto derivato di StartUp - Cig derivato 94280809BC</t>
  </si>
  <si>
    <t>RIMBORSI PER CONSUMO DI ENERGIA ELETTRICA E ACQUA</t>
  </si>
  <si>
    <t>GEDAC SRL</t>
  </si>
  <si>
    <t>GEDAC SRL Concessione distributori automatici - canone concessorio annuale per il rimborso forfettario del consumo di energia elettrica e di acqua (periodo 01/11/2022-31/10/2023)</t>
  </si>
  <si>
    <t>Totale parziale entrate extratributarie - competenza</t>
  </si>
  <si>
    <t>MASCAGNI FABRIZIO</t>
  </si>
  <si>
    <t>RESTITUZIONE DALL'ECONOMO DEL FONDO ECONOMALE - CASSA ECONOMALE</t>
  </si>
  <si>
    <t xml:space="preserve">ECONOMO DEL CONSIGLIOCLAUDIA                       BARTARELLI                    </t>
  </si>
  <si>
    <t>ECONOMO DEL CONSIGLIO RESTITUZIONE DALL'ECONOMO DEL CONSIGLIO REGIONALE DEL FONDO ECONOMALE DI CASSA-ESERCIZIO 2022</t>
  </si>
  <si>
    <t>Somme già incassate decreto 12 del 2023 e decreto 50 del 2023</t>
  </si>
  <si>
    <t>RESTITUZIONE DALL'ECONOMO DEL FONDO ECONOMALE - CONTO CORRENTE ECONOMALE</t>
  </si>
  <si>
    <t>ECONOMO DEL CONSIGLIO RESTITUZIONE DALL'ECONOMO DEL CONSIGLIO REGIONALE DEL FONDO ECONOMALE DI CONTO CORRENTE-ESERCIZIO 2022</t>
  </si>
  <si>
    <t>Importo incassato con decreto 54 del 2023 "Approvazione rendicontazione annuale delle spese sostenute su fondo economale di conto anno 2022 e copertura del Provv. ENTR. n. 285 del 2023."</t>
  </si>
  <si>
    <t>Totale parziale entrate c/terzi - competenza</t>
  </si>
  <si>
    <t>BACCI GRAZIANI SENIA</t>
  </si>
  <si>
    <t>RIMBORSO DA GIUNTA REGIONALE PER SERVIZI TIPOGRAFICI SVOLTI PRESSO IL CONSIGLIO</t>
  </si>
  <si>
    <t>REGIONE TOSCANA Intesa tra Giunta e Consiglio per programmazione editoriale Giunta Regionale anno 2022</t>
  </si>
  <si>
    <t>Attività di stampa realizzate dal Consiglio per la Giunta nel periodo 01/07/2022-31/12/2022 importo incassato a residuo con Decreto n.113 del 21-02-2023</t>
  </si>
  <si>
    <t>Totale parziale entrate trasferimenti - competenza</t>
  </si>
  <si>
    <t>Totale residui attivi competenza mantenuti (B)</t>
  </si>
  <si>
    <t>Totale complessivo residui attivi mantenuti (A) + (B)</t>
  </si>
  <si>
    <t>Numero cap. 2022</t>
  </si>
  <si>
    <t>Descrizione Capitolo 2022</t>
  </si>
  <si>
    <t>Missione 2022</t>
  </si>
  <si>
    <t>Programma  2022</t>
  </si>
  <si>
    <t>Titolo  2022</t>
  </si>
  <si>
    <t>Macroaggregato  2022</t>
  </si>
  <si>
    <t>Numero Prenotazione</t>
  </si>
  <si>
    <t>Num. Impegno</t>
  </si>
  <si>
    <t>Anno Impegno</t>
  </si>
  <si>
    <t>Beneficiario</t>
  </si>
  <si>
    <t>CONTRIBUTI AI COMUNI- SPESE DI RAPPRESENTANZA DEL CONSIGLIO REGIONALE - l.r. 4/2009 art. 1 c. 1 lett. C)</t>
  </si>
  <si>
    <t>Servizi istituzionali, generali e di gestione</t>
  </si>
  <si>
    <t>Esercizio precedente</t>
  </si>
  <si>
    <t>COMUNE DI FUCECCHIO</t>
  </si>
  <si>
    <t>contributo a favoe del comune di Fucecchio</t>
  </si>
  <si>
    <t>Contributi a rendicontazione con rendicontazione pervenuta, riferita ad attività svolte nell'esercizio precedente e istruttoria effettuata</t>
  </si>
  <si>
    <t>SERVIZI PER I SISTEMI E RELATIVA MANUTENZIONE SUPPORTO AREA SISTEMISTICA</t>
  </si>
  <si>
    <t>FASTWEB SPA</t>
  </si>
  <si>
    <t>Adesione alla convenzione Consip per fornitura dei servizi di gestione e assistenza alle centrali telefoniche, server, reti e cablaggio, service desk e presidio sistemistico - periodo 31/07-31/12/2021</t>
  </si>
  <si>
    <t>Beni e servizi resi nell'esercizio precedente per i quali, in assenza di fattura, il dirigente dichiara che la spesa è liquida ed esigibile</t>
  </si>
  <si>
    <t>: Contratto di adesione alla convenzione Consip , CIG : 65297529CE - CIG derivato: 7055937768. Modifica contrattuale.</t>
  </si>
  <si>
    <t>TELEFONIA FISSA</t>
  </si>
  <si>
    <t>Gestione economica, finanziaria, programmazione, provveditorato</t>
  </si>
  <si>
    <t>SERVIZIO DI TELEFONIA FISSA STRUTTURA- PERIODO: 1 GENNAIO 2018- 30 APRILE 2018 ULTERIORE AFFIDAMENTO FINO AL 31.10.2018 CON DECRETO 309/2018</t>
  </si>
  <si>
    <t>SERVIZIO DI TELEFONIA FISSA GRUPPI CONSILIARI- PERIODO 1 GENNAIO 2018-30 APRILE 2018 ULTERIORE AFFIDAMENTO FINO AL 31.10.2018 CON DECRETO 309/2018</t>
  </si>
  <si>
    <t>COSTO SPESE TELEFONICHE-QUOTA A CARICO GRUPPI CONSILIARI- PERIODO 1 GENNAIO 2018-30 APRILE 2018-COLLEGATO ALL'ACC.176/2018 ULTERIORE AFFIDAMENTO FINO AL 31.10.2018 CON DECRETO 309/2018</t>
  </si>
  <si>
    <t>ADESIONE ALLA CONVENZIONE CONSIP TF5PER IS ERVIZI DI TELEFONIA FISSA STRUTTURE CONSILIARI - TELEFONIA FISSA STRUTTURA PERIODO NOVEMBRE DICEMBRE 2018 - CIG 76772814B3</t>
  </si>
  <si>
    <t>ADESIONE CONVEZIONE CONSPI TF5 PER SERVIZI DI TELEFONIA FISSA STRUTTURE CONSILIARI - PERIODO : NOVEMBRE - DICEMBRE 2018 - TELEFONIA GRUPPI CONSILIARI - CIG: 76772814B3</t>
  </si>
  <si>
    <t>ADESIONE CONVEZIONE CONSPI TF5 PER SERVIZI DI TELEFONIA FISSA STRUTTURE CONSILIARI - COSTO SPESE TELEF. QUOTA A CARICO GRUPPI CONSILIARI - PERIODO NOV. DICEMBRE 2018- - CIG: 76772814B3</t>
  </si>
  <si>
    <t>TELEFONIA MOBILE</t>
  </si>
  <si>
    <t>TELECOM ITALIA SPA</t>
  </si>
  <si>
    <t>Adesione a convenzione Consip TM7 “Telefonia mobile 7” per la fornitura di n. 44 pacchetti comprensivi di Sim dati e noleggio tablet abbinati. Impegno di spesa.Periodo: dal 1/1/2021 al 19/11/2021</t>
  </si>
  <si>
    <t>SERVIZI DI SICUREZZA</t>
  </si>
  <si>
    <t>RTI Fastweb S.p.A.- Maticmind S.p.A.</t>
  </si>
  <si>
    <t>Gestione e manutenzione apparati di sicurezza - Proroga tecnica del contratto di adesione alla Convenzione Consip SGM - Lotto 4, affidata a RTI Fastweb S.p.A.- Maticmind S.p.A. dal 1/05/2021 al 30/04/2022. CIG originario: 65297529CE - CIG derivato: 7055937768. Impegni di spesa</t>
  </si>
  <si>
    <t>Servizio di gestione apparati di sicurezza - lotto 4. Impegno di spesa per il 2021</t>
  </si>
  <si>
    <t>SERVIZI DI RETE PER TRASMISSIONE DATI E VOIP E RELATIVA MANUTENZIONE</t>
  </si>
  <si>
    <t>Servizio di gestione e manutenzione reti locali- lotto 4. Impegno di spesa per il 2020.</t>
  </si>
  <si>
    <t>Gestione e manutenzione reti locali - Proroga tecnica del contratto di adesione alla Convenzione Consip SGM - Lotto 4, affidata a RTI Fastweb S.p.A.- Maticmind S.p.A. dal 1/05/2021 al 30/04/2022. CIG originario: 65297529CE - CIG derivato: 7055937768. Impegni di spesa</t>
  </si>
  <si>
    <t>Servizio di gestione e manutenzione reti locali - lotto 4. Impegno di spesa per il 2021</t>
  </si>
  <si>
    <t>NOLEGGIO DI IMPIANTI MACCHINARI E HARDWARE</t>
  </si>
  <si>
    <t>XEROX S.P.A.</t>
  </si>
  <si>
    <t>Servizio di noleggio tramite MEPA 4 fotocopiatrici a colori Xerox dal 1 novembre 2021 al 31 GENNAIO 2022 - Canone</t>
  </si>
  <si>
    <t>LAND SRL</t>
  </si>
  <si>
    <t>Servizi aggiuntivi sulle fotocopiatrici Xerox. Impegno 2021</t>
  </si>
  <si>
    <t>SERVIZI AGENZIA GIORNALISTICA - ACCESSO A BANCHE DATI E PUBBLICAZIONE ON LINE</t>
  </si>
  <si>
    <t>CONTRIBUTO AVCP SERVIZIO AGENZIA STAMPA ANSA NOVEMBRE -DICEMBRE 2015</t>
  </si>
  <si>
    <t>Altro (es.spese personale conservabili, SAL emessi, restituz. somme indebitam. incassate, somme connesse alla riscossione delle entrate, altre poste rettificative delle entrate, ecc..)</t>
  </si>
  <si>
    <t>CONTRIBUTO AVCP AFFIDAMENTOSERVIZI DI INFORMAZIONE DI AGENZIA DI STAMPA GIORNALISTICA FINO AL 31 GENNAIO 2018</t>
  </si>
  <si>
    <t>TRASMISSIONI RADIO E TV</t>
  </si>
  <si>
    <t>CONTRIBUTO AVCP - PRODUZIONE E MESSA IN ONDA DI SERVIZI TELEVISIVI SULL'ATTIVITA' ISTITUZIONALE DEL CONSIGLIO REGIONALE DELLA TOSCANA ANNO 2016/2017-CONTRIBUTO PER PROCEDURA DI AFFIDAMENTORELATIVA AI SERVIZI DI AGENZIA DI STAMPA</t>
  </si>
  <si>
    <t>TRASFERIMENTO RISORSE GIUNTA REGIONALE PER CONTRIBUTO ANAC - UFFICIO STAMPA</t>
  </si>
  <si>
    <t>CONTRIBUTO PROCEDURA DI AFFIDAMENTO RELATIVA AI SERVIZI DI AGENZIA DI STAMPA</t>
  </si>
  <si>
    <t>RTI Fastweb S.p.A.- Maticmind S.p.A</t>
  </si>
  <si>
    <t>Gestione e manutenzione server, servizio desk e presidio - Proroga tecnica del contratto di adesione alla Convenzione Consip SGM - Lotto 4, affidata a RTI Fastweb S.p.A.- Maticmind S.p.A. dal 1/05/2021 al 30/04/2022. CIG originario: 65297529CE - CIG derivato: 7055937768. Impegni di spesa.</t>
  </si>
  <si>
    <t>Servizio di manutenzione server, desk e presidio - lotto 4. Impegno di spesa per il 2021</t>
  </si>
  <si>
    <t>MANUTENZIONE ORDINARIA IMPIANTI E MACCHINARI CENTRALI TELEFONICHE</t>
  </si>
  <si>
    <t>Gestione e manutenzione centrali telefoniche - Proroga tecnica del contratto di adesione alla Convenzione Consip SGM - Lotto 4, affidata a RTI Fastweb S.p.A.- Maticmind S.p.A. dal 1/05/2021 al 30/04/2022. CIG originario: 65297529CE - CIG derivato: 7055937768. Impegni di spesa</t>
  </si>
  <si>
    <t>Servizio di gestione e manutenzione centrali telefoniche- lotto 4. Impegno di spesa per il 2021</t>
  </si>
  <si>
    <t>NOLEGGIO FOTOCOPIATRICI/FAX</t>
  </si>
  <si>
    <t>IMPEGNO N. 313 DEL 2017 REIMPUTATO RIACCERTAMENTO APRILE 2018 - SERVIZI AGGIUNTIVI SULLE FOTOCOPIATRICI XEROX IN NOLEGGIO PRESSO GLI UFFICI DEL CONSIGLIO REGIONALE DELLA TOSCANA; CANONE ANNO 2017- CIG:6888387CC4</t>
  </si>
  <si>
    <t>CIRELLI ILARIA</t>
  </si>
  <si>
    <t>RIMBORSI SPESE RELATORI A CONVEGNI E RIUNIONI OLI - gestione residui al 31.12.2021</t>
  </si>
  <si>
    <t>Giandomenico Falcon</t>
  </si>
  <si>
    <t>Rimborso spese prof. Giandomenico Falcon</t>
  </si>
  <si>
    <t>Beniamino Caravita di Toritto</t>
  </si>
  <si>
    <t>Rimborso spese prof. Beniamino Caravita di Toritto</t>
  </si>
  <si>
    <t>Felice GIuffrè</t>
  </si>
  <si>
    <t>Rimborso spese prof. Felice GIuffrè</t>
  </si>
  <si>
    <t>COMPENSI E RIMBORSI DOCENTI FORMAZIONE OLI A PERSONALE ESTERNO ALL'ENTE</t>
  </si>
  <si>
    <t xml:space="preserve">LOREDANA                      MANCUSO                       </t>
  </si>
  <si>
    <t>CORSO DI FORMAZIONE "DIRITTO DELL'UNIONE EURIOPEA E FINANZA REGIONALE"- RIMBORSO( 150) AL DOCENTE MANCUSO</t>
  </si>
  <si>
    <t>GALEOTTI UGO</t>
  </si>
  <si>
    <t>SPESE PER LA FORMAZIONE OBBLIGATORIA DEL PERSONALE DEL CONSIGLIO</t>
  </si>
  <si>
    <t>AZIENDA USL TOSCANA CENTRO</t>
  </si>
  <si>
    <t>2 EDIZIONI DI UN CORSO DI FORMAZIONE BASE "BLS" E 2 EDIZIONI DI UN CORSO DI FORMAZIONE RE-TRAINING "BLS) PER ESECUTORI LAICI PER UTILIZZO DEFIBRILLATORE SEMIAUTOMATICO IN AMBIENTE EXTRAOSPEDALIERO - PIU' DUE QUOTE INDIVIDUALI - CIG: Z9A22B11B4</t>
  </si>
  <si>
    <t>RIMBORSO A GIUNTA REGIONALE SOMME RELATIVE AL CONSUMO ENERGETICO ED AL COLLEGAMENTO TELEMATICO DEI DIPENDENTI DEL CONSIGLIO IN TELELAVORO</t>
  </si>
  <si>
    <t>Rimborso alla Giunta regionale delle spese da erogare al dipendente a titolo di rimborso spese del telelavoro ordinario riferito all’anno 2020.</t>
  </si>
  <si>
    <t>ACQUISTO PERIODICI CARTACEI</t>
  </si>
  <si>
    <t>EBSCO INFORMATION SERVICES SRL</t>
  </si>
  <si>
    <t>ACQUISTO BANCHE DATI E PUBBLICAZIONI ONLINE</t>
  </si>
  <si>
    <t>TRASLOCO BIBLIOTECA GESTIONE RESIDUI (CONTRIBUTO AVCP)</t>
  </si>
  <si>
    <t>CONTRIBUTO AVCP RELATIVO ALLA PROCEDURA DI GARA AFFIDAMENTO SERVIZIO DI TRASLOCO BIBLIOTECA E ARCHIVIO GENERALE A FAVORE REGIONE TOSCANA</t>
  </si>
  <si>
    <t>NOLEGGIO OPERATIVO SENZA CONDUCENTE</t>
  </si>
  <si>
    <t>ARVAL SERVICE LEASE ITALIA SPA</t>
  </si>
  <si>
    <t>CONVENZIONE CONSIP- AUTOVEICOLI A NOLEGGIO 10 BIS LOTTO 1-CESSIONE CREDITO A IFITALIA FATTURE EMESSE FINO 16.9.2017- VEDI DEC.716 DEL 5.8.2015-ULTERIORE CESSIONE CREDITO PER FATTURE EMESSE FINO A 16.9.2019-VEDI DECRETO 775 DEL 18.10.2017</t>
  </si>
  <si>
    <t>NOLEGGIO N.3 AUTOVETTURE PEUGEOT DAL 1 GENNAIO 2018 AL 19 GENNAIO 2018 (SCADENZA EFFETTIVA CONTRATTO 26.1.2018).</t>
  </si>
  <si>
    <t>Canone noleggio Fiat Tipo - 6 mesi anno 2021</t>
  </si>
  <si>
    <t>estensione noleggio Panda (1.1/25.11.2021) e Opel (25/26.1-31.12.2021)-Ulteriore proroga di 6 mesi noleggio Panda FL640TP dal 26.11.2021 al 25.5.2022 con decreto 724 del 6.10.2021</t>
  </si>
  <si>
    <t>ADESIONE CONVENZIONE CONSIP VEICOLI NOLEGGIO 14 - lotto 2 (durata 36 mesi)</t>
  </si>
  <si>
    <t>CARBURANTI</t>
  </si>
  <si>
    <t>ITALIANA PETROLI SPA</t>
  </si>
  <si>
    <t>BUONI CARBURANTE ITALIANA PETROLI 2021</t>
  </si>
  <si>
    <t>CONSUMO ACQUA POTABILE</t>
  </si>
  <si>
    <t>V.BARBAGLI SRL</t>
  </si>
  <si>
    <t>Fornitura acqua potabile utenze ubicate in via cavour 16 e 18 e via ricasoli 27 Firenze (Barbagli) - Impegno assunto ai sensi dell'articolo 30 del Riac</t>
  </si>
  <si>
    <t>SERVIZI DI DISINFESTAZIONE E DERATTIZZAZIONE</t>
  </si>
  <si>
    <t>GICO SYSTEMS SRL</t>
  </si>
  <si>
    <t>Affidamento del servizio di disinfestazione e derattizzazione da eseguirsi presso le sedi ad uso ufficio del Consiglio Regionale della Toscana e loro pertinenze (durata affidamento 36 mesi)</t>
  </si>
  <si>
    <t>MANUTENZIONE ELETTRICA/IDRAULICA/CONDIZIONAMENTO E RISCALDAMENTO</t>
  </si>
  <si>
    <t>REKEEP SPA</t>
  </si>
  <si>
    <t>Sedi CRT - Manutenzione impianti termici Palazzo del Pegaso - Responsabilità Rekeep S.p.A. ex capitolato appalto servizi di “Facility Management Uffici 3 (lotto 5)” - Estensione delega impianti climatizzazione estiva - periodo: 01/06/2021 - 06/10/2021</t>
  </si>
  <si>
    <t>MANUTENZIONE IMPIANTI PER LA SICUREZZA SUI LUOGHI DI LAVORO SERVIZI EXTRACANONE E VERIFICHE OBBLIGATORIE</t>
  </si>
  <si>
    <t>E-DISTRIBUZIONE SPA</t>
  </si>
  <si>
    <t>INTERVENTO DI ADEGUAMENTO ALLE NORME CEI-06 DELLA CABINA ELETTRICA A SERVIZIO DI PALAZZO DEL PEGASO.</t>
  </si>
  <si>
    <t>VISITE PERIODICHE RELATIVE A N. 5 IMPIANTI ELEVATORI DA EFFETTUARE ENTRO IL 31.12.2017 CIG. Z451DAA18A</t>
  </si>
  <si>
    <t>VISITE STRAORDINARIE PER 6 ORE MPIANTI ELEVATORI DA EFFETTUARE ENTRO IL 31.12.2017 CIG. Z451DAA18A</t>
  </si>
  <si>
    <t>Verifica impianti elevatori - USL Centro</t>
  </si>
  <si>
    <t>Totale parziale spesa corrente c/residui</t>
  </si>
  <si>
    <t>SOFTWARE E MANUTENZIONE EVOLUTIVA</t>
  </si>
  <si>
    <t>ENGINEERING INGEGNERIA INFORMATICA SPA</t>
  </si>
  <si>
    <t>Adesione a Convenzione Giunta e il RTI Tai Software Solution S.r.l. (capogruppo)-Engineering ingegneria informatica spa e Net7 Srl (mandanti) per “Servizio di progettazione e gestione dei siti istituzionali ”.</t>
  </si>
  <si>
    <t>POSTAZIONI DI LAVORO</t>
  </si>
  <si>
    <t>COMPUTER CARE SRL</t>
  </si>
  <si>
    <t>Aumento dell’importo di adesione al contratto tra R.T.I.costituito da Computer Care S.r.l. Dell S.p.A, T.T. Tecnosistemi S.p.A e Data Pos S.r.l. - FORNITURA di beni e servizi per la gestione integrata delle Pdl - Acquisto n.160 Pdl Consiglio</t>
  </si>
  <si>
    <t>DELL SPA</t>
  </si>
  <si>
    <t>ADESIONE CONVENZIONE CONSIP AE AL CONTRATTO APERTO DELLA GR RELATIVO ALLA FORNITURA DI BENI E SERVIZI PER LA GESTIONE INTEGRATA DI PDL - SOSTITUZIONE DI SISTEMI</t>
  </si>
  <si>
    <t>IMPIANTO VIDEOSORVEGLIANZA E CONTROLLO ACCESSI - SPESE DI INVESTIMENTO</t>
  </si>
  <si>
    <t>PROGETTO ESECUTIVO IMPIANTO DI VIDEOSORVEGLIANZA PER P.ZZO E PALAZZINA BASTOGI, AREA EXPO COMUNI ORDINATIVO DIRETTO MEPA CIG: Z94253FA6F - RIACCERTAMENTO APRILE 2019</t>
  </si>
  <si>
    <t>SERVIZI TECNICI IMMOBILI E IMPIANTI -SPESE INVESTIMENTO</t>
  </si>
  <si>
    <t xml:space="preserve">LUCA                          SANI                          </t>
  </si>
  <si>
    <t>Lavori di adeguamento dei locali denominati ex BIT ad archivi e consultazione presso Palazzo del Pegaso: prestazione di direzione operativa del servizio di architettura e ingegneria.</t>
  </si>
  <si>
    <t>MANUTENZIONE IMMOBILI-SPESE DI INVESTIMENTO</t>
  </si>
  <si>
    <t>Lavori locali ex BIT per destinazione ad archivio storico e sale consultazione P.Pegaso - Incentivi di progettazione a favore dei soggetti di cui all' ODS n. 6 del 6.10.2018 (Ing. Speziale, Arch. Arrigo, Ing. Cavalotto, Geom. Montanelli ed Arch. Giannini)</t>
  </si>
  <si>
    <t>RTI TOSCA SRL(MANDATARIO)- S.D. CONTRACT SRL(MANDANTE)</t>
  </si>
  <si>
    <t>Adeguamento locali ex BIT destinazione archivio storico e sala consultazione Palazzo del Pegaso - sede CRT - Affidamento RTI TOSCA SRL - Impegno spesa € 162.003,08 c. IVA</t>
  </si>
  <si>
    <t>Adeguamento locali ex BIT destinazione archivio storico e sala consultazione Palazzo del Pegaso - sede CRT - Affidamento RTI TOSCA SRL - Impegno spesa € 162.003,08 c. IVA (somma imprevisti come da QE) - (vedi anche decreto 663 del 16-09-2021 approvazione atto sottomissione per VARIANTE sottoposto</t>
  </si>
  <si>
    <t>Totale parziale spesa capitale c/residui</t>
  </si>
  <si>
    <t>Totale residui esercizi precedenti (A)</t>
  </si>
  <si>
    <t>CONTRIBUTI AI COMUNI- SPESE DI RAPPRESENTANZA DEL CONSIGLIO REGIONALE - L.R. 4/2009 ART. 1 C. 1 LETT. C)</t>
  </si>
  <si>
    <t>Competenza</t>
  </si>
  <si>
    <t>COMUNE DI STAZZEMA</t>
  </si>
  <si>
    <t>Imp. reimputato n. 912/2021 decreto n. 541/2021 contributo a favore Comune di Stazzema</t>
  </si>
  <si>
    <t>SPESE POSTALI OLI</t>
  </si>
  <si>
    <t>POSTE ITALIANE SPA</t>
  </si>
  <si>
    <t>Impegno per spese postali OLI - a favore di Poste Italiane</t>
  </si>
  <si>
    <t>FESTA DELL EUROPA L.R 10/2021 - SERVIZI PER LA REALIZZAZIONE DI EVENTI</t>
  </si>
  <si>
    <t>EATOSCANA SRL</t>
  </si>
  <si>
    <t>Festa dell'Europa edizione 2022. Affidamento servizio di catering lunch alla ditta EATOSCANA srl nel giorno 22 luglio 2022: impegno di spesa - CIG Y4E372F3BD</t>
  </si>
  <si>
    <t>INIZIATIVE DIRETTE DEL CRT IN AMBITO DI SPETTACOLI DI GIOVANI UNDER 35 - L.R. 3/2022 ART. 4, C.1 - AMBITI DI INTERVENTO DI CUI ALL'ART. 2, C.1, LETTERA B)</t>
  </si>
  <si>
    <t>CONTRORADIO SRL</t>
  </si>
  <si>
    <t>Affidamento diretto a "Controradio" srl di Firenze per la realizzazione dello spettacolo di narrazione "Tutto quello che vuoi al di là della paura" in tre città toscane, quale iniziativa diretta del CRT ai sensi della L.r. n. 3/2022</t>
  </si>
  <si>
    <t>Beni e servizi resi nell'esercizio precedente e fattura pervenuta</t>
  </si>
  <si>
    <t>INIZIATIVE DIRETTE DEL CRT IN AMBITO DI AGGREGAZIONE GIOVANILE - L.R. 3/2022 ART. 4, C.1 - AMBITI DI INTERVENTO DI CUI ALL'ART. 2, C.1, LETTERA C)</t>
  </si>
  <si>
    <t>OXFAM ITALIA ONLUS</t>
  </si>
  <si>
    <t>Affidamento diretto ad "OXFAM Italia Onlus" di Arezzo del servizio di realizzazione del progetto di cui all'ambito C), quale iniziativa diretta del Consiglio, ai sensi della L.R. n. 3/2022 - CIG 9275649BB1</t>
  </si>
  <si>
    <t>MISSIONI ESTERO CONSIGLIERI</t>
  </si>
  <si>
    <t xml:space="preserve">MARCO                         LANDI                         </t>
  </si>
  <si>
    <t>Impegno di spesa a favore del Consigliere Marco Landi per rimborso spese sostenute per missione istituzionale a Washington 27-31 ottobre 2022</t>
  </si>
  <si>
    <t xml:space="preserve">ANTONIO                       MAZZEO                        </t>
  </si>
  <si>
    <t>Impegno di spesa a favore del Presidente Antonio Mazzeo per rimborso spese sostenute per missione istituzionale a Washington 27-31 ottobre 2022</t>
  </si>
  <si>
    <t>SERVIZI PER EVENTI DI CERIMONIALE</t>
  </si>
  <si>
    <t xml:space="preserve">SIENI DI ANDREINA MANCINI E C. S.A.S. </t>
  </si>
  <si>
    <t>Servizio di catering in occasione del tradizionale incontro del Presidente della Giunta regionale e del Presidente del Consiglio regionale con le prime autorità per lo scambio degli auguri di fine anno 2022</t>
  </si>
  <si>
    <t>SERVIZI POSTALI E DI SPEDIZIONE</t>
  </si>
  <si>
    <t>Affidamento a Poste Italiane servizio PICK UP Posta Basic Easy e Posta Pick-Up mail per 36 mesi periodo 26 gennaio 2022 – 25 gennaio 2025 - Anno 2022. GIG Y67335C59B</t>
  </si>
  <si>
    <t>NOLEGGIO HARDWARE - TIPOGRAFIA</t>
  </si>
  <si>
    <t>Eccedenze di stampa - Noleggio hardware - tipografia ( proroga tecnica per il periodo dal 01.05.2022 al 31.12.2022)</t>
  </si>
  <si>
    <t>RTI XEROX SPA -XIRES SRL</t>
  </si>
  <si>
    <t>Noleggio modulo alta capacità - Noleggio hardware - tipografia ( proroga tecnica per il periodo dal 01.05.2022 al 31.12.2022)</t>
  </si>
  <si>
    <t>Noleggio hardware - tipografia ( proroga tecnica per il periodo dal 01.05.2022 al 31.12.2022): canone del servizio di assistenza, manutenzione e locazione</t>
  </si>
  <si>
    <t>CARTA CANCELLERIA E STAMPATI TIPOGRAFIA</t>
  </si>
  <si>
    <t>PEREGO CARTA SPA</t>
  </si>
  <si>
    <t>Fornitura carta e cartoncino per la tipografia del C.R.anno 2022 Perego Carta S.p.A</t>
  </si>
  <si>
    <t>COMUNE DI CASTELFRANCO DI SOTTO</t>
  </si>
  <si>
    <t>Contributo a Comune di Castelfranco di Sotto per la realizzazione della pubblicazione “Dizionario della toponomastica orentanese"</t>
  </si>
  <si>
    <t>COMUNE DI SOVICILLE</t>
  </si>
  <si>
    <t>Concessione contributi in attuazione della deliberazione Ufficio di presidenza del 15 giugno 2022, n. 79: a favore del comune di Sovicille</t>
  </si>
  <si>
    <t>COMUNE DI CALENZANO</t>
  </si>
  <si>
    <t>Contributo in favore di Comune di Calenzano</t>
  </si>
  <si>
    <t>CONTRIBUTI A ISTITUZIONI SOCIALI PRIVATE - SPESE DI RAPPRESENTANZA DEL CONSIGLIO REGIONALE - l.r. 4/2009 art. 1 c. 1 lett. C)</t>
  </si>
  <si>
    <t>SIENA CUORE ONLUS</t>
  </si>
  <si>
    <t>contributo a favore di Siena Cuore odv</t>
  </si>
  <si>
    <t>ASSOCIAZIONE CENTRO STORICO CITTÀ DI SIENA</t>
  </si>
  <si>
    <t>Contributo ad Associazione Centro Storico di Siena per "Quando le Donne vengono uccise dall’indifferenza”</t>
  </si>
  <si>
    <t>ASSOCIAZIONE CULTURALE LA TERRAZZA</t>
  </si>
  <si>
    <t>Concessione contributi in attuazione della deliberazione Ufficio di presidenza del 15 giugno 2022, n. 79: a favore di Associazione culturale "La Terrazza "</t>
  </si>
  <si>
    <t>G.S. NUOVO PEDALE FIGLINESE ASD</t>
  </si>
  <si>
    <t>LR 4/2009, art. 1, comma1, lettera c): concessione contributi a S. NUOVO PEDALE FIGLINESE ASD</t>
  </si>
  <si>
    <t>APS CASTEL DI CIREGLIO</t>
  </si>
  <si>
    <t>LR 4/2009, art. 1, comma1, lettera c): concessione contributi a Associazione APS Castel di Cireglio</t>
  </si>
  <si>
    <t>A.S.D. POLISPORTIVA VAL DI LORETO</t>
  </si>
  <si>
    <t>LR 4/2009, art. 1, comma1, lettera c): concessione contributi a Polisportiva Val di Loreto</t>
  </si>
  <si>
    <t>ASD CIRCOLO TENNIS ABBADIA SS</t>
  </si>
  <si>
    <t>Contributo a favore di ASD Circolo del Tennis Abbadia San Salvatore per 3° Torneo Giovanile "Abbadia Città delle Fiaccole".</t>
  </si>
  <si>
    <t>ASSOCIAZIONE PREMIO INTERNAZIONALE SEMPLICEMENTE DONNA</t>
  </si>
  <si>
    <t>Contributo a favore di Associazione Premio Internazionale Semplicemente Donna per 10° Premio Internazionale Semplicemente Donna</t>
  </si>
  <si>
    <t xml:space="preserve">COMITATO SAGRA DELLA VALDARBIA </t>
  </si>
  <si>
    <t>L.R. n.4 del 04/02/2009, art.1, co.1, lettera c): contributo a favore di Comitato Sagra della Valdarbia</t>
  </si>
  <si>
    <t>ASSOCIAZIONE CASTELSECCO APS</t>
  </si>
  <si>
    <t>L.R. n.4 del 04/02/2009, art.1, co.1, lettera c): contributo a favore di Castelsecco APS</t>
  </si>
  <si>
    <t>ASSOCIAZIONE TURISTICA PRO STIA APS</t>
  </si>
  <si>
    <t>L.R. n.4 del 04/02/2009, art.1, co.1, lettera c): contributo a favore di Associazione Turistica Pro Stia APS</t>
  </si>
  <si>
    <t>LIBROPOLIS APS</t>
  </si>
  <si>
    <t>L.R. n.4 del 04/02/2009, art.1, co.1, lettera c): contributo a favore di Libropolis APS</t>
  </si>
  <si>
    <t>PRO LOCO TERRANUOVA</t>
  </si>
  <si>
    <t>L.R. n.4 del 04/02/2009, art.1, co.1, lettera c): contributo a favore di Pro Loco Terranuova Bracciolini</t>
  </si>
  <si>
    <t>A.S.D.. ASI ASSOCIAZIONI SPORTIVE ITALIANE - PISTOIA</t>
  </si>
  <si>
    <t>L.R. n.4 del 04/02/2009, art.1, co.1, lettera c): contributo a favore di ASD ASI Associazioni sportive italiane comitato di PISTOIA</t>
  </si>
  <si>
    <t>FONDAZIONE LUCCA SVILUPPO</t>
  </si>
  <si>
    <t>L.R. n.4 del 04/02/2009, art.1, co.1, lettera c): contributo a favore di Fondazione Lucca Sviluppo</t>
  </si>
  <si>
    <t>ASSOCIAZIONE NO PROFIT EVENTI SUL FRIGIDO</t>
  </si>
  <si>
    <t>Contributo in favore di Associazione Eventi sul Frigido</t>
  </si>
  <si>
    <t>ASD NUOVA SOCIETÀ POLISPORTIVA CHIUSI</t>
  </si>
  <si>
    <t>Contributo in favore di ASD Nuova Società Polisportiva Chiusi</t>
  </si>
  <si>
    <t>ARCIDOCESI DI FIRENZE VICARIATO DI SAN GIOVANNI-PARROCCHIA NOSTRA SIGNORA DEL SACRO CUORE</t>
  </si>
  <si>
    <t>LR 4/2009 - Impegno di spesa in favore di Parrocchia Nostra Signora del Sacro Cuore</t>
  </si>
  <si>
    <t>ASSOCIAZONE CULTURALE IL MOSAICO</t>
  </si>
  <si>
    <t>LR 4/2009 - Impegno di spesa in favore di Associazione Culturale Il Mosaico</t>
  </si>
  <si>
    <t>BANCO ALIMENTARE DELLA TOSCANA ONLUS</t>
  </si>
  <si>
    <t>LR 4/2009 - Impegno di spesa in favore di Associazione Banco Alimentare della Toscana onlus</t>
  </si>
  <si>
    <t>ASP FRATERNITA DEI LAICI</t>
  </si>
  <si>
    <t>LR 4/2009 - Impegno di spesa in favore di Fraternita dei Laici</t>
  </si>
  <si>
    <t>UNITRE BARGA</t>
  </si>
  <si>
    <t>LR 4/2009 - Impegno di spesa in favore di UNITRE – Università della terza età (sede di Barga)</t>
  </si>
  <si>
    <t>UNIONE POLISPORTIVA POLICIANO</t>
  </si>
  <si>
    <t>LR 4/2009 - Impegno di spesa in favore di A.S.D.Unione Polisportiva Policiano</t>
  </si>
  <si>
    <t>ASSOCIAZIONE PER IL CENTRO STORICO DI EMPOLI</t>
  </si>
  <si>
    <t>LR 4/2009 - Impegno di spesa in favore di Associazione per il centro storico di Empoli</t>
  </si>
  <si>
    <t>L'ALVEARE APS</t>
  </si>
  <si>
    <t>LR 4/2009 - Impegno di spesa in favore di L'Alveare Aps</t>
  </si>
  <si>
    <t>PRO LOCO BAGNI DI LUCCA</t>
  </si>
  <si>
    <t>LR 4/2009 - Impegno di spesa in favore di Associazione Pro Loco Bagni di Lucca</t>
  </si>
  <si>
    <t>FRATERNITA DI MISERICORDIA DI SAN MINIATO BASSO ODV</t>
  </si>
  <si>
    <t>LR 4/2009 - Impegno di spesa in favore di Fraternita di Misericordia di San Miniato Basso</t>
  </si>
  <si>
    <t>EVENTI ISTITUZIONALI COMPARTECIPAZIONI ENTI LOCALI L.R. 46/2015</t>
  </si>
  <si>
    <t>Accordo di collaborazione fra Consiglio Regionale della Toscana e ASP Fraternita dei Laici nell'ambito delle Personalità storiche della Toscana</t>
  </si>
  <si>
    <t>COMUNE DI FIGLINE E INCISA VALDARNO</t>
  </si>
  <si>
    <t>Compartecipazione economica concessa nell'ambito del bando "Giornata degli Etruschi" 2022 al Comune di Figline e Incisa Valdarno</t>
  </si>
  <si>
    <t>COMUNE DI CERTALDO</t>
  </si>
  <si>
    <t>Compartecipazione economica concessa nell'ambito del bando "Giornata degli Etruschi" 2022 al Comune di Certaldo</t>
  </si>
  <si>
    <t>EVENTI ISTITUZIONALI - SERVIZI</t>
  </si>
  <si>
    <t>ABCU SRL</t>
  </si>
  <si>
    <t>Affidamento diretto a ABCU srl di Abetone - Cutigliano dell'organizzazione di un evento commemorativo della figura di Zeno Colò il prossimo 8 dicembre 2022 in località Abetone (PT)</t>
  </si>
  <si>
    <t>SERVIZIO PER ALLESTIMENTO MOSTRE ED ESPOSIZIONI</t>
  </si>
  <si>
    <t xml:space="preserve">FONDAZIONE ALINARI PER LA FOTOGRAFIA – FAF </t>
  </si>
  <si>
    <t>Mostra fotografica “Attorno alla Shoah – fotografie e memoria” - diritti di riproduzione di n. 9 immagini di proprietà degli Archivi Roger-Viollet, Topfoto, World History Archive.</t>
  </si>
  <si>
    <t>Imp. reimputato n. 855/2021 decreto n. 439/2021 Adesione alla convenzione Consip per fornitura dei servizi di gestione e assistenza alle centrali telefoniche, server, reti e cablaggio, service desk e presidio sistemistico - periodo 31/07-31/12/2021. AVANZO - AULA</t>
  </si>
  <si>
    <t>Imp. reimputato n. 882/2021 decreto n. 485/2021 Contratto di adesione alla convenzione Consip , CIG : 65297529CE - CIG derivato: 7055937768. Modifica contrattuale. AVANZO - NUOVA SALA CED</t>
  </si>
  <si>
    <t>TRASFERIMENTI A FONDAZIONE SISTEMA TOSCANA PER ATTIVITA DI COMUNICAZIONE ISTITUZIONALE</t>
  </si>
  <si>
    <t>FONDAZIONE SISTEMA TOSCANA</t>
  </si>
  <si>
    <t>Trasformazione prenotazione di spesa n. 202238/2022 assunta con decreto dirigenziale n. 488 del 30/6/2022 a seguito sottoscrizione della Convenzione operativa tra Regione Toscana- Consiglio regionale e Fondazione Sistema Toscana attività II semestre 2022</t>
  </si>
  <si>
    <t>Servizi di telefonia fissa - gruppi consiliari - quota a carico dei gruppi consiliari - per il periodo dal 1 gennaio 2022 fino al 2 ottobre 2022</t>
  </si>
  <si>
    <t>Servizi di telefonia fissa per la struttura consiliare dal 1 gennaio 2022 fino al 2 ottobre 2022-Proroga scadenza al 3 ottobre 2023 con decreto 708 del 22.9.2022</t>
  </si>
  <si>
    <t>Servizi di telefonia fissa - gruppi consiliari - a carico del Consiglio regionale - per il periodo dal 1 gennaio 2022 fino al 2 ottobre 2022</t>
  </si>
  <si>
    <t>Adesione a convenzione Consip TM8 “Telefonia mobile 8” con Telecom Italia S.p.A. per la fornitura di n. 50 Sim dati . Assunzione impegno di spesa - CIG derivato Y1D364D05E periodo dal 15 maggio 2022 al 16 novembre 2022-Proroga al 16.5.2023 con decreto 825 del 27.10.22</t>
  </si>
  <si>
    <t>ADESIONE CONVENZIONE CONSIP TM8 - quota a carico dei Consiglieri - PERIODO 01/01-16/11/2022 - Con decreto 825 del 2022 Differimento del termine di scadenza dei contratti attuativi relativi alla Convezione Consip “TM8”, dal 17 novembre 2022 al 16 maggio 2023</t>
  </si>
  <si>
    <t>ADESIONE CONVENZIONE CONSIP TM8 - servizi di telefonia mobile per i Consiglieri regionali - PERIODO 01/01-16/11/2022 - Con decreto 825 del 2022 Differimento del termine di scadenza dei contratti attuativi relativi alla Convezione Consip “TM8”, dal 17 novembre 2022 al 16 maggio 2023</t>
  </si>
  <si>
    <t>ADESIONE CONVENZIONE CONSIP TM8 - servizi di telefonia mobile per il personale dipendente autorizzato - PERIODO 01/01-16/11/2022 - Con decreto 825 del 2022 Differimento del termine di scadenza dei contratti attuativi relativi alla Convezione Consip “TM8”, dal 17 novembre 2022 al 16 maggio 2023</t>
  </si>
  <si>
    <t>impegno di spesa per adesione a convenzione Consip TM8 “Telefonia mobile 8” per la fornitura di n. 44 pacchetti comprensivi di Sim dati e noleggio tablet abbinati - periodo 01/01-19/05/2022)</t>
  </si>
  <si>
    <t>SERVIZI DI CONNETTIVITA'</t>
  </si>
  <si>
    <t>Adesione alla proroga del contratto di GR stipulato con Telecom Italia S.p.A. per la fornitura dei servizi di SPC-RTRT dal 1 /10/22 al 18/08/2023 e relativi impegni di spesa.</t>
  </si>
  <si>
    <t>MATERIALE INFORMATICO CONSUMABILI E ALTRI BENI DI CONSUMO</t>
  </si>
  <si>
    <t>ELETTROSERVIZI</t>
  </si>
  <si>
    <t>Acquisto tramite MEPA, di materiale informatico vario per le postazioni di lavoro e per gli uffici del Consiglio regionale.</t>
  </si>
  <si>
    <t>ADPARTNERS SRL</t>
  </si>
  <si>
    <t>SERVIZI DI SUPPORTO ALLE POSTAZIONI DI LAVORO E RELATIVA MANUTENZIONE</t>
  </si>
  <si>
    <t>Adesione a Convenzione di Giunta per servizi per la fornitura di beni e servizi per la gestione integrata delle Postazioni di Lavoro (PdL) costituite da personal computer, stampanti e dispositivi aggiuntivi - periodo: 01/01/31/12/2022</t>
  </si>
  <si>
    <t>Beni e servizi resi nell'esercizio precedente (una parte è già fatturata, la restante parte è da fatturare)</t>
  </si>
  <si>
    <t>GESTIONE ASSISTENZA E MANUTENZIONE HARDWARE E SOFTWARE</t>
  </si>
  <si>
    <t>NOOVLE SPA</t>
  </si>
  <si>
    <t>Acquisto mediante MEPA del servizio Google workspace.Periodo dal 1/11/2022 al 31/10/2023 (decreto 56 del 24.01.2022 atto di fusione per incorporazione e trasferimento impegno al fornitore Noovle SPA)</t>
  </si>
  <si>
    <t>BEELIVEIT</t>
  </si>
  <si>
    <t>Acquisto servizio applicativo unificato per la gestione coordinata degli adempimenti Anac, amministrazione trasparente e programmazione biennale di servizi e forniture. Assunzione impegni di spesa (periodo 3/10/2022 - 31/12/2022)</t>
  </si>
  <si>
    <t>TECNOTECA SRL</t>
  </si>
  <si>
    <t>Acquisto tramite MEPA di un servizio annuale di manutenzione ordinaria relativa al software di gestione dell’inventario dei beni mobili consiliari e del portale delle richieste di assistenza, dal 1° novembre 2022 al 31 ottobre 2023.</t>
  </si>
  <si>
    <t>Copyworld S.p.a.</t>
  </si>
  <si>
    <t>Acquisto, tramite MEPA, di attrezzature multimediali per la sala conferenze Expo Comuni, servizio di assistenza software e di noleggio di pannelli multimediali per le sale del Consiglio della Regione Toscana</t>
  </si>
  <si>
    <t>CEDAT 85 SRL</t>
  </si>
  <si>
    <t>Assistenza e manutenzione Full risk e servizio di indicizzazione relativo all'affidamento per la fornitura di soluzioni per trascrizioni ed indicizzazioni semantiche automatiche ed elaborazione video multimediale per le sedute d’aula e delle commissioni del Consiglio Regionale della Toscana - dura</t>
  </si>
  <si>
    <t>Proroga tecnica del contratto di adesione alla convenzione Consip “Servizi di gestione e manutenzione di sistemi IP e postazioni di lavoro per le Pubbliche Amministrazioni” - Lotto 4, affidata all’RTI Fastweb S.p.A.- Maticmind S.p.A., per la gestione apparati di sicurezza, dal 1° maggio 2022</t>
  </si>
  <si>
    <t>Proroga tecnica del contratto di adesione alla convenzione Consip per servizi SGM affidata all’RTI Fastweb S.p.A.- Maticmind S.p.A., dal 1 novembre al 31 dicembre 2022. Assunzione dei relativi impegni di spesa.</t>
  </si>
  <si>
    <t>Proroga tecnica del contratto di adesione alla convenzione Consip “Servizi di gestione e manutenzione di sistemi IP e postazioni di lavoro per le Pubbliche Amministrazioni” - Lotto 4, affidata all’RTI Fastweb S.p.A.- Maticmind S.p.A., per la gestione manutenzione reti locali e interventi sul c</t>
  </si>
  <si>
    <t>Proroga tecnica del contratto di adesione alla convenzione Consip per servizi SGM affidata all’RTI Fastweb S.p.A.- Maticmind S.p.A., dal 1 novembre 2022 al 31 dicembre 2022. Assunzione dei relativi impegni di spesa.</t>
  </si>
  <si>
    <t>T.T. TECNOSISTEMI SPA</t>
  </si>
  <si>
    <t>Adesione alla convenzione Consip “Servizi di print &amp; copy management 3” . Periodo 01.01.2022-31.12.2022 - Durata contrattuale fino al 1 agosto 2026</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</si>
  <si>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t>
  </si>
  <si>
    <t>Servizio di noleggio tramite MEPA 4 fotocopiatrici a colori Xerox dal 1 febbraio 2022 al 31 gennaio 2023 - Canone</t>
  </si>
  <si>
    <t>Servizio di noleggio tramite MEPA 4 fotocopiatrici a colori Xerox annualità 2022 - Pacchetto eventuali copie eccedenti</t>
  </si>
  <si>
    <t>COPYWORLD SRL</t>
  </si>
  <si>
    <t>LICENZE D'USO PER SOFTWARE</t>
  </si>
  <si>
    <t>GROWENS</t>
  </si>
  <si>
    <t>Acquisto licenza software per gestione ed invio newsletter del Consiglio Regionale. Periodo 31/12/2022-30/12/2023 - PAGAMENTO ANTICIPATO</t>
  </si>
  <si>
    <t>Adesione alla convenzione Consip denominata “Microsoft Enterprise Agreement 7”, Convenzione per la fornitura di licenze d’uso "Enterprise Agreement" di software Microsoft, per le strutture consiliari</t>
  </si>
  <si>
    <t>Beni e servizi resi nell'esercizio precedente per i quali la fattura è stata rifiutata per errori nell'attribuzione degli importi e  il dirigente dichiara che la spesa è liquida ed esigibile</t>
  </si>
  <si>
    <t>TOSCANA MEDIA CHANNEL SRL</t>
  </si>
  <si>
    <t>Affidamento diretto tramite Mercato elettronico della Pubblica amministrazione (MEPA) dell’abbonamento al servizio “Toscana Videoclip” fornito da Toscana Media Channel S.r.l. - CIG 9103845A8C</t>
  </si>
  <si>
    <t>ADNKRONOS SPA</t>
  </si>
  <si>
    <t>Abbonamento al Notiziario Globale per 12 mesi Adnkronos CIG ZBE34C8487 , per un importo complessivo di euro 28.800,00 oltre iva 4% con attivazione dell’abbonamento a partire dalla comunicazione delle informazioni relative all’avvenuto impegno e stipulazione del contratto in data 15/04/2022 (DECO</t>
  </si>
  <si>
    <t>ASKANEWS SPA</t>
  </si>
  <si>
    <t>Abbonamento al Notiziario Generale Multimediale. Affidamento ai sensi dell’art. 63, comma 2, lettera b) del D.Lgs. 50/2016 all’agenzia Askanews per 12 mesi. CIG Z2B34C8420 - attivazione dell’abbonamento a partire dalla comunicazione delle informazioni relative all’avvenuto impegno di spesa.</t>
  </si>
  <si>
    <t>AGENZIA GIORNALISTICA ITALIA S.P.A. - AGI</t>
  </si>
  <si>
    <t>Abbonamento al Notiziario Globale e Notiziario Regionale Toscana per 12 mesi , CIG ZBF34C84CC, per un importo complessivo di euro 27.692,31 oltre iva 4% attivazione dell’abbonamento a partire dalla comunicazione dell'avvenuto impegno di spesa - stipula contratto 14.4.2022.</t>
  </si>
  <si>
    <t>COM. E -COMUNICAZIONE&amp;EDITORIA-SRL (COM' E' SRL)</t>
  </si>
  <si>
    <t>trasformazione prenotazione in impegno per servizio di Agenzia Dire dal 1 settembre 2022 al 31 dicembre 2022</t>
  </si>
  <si>
    <t>AGENZIA DI STAMPA ITALPRESS S.R.L.</t>
  </si>
  <si>
    <t>Abbonamento al Notiziario Nazionale Multimediale (Sanità, Welfare, Ambiente, Economia e Sviluppo, Politiche del Lavoro, Cultura e Spettacoli) - CIG ZAF32CACCA - dal 1/1/2022 a 22/11/2022</t>
  </si>
  <si>
    <t>Servizio di Agenzia Italpress periodo 13 mesi dal 23 novembre 2022 al 31 dicembre 2023 stipulazione del contratto in data 11/11/2022- Impegno di spesa periodo 22 novembre-31 dicembre 2022</t>
  </si>
  <si>
    <t>AGENZIA ANSA SCRL</t>
  </si>
  <si>
    <t>Abbonamento Ansa 2022. CIG:88758918F5 periodo dal 1 gennaio 2022 - 31 dicembre 2022 (vedi decreto 85 del 10.02.2022)</t>
  </si>
  <si>
    <t>MEDIA GROUP SRL</t>
  </si>
  <si>
    <t>Contributo Media Group</t>
  </si>
  <si>
    <t>CANALE 50 SRL</t>
  </si>
  <si>
    <t>Contributo Canale 50</t>
  </si>
  <si>
    <t>TELETRURIA 2000 S.R.L.</t>
  </si>
  <si>
    <t>Contributo Teletruria</t>
  </si>
  <si>
    <t>TOSCANA TV SRL</t>
  </si>
  <si>
    <t>Contributo Toscana TV</t>
  </si>
  <si>
    <t>TV LIBERA SPA</t>
  </si>
  <si>
    <t>Contributo TV Libera</t>
  </si>
  <si>
    <t>TELEGRANDUCATO DI TOSCANA SRL</t>
  </si>
  <si>
    <t>Contributo Telegranducato</t>
  </si>
  <si>
    <t>TELEMAREMMA SRL</t>
  </si>
  <si>
    <t>Contributo Telemaremma</t>
  </si>
  <si>
    <t>TELE IRIDE</t>
  </si>
  <si>
    <t>Contributo Tele Iride</t>
  </si>
  <si>
    <t xml:space="preserve">RADIO SIENA SRL </t>
  </si>
  <si>
    <t>Contributo Radio Siena TV</t>
  </si>
  <si>
    <t>TVR TELEITALIA S.R.L.</t>
  </si>
  <si>
    <t>Contributo TVR TeleItalia</t>
  </si>
  <si>
    <t>NOI TV SRL</t>
  </si>
  <si>
    <t>Contributo Noi TV</t>
  </si>
  <si>
    <t>TV1 SRL</t>
  </si>
  <si>
    <t>Contributo TV1</t>
  </si>
  <si>
    <t xml:space="preserve"> SESTA RETE EMITTENTE TELEVISIVA SOC. COOP</t>
  </si>
  <si>
    <t>Contributo Sesta Rete</t>
  </si>
  <si>
    <t>TV PRATO SRL</t>
  </si>
  <si>
    <t>Contributo TV Prato</t>
  </si>
  <si>
    <t>RTV 38 SPA</t>
  </si>
  <si>
    <t>Contributo RTV38</t>
  </si>
  <si>
    <t>SERVIZI PER L'INTEROPERABILITA' E LA COOPERAZIONE</t>
  </si>
  <si>
    <t>NAMIRIAL S.P.A.</t>
  </si>
  <si>
    <t>servizio di posta elettronica certificata in uso al consiglio regionale e al difensore civico. Durata 48 mesi dalla data di avvio degli ordinativi (periodo dall'1.03.2020 al 28.02.2024</t>
  </si>
  <si>
    <t xml:space="preserve">DEDALUS ITALIA </t>
  </si>
  <si>
    <t>Adesione al contratto di Giunta regionale per il Servizio di progettazione, realizzazione, gestione operativa e sviluppo evolutivo di un Sistema Cloud della Toscana (SCT) - CIG madre 7154112FF8 - CIG derivato Y2230BB526. Assunzione impegno</t>
  </si>
  <si>
    <t>Adesione al contratto di Giunta regionale per il Servizio di progettazione, realizzazione, gestione operativa e sviluppo evolutivo di un Sistema Cloud della Toscana (SCT) - CIG madre 7154112FF8 - CIG derivato Y4630BB411. Anno 2022.</t>
  </si>
  <si>
    <t>Proroga tecnica del contratto di adesione alla convenzione Consip “Servizi di gestione e manutenzione di sistemi IP e postazioni di lavoro per le Pubbliche Amministrazioni” - Lotto 4, affidata all’RTI Fastweb S.p.A.- Maticmind S.p.A., per la gestione e manutenzione server servizio desk e presi</t>
  </si>
  <si>
    <t>Gestione e manutenzione server, servizio desk e presidio - Proroga tecnica del contratto di adesione alla Convenzione Consip SGM - Lotto 4, affidata a RTI Fastweb S.p.A.- Maticmind S.p.A. dal 1/05/2021 al 30/04/2022. CIG originario: 65297529CE - CIG derivato: 7055937768. Impegni di spesa</t>
  </si>
  <si>
    <t>EXPOMEETING SRL</t>
  </si>
  <si>
    <t>Servizio di assistenza alla cabina di regia per lo svolgimento di sedute ed eventi del Consiglio regionale. Periodo: dal 01/01/2021 al 31/12/2023 (CIG: 8181805F10).</t>
  </si>
  <si>
    <t>Proroga tecnica del contratto di adesione alla convenzione Consip “Servizi di gestione e manutenzione di sistemi IP e postazioni di lavoro per le Pubbliche Amministrazioni” - Lotto 4, affidata all’RTI Fastweb S.p.A.- Maticmind S.p.A., per la gestione e manutenzione centrali telefoniche, dal 1</t>
  </si>
  <si>
    <t>SILFI SPA-SOC ILLUMIN FIRENZE E SERVIZI SMARTCITY SPA</t>
  </si>
  <si>
    <t>Servizio di manutenzione e monitoraggio su tutta la rete in fibra ottica del Consiglio regionale: Palazzo del Pegaso, Palazzo Bastogi e Palazzo Cerretani - Periodo: 1 giugno 2022 - 31 maggio 2025.</t>
  </si>
  <si>
    <t>Acquisto mediante MEPA del servizio di assistenza biennale all’impianto di videosorveglianza installato presso le sedi consiliari 1 luglio 2022-30 giugno 2024 - impegno per annualità 2022 (1° luglio 2022 - 31 dicembre 2022)</t>
  </si>
  <si>
    <t>Gestione e manutenzione centrali telefoniche - Proroga tecnica del contratto di adesione alla Convenzione Consip SGM - Lotto 4, affidata a RTI Fastweb S.p.A.- Maticmind S.p.A. dal 1/05/2021 al 30/04/2022. CIG originario: 65297529CE - CIG derivato: 7055937768. Impegni di spes</t>
  </si>
  <si>
    <t>COMUNICAZIONE FESTA DELLA TOSCANA - L.R. 46/2015</t>
  </si>
  <si>
    <t>TOSCANA OGGI SOCIETÀ COOPERATIVA</t>
  </si>
  <si>
    <t>Realizzazione campagna di comunicazione Festa della Toscana edizione 2022 - Toscana Oggi (CIG: ZD338A65BD)</t>
  </si>
  <si>
    <t>CECCARELLI EMANUELA</t>
  </si>
  <si>
    <t>ACQUISIZIONE DI SERVIZI PER INIZIATIVE TOSCANA 2050 ART. 8 BIS L.R. 46/2015</t>
  </si>
  <si>
    <t>MOMENTUM S.A.S. DI ORIGLIA STEFANO &amp; C.</t>
  </si>
  <si>
    <t>Servizio realizzazione di una campagna di ascolto, attività di analisi e monitoraggio digitale rivolto ai cittadini della Toscana e relativo alla diffusione e alla promozione della partecipazione nell’ambito dell’iniziativa "Toscana 2050 art. 8 bis l.r. 46/2015" - Durata contratto 24 mesi dal 5</t>
  </si>
  <si>
    <t>RIMBORSI SPESE PER RELATORI A INIZIATIVE DI PIANETA GALILEO</t>
  </si>
  <si>
    <t xml:space="preserve">MARCO                         MALVALDI                      </t>
  </si>
  <si>
    <t>Pianeta Galileo 2021/2022: rimborso spese forfettario Primo incontro con la scienza autore Marco Malvaldi</t>
  </si>
  <si>
    <t xml:space="preserve">BRUNO                         CARLI                         </t>
  </si>
  <si>
    <t>Pianeta Galileo 2022-2023, Lezioni a due voci: impegno di spesa in favore di Bruno Carli</t>
  </si>
  <si>
    <t xml:space="preserve">NICOLA                        CASAGLI                       </t>
  </si>
  <si>
    <t>Pianeta Galileo 2022-2023, Lezioni a due voci: impegno di spesa in favore di Nicola Casagli</t>
  </si>
  <si>
    <t>CONVENZIONE CON USR PER LA GESTIONE DEL PARLAMENTO DEGLI STUDENTI LR. 34/2011</t>
  </si>
  <si>
    <t>ISTITUTO STATALE DI ISTRUZIONE SUPERIORE LEONARDO DA VINCI</t>
  </si>
  <si>
    <t>Impegno di spesa a favore della scuola capofila della rete di scuole per Parlamento degli studenti - delibera UP 101 del 2021</t>
  </si>
  <si>
    <t>SPESE PER SERVIZI DI PORTINERIA - ACCOGLIENZA UTENTI CORECOM PER FUNZIONI DELEGATE DA AGCOM</t>
  </si>
  <si>
    <t>G.S.A. GRUPPO SERVIZI ASSOCIATI SPA</t>
  </si>
  <si>
    <t>Impegno anno 2022 servizi di portineria - Corecom (cambio denominazione componenti RTI vedi decreto 474 del 28/6/2022)</t>
  </si>
  <si>
    <t>DEPOSITO MATERIALE VARIO</t>
  </si>
  <si>
    <t>S.IN.T. -SISTEMA INTEGRATO CONSORZIO</t>
  </si>
  <si>
    <t>Servizio di custodia di materiale cartaceo (comprendente schede elettorali) e di materiali vari, nei locali messi a disposizione dall’appaltatore (CIG 8281562129) Durata: 60 mesi dal dicembre 2020.</t>
  </si>
  <si>
    <t>SERVIZIO GENERALE DI FACCHINAGGIO</t>
  </si>
  <si>
    <t>CONSORZIO LEONARDO SERVIZI E LAVORI SOCIETA' COOPERATIVA CONSORTILE STABILE</t>
  </si>
  <si>
    <t>Adesione alla Convenzione stipulata da RT – Soggetto Aggregatore con Consorzio Leonardo Servizi e Lavori - Società Cooperativa Consortile Stabile, per l’affidamento dei “Servizi di facchinaggio per gli uffici di Regione Toscana (Giunta e Consiglio Regionale), agenzie ed enti dipendenti di Reg</t>
  </si>
  <si>
    <t>SPESE PER SERVIZIO DI VIGILANZA ARMATA</t>
  </si>
  <si>
    <t>COOPSERVICE SOC. COOP. P.A.</t>
  </si>
  <si>
    <t>Imp. a favore di Coopservice Soc. Coop.p.a. per la manutenzione e la fornitura impianti - anno 2022 - Conv. Servizio di vigilanza ed attività correlate per le strutture sanitarie ed amministrative della Regione Toscana (lotto 3) stipulata con RTI capogruppo Coopservice Soc. Coop. p.a.(CIG derivato:</t>
  </si>
  <si>
    <t>Servizio vigilanza armata - integrazione con decreto 108 del 22.02.2022</t>
  </si>
  <si>
    <t>SPESE PER SERVIZIO DI PORTINERIA</t>
  </si>
  <si>
    <t>Servizi di portineria anno 2022 (cambio denominazione componenti RTI vedi decreto 474 del 28/6/2022)</t>
  </si>
  <si>
    <t>TRASFERIMENTI CORRENTI A IMPRESE PER FINANZIAMENTO DEL PREMIO REGIONALE INNOVAZIONE AMERIGO VESPUCCI - L.R. 46/15</t>
  </si>
  <si>
    <t>COALCHRY GREEN SRL</t>
  </si>
  <si>
    <t>Premio regionale “Innovazione Toscana – Amerigo Vespucci” a Coalchry Green Srl</t>
  </si>
  <si>
    <t xml:space="preserve">DAVID                         BAGNOLI                       </t>
  </si>
  <si>
    <t>Premio regionale “Innovazione Toscana – Amerigo Vespucci” a Davide Bagnoli impresa individuale</t>
  </si>
  <si>
    <t>ENCO S.R.L.</t>
  </si>
  <si>
    <t>Premio regionale “Innovazione Toscana – Amerigo Vespucci” a favore di Enco Srl</t>
  </si>
  <si>
    <t>EYE-TECH S.R.L.</t>
  </si>
  <si>
    <t>Premio regionale “Innovazione Toscana – Amerigo Vespucci” a Eye-Tech srl</t>
  </si>
  <si>
    <t>FLOWPAY S.R.L.</t>
  </si>
  <si>
    <t>Premio regionale “Innovazione Toscana – Amerigo Vespucci” a Flowpay Srl</t>
  </si>
  <si>
    <t>NEXT GENERATION ROBOTICS S.R.L.</t>
  </si>
  <si>
    <t>Premio regionale “Innovazione Toscana – Amerigo Vespucci” a favore di Next Generation Robotics Srl</t>
  </si>
  <si>
    <t>SMARTWAY S.R.L.</t>
  </si>
  <si>
    <t>Premio regionale “Innovazione Toscana – Amerigo Vespucci” a favore di Smartway Srl</t>
  </si>
  <si>
    <t>MOIWUS S.R.L.</t>
  </si>
  <si>
    <t>Premio regionale “Innovazione Toscana – Amerigo Vespucci” a favore di Moiwus Srl</t>
  </si>
  <si>
    <t>LE ANTICHE MURA S.R.L.</t>
  </si>
  <si>
    <t>Premio regionale “Innovazione Toscana – Amerigo Vespucci” a favore di Le Antiche Mura Srl</t>
  </si>
  <si>
    <t>DI BERNARDO ANDREA</t>
  </si>
  <si>
    <t>INDENNITA' DI FUNZIONE COMPONENTI COMMISSIONE PARI OPPORTUNITA'</t>
  </si>
  <si>
    <t xml:space="preserve">CECILIA                       ROBUSTELLI                    </t>
  </si>
  <si>
    <t>Indennità di funzione componente CPO Robustelli Cecilia</t>
  </si>
  <si>
    <t xml:space="preserve">MONICA                        PAFFETTI                      </t>
  </si>
  <si>
    <t>Indennità di funzione componente CPO Paffetti Monica</t>
  </si>
  <si>
    <t xml:space="preserve">CINZIA                        SIMONI                        </t>
  </si>
  <si>
    <t>Indennità di funzione componente CPO Simoni Cinzia</t>
  </si>
  <si>
    <t xml:space="preserve">ROSANNA                       ZARI                          </t>
  </si>
  <si>
    <t>Indennità di funzione componente CPO Zari Rosanna</t>
  </si>
  <si>
    <t xml:space="preserve">FRANCESCA                     TORRICELLI                    </t>
  </si>
  <si>
    <t>Indennità di funzione componente CPO Torricelli Francesca</t>
  </si>
  <si>
    <t xml:space="preserve">DILETTA                       BRESCI                        </t>
  </si>
  <si>
    <t>Indennità di funzione componente CPO Bresci Diletta</t>
  </si>
  <si>
    <t xml:space="preserve">ELEONORA                      CANTONI                       </t>
  </si>
  <si>
    <t>Indennità di funzione componente CPO Cantoni Eleonora</t>
  </si>
  <si>
    <t xml:space="preserve">ROBERTA                       PIERACCIONI                   </t>
  </si>
  <si>
    <t>Indennità di funzione componente CPO Pieraccioni Roberta</t>
  </si>
  <si>
    <t xml:space="preserve">MIRELLA                       COCCHI                        </t>
  </si>
  <si>
    <t>Indennità di funzione componente CPO Cocchi Mirella</t>
  </si>
  <si>
    <t xml:space="preserve">NURA                          MUSSE ALI                     </t>
  </si>
  <si>
    <t>Indennità di funzione componente CPO Musse Ali Nura</t>
  </si>
  <si>
    <t xml:space="preserve">FILOMENA                      DE MARCO                      </t>
  </si>
  <si>
    <t>Indennità di funzione componente CPO De Marco Filomena</t>
  </si>
  <si>
    <t xml:space="preserve">LAURA                         RIMI                          </t>
  </si>
  <si>
    <t>Indennità di funzione componente CPO Rimi Laura</t>
  </si>
  <si>
    <t xml:space="preserve">DANIELA                       DACCI                         </t>
  </si>
  <si>
    <t>Indennità di funzione componente CPO Dacci Daniela</t>
  </si>
  <si>
    <t xml:space="preserve">MARIA FEDERICA                GIULIANI                      </t>
  </si>
  <si>
    <t>Indennità di funzione componente CPO Giuliani Maria Federica</t>
  </si>
  <si>
    <t xml:space="preserve">CATERINA                      CORALLI                       </t>
  </si>
  <si>
    <t>Indennità di funzione Vice Presidente CPO Coralli Caterina</t>
  </si>
  <si>
    <t xml:space="preserve">GILDA                         FRONZONI                      </t>
  </si>
  <si>
    <t>Indennità di funzione componente CPO Fronzoni Gilda</t>
  </si>
  <si>
    <t xml:space="preserve">SILIANA                       BIAGINI                       </t>
  </si>
  <si>
    <t>Indennità di funzione Vice Presidente CPO Biagini Siliana</t>
  </si>
  <si>
    <t xml:space="preserve">ROBERTA                       GUERRI                        </t>
  </si>
  <si>
    <t>Indennità di funzione componente CPO Guerri Roberta</t>
  </si>
  <si>
    <t xml:space="preserve">MONICA                        GOBBI                         </t>
  </si>
  <si>
    <t>Indennità di funzione componente CPO Gobbi Monica</t>
  </si>
  <si>
    <t xml:space="preserve">FRANCESCA                     BASANIERI                     </t>
  </si>
  <si>
    <t>Indennità di funzione Presidente CPO Basanieri Francesca</t>
  </si>
  <si>
    <t>RIMBORSI SPESE COMPONENTI COMMISSIONE PARI OPPORTUNITA'</t>
  </si>
  <si>
    <t>COMPONENTI CPO</t>
  </si>
  <si>
    <t>RIMBORSO SPESE CASA-SEDE ED ISTITUZIONALE COMPONENTI CPO</t>
  </si>
  <si>
    <t>MISSIONI COMPONENTI COMMISSIONE PARI OPPORTUNITA'</t>
  </si>
  <si>
    <t>RIMBORSO MISSIONE COMPONENTI CPO</t>
  </si>
  <si>
    <t>INDENNITA' DI FUNZIONE PRESIDENTE CONSIGLIO AUTONOMIE LOCALI</t>
  </si>
  <si>
    <t xml:space="preserve">DARIO                         NARDELLA                      </t>
  </si>
  <si>
    <t>INDENNITA' PRESIDENTE CAL</t>
  </si>
  <si>
    <t>GETTONI CONSIGLIO AUTONOMIE LOCALI</t>
  </si>
  <si>
    <t>COMPONENTI DEL CAL</t>
  </si>
  <si>
    <t>PAGAMENTO GETTONI DI PRESENZA SPETTANTI AI COMPONENTI DEL CAL PER LO SVOLGIMENTO DEL RUOLO ISTITUZIONALE</t>
  </si>
  <si>
    <t>RIMBORSO COMPENSI ALLA GIUNTA REGIONALE PER LAVORO STRAORDINARIO DEL PERSONALE GIORNALISTICO A TEMPO INDETERMINATO DEL CONSIGLIO</t>
  </si>
  <si>
    <t>rimoborso alla GR compensi straordinario personale giornalistico 01/1/2022-31/10/2022</t>
  </si>
  <si>
    <t>ACCERTAMENTI SANITARI</t>
  </si>
  <si>
    <t>IGEAMED SRL</t>
  </si>
  <si>
    <t>Servizio di sorveglianza sanitaria - annualità 2022</t>
  </si>
  <si>
    <t>CONSILIA CFO SRL</t>
  </si>
  <si>
    <t>Corsi Salute e sicurezza Convenzione Consip anno 2022 (CIG: YF63155C34)</t>
  </si>
  <si>
    <t>FORMULA GUIDA SICURA SRL</t>
  </si>
  <si>
    <t>iscrizione di n. 1 dipendente a corso Guida sicura automobili intensivo</t>
  </si>
  <si>
    <t>Beni e servizi resi nell'esercizio precedente e fattura pervenuta Rettifica per minore spesa di euro 0,01 come da mail del Settore del 1 marzo 2023</t>
  </si>
  <si>
    <t>RIMBORSO COMPENSI ALLA GIUNTA REGIONALE PER LAVORO STRAORDINARIO DEL PERSONALE A TEMPO INDETERMINATO DEL CONSIGLIO</t>
  </si>
  <si>
    <t>rimoborso alla GR compensi straordinario personale 01/1/2022-31/10/2022</t>
  </si>
  <si>
    <t>SPESE PER LA FORMAZIONE NON OBBLIGATORIA DEL PERSONALE DEL CONSIGLIO</t>
  </si>
  <si>
    <t>RTI (ANCI Toscana, società Lattanzio Kibs e KPMG Advisory)</t>
  </si>
  <si>
    <t>Seconda adesione per l’anno 2022 in qualità di Amministrazione contraente, alla Convenzione tra Regione Toscana e RTI (ANCI Toscana, società Lattanzio Kibs e KPMG Advisory), per l’affidamento dei “Servizi per la gestione dei processi didattici del personale della Regione Toscana, degli Enti</t>
  </si>
  <si>
    <t xml:space="preserve">STEFANIA                      SPARACO                       </t>
  </si>
  <si>
    <t>INCARICO di tutoraggio formativo per una durata di n. 40 ore alla dott.ssa Stefania Sparaco C.F.SPRSFN81E67H294F - periodo gennaio/giugno 2022 - rivolto al Gruppo di lavoro incaricato di predisporre il PIAO - Piano Integrato di Attività e Organizzazione per il Consiglio regionale della Toscana, al</t>
  </si>
  <si>
    <t>Rimborso alla Giunta regionale delle spese da erogare ai dipendenti del CRT a titolo di rimborso spese del telelavoro ordinario riferito all’anno 2022</t>
  </si>
  <si>
    <t>RIMBORSO ALLA GIUNTA REGIONALE DELLA SPESA SOSTENUTA PER MISSIONI IN ITALIA DEL PERSONALE DEL CONSIGLIO REGIONALE</t>
  </si>
  <si>
    <t>Rimborso della spesa sostenuta per missioni in Italia del personale del Consiglio regionale in riferimento al periodo 1 novembre 2021 e fino al 31 ottobre 2022</t>
  </si>
  <si>
    <t>RIMBORSO ALLA GIUNTA REGIONALE DELLA SPESA SOSTENUTA PER MISSIONI IN ITALIA DEL PERSONALE DEL CORECOM PER ATTIVITA DELEGATE</t>
  </si>
  <si>
    <t>Rimborso della spesa sostenuta per missioni in Italia del personale del Corecom per attività delegate in riferimento al periodo 1 novembre 2021 e fino al 31 ottobre 2022</t>
  </si>
  <si>
    <t>CORECOM - TRASFERIMENTI AD ENTI PUBBLICI PER PROGETTI COMUNI (RISORSE VINCOLATE)RISORSE AGCOM</t>
  </si>
  <si>
    <t>ISTITUTO DEGLI INNOCENTI DI FIRENZE</t>
  </si>
  <si>
    <t>Accordo di collaborazione tra il C.R. – Settore Assistenza al Difensore Civico e ai Garanti. Assistenza generale al CORECOM. Biblioteca e documentazione - e l’Istituto degli Innocenti per il progetto "Patentino Digitale 2022".</t>
  </si>
  <si>
    <t>GARANTE PERSONE SOTTOPOSTE A MISURE RESTRITTIVE DELLE LIBERTA' - ACCORDI DI COLLABORAZIONE CON ALTRE PUBBLICHE AMMINISTRAZIONI</t>
  </si>
  <si>
    <t>UNIVERSITA' DEGLI STUDI DI FIRENZE</t>
  </si>
  <si>
    <t>Accordo di collaborazione Garante-UNIFI (ADIR)- ANNO 2022</t>
  </si>
  <si>
    <t>Beni e servizi resi nell'esercizio precedente relativi a contratti di affitto, somministrazione e altre fornitura periodiche ultrannuali</t>
  </si>
  <si>
    <t>CORECOM - ATTIVITA' DI CONCILIAZIONE E DEFINIZIONE GESTIONE DELLE DELEGHE</t>
  </si>
  <si>
    <t xml:space="preserve">MATTIOLO CIOFFI                    CAPPELLI MONTESI                       </t>
  </si>
  <si>
    <t>Servizio di conciliazione tra utenti e operatori delle telecomunicazioni.</t>
  </si>
  <si>
    <t>RIMBORSI SPESE E MISSIONI GARANTE PER L'INFANZIA E L'ADOLESCENZA</t>
  </si>
  <si>
    <t xml:space="preserve">CAMILLA                       BIANCHI                       </t>
  </si>
  <si>
    <t>RimborsI spese Garante per l'infanzia e l'adolescenza</t>
  </si>
  <si>
    <t xml:space="preserve">EDICOLA PINZAUTI PAOLOPAOLO                         PINZAUTI                      </t>
  </si>
  <si>
    <t>Fornitura di quotidiani cartacei e riviste settimanali per l'anno 2022</t>
  </si>
  <si>
    <t>Rinnovo contratto Ebsco-Periodici cartacei (aliquota 22% da applicarsi soltanto agli importi delle commissioni)</t>
  </si>
  <si>
    <t>ACQUISTO PUBBLICAZIONI</t>
  </si>
  <si>
    <t>CELDES SRL</t>
  </si>
  <si>
    <t>Rinnovo contratto Ebsco-Banche dati e pubblicazioni on line (aliquota 4% da applicarsi ai prezzi di listino degli abbonamenti e aliquota 22% da applicarsi agli importi delle commissioni)</t>
  </si>
  <si>
    <t>SERVIZIO CATALOGAZIONE</t>
  </si>
  <si>
    <t>CO.N.SER SOCIETÀ COOPERATIVA</t>
  </si>
  <si>
    <t>Servizio di registrazione dei dati catalografici per l’aggiornamento del catalogo della Biblioteca della Toscana Pietro Leopoldo. Periodo 14/12/2020 - 13/12/2023.</t>
  </si>
  <si>
    <t>ACQUISTO RISORSE DIGITALI CONDIVISE CON COBIRE</t>
  </si>
  <si>
    <t>WOLTERS KLUWER ITALIA SRL</t>
  </si>
  <si>
    <t>Servizio di accesso al Portale giuridico Enti Locali e la mia Biblioteca WKI anno 2022. cig: 79890840AE</t>
  </si>
  <si>
    <t xml:space="preserve">IL SOLE 24 ORE SPA </t>
  </si>
  <si>
    <t>Servizio di accesso alla Piattaforma Documentale in linea de Il Sole 24 Ore MyDesk 24 per gli uffici del Consiglio e della Giunta regionale e per la rete COBIRE. Durata: 24 mesi dalla data di stipula (16.12.2020)</t>
  </si>
  <si>
    <t>RIMBORSI SPESE E MISSIONI GARANTE DELLE PERSONE SOTTOPOSTE A MISURE RESTRITTIVE DELLA LIBERTA' PERSONALE</t>
  </si>
  <si>
    <t xml:space="preserve">GIUSEPPE                      FANFANI                       </t>
  </si>
  <si>
    <t>RIMBORSI SPESE GARANTE DELLE PERSONE SOTTOPOSTE A MISURE RESTRITTIVE DELLA LIBERTA' PERSONALE - L.R. 69/2009</t>
  </si>
  <si>
    <t>CONVENZIONI TRA DIFENSORE CIVICO E AOU TOSCANE</t>
  </si>
  <si>
    <t>AZIENDA OSPEDALIERA UNIVERSITARIA SENESE</t>
  </si>
  <si>
    <t>Convenzione Difensore civico/AOU Senese - annualità 2022</t>
  </si>
  <si>
    <t>UNIVERSITA' DEGLI STUDI DI PISA</t>
  </si>
  <si>
    <t>Convenzione Difensore civico/UNIPI - annualità 2022</t>
  </si>
  <si>
    <t>Beni e servizi resi nell'esercizio precedente e fattura pervenuta Rettifica richiesta con mail del 1.03.2023 da parte della Dirigente Guerrini</t>
  </si>
  <si>
    <t>CORECOM - SERVIZI PER L'ATTUAZIONE DEL PIANO DI ATTIVITA PER LA GESTIONE DELLE DELEGHE</t>
  </si>
  <si>
    <t>Finanziamento servizio di "Monitoraggio delle trasmissioni delle emittenti televisive locali e monitoraggio dei servizi d’informazione della testata Rai regionale della Toscana"/Gestione deleghe - durata 36 mesi - annualità 2022 (CIG Y69344C3B3)</t>
  </si>
  <si>
    <t>CORECOM-SERVIZI PER L'ATTUAZIONE DEL PIANO DI ATTIVITA'</t>
  </si>
  <si>
    <t>Finanziamento servizio di "Monitoraggio delle trasmissioni delle emittenti televisive locali e monitoraggio dei servizi d’informazione della testata Rai regionale della Toscana" - durata 36 mesi - annualità 2022 (CIG Y69344C3B3)</t>
  </si>
  <si>
    <t>SPESE MINUTE SOSTENUTE TRAMITE FONDO ECONOMALE - SPESE PER ACQUISTO VALORI BOLLATI</t>
  </si>
  <si>
    <t>ECONOMO CONSIGLIO</t>
  </si>
  <si>
    <t>ACQUISTO 30 MARCHE DA BOLLO DA € 16,00 PER APPOSIZIONE SU CONTRATTI CONCLUSI DA CRT</t>
  </si>
  <si>
    <t>ACQUISTO 24 MARCHE DA BOLLO DA € 16,00 PER APPOSIZIONE SU CONTRATTI CONCLUSI DA CRT</t>
  </si>
  <si>
    <t>ACQUISTO 25 MARCHE DA BOLLO DA € 16,00 PER APPOSIZIONE SU CONTRATTI CONCLUSI DA CRT</t>
  </si>
  <si>
    <t>ACQUISTO CON FONDO ECONOMALE N. 6 MARCHE DA BOLLO DA EURO 16,00</t>
  </si>
  <si>
    <t>SPESE SOSTENUTE TRAMITE FONDO ECONOMALE SPESE PER MANUTENZIONE ORDINARIA E RIPARAZIONE VETTURE PARCO AUTO</t>
  </si>
  <si>
    <t>RIMBORSO A SERNI STELIO PER LAVAGGI AUTO URGENTE EFFETTUATO SU VETTURA DI SERVIZIO GA786EV IN DATA 28/11/ 2022</t>
  </si>
  <si>
    <t>SPESE MINUTE SOSTENUTE TRAMITE FONDO ECONOMALE - ACQUISTO BENI E MATERIALI DI CONSUMO</t>
  </si>
  <si>
    <t>ACQUISTO URGENTE DELLA COPIA DELLA CHIAVE D'INGRESSO DELLA MENSA DIPENDENTI</t>
  </si>
  <si>
    <t>ACQUISTO URGENTE DELLA COPIA DELLA CHIAVE DELLA PALAZZINA BASTOGI INGRESSO VIA RICASOLI 27</t>
  </si>
  <si>
    <t>CONSUMO ENERGIA ELETTRICA</t>
  </si>
  <si>
    <t>NOVAAEG S.P.A.</t>
  </si>
  <si>
    <t>Spesa prevista per i consumi di energia elettrica M.T. dell’anno 2022 (CIG 8984357DED);</t>
  </si>
  <si>
    <t>Maggiore spesa prevista per i consumi di energia elettrica B.T. dell’anno 2022 (CIG 89844201EE)</t>
  </si>
  <si>
    <t>CONSUMO GAS</t>
  </si>
  <si>
    <t xml:space="preserve">HERA COMM SPA </t>
  </si>
  <si>
    <t>impegno fornitura gas naturale fino al 31/12/2022 (CIG: 9433449860)</t>
  </si>
  <si>
    <t>TASSA E/O CANONE OCCUPAZIONE SPAZI E AREE PUBBLICHE</t>
  </si>
  <si>
    <t xml:space="preserve">COMUNE DI FIRENZE  </t>
  </si>
  <si>
    <t>Tassa di occupazione del suolo pubblico spettante al Comune di Firenze per le necessarie transennature per gli interventi urgenti alla faccia di Palazzo Panciatichi di cui all'evento climatico eccezionale del 16/08/2022</t>
  </si>
  <si>
    <t>COSTO PREMI ASSICURATIVI - CONSIGLIERI. PRESIDENTE GIUNTA E ASSESSORI (Art. 24 c. 2 l.r. 3/2009)</t>
  </si>
  <si>
    <t>Premi assicurativi Consiglieri, Presidente giunta e Assessori (art. 24 c. 2 l.r. 3/2009) Lotto 2 Polizza infortuni</t>
  </si>
  <si>
    <t xml:space="preserve">Beni e servizi resi nell'esercizio precedente per i quali, in assenza di fattura, il dirigente dichiara che la spesa è liquida ed esigibile  </t>
  </si>
  <si>
    <t>Premi assicurativi Consiglieri, Presidente giunta e Assessori (art. 24 c. 2 l.r. 3/2009) Lotto 1 Polizza invalidità permanente</t>
  </si>
  <si>
    <t>Adesione alla Convenzione Consip Veicoli in noleggio 1 Lotto 3 per il noleggio della vettura mod. 3.4, fornita dalla Ditta Leaseplan Italia. Durata 48 mesi. Esercizio 2022.</t>
  </si>
  <si>
    <t>canone noleggio fiat tipo - anno 2022</t>
  </si>
  <si>
    <t>impegno alfa giulia 2022</t>
  </si>
  <si>
    <t>Estensione noleggio Panda e Opel (Fiat Nuova Panda targata FL640TP dal 01.01.2022 fino al 25.5.2022 decreto 724 del 2021) (servizio di noleggio delle due Opel Astra dal 01.01.2022 fino al 24/25.01.2022)</t>
  </si>
  <si>
    <t>Fornitura a noleggio della vettura PANDA 1.0 70cv S&amp;S Hybrid -LEASYS, con un contratto di durata 48 mesi - PERIODO 14 APRILE/DICEMBRE 2022</t>
  </si>
  <si>
    <t>PEDAGGI. CANONI E PARCHEGGI AUTOVETTURE PARCO AUTO</t>
  </si>
  <si>
    <t>APCOA PARKING ITALIA S.P.A.</t>
  </si>
  <si>
    <t>Canoni per noleggio apparati Telepass e pedaggi autostradali 2022</t>
  </si>
  <si>
    <t>FORNITURA ENERGIA ELETTRICA IN MEDIA TENSIONE CIG 8984357DED vedi decreto 922 DEL 29.11.2021</t>
  </si>
  <si>
    <t>CONSUMO GAS - PERIODO 01/01/2022 AL 30/09/2022 CIG derivato ZAA32F677F-CESSIONE DI CREDITO A EUROFACTOR SPA DECRETO 100 DEL 15.2.2022</t>
  </si>
  <si>
    <t>PUBLIACQUA SPA</t>
  </si>
  <si>
    <t>FORNITURA ACQUA utenze ubicate in via cavour 4 e via ricasoli 11 Firenze (Publiacqua)</t>
  </si>
  <si>
    <t>SMALTIMENTO RIFIUTI INGOMBRANTI E SPECIALI</t>
  </si>
  <si>
    <t>ALIA SERVIZI AMBIENTALI SPA-EX QUADRIFOGLIO SPA</t>
  </si>
  <si>
    <t>Smaltimento rifiuti speciali assimilati agli urbani anno 2022</t>
  </si>
  <si>
    <t>SERVIZIO GENERALE DI PULIZIA</t>
  </si>
  <si>
    <t>Canone servizi di pulizia anno 2022 (comprensivo dell'aumento del canone mensile di pulizia per il mese di marzo 2022, integrato impegno con dec. 97/2022, 255/2022 e 963/2022)</t>
  </si>
  <si>
    <t>Oneri di sicurezza 2022 relativi ai SERVIZI DI PULIZIA IN ADESIONE AL CONTRATTO DEL SOGGETTO AGGREGATORE CON LA SOCIETA' LEONARDO SERVIZI</t>
  </si>
  <si>
    <t xml:space="preserve">RENTOKIL INITIAL ITALIA SPA </t>
  </si>
  <si>
    <t>Servizio di disinfestazione e derattizzazione sedi Consiglio Regionale della Toscana (scadenza 19 maggio 2024) -Presa d'atto della fusione per incorporazione con decorrenza dal 01.01.2022 della Ditta Gico Systems Srl con la Rentokil Initial Italia Spa; assunzione impegno di spesa a favore della soci</t>
  </si>
  <si>
    <t>MANUTENZIONE IMPIANTI PER LA SICUREZZA SUI LUOGHI DI LAVORO</t>
  </si>
  <si>
    <t>Proroga adesione a Convenzione Consip per il periodo 08.10.2021-07.10.2022 - CIG 8441917A48 - canone ordinario per servizi di manutenzione- impianti antincendio</t>
  </si>
  <si>
    <t>MANUTENZIONE EDILE ED IMBIANCATURA</t>
  </si>
  <si>
    <t>AVR S.P.A. - GLOBAL SERVICE</t>
  </si>
  <si>
    <t>Intervento urgente facciate Palazzo Panciatichi evento climatico 16.08.22 - servizio di transennatura prestato dall’impresa AVR S.p.A. - Global Service, di cui in via d’urgenza si è valsa la Polizia Municipale di Firenze</t>
  </si>
  <si>
    <t>EDILIZIACROBATICA S.P.A.</t>
  </si>
  <si>
    <t>Intervento urgente facciate per caduta di frammenti di intonaco della facciata di palazzo Panciatichi (via dei Pucci angolo via Ricasoli) verificatasi in occasione dell’evento climatico di particolare eccezionalità del 16/08/2022 - Impegno a favore di Ediliziacrobatica spa</t>
  </si>
  <si>
    <t>Proroga adesione a Convenzione Consip per il periodo 08.10.2021-07.10.2022 - CIG 8441917A48 - canone ordinario per servizi di manutenzione- servizi di governo</t>
  </si>
  <si>
    <t>Proroga adesione a Convenzione Consip per il periodo 08.10.2021-07.10.2022 - CIG 8441917A48 - canone ordinario per servizi di manutenzione- impianti elettrici, idrico-sanitario, di riscaldamento, condizionamento e presidio</t>
  </si>
  <si>
    <t>MANUTENZIONE IMPIANTI ELEVATORI ASCENSORI</t>
  </si>
  <si>
    <t>Proroga adesione a Convenzione Consip per il periodo 08.10.2021-07.10.2022 - CIG 8441917A48 - canone ordinario per servizi di manutenzione- impianti elevatori</t>
  </si>
  <si>
    <t>BUONI PASTO</t>
  </si>
  <si>
    <t>REPAS LUNCH COUPON SRL</t>
  </si>
  <si>
    <t>Convenzione "Buoni pasto 9" per la fornitura del servizio sostitutivo di mensa mediante buoni pasto elettronici - Lotto 5 anno 2022</t>
  </si>
  <si>
    <t>SERVIZIO MENSA</t>
  </si>
  <si>
    <t>CIR FOOD COOPERATIVA ITALIANA DI RISTORAZIONE S.C.</t>
  </si>
  <si>
    <t>ONERI SICUREZZA MENSA 2022 DAL 1 GENNAIO AL 31 DICEMBRE 2022.</t>
  </si>
  <si>
    <t>SERVIZIO MENSA E BAR DEI DIPENDENTI E DEI CONSIGLIERI DAL 1 GENNAIO AL 31 DICEMBRE 2022</t>
  </si>
  <si>
    <t>COSTO MENSA - QUOTA A CARICO DIPENDENTI</t>
  </si>
  <si>
    <t>COSTO MENSA 2022 QUOTA DIPENDENTI DAL 1 GENNAIO AL 31 DICEMBRE 2022</t>
  </si>
  <si>
    <t>Palazzo del Pegaso, sede del CRT - Servizio verifica tecnica e periodica di messa a terra impianti elettrici - Affidamento USL Toscana Centro e impegno di spesa € 3032,92 c. IVA sul capitolo 10565 esercizio 2022 (esigibilità 31.12.2022)</t>
  </si>
  <si>
    <t>Impianti elevatori immobili in uso al CRT - - Affidamento ad USL Toscana Centro servizio di verifica tecnica biennale c. IVA 22% - Impegno di spesa € 934,52 sul cap. U/10565</t>
  </si>
  <si>
    <t>Proroga adesione a Convenzione Consip per il periodo 08.10.2021-07.10.2022 - CIG 8441917A48 - attività extracanone ordinario su impianti antincendio</t>
  </si>
  <si>
    <t>MANUTENZIONE ELETTRICA IDRAULICA CONDIZIONAMENTO E RISCALDAMENTO. SERVIZI EXTRA CANONE</t>
  </si>
  <si>
    <t>ACQUISTO CANCELLERIA E STAMPATI PER GLI UFFICI (Settore Provveditorato)</t>
  </si>
  <si>
    <t>ERREBIAN SPA</t>
  </si>
  <si>
    <t>FORNITURA DI CANCELLERIA - ANNO 2022. Acquisti in convenzione (validità fino al 11/06/2024). Fornitore ERREBIAN SPA.</t>
  </si>
  <si>
    <t>SERVIZIO DI NOLEGGIO CASSE FISCALI PER LA MENSA ED IL BAR DEL CONSIGLIO REGIONALE</t>
  </si>
  <si>
    <t>ON DEV DI SANDRO DEL MASTIO E C .SNC</t>
  </si>
  <si>
    <t>Servizio di noleggio comprensivo della assistenza e manutenzione hardware e software di casse fiscali per la mensa ed il bar del Consiglio regionale: Per le casse fiscali - Annualità 2022</t>
  </si>
  <si>
    <t>Servizio di noleggio casse fiscali per mensa e bar per il primo trimestre dell’anno 2022 compresa la somma per lo svincolo della trattenuta dello 0,50%.</t>
  </si>
  <si>
    <t>MANUTENZIONE IMPIANTI SOGGETTO AGGREGATORE GRT</t>
  </si>
  <si>
    <t>Affidamento dei servizi integrati di manutenzione, conduzione e gestione impianti - LOTTO 2: oneri sicurezza anno 2022</t>
  </si>
  <si>
    <t>Affidamento dei servizi integrati di manutenzione, conduzione e gestione impianti - LOTTO 2: Corrispettivo S1 – Corrispettivo S2 e Corrispettivo S3, anno 2022</t>
  </si>
  <si>
    <t>SPESE PER ATTIVITA DI BROKERAGGIO SU POLIZZE</t>
  </si>
  <si>
    <t>Servizio brokeraggio e consulenza assicurativa dal 13 maggio 2022 al 31 dicembre 2022 - SmartCig Z67362D6C8</t>
  </si>
  <si>
    <t>TOSETTO MARIA CECILIA</t>
  </si>
  <si>
    <t>TRASCRIZIONI SEDUTE CONSILIARI E SEDUTE COMMISSIONI CONSILIARI</t>
  </si>
  <si>
    <t>I.S.P. ISTITUTO STENODATTILO PROFESSIONAL SRL</t>
  </si>
  <si>
    <t>Stenotipia Commissioni ed eventi 2022.</t>
  </si>
  <si>
    <t>Stenotipia sedute Aula 2022.</t>
  </si>
  <si>
    <t>Totale parziale spesa corrente competenza</t>
  </si>
  <si>
    <t>SERVER</t>
  </si>
  <si>
    <t>ITECH PROJECTS &amp; CONSULTING SRL</t>
  </si>
  <si>
    <t>Acquisto di n.1 Server HPE 128Gb memoria RAM e di n.24 Kit Memoria Registrata Smart HPE 32 GB.</t>
  </si>
  <si>
    <t>Imp. reimputato n. 881/2021 decreto n. 485/2021 : Contratto di adesione alla convenzione Consip , CIG : 65297529CE - CIG derivato: 7055937768. Modifica contrattuale. AVANZO NUOVA SALA CED</t>
  </si>
  <si>
    <t>Acquisto tramite MEPA di servizi di manutenzione evolutiva per Cmdbuild relativa al software di gestione dell’inventario dei beni mobili consiliari dalla società Tecnoteca S.r.l., ai sensi dell’art. 1, comma 2, lett. a) della legge 120/2020, e assunzione del relativo impegno di spesa. CIG: Y233</t>
  </si>
  <si>
    <t xml:space="preserve">SVILUPPO TOSCANA S.P.A. </t>
  </si>
  <si>
    <t>Convenzione Operativa tra il Consiglio regionale della Toscana e Sviluppo Toscana S.p.A. per la realizzazione delle attività di manutenzione evolutiva relativa al “BANDO PREMIO INNOVAZIONE TOSCANA 2022”</t>
  </si>
  <si>
    <t>PMB TECNO</t>
  </si>
  <si>
    <t>Acquisto software per l’implementazione della tecnologia RFID per il Consiglio regionale. Durata affidamento: 5 anni dal collaudo del software - sottoscrizione del contratto: 13.10.2022</t>
  </si>
  <si>
    <t>Sviluppo software per l’implementazione della tecnologia RFID per il Consiglio regionale. Durata affidamento: 5 anni dal collaudo del software - sottoscrizione del contratto: 13.10.2022</t>
  </si>
  <si>
    <t>Adesione all’ Accordo quadro Consip “Centrali Telefoniche 8” per l’acquisto di 29 posti operatori automatici in Intelligenza Artificiale</t>
  </si>
  <si>
    <t>Manutenzione evolutiva anno 2022 relativa all'affidamento per la fornitura di soluzioni per trascrizioni ed indicizzazioni semantiche automatiche ed elaborazione video multimediale per le sedute d’aula e delle commissioni del Consiglio Regionale della Toscana</t>
  </si>
  <si>
    <t>Acquisto software relativo all'affidamento per la fornitura di soluzioni per trascrizioni ed indicizzazioni semantiche automatiche ed elaborazione video multimediale per le sedute d’aula e delle commissioni del Consiglio Regionale della Toscana</t>
  </si>
  <si>
    <t>Affidamento diretto, ai sensi dell’art. 1, comma 2, lett. a), L. 120/2020 e s.m.i., relativo alla fornitura di un sistema di protocollo, atti e flussi documentali digitali per il Consiglio regionale della Toscana.</t>
  </si>
  <si>
    <t>Beni e servizi resi nell'esercizio precedente per i quali, in assenza di fattura (pari all'80%), il dirigente dichiara che la spesa è liquida ed esigibile</t>
  </si>
  <si>
    <t>Beni e servizi resi nell'esercizio precedente per i quali la fattura risulta rifiutata per errato importo e il dirigente dichiara che la spesa è liquida ed esigibile</t>
  </si>
  <si>
    <t>PERIFERICHE E ALTRI DISPOSITIVI HARDWARE</t>
  </si>
  <si>
    <t>GM PROJECT S.R.L.S.</t>
  </si>
  <si>
    <t>Affidamento diretto fornitura di attrezzatura hardware per l’implementazione della tecnologia RFID nella gestione inventariale dei beni mobilie dei relativi servizi di manutenzione per 5 anni</t>
  </si>
  <si>
    <t>FINBUC</t>
  </si>
  <si>
    <t>Acquisto tramite MEPA, di materiale informatico vario per le postazioni di lavoro e per gli uffici del Consiglio regionale</t>
  </si>
  <si>
    <t>APPARATI MULTIMEDIALI</t>
  </si>
  <si>
    <t>Costo dei dispositivi CABOLO relativi all'affidamento per la fornitura di soluzioni per trascrizioni ed indicizzazioni semantiche automatiche ed elaborazione video multimediale per le sedute d’aula e delle commissioni del Consiglio Regionale della Toscana</t>
  </si>
  <si>
    <t xml:space="preserve">AXIANS BRAND ID S.P.A incorporata in AXIANS ITALIA S.p.A  </t>
  </si>
  <si>
    <t>Affidamento diretto per la fornitura di materiale multimediale per le sale Gonfalone, Fanfani e Affreschi del Consiglio della Regione Toscana</t>
  </si>
  <si>
    <t>SPESE PER L'ACQUISTO DI MATERIALI E ATTREZZATURE PER LA SEGNALETICA INTERNA</t>
  </si>
  <si>
    <t xml:space="preserve">SMARTY COMM S.R.L.S. </t>
  </si>
  <si>
    <t>Acquisto mediante MePA per la fornitura di attrezzature per la segnaletica e per l’allestimento delle sale di rappresentanza e degli spazi espositivi del Consiglio regionale della Toscana</t>
  </si>
  <si>
    <t>SPESE PER L'ACQUISTO DI MATERIALI E ATTREZZATURE PER ALLESTIMENTO SPAZI ESPOSITIVI DI PROPRIETA' REGIONE TOSCANA</t>
  </si>
  <si>
    <t>SPESE PER L'ACQUISTO DI MOBILI E ARREDI PER ALLESTIMENTO SPAZI ESPOSITIVI DI PROPRIETA REGIONE TOSCANA</t>
  </si>
  <si>
    <t>MAZZOLA LUCE S.R.L.</t>
  </si>
  <si>
    <t>Acquisto mediante MePA per la fornitura di n. 62 lampade da terra a led, con consegne ripartite, per le sale di rappresentanza e per gli uffici del Consiglio regionale della Toscana</t>
  </si>
  <si>
    <t>CENTRO PER LA CONSERVAZIONE ED IL RESTAURO DEI BENI CULTURALI “LA VENARIA REALE”</t>
  </si>
  <si>
    <t>Palazzo Bastogi sede CRT - Conservazione lampadario monumentale e appliques: servizio architettura e ingegneria “scheda tecnica / progetto esecutivo / DL” - Fase 2 - Impegno bilancio 2022 a seguito di attivazione FPV con DD n. 857/2021</t>
  </si>
  <si>
    <t>MANUTENZIONE IMPIANTI-SPESE DI INVESTIMENTO</t>
  </si>
  <si>
    <t>RRIE IMPIANTI SRL</t>
  </si>
  <si>
    <t>Affidamento interventi per modifiche alle forniture di bassa tensione - SmartCig Z68382DEB6</t>
  </si>
  <si>
    <t>GIUSEPPE BARTOLI SRL</t>
  </si>
  <si>
    <t>Palazzo del Pegaso - Palazzo Covoni - rimessa in pristino copertura altana. (Parte prenot. n. 202285/2022).</t>
  </si>
  <si>
    <t xml:space="preserve">ANGELLOTTO DANIELEDANIELE                       ANGELLOTTO                    </t>
  </si>
  <si>
    <t>Affidamento intervento conservativo lampadario e appliques Sala Feste Palazzo Bastogi a “ANGELLOTTO DANIELE” - Assunzione impegno € 38.935,08 c. IVA sul cap. U/20001/2022</t>
  </si>
  <si>
    <t>Affidamento diretto fornitura e posa colonnine elettriche a RRIE IMPIANTI con sede in Bagno a Ripoli (FI) - SmartCig ZCA3517F6E</t>
  </si>
  <si>
    <t>Proroga adesione a Convenzione Consip per il periodo 08.10.2021-07.10.2022 - CIG 8441917A48 - attività extracanone straordinario per servizi di manutenzione- impianti elettrici, idrico-sanitario, di riscaldamento, condizionamento</t>
  </si>
  <si>
    <t>ACQUISTO ATTREZZATURE E APPARECCHIATURE PER MENSA</t>
  </si>
  <si>
    <t>RISTOSERVICE SRL</t>
  </si>
  <si>
    <t>di un armadio refrigerato (frigorifero) per la mensa del Consiglio - Cig ZA63896965</t>
  </si>
  <si>
    <t>Totale parziale spesa capitale competenza</t>
  </si>
  <si>
    <t>Totale residui passivi competenza (B)</t>
  </si>
  <si>
    <t>Totale complessivo residui passvi mantenuti (A) + (B)</t>
  </si>
  <si>
    <t>Dirigente</t>
  </si>
  <si>
    <t>MICRO CAPITOLO</t>
  </si>
  <si>
    <t>Tipo stanziamento</t>
  </si>
  <si>
    <t>Descrizione capitolo</t>
  </si>
  <si>
    <t>Impegnato al 31.12.2022</t>
  </si>
  <si>
    <t>TIPO</t>
  </si>
  <si>
    <t>Economie composizione avanzo libero</t>
  </si>
  <si>
    <t>REIMP. DA FPV/E</t>
  </si>
  <si>
    <t>Avanzo libero parte gestionale</t>
  </si>
  <si>
    <t>PURO</t>
  </si>
  <si>
    <t xml:space="preserve">TRASFERIMENTI A FONDAZIONE SISTEMA TOSCANA PER ATTIVITA DI COMUNICAZIONE ISTITUZIONALE                                                                                                                                                                                                                      </t>
  </si>
  <si>
    <t xml:space="preserve">TRASFERIMENTO RISORSE GIUNTA REGIONALE PER CONTRIBUTO ANAC                                                                                                                                                                                                                                                  </t>
  </si>
  <si>
    <t xml:space="preserve">SERVIZI DI CONNETTIVITA'                                                                                                                                                                                                                                                                                    </t>
  </si>
  <si>
    <t xml:space="preserve">MATERIALE INFORMATICO CONSUMABILI E ALTRI BENI DI CONSUMO                                                                                                                                                                                                                                                   </t>
  </si>
  <si>
    <t xml:space="preserve">SERVIZI DI SUPPORTO ALLE POSTAZIONI DI LAVORO E RELATIVA MANUTENZIONE                                                                                                                                                                                                                                       </t>
  </si>
  <si>
    <t xml:space="preserve">GESTIONE ASSISTENZA E MANUTENZIONE HARDWARE E SOFTWARE                                                                                                                                                                                                                                                      </t>
  </si>
  <si>
    <t xml:space="preserve">LICENZE D'USO PER SOFTWARE                                                                                                                                                                                                                                                                                  </t>
  </si>
  <si>
    <t xml:space="preserve">SPESE PUBBLICITA'                                                                                                                                                                                                                                                                                           </t>
  </si>
  <si>
    <t xml:space="preserve">SERVIZIO DI RASSEGNA STAMPA                                                                                                                                                                                                                                                                                 </t>
  </si>
  <si>
    <t xml:space="preserve">SERVIZI PER L'INTEROPERABILITA' E LA COOPERAZIONE                                                                                                                                                                                                                                                           </t>
  </si>
  <si>
    <t xml:space="preserve">SERVIZIO DI RIORDINO E INVENTARIAZIONE ARCHIVIO STORICO                                                                                                                                                                                                                                                     </t>
  </si>
  <si>
    <t xml:space="preserve">COMUNICAZIONE FESTA DELLA TOSCANA - L.R. 46/2015                                                                                                                                                                                                                                                            </t>
  </si>
  <si>
    <t xml:space="preserve">NOLEGGIO IMPIANTI E MACCHINARI PER ACCESSO E CONSULTAZIONE DI AGENZIE STAMPA                                                                                                                                                                                                                                </t>
  </si>
  <si>
    <t xml:space="preserve">SPESE DOVUTE A SANZIONI                                                                                                                                                                                                                                                                                     </t>
  </si>
  <si>
    <t xml:space="preserve">CONTRIBUTO PER LE SPESE DI FUNZIONAMENTO DELLA FONDAZIONE PER LA FORMAZIONE POLITICA LR 79/2020                                                                                                                                                                                                             </t>
  </si>
  <si>
    <t xml:space="preserve">TRASFERIMENTI CORRENTI PER FINANZIAMENTO DEL PREMIO REGIONALE INNOVAZIONE AMERIGO VESPUCCI - L.R. 46/15                                                                                                                                                                                                     </t>
  </si>
  <si>
    <t>AVANZO</t>
  </si>
  <si>
    <t xml:space="preserve">CONVENZIONE CON UFFICIO SCOLASTICO REGIONALE PER AZIONI DI CITTADINANZA ATTIVA - L.R. 3/2022  ART. 7                                                                                                                                                                                                      </t>
  </si>
  <si>
    <t xml:space="preserve">ACQUISIZIONE DI SERVIZI PER INIZIATIVE TOSCANA 2050 ART. 8 BIS L.R. 46/2015                                                                                                                                                                                                                                 </t>
  </si>
  <si>
    <t xml:space="preserve">INIZIATIVE RELATIVE A TOSCANA 2050 - TRASFERIMENTI CORRENTI A ISTITUZIONI SOCIALI PRIVATE - L.R. 46/2015                                                                                                                                                                                                    </t>
  </si>
  <si>
    <t xml:space="preserve">CONVENZIONE CON USR PER LA GESTIONE DEL PARLAMENTO DEGLI STUDENTI LR. 34/2011                                                                                                                                                                                                                               </t>
  </si>
  <si>
    <t xml:space="preserve">MISURE A SOSTEGNO DELL'ATTIVITA' DELL'ASSOCIAZIONE ITALIANA DEL CONSIGLIO DEI COMUNI E DELLE REGIONI D'EUROPA (A.I.C.C.R.E.)- FEDERAZIONE REGIONALE DELLA TOSCANA (l.r. 76/1997)                                                                                                                            </t>
  </si>
  <si>
    <t xml:space="preserve">SPESE PER MATERIALI VARI, MINUTERIE ED ALTRI BENI DI CONSUMO                                                                                                                                                                                                                                                </t>
  </si>
  <si>
    <t xml:space="preserve">DEPOSITO MATERIALE VARIO                                                                                                                                                                                                                                                                                    </t>
  </si>
  <si>
    <t xml:space="preserve">SERVIZIO GENERALE DI FACCHINAGGIO                                                                                                                                                                                                                                                                           </t>
  </si>
  <si>
    <t xml:space="preserve">SPESE PER SERVIZIO DI VIGILANZA ARMATA                                                                                                                                                                                                                                                                      </t>
  </si>
  <si>
    <t xml:space="preserve">SPESE PER SERVIZIO DI PORTINERIA                                                                                                                                                                                                                                                                            </t>
  </si>
  <si>
    <t xml:space="preserve">MANUTENZIONE MOBILI ARREDI E ATTREZZATURE                                                                                                                                                                                                                                                                   </t>
  </si>
  <si>
    <t xml:space="preserve">FORNITURA VESTIARIO PER IL PERSONALE                                                                                                                                                                                                                                                                        </t>
  </si>
  <si>
    <t xml:space="preserve">CONVENZIONE CON ATENEI PER LA GESTIONE DI PIANETA GALILEO LR. 46/2015                                                                                                                                                                                                                                       </t>
  </si>
  <si>
    <t xml:space="preserve">CONTRIBUTI A SOGGETTI PRIVATI PER FINANZIAMENTO DEL PREMIO REGIONALE ARCHITETTURA CONTEMPORANEA                                                                                                                                                                                                             </t>
  </si>
  <si>
    <t xml:space="preserve">TRASFERIMENTI CORRENTI A IMPRESE PER FINANZIAMENTO DEL PREMIO REGIONALE INNOVAZIONE AMERIGO VESPUCCI - L.R. 46/15                                                                                                                                                                                           </t>
  </si>
  <si>
    <t xml:space="preserve">RIMBORSO SPESE PROMOTORI PRIVATI PER LEGGI DI INIZIATIVE POPOLARI (L.R. 51/2010)                                                                                                                                                                                                                            </t>
  </si>
  <si>
    <t xml:space="preserve">AUTORITA' REGIONALE PER LA PARTECIPAZIONE - TRASFERIMENTI AD AMMINISTRAZIONE LOCALI                                                                                                                                                                                                                         </t>
  </si>
  <si>
    <t xml:space="preserve">AUTORITA' REGIONALE PER LA PARTECIPAZIONE-TRASFERIMENTI ISTITUZIONI SCOLASTICHE                                                                                                                                                                                                                             </t>
  </si>
  <si>
    <t xml:space="preserve">AUTORITA' REGIONALE PER LA PARTECIPAZIONE - ATTIVITA' DI COMUNICAZIONE                                                                                                                                                                                                                                      </t>
  </si>
  <si>
    <t xml:space="preserve">VALUTAZIONE  DELLE POLITICHE PUBBLICHE (art. 45 E 47 STATUTO)                                                                                                                                                                                                                                               </t>
  </si>
  <si>
    <t xml:space="preserve">INDENNITA' DI FUNZIONE COMPONENTI COMMISSIONE PARI OPPORTUNITA'                                                                                                                                                                                                                                             </t>
  </si>
  <si>
    <t xml:space="preserve">RIMBORSI SPESE COMPONENTI COMMISSIONE PARI OPPORTUNITA'                                                                                                                                                                                                                                                     </t>
  </si>
  <si>
    <t xml:space="preserve">MISSIONI COMPONENTI COMMISSIONE PARI OPPORTUNITA'                                                                                                                                                                                                                                                           </t>
  </si>
  <si>
    <t xml:space="preserve">CPO- RELATORI CONVEGNI                                                                                                                                                                                                                                                                                      </t>
  </si>
  <si>
    <t xml:space="preserve">INDENNITA' DI FUNZIONE  PRESIDENTE CONSIGLIO AUTONOMIE LOCALI                                                                                                                                                                                                                                               </t>
  </si>
  <si>
    <t xml:space="preserve">GETTONI CONSIGLIO AUTONOMIE LOCALI                                                                                                                                                                                                                                                                          </t>
  </si>
  <si>
    <t xml:space="preserve">C.A.L. -SERVIZI PER RELAZIONI PUBBLICHE. MOSTRE E CONVEGNI                                                                                                                                                                                                                                                  </t>
  </si>
  <si>
    <t xml:space="preserve">C.A.L. - RELATORI CONVEGNI                                                                                                                                                                                                                                                                                  </t>
  </si>
  <si>
    <t xml:space="preserve">GETTONI AUTORITA' REGIONALE PER LA PARTECIPAZIONE                                                                                                                                                                                                                                                           </t>
  </si>
  <si>
    <t xml:space="preserve">RIMBORSI SPESE AUTORITA' REGIONALE PER LA PARTECIPAZIONE                                                                                                                                                                                                                                                    </t>
  </si>
  <si>
    <t xml:space="preserve">AUTORITA' REGIONALE PER LA PARTECIPAZIONE-TRASFERIMENTI COMITATI                                                                                                                                                                                                                                            </t>
  </si>
  <si>
    <t xml:space="preserve">AUTORITA' REGIONALE PER LA PARTECIPAZIONE-TRASFERIMENTI A IMPRESE                                                                                                                                                                                                                                           </t>
  </si>
  <si>
    <t xml:space="preserve">AUTORITA' REGIONALE PER LA PARTECIPAZIONE. -SERVIZI PER RELAZIONI PUBBLICHE. MOSTRE E CONVEGNI                                                                                                                                                                                                              </t>
  </si>
  <si>
    <t xml:space="preserve">AUTORITA REGIONALE PER LA PARTECIPAZIONE - RELATORI CONVEGNI                                                                                                                                                                                                                                                </t>
  </si>
  <si>
    <t xml:space="preserve">MISSIONI AUTORITA' REGIONALE PER LA PARTECIPAZIONE                                                                                                                                                                                                                                                          </t>
  </si>
  <si>
    <t xml:space="preserve">SPESE PER STUDI E INCARICHI DI CONSULENZA PER LA REALIZZAZIONE DI DIBATTITI PUBBLICI ED ALTRI PROCESSI PARTECIPATIVI                                                                                                                                                                                        </t>
  </si>
  <si>
    <t xml:space="preserve">SPESE PER PRESTAZIONI PROFESSIONALI  PER LA REALIZZAZIONE DEI DIBATTITI PUBBLICI ED ALTRI PROCESSI PARTECIPATIVI                                                                                                                                                                                            </t>
  </si>
  <si>
    <t xml:space="preserve">SPESE PER COMUNICAZIONE DIBATTITI PUBBLICI ED ALTRI PROCESSI PARTRECIPATIVI                                                                                                                                                                                                                                 </t>
  </si>
  <si>
    <t xml:space="preserve">SPESE TIPOGRAFICHE DIBATTITI PUBBLICI (L.R. 46/2013) ED ALTRI PROCESSI PARTECIPATIVI                                                                                                                                                                                                                        </t>
  </si>
  <si>
    <t xml:space="preserve">SPESE PER ORGANIZZAZIONE DIBATTITI PUBBLICI (L.R. 46/2013)ED ALTRI PROCESSI PARTECIPATIVI                                                                                                                                                                                                                   </t>
  </si>
  <si>
    <t xml:space="preserve">CPO - SPESE PER ORGANIZZAZIONE DI MANIFESTAZIONI E CONVEGNI                                                                                                                                                                                                                                                 </t>
  </si>
  <si>
    <t xml:space="preserve">RIMBORSO COMPENSI ALLA GIUNTA REGIONALE PER LAVORO STRAORDINARIO DEL PERSONALE  GIORNALISTICO A TEMPO INDETERMINATO DEL CONSIGLIO                                                                                                                                                                           </t>
  </si>
  <si>
    <t xml:space="preserve">ACCERTAMENTI SANITARI                                                                                                                                                                                                                                                                                       </t>
  </si>
  <si>
    <t xml:space="preserve">RIMBORSO COMPENSI ALLA GIUNTA REGIONALE PER LAVORO STRAORDINARIO DEL PERSONALE  A TEMPO INDETERMINATO DEL CONSIGLIO                                                                                                                                                                                         </t>
  </si>
  <si>
    <t xml:space="preserve">ACQUISTO TITOLI DI TRASPORTO URBANO PER I DIPENDENTI DEL CONSIGLIO REGIONALE                                                                                                                                                                                                                                </t>
  </si>
  <si>
    <t xml:space="preserve">SPESE PER LA FORMAZIONE NON OBBLIGATORIA DEL PERSONALE DEL CONSIGLIO                                                                                                                                                                                                                                        </t>
  </si>
  <si>
    <t xml:space="preserve">RIMBORSO ALLA GIUNTA REGIONALE DELLA SPESA SOSTENUTA PER MISSIONI IN ITALIA DEL PERSONALE DEL CONSIGLIO REGIONALE                                                                                                                                                                                           </t>
  </si>
  <si>
    <t xml:space="preserve">SPESE DI MISSIONE ALL'ESTERO DEL PERSONALE DEL CONSIGLIO REGIONALE ED IN ITALIA DEL PERSONALE DI SEGRETERIA DELL'UFFICIO DI PRESIDENZA                                                                                                                                                                      </t>
  </si>
  <si>
    <t xml:space="preserve">FONDO ONERI DI CUI ALL'ART 27 TER LR 3/2009 PER FRONTEGGIARE EMERGENZE AMBIENTALI. TRASFERIMENTI AD ENTI LOCALI                                                                                                                                                                                             </t>
  </si>
  <si>
    <t xml:space="preserve">ACQUISTO PUBBLICAZIONI                                                                                                                                                                                                                                                                                      </t>
  </si>
  <si>
    <t xml:space="preserve">CONTRIBUTI A ISTITUZIONI SOCIALI PRIVATE - SPESE DI RAPPRESENTANZA DEL CONSIGLIO REGIONALE - L.R. 4/2009 ART. 1 C. 1 LETT. C)                                                                                                                                                                               </t>
  </si>
  <si>
    <t xml:space="preserve">EVENTI ISTITUZIONALI COMPARTECIPAZIONI ENTI LOCALI L.R. 46/2015                                                                                                                                                                                                                                             </t>
  </si>
  <si>
    <t xml:space="preserve">EVENTI ISTITUZIONALI COMPARTECIPAZIONI ISTITUZIONI SOCIALI PRIVATE L.R. 46/2015                                                                                                                                                                                                                             </t>
  </si>
  <si>
    <t xml:space="preserve">FESTA DELLA TOSCANA L.R 46/2015 -  COMPARTECIPAZIONI PER PROGETTI PROMOSSI DA ISTITUZIONI SOCIALI PRIVATE ART 3 BIS L.R. 4/2009                                                                                                                                                                             </t>
  </si>
  <si>
    <t xml:space="preserve">FESTA DELL?EUROPA L.R 10/2021 -  INCARICHI CONVEGNI                                                                                                                                                                                                                                                         </t>
  </si>
  <si>
    <t xml:space="preserve">FESTA DELL?EUROPA L.R 10/2021 - COMPARTECIPAZIONI ENTI LOCALI                                                                                                                                                                                                                                               </t>
  </si>
  <si>
    <t xml:space="preserve">FESTA DELL EUROPA L.R 10/2021 - SERVIZI PER LA REALIZZAZIONE DI EVENTI                                                                                                                                                                                                                                      </t>
  </si>
  <si>
    <t xml:space="preserve">GARANTE PERSONE SOTTOPOSTE A MISURE RESTRITTIVE DELLE LIBERTA' - ACCORDI DI COLLABORAZIONE CON ALTRE PUBBLICHE AMMINISTRAZIONI                                                                                                                                                                              </t>
  </si>
  <si>
    <t xml:space="preserve">CORECOM - PREMI AD ASSOCIAZIONI PER L'ATTUAZIONE DEL PIANO DI ATTIVITA'                                                                                                                                                                                                                                     </t>
  </si>
  <si>
    <t xml:space="preserve">CONTRIBUTI UNA TANTUM A BANDE MUSICALI E FORMAZIONI CORISTICHE IN ATTUAZIONE DELLA L.R. 2/2022 INTERVENTI DI SOSTEGNO PER L'EDUCAZIONE ALLA MUSICA E AL CANTO CORALE                                                                                                                                        </t>
  </si>
  <si>
    <t xml:space="preserve">CONTRIBUTI UNA TANTUM PER PROMOZIONE E REALIZZAZIONE PROGETTI DI AGGREGAZIONE GIOVANILE L.R. 3/2022 - ART. 2, C.1, LETTERA C)                                                                                                                                                                               </t>
  </si>
  <si>
    <t xml:space="preserve">CONTRIBUTI UNA TANTUM PER PROMOZIONE E REALIZZAZIONE SPETTACOLI DA PARTE DI GIOVANI UNDER 35 - L.R. 3/2022    ART. 2, C.1, LETTERA B)                                                                                                                                                                     </t>
  </si>
  <si>
    <t xml:space="preserve">CONTRIBUTI UNA TANTUM PER VALORIZZAZIONE E RIQUALIFICAZIONE DEL PATRIMONIO URBANO ATTRAVERSO L'ARTE DI STRADA - L.R. 3/2022 - ART. 2, C.1, LETTERA A)                                                                                                                                                       </t>
  </si>
  <si>
    <t xml:space="preserve">INIZIATIVE DIRETTE DEL CRT SULL'ARTE DI STRADA - L.R. 3/2022   ART. 4, C.1 - AMBITI DI INTERVENTO DI CUI ALL'ART. 2, C.1, LETTERA A)                                                                                                                                                                        </t>
  </si>
  <si>
    <t xml:space="preserve">INIZIATIVE DIRETTE DEL CRT IN AMBITO DI SPETTACOLI DI GIOVANI UNDER 35 - L.R. 3/2022  ART. 4, C.1 - AMBITI DI INTERVENTO DI CUI ALL'ART. 2, C.1, LETTERA B)                                                                                                                                                 </t>
  </si>
  <si>
    <t xml:space="preserve">INIZIATIVE DIRETTE DEL CRT IN AMBITO DI AGGREGAZIONE GIOVANILE - L.R. 3/2022  ART. 4, C.1 - AMBITI DI INTERVENTO DI CUI ALL'ART. 2, C.1, LETTERA C)                                                                                                                                                         </t>
  </si>
  <si>
    <t xml:space="preserve">FESTA DELL'EUROPA L.R 10/2021  -  ACQUISTO GIORNALI E PUBBLICAZIONI                                                                                                                                                                                                                                         </t>
  </si>
  <si>
    <t xml:space="preserve">FESTA DELL'EUROPA L.R 10/2021 - CONFERIMENTI PREMI DI LAUREA                                                                                                                                                                                                                                                </t>
  </si>
  <si>
    <t xml:space="preserve">FESTA DELLEUROPA L.R 10/2021 - COMPARTECIPAZIONI ISTITUZIONI INTERNAZIONALI                                                                                                                                                                                                                               </t>
  </si>
  <si>
    <t xml:space="preserve">MISSIONI ESTERO CONSIGLIERI                                                                                                                                                                                                                                                                                 </t>
  </si>
  <si>
    <t xml:space="preserve">SERVIZI PER EVENTI DI CERIMONIALE                                                                                                                                                                                                                                                                           </t>
  </si>
  <si>
    <t xml:space="preserve">RIMBORSI RELATORI PER EVENTI DI CERIMONIALE                                                                                                                                                                                                                                                                 </t>
  </si>
  <si>
    <t xml:space="preserve">FESTA DELLA TOSCANA L.R 46/2015 - COMPARTECIPAZIONI ENTI LOCALI ART 3 BIS L.R. 4/2009                                                                                                                                                                                                                       </t>
  </si>
  <si>
    <t xml:space="preserve">FESTA DELLA TOSCANA L.R 46/2015 - COMPARTECIPAZIONI PER PROGETTI PROMOSSI DA AMMINISTRAZIONI CENTRALI                                                                                                                                                                                                       </t>
  </si>
  <si>
    <t xml:space="preserve">SPESE PER ADESIONE ALLA CONFERENZA DEI PRESIDENTI DELLE ASSEMBLEE LEGISLATIVE DELLE REGIONI E DELLE PROVINCE AUTONOME (l.r. 45/96) E SPESE PER L' ADESIONE AD ORGANISMI NAZIONALI. REGIONALI E LOCALI                                                                                                       </t>
  </si>
  <si>
    <t xml:space="preserve">BENI DI RAPPRESENTANZA  (art. 1 c.1 lett a) e b) lr 4/2009)                                                                                                                                                                                                                                                 </t>
  </si>
  <si>
    <t xml:space="preserve">INDENNITA' DI FUNZIONE  DIFENSORE CIVICO                                                                                                                                                                                                                                                                    </t>
  </si>
  <si>
    <t xml:space="preserve">RIMBORSI SPESE E MISSIONI DIFENSORE CIVICO                                                                                                                                                                                                                                                                  </t>
  </si>
  <si>
    <t xml:space="preserve">DIFENSORE CIVICO  - QUOTE ASSOCIATIVE                                                                                                                                                                                                                                                                       </t>
  </si>
  <si>
    <t xml:space="preserve">DIFENSORE CIVICO- SERVIZI SPESE PER RELAZIONI PUBBLICHE.CONVEGN e MOSTRE                                                                                                                                                                                                                                    </t>
  </si>
  <si>
    <t xml:space="preserve">DIFENSORE CIVICO - RELATORI CONVEGNI                                                                                                                                                                                                                                                                        </t>
  </si>
  <si>
    <t xml:space="preserve">INDENNITA' DI FUNZIONE CORECOM                                                                                                                                                                                                                                                                              </t>
  </si>
  <si>
    <t xml:space="preserve">RIMBORSI SPESE CORECOM                                                                                                                                                                                                                                                                                      </t>
  </si>
  <si>
    <t xml:space="preserve">MISSIONI COMPONENTI CORECOM                                                                                                                                                                                                                                                                                 </t>
  </si>
  <si>
    <t xml:space="preserve">CORECOM - EROGAZIONI PREMI A FAMIGLIE IN ATTUAZIONE DEL PIANO DI ATTIVITA'                                                                                                                                                                                                                                  </t>
  </si>
  <si>
    <t xml:space="preserve">CORECOM-SERVIZI PER RELAZIONI PUBBLICHE. MOSTRE E CONVEGNI                                                                                                                                                                                                                                                  </t>
  </si>
  <si>
    <t xml:space="preserve">CORECOM- INCARICHI CONVEGNI                                                                                                                                                                                                                                                                                 </t>
  </si>
  <si>
    <t xml:space="preserve">CORECOM - Beni per relazioni pubbliche mostre e convegni                                                                                                                                                                                                                                                    </t>
  </si>
  <si>
    <t xml:space="preserve">INDENNITA' DI FUNZIONE GARANTE PER L'INFANZIA E L'ADOLESCENZA                                                                                                                                                                                                                                               </t>
  </si>
  <si>
    <t xml:space="preserve">RIMBORSI SPESE E MISSIONI GARANTE PER L'INFANZIA E L'ADOLESCENZA                                                                                                                                                                                                                                            </t>
  </si>
  <si>
    <t xml:space="preserve">GARANTE PER LE PERSONE SOTTOPOSTE A MISURE RESTRITTIVE DELLA LIBERTA' PERSONALE  -SERVIZI PER RELAZIONI PUBBLICHE. MOSTRE E CONVEGNI                                                                                                                                                                        </t>
  </si>
  <si>
    <t xml:space="preserve">GARANTE PER LE PERSONE SOTTOPOSTE A MISURE RESTRITTIVE DELLA LIBERTA PERSONALE  - RELATORI CONVEGNI                                                                                                                                                                                                         </t>
  </si>
  <si>
    <t xml:space="preserve">SERVIZI POSTALI E DI SPEDIZIONE                                                                                                                                                                                                                                                                             </t>
  </si>
  <si>
    <t xml:space="preserve">ASSICURAZIONE OPERE D'ARTE                                                                                                                                                                                                                                                                                  </t>
  </si>
  <si>
    <t xml:space="preserve">SPESE NOTARILI PER LA GESTIONE DEL PATRIMONIO DELLA REGIONE IN USO AL CONSIGLIO REGIONALE                                                                                                                                                                                                                   </t>
  </si>
  <si>
    <t xml:space="preserve">NOLEGGIO HARDWARE - TIPOGRAFIA                                                                                                                                                                                                                                                                              </t>
  </si>
  <si>
    <t xml:space="preserve">MANUTENZIONE ORDINARIA IMPIANTI E MACCHINARI  (tipografia)                                                                                                                                                                                                                                                  </t>
  </si>
  <si>
    <t xml:space="preserve">CARTA CANCELLERIA E STAMPATI TIPOGRAFIA                                                                                                                                                                                                                                                                     </t>
  </si>
  <si>
    <t xml:space="preserve">RILEGATURA PERIODICI E ALTRO MATERIALE                                                                                                                                                                                                                                                                      </t>
  </si>
  <si>
    <t xml:space="preserve">SERVIZIO CATALOGAZIONE                                                                                                                                                                                                                                                                                      </t>
  </si>
  <si>
    <t xml:space="preserve">ACQUISTO RISORSE DIGITALI CONDIVISE CON COBIRE                                                                                                                                                                                                                                                              </t>
  </si>
  <si>
    <t xml:space="preserve">MANUTENZIONE CLASSIFICATORI BIBLIOTECA                                                                                                                                                                                                                                                                      </t>
  </si>
  <si>
    <t xml:space="preserve">TRASFERIMENTO RISORSE PER LA GESTIONE DELLA BIBLIOTECA CROCETTI                                                                                                                                                                                                                                             </t>
  </si>
  <si>
    <t xml:space="preserve">PARTECIPAZIONE A ORGANISMI ASSOCIATIVI                                                                                                                                                                                                                                                                      </t>
  </si>
  <si>
    <t xml:space="preserve">FESTA DELLA TOSCANA L.R 46/2015 - SERVIZI                                                                                                                                                                                                                                                                   </t>
  </si>
  <si>
    <t xml:space="preserve">CONTRIBUTI A ISTITUZIONI SOCIALI PRIVATE - SPESE DI RAPPRESENTANZA DEL CONSIGLIO REGIONALE - l.r. 4/2009 art. 1 c. 1 lett. C)                                                                                                                                                                               </t>
  </si>
  <si>
    <t xml:space="preserve">CONTRIBUTI A AMMINISTRAZIONI CENTRALI DELLO STATO - SPESE DI RAPPRESENTANZA DEL CONSIGLIO - L.R. 4/2009 -Art 1, C. 1 Lett C)                                                                                                                                                                                </t>
  </si>
  <si>
    <t xml:space="preserve">INDENNITA' DI FUNZIONE GARANTE DELLE PERSONE SOTTOPOSTE A MISURE RESTRITTIVE DELLA LIBERTA' PERSONALE                                                                                                                                                                                                       </t>
  </si>
  <si>
    <t xml:space="preserve">RIMBORSI SPESE E MISSIONI GARANTE DELLE PERSONE SOTTOPOSTE A MISURE RESTRITTIVE DELLA LIBERTA' PERSONALE                                                                                                                                                                                                    </t>
  </si>
  <si>
    <t xml:space="preserve">FESTA DELLA TOSCANA L.R 46/2015 - ACQUISTO GIORNALI E PUBBLICAZIONI                                                                                                                                                                                                                                         </t>
  </si>
  <si>
    <t xml:space="preserve">EVENTI ISTITUZIONALI - SERVIZI                                                                                                                                                                                                                                                                              </t>
  </si>
  <si>
    <t xml:space="preserve">ACQUISTO MATERIALI DI CONSUMO PER ALLESTIMENTO MOSTRE ED ESPOSIZIONI                                                                                                                                                                                                                                        </t>
  </si>
  <si>
    <t xml:space="preserve">CORECOM - PREMI A IMPRESE PER L'ATTUAZIONE DEL PIANO DI ATTIVITA                                                                                                                                                                                                                                            </t>
  </si>
  <si>
    <t xml:space="preserve">ATTIVITA' DI COMUNICAZIONE DEL DIFENSORE CIVICO                                                                                                                                                                                                                                                             </t>
  </si>
  <si>
    <t xml:space="preserve">CONVENZIONI TRA DIFENSORE CIVICO E AOU TOSCANE                                                                                                                                                                                                                                                              </t>
  </si>
  <si>
    <t xml:space="preserve">ACQUISTO DI BENI PER LE ATTIVITA' DI COMUNICAZIONE DEL DIFENSORE CIVICO                                                                                                                                                                                                                                     </t>
  </si>
  <si>
    <t xml:space="preserve">SPESE NOTARILI PER LA GESTIONE DEL PATRIMONIO DELLA REGIONE IN USO AL CONSIGLIO REGIONALE - ONORARIO                                                                                                                                                                                                        </t>
  </si>
  <si>
    <t xml:space="preserve">SERVIZIO PER ALLESTIMENTO MOSTRE ED ESPOSIZIONI                                                                                                                                                                                                                                                             </t>
  </si>
  <si>
    <t xml:space="preserve">ATTIVITA' DI COMUNICAZIONE DEL GARANTE INFANZIA E ADOLESCENZA                                                                                                                                                                                                                                               </t>
  </si>
  <si>
    <t xml:space="preserve">GARANTE INFANZIA E ADOLESCENZA - FORMAZIONE DEI TUTORI VOLONTARI (art. 11, legge 47/2017)                                                                                                                                                                                                                   </t>
  </si>
  <si>
    <t xml:space="preserve">CORECOM-SERVIZI PER L'ATTUAZIONE DEL PIANO DI ATTIVITA'                                                                                                                                                                                                                                                     </t>
  </si>
  <si>
    <t xml:space="preserve">FESTA DELLA TOSCANA L.R 46/2015 - PRESTAZIONI PROFESSIONALI                                                                                                                                                                                                                                                 </t>
  </si>
  <si>
    <t xml:space="preserve">FESTA DELLA TOSCANA L.R 46/2015 -  RELATORI CONVEGNI                                                                                                                                                                                                                                                        </t>
  </si>
  <si>
    <t xml:space="preserve">CORECOM- RELATORI CONVEGNI                                                                                                                                                                                                                                                                                  </t>
  </si>
  <si>
    <t xml:space="preserve">FESTA DELL'EUROPA L.R 10/2021 -  RELATORI CONVEGNI                                                                                                                                                                                                                                                          </t>
  </si>
  <si>
    <t xml:space="preserve">MISSIONI ITALIA CONSIGLIERI                                                                                                                                                                                                                                                                                 </t>
  </si>
  <si>
    <t xml:space="preserve">INDENNITA' DI FINE MANDATO (l.r. 3/2009)                                                                                                                                                                                                                                                                    </t>
  </si>
  <si>
    <t xml:space="preserve">IRAP INDENNITA' DI FINE MANDATO (l.r. 3/2009)                                                                                                                                                                                                                                                               </t>
  </si>
  <si>
    <t xml:space="preserve">ASSEGNI VITALIZI DIRETTI E INDIRETTI (l.r. 3/2009)                                                                                                                                                                                                                                                          </t>
  </si>
  <si>
    <t xml:space="preserve">IRAP ASSEGNI VITALIZI DIRETTI E INDIRETTI (l.r. 3/2009)                                                                                                                                                                                                                                                     </t>
  </si>
  <si>
    <t xml:space="preserve">CONTRIBUTO PER IL FUNZIONAMENTO DEI GRUPPI CONSILIARI (l.r.83/2012)                                                                                                                                                                                                                                         </t>
  </si>
  <si>
    <t xml:space="preserve">ONERI IRAP SU LAVORO AUTONOMO OCCASIONALE E ALTRI REDDITI                                                                                                                                                                                                                                                   </t>
  </si>
  <si>
    <t xml:space="preserve">RIMBORSO ALLA SEZIONE REGIONALE DI CONTROLLO DELLA CORTE DEI CONTI PER LA REGIONE TOSCANA (Art. 7. c. 8. l. 131/03) -                                                                                                                                                                                       </t>
  </si>
  <si>
    <t xml:space="preserve">IRAP SU TIROCINI FORMATIVI A TITOLO ONEROSO PRESSO IL CONSIGLIO REGIONALE                                                                                                                                                                                                                                   </t>
  </si>
  <si>
    <t xml:space="preserve">INAIL SU TIROCINI FORMATIVI A TITOLO ONEROSO PRESSO IL CONSIGLIO REGIONALE                                                                                                                                                                                                                                  </t>
  </si>
  <si>
    <t xml:space="preserve">ONER IRAP DIFENSORE CIVICO                                                                                                                                                                                                                                                                                  </t>
  </si>
  <si>
    <t xml:space="preserve">ONERI IRAP CORECOM                                                                                                                                                                                                                                                                                          </t>
  </si>
  <si>
    <t xml:space="preserve">IRAP SU EROGAZIONI PREMI                                                                                                                                                                                                                                                                                    </t>
  </si>
  <si>
    <t xml:space="preserve">ONERI IRAP COMMISSIONE PARI OPPORTUNITA'                                                                                                                                                                                                                                                                    </t>
  </si>
  <si>
    <t xml:space="preserve">IRAP SU GETTONI E INDENNITA' CAL                                                                                                                                                                                                                                                                            </t>
  </si>
  <si>
    <t xml:space="preserve">IRAP SU RIMBORSO KM MISSIONI MEMBRI CONFERENZA PERMANENTE AUTONOMIE SOCIALI                                                                                                                                                                                                                                 </t>
  </si>
  <si>
    <t xml:space="preserve">ONERI IRAP AUTORITA' REGIONALE PER LA PARTECIPAZIONE                                                                                                                                                                                                                                                        </t>
  </si>
  <si>
    <t xml:space="preserve">IRAP SU EMOLUMENTI COLLEGIO DI GARANZIA L.R. 34/2008                                                                                                                                                                                                                                                        </t>
  </si>
  <si>
    <t xml:space="preserve">ONERI IRAP GARANTE PER L'INFANZIA E L'ADOLESCENZA                                                                                                                                                                                                                                                           </t>
  </si>
  <si>
    <t xml:space="preserve">SPESE E COMMISSIONI PER SERVIZIO DI TESORERIA                                                                                                                                                                                                                                                               </t>
  </si>
  <si>
    <t xml:space="preserve">SPESE MINUTE SOSTENUTE TRAMITE FONDO ECONOMALE - IMPOSTE E TASSE A CARICO DELL'ENTE                                                                                                                                                                                                                         </t>
  </si>
  <si>
    <t xml:space="preserve">SPESE MINUTE SOSTENUTE TRAMITE FONDO ECONOMALE - SPESE PER ACQUISTO VALORI BOLLATI                                                                                                                                                                                                                          </t>
  </si>
  <si>
    <t xml:space="preserve">SPESE MINUTE SOSTENUTE TRAMITE FONDO ECONOMALE - SPESE POSTALI                                                                                                                                                                                                                                              </t>
  </si>
  <si>
    <t xml:space="preserve">CANONI TELEVISIVI A CARICO DELL'ENTE                                                                                                                                                                                                                                                                        </t>
  </si>
  <si>
    <t xml:space="preserve">ONERI IRAP GARANTE DELLE PERSONE SOTTOPOSTE A MISURE RESTRITTIVE DELLA LIBERTA' PERSONALE                                                                                                                                                                                                                   </t>
  </si>
  <si>
    <t xml:space="preserve">SPESE MINUTE SOSTENUTE TRAMITE FONDO ECONOMALE - SPESE PER ACQUISTO SERVIZI DIVERSI                                                                                                                                                                                                                         </t>
  </si>
  <si>
    <t xml:space="preserve">SPESE MINUTE SOSTENUTE TRAMITE FONDO ECONOMALE - ACQUISTO SERVIZI DIVERSI PER AUTOPARCO                                                                                                                                                                                                                     </t>
  </si>
  <si>
    <t xml:space="preserve">ONERI PREVIDENZIALI QUOTA 2/3 A CARICO ENTE SU PRESTAZIONE DI LAVORO AUTONOMO                                                                                                                                                                                                                               </t>
  </si>
  <si>
    <t xml:space="preserve">SPESE SOSTENUTE TRAMITE FONDO ECONOMALE SPESE PER MANUTENZIONE ORDINARIA E RIPARAZIONE VETTURE PARCO AUTO                                                                                                                                                                                                   </t>
  </si>
  <si>
    <t xml:space="preserve">ONERI (IMPOSTA DI BOLLO) PER SERVIZIO DI TESORERIA                                                                                                                                                                                                                                                          </t>
  </si>
  <si>
    <t xml:space="preserve">VERSAMENTO IVA ALLA GIUNTA REGIONALE SU FATTURE EMESSE DAL CONSIGLIO PER LA GESTIONE COMMERCIALE USO SALE CONSILIARI                                                                                                                                                                                        </t>
  </si>
  <si>
    <t xml:space="preserve">ONERI IRAP PER STUDI, INCARICHI DI CONSULENZA E PRESTAZIONI PROFESSIONALI DIBATTITI PUBBLICI E PROCESSI PARTECIPATIVI                                                                                                                                                                                       </t>
  </si>
  <si>
    <t xml:space="preserve">ONERI PREVIDENZIALI QUOTA 2/3 A CARICO ENTE PER STUDI, INCARICHI DI CONSULENZA E PRESTAZIONI PROFESSIONALI DIBATTITI PUBBLICI E PROCESSI PARTECIPATIVI                                                                                                                                                      </t>
  </si>
  <si>
    <t xml:space="preserve">TRATTAMENTO INDENNITARIO AMMINISTRATORI                                                                                                                                                                                                                                                                     </t>
  </si>
  <si>
    <t xml:space="preserve">ONERI IRAP AMMINISTRATORI                                                                                                                                                                                                                                                                                   </t>
  </si>
  <si>
    <t xml:space="preserve">SPESE MINUTE SOSTENUTE TRAMITE FONDO ECONOMALE - ACQUISTO BENI E MATERIALI DI CONSUMO                                                                                                                                                                                                                       </t>
  </si>
  <si>
    <t xml:space="preserve">ONERI IRAP SU DOCENTI CORSO DI FORMAZIONE                                                                                                                                                                                                                                                                   </t>
  </si>
  <si>
    <t xml:space="preserve">ONERI PREVIDENZIALI QUOTA 2/3 A CARICO ENTE SU DOCENZE FORMAZIONE                                                                                                                                                                                                                                           </t>
  </si>
  <si>
    <t>PICONE SAVIO</t>
  </si>
  <si>
    <t xml:space="preserve">INDENNIZZI PER RITARDO NEI PROCEDIMENTI AMMINISTRATIVI                                                                                                                                                                                                                                                      </t>
  </si>
  <si>
    <t xml:space="preserve">INDENNIZZI PER RITARDO NEI PAGAMENTI                                                                                                                                                                                                                                                                        </t>
  </si>
  <si>
    <t xml:space="preserve">SPESE DERIVANTI DA CONTENZIOSO                                                                                                                                                                                                                                                                              </t>
  </si>
  <si>
    <t xml:space="preserve">INTERESSI DI MORA                                                                                                                                                                                                                                                                                           </t>
  </si>
  <si>
    <t>PUGGELLI PIERO FABRIZIO</t>
  </si>
  <si>
    <t xml:space="preserve">UTENZE E ALTRI ONERI CONDOMINIALI                                                                                                                                                                                                                                                                           </t>
  </si>
  <si>
    <t xml:space="preserve">CONSUMO ENERGIA ELETTRICA                                                                                                                                                                                                                                                                                   </t>
  </si>
  <si>
    <t xml:space="preserve">CONSUMO GAS                                                                                                                                                                                                                                                                                                 </t>
  </si>
  <si>
    <t xml:space="preserve">TASSA E/O CANONE OCCUPAZIONE SPAZI E AREE PUBBLICHE                                                                                                                                                                                                                                                         </t>
  </si>
  <si>
    <t xml:space="preserve">ASSICURAZIONE RCT E PRESTATORI D'OPERA                                                                                                                                                                                                                                                                      </t>
  </si>
  <si>
    <t xml:space="preserve">ASSICURAZIONE RC PATRIMONIALE                                                                                                                                                                                                                                                                               </t>
  </si>
  <si>
    <t xml:space="preserve">COSTO PREMI ASSICURATIVI - CONSIGLIERI. PRESIDENTE GIUNTA E ASSESSORI (Art. 24 c. 2 l.r. 3/2009)                                                                                                                                                                                                            </t>
  </si>
  <si>
    <t xml:space="preserve">BENI E MATERIALE DI CONSUMO                                                                                                                                                                                                                                                                                 </t>
  </si>
  <si>
    <t xml:space="preserve">MANUTENZIONE E RIPARAZIONE DI ATTREZZATURE MENSA                                                                                                                                                                                                                                                            </t>
  </si>
  <si>
    <t xml:space="preserve">NOLEGGIO BENI DI TERZI                                                                                                                                                                                                                                                                                      </t>
  </si>
  <si>
    <t xml:space="preserve">CANONE DI LOCAZIONE                                                                                                                                                                                                                                                                                         </t>
  </si>
  <si>
    <t xml:space="preserve">IMPOSTA DI REGISTRO SU LOCAZIONE                                                                                                                                                                                                                                                                            </t>
  </si>
  <si>
    <t xml:space="preserve">PEDAGGI. CANONI E PARCHEGGI AUTOVETTURE PARCO AUTO                                                                                                                                                                                                                                                          </t>
  </si>
  <si>
    <t xml:space="preserve">ALTRE SPESE DI ESERCIZIO E MOVIMENTAZIONE AUTOVETTURE  PARCO AUTO                                                                                                                                                                                                                                           </t>
  </si>
  <si>
    <t xml:space="preserve">SMALTIMENTO RIFIUTI INGOMBRANTI E SPECIALI                                                                                                                                                                                                                                                                  </t>
  </si>
  <si>
    <t xml:space="preserve">TASSA SUI RIFIUTI                                                                                                                                                                                                                                                                                           </t>
  </si>
  <si>
    <t xml:space="preserve">SERVIZIO GENERALE DI PULIZIA                                                                                                                                                                                                                                                                                </t>
  </si>
  <si>
    <t xml:space="preserve">MANUTENZIONE IMPIANTI PER LA SICUREZZA SUI LUOGHI DI LAVORO                                                                                                                                                                                                                                                 </t>
  </si>
  <si>
    <t xml:space="preserve">FORNITURE BENI DI CONSUMO PER LA SICUREZZA SUI LUOGHI DI LAVORO                                                                                                                                                                                                                                             </t>
  </si>
  <si>
    <t xml:space="preserve">MANUTENZIONE OPERE DI FALEGNAMERIA                                                                                                                                                                                                                                                                          </t>
  </si>
  <si>
    <t xml:space="preserve">MANUTENZIONE EDILE ED IMBIANCATURA                                                                                                                                                                                                                                                                          </t>
  </si>
  <si>
    <t xml:space="preserve">VUOTATURA FOSSE BIOLOGICHE                                                                                                                                                                                                                                                                                  </t>
  </si>
  <si>
    <t xml:space="preserve">MANUTENZIONE IMPIANTI ELEVATORI ASCENSORI                                                                                                                                                                                                                                                                   </t>
  </si>
  <si>
    <t xml:space="preserve">BUONI PASTO                                                                                                                                                                                                                                                                                                 </t>
  </si>
  <si>
    <t xml:space="preserve">SERVIZIO MENSA                                                                                                                                                                                                                                                                                              </t>
  </si>
  <si>
    <t xml:space="preserve">COSTO MENSA - QUOTA A CARICO DIPENDENTI                                                                                                                                                                                                                                                                     </t>
  </si>
  <si>
    <t xml:space="preserve">ALTRE SPESE PER UTILIZZO BENI DI TERZI (ONERI ACCESSORI LOCAZIONE)                                                                                                                                                                                                                                          </t>
  </si>
  <si>
    <t xml:space="preserve">MATERIALE IGIENICO SANITARIO                                                                                                                                                                                                                                                                                </t>
  </si>
  <si>
    <t xml:space="preserve">MANUTENZIONE ELETTRICA IDRAULICA CONDIZIONAMENTO E RISCALDAMENTO. SERVIZI EXTRA CANONE                                                                                                                                                                                                                      </t>
  </si>
  <si>
    <t xml:space="preserve">PUBBLICAZIONE BANDI DI GARA                                                                                                                                                                                                                                                                                 </t>
  </si>
  <si>
    <t xml:space="preserve">ACQUISTO CANCELLERIA E STAMPATI PER GLI UFFICI (Settore Provveditorato)                                                                                                                                                                                                                                     </t>
  </si>
  <si>
    <t xml:space="preserve">SERVIZIO DI NOLEGGIO CASSE FISCALI PER LA MENSA ED IL BAR DEL CONSIGLIO REGIONALE                                                                                                                                                                                                                           </t>
  </si>
  <si>
    <t xml:space="preserve">SPESE AMMINISTRATIVE E ONERI DOVUTI PER LEGGE DI COMPETENZA DEL SETTORE                                                                                                                                                                                                                                     </t>
  </si>
  <si>
    <t xml:space="preserve">SERVIZI DI MANUTENZIONE DELLE AREE SCOPERTE E DEL VERDE NELLE PERTINENZE DEL CONSIGLIO                                                                                                                                                                                                                      </t>
  </si>
  <si>
    <t xml:space="preserve">MANUTENZIONE IMPIANTI  SOGGETTO AGGREGATORE GRT                                                                                                                                                                                                                                                             </t>
  </si>
  <si>
    <t xml:space="preserve">ONERI SICUREZZA DISTRIBUTORI AUTOMATICI                                                                                                                                                                                                                                                                     </t>
  </si>
  <si>
    <t xml:space="preserve">SPESE PER ATTIVITA DI BROKERAGGIO SU POLIZZE                                                                                                                                                                                                                                                                </t>
  </si>
  <si>
    <t xml:space="preserve">SERVIZI - PER ATTIVITA' ED INIZIATIVE DELLE COMMISSIONI CONSILIARI                                                                                                                                                                                                                                          </t>
  </si>
  <si>
    <t xml:space="preserve">EMOLUMENTI COLLEGIO DI GARANZIA (L.R. 34/2008)                                                                                                                                                                                                                                                              </t>
  </si>
  <si>
    <t xml:space="preserve">TRASCRIZIONI SEDUTE CONSILIARI E SEDUTE COMMISSIONI CONSILIARI                                                                                                                                                                                                                                              </t>
  </si>
  <si>
    <t>Totale economie di spesa corrente al netto delle somme vincolate/accantonate e fondi di riserva (a)</t>
  </si>
  <si>
    <t xml:space="preserve">SPESE PER SERVIZI DI PORTINERIA - ACCOGLIENZA UTENTI CORECOM PER FUNZIONI DELEGATE DA AGCOM                                                                                                                                                                                                                 </t>
  </si>
  <si>
    <t>AGCOM</t>
  </si>
  <si>
    <t xml:space="preserve">RIMBORSO SPESE PER TIROCINI FORMATIVI CORECOM - RISORSE AGCOM                                                                                                                                                                                                                                               </t>
  </si>
  <si>
    <t xml:space="preserve">RIMBORSO ALLA GIUNTA REGIONALE DELLA SPESA SOSTENUTA PER MISSIONI IN ITALIA DEL PERSONALE DEL CORECOM PER ATTIVITA DELEGATE                                                                                                                                                                                 </t>
  </si>
  <si>
    <t xml:space="preserve">FORMAZIONE DEL PERSONALE CORECOM SULLE MATERIE DELEGATE                                                                                                                                                                                                                                                     </t>
  </si>
  <si>
    <t xml:space="preserve">CORECOM - ATTIVITA' DI CONCILIAZIONE E DEFINIZIONE GESTIONE DELLE DELEGHE                                                                                                                                                                                                                                   </t>
  </si>
  <si>
    <t xml:space="preserve">CORECOM - BENI PER RELAZIONI PUBBLICHE, MOSTRE E CONVEGNI PER LA GESTIONE DELLE DELEGHE                                                                                                                                                                                                                     </t>
  </si>
  <si>
    <t xml:space="preserve">CORECOM - ATTIVITA DI COMUNICAZIONE SULLE FUNZIONE DELEGATE DA AGCOM                                                                                                                                                                                                                                        </t>
  </si>
  <si>
    <t xml:space="preserve">CORECOM - TRASFERIMENTI AD ENTI PUBBLICI PER PROGETTI COMUNI (RISORSE VINCOLATE)RISORSE AGCOM                                                                                                                                                                                                               </t>
  </si>
  <si>
    <t xml:space="preserve">CORECOM - MISSIONI COMPONENTI CORECOM PER LA GESTIONE DELLE DELEGHE                                                                                                                                                                                                                                         </t>
  </si>
  <si>
    <t xml:space="preserve">CORECOM - SERVIZI PER L'ATTUAZIONE DEL PIANO DI ATTIVITA PER LA GESTIONE DELLE DELEGHE                                                                                                                                                                                                                      </t>
  </si>
  <si>
    <t xml:space="preserve">CORECOM - SERVIZI PER RELAZIONI PUBBLICHE. MOSTRE E CONVEGNI PER LA GESTIONE DELLE DELEGHE                                                                                                                                                                                                                  </t>
  </si>
  <si>
    <t xml:space="preserve">CORECOM - INCARICHI IN OCCASIONE DI CONVEGNI PER LA GESTIONE DELLE DELEGHE                                                                                                                                                                                                                                  </t>
  </si>
  <si>
    <t xml:space="preserve">CORECOM - RELATORI CONVEGNI PER LA GESTIONE DELLE DELEGHE                                                                                                                                                                                                                                                   </t>
  </si>
  <si>
    <t xml:space="preserve">CORECOM GESTIONE DELLE DELEGHE - IRAP SU RIMBORSO KM MISSIONI                                                                                                                                                                                                                                               </t>
  </si>
  <si>
    <t xml:space="preserve">CORECOM GESTIONE DELLE DELEGHE - IRAP SU COMPETENZE RELATORI CONVEGNI                                                                                                                                                                                                                                       </t>
  </si>
  <si>
    <t xml:space="preserve">CORECOM GESTIONE DELLE DELEGHE - INPS QUOTA 2/3 SU COMPETENZE RELATORI CONVEGNI                                                                                                                                                                                                                             </t>
  </si>
  <si>
    <t xml:space="preserve">IRAP SU TIROCINI FORMATIVI CORECOM - RISORSE AGCOM                                                                                                                                                                                                                                                          </t>
  </si>
  <si>
    <t xml:space="preserve">INAIL SU TIROCINI FORMATIVI CORECOM - RISORSE AGCOM                                                                                                                                                                                                                                                         </t>
  </si>
  <si>
    <t xml:space="preserve">ACQUISTO RISORSE DIGITALI CONDIVISE CON COBIRE - RISORSE VINCOLATE                                                                                                                                                                                                                                          </t>
  </si>
  <si>
    <t>Cobire al netto maggiore entrata</t>
  </si>
  <si>
    <t xml:space="preserve">FONDO SPECIALE PER FINANZIAMENTO NUOVI PROVVEDIMENTI LEGISLATIVI DEL CONSIGLIO REGIONALE - SPESE CORRENTI                                                                                                                                                                                                   </t>
  </si>
  <si>
    <t>Fondo leggi</t>
  </si>
  <si>
    <t xml:space="preserve">FONDO RISCHI DA CONTENZIOSO                                                                                                                                                                                                                                                                                 </t>
  </si>
  <si>
    <t xml:space="preserve">FONDO RISCHI DA CONTENZIOSO - IRAP                                                                                                                                                                                                                                                                          </t>
  </si>
  <si>
    <t xml:space="preserve">MANUTENZIONE ORDINARIA SITO WEB OLI - spesa vincolata                                                                                                                                                                                                                                                       </t>
  </si>
  <si>
    <t>OLI</t>
  </si>
  <si>
    <t xml:space="preserve">SERVIZI PER IL FUNZIONAMENTO E ORGANIZZAZIONE OLI                                                                                                                                                                                                                                                           </t>
  </si>
  <si>
    <t xml:space="preserve">RIMBORSI SPESE RELATORI A CONVEGNI E RIUNIONI OLI                                                                                                                                                                                                                                                           </t>
  </si>
  <si>
    <t xml:space="preserve">SPESE POSTALI OLI                                                                                                                                                                                                                                                                                           </t>
  </si>
  <si>
    <t xml:space="preserve">SPESE TIPOGRAFICHE OLI                                                                                                                                                                                                                                                                                      </t>
  </si>
  <si>
    <t xml:space="preserve">IRAP SU COMPETENZE RELATORI CONVEGNI E RIUNIONI OLI                                                                                                                                                                                                                                                         </t>
  </si>
  <si>
    <t xml:space="preserve">ONERI INPS  QUOTA 2/3 SU COMPETENZE RELATORI CONVEGNI E RIUNIONI OLI                                                                                                                                                                                                                                        </t>
  </si>
  <si>
    <t xml:space="preserve">FONDO DI RISERVA PER SPESE  IMPREVISTE - SPESE CORRENTI                                                                                                                                                                                                                                                     </t>
  </si>
  <si>
    <t>Fondo riserva spese impreviste correnti</t>
  </si>
  <si>
    <t xml:space="preserve">FONDO DI RISERVA PER SPESE OBBLIGATORIE SPESE CORRENTI                                                                                                                                                                                                                                                      </t>
  </si>
  <si>
    <t>Fondo riserva spese obbligatorie correnti</t>
  </si>
  <si>
    <t xml:space="preserve">FONDO SPECIALE PER FINANZIAMENTO NUOVI PROVVEDIMENTI LEGISLATIVI DEL CONSIGLIO IN CORSO DI APPROVAZIONE ART 49 C.5 D.LGS 118/2011- SPESE CORRENTI                                                                                                                                                           </t>
  </si>
  <si>
    <t>A_AVANZO libero parte corrente</t>
  </si>
  <si>
    <t>Totale relativo a capitoli di spesa corrente vincolata o accantonata e fondi di riserva e fondo leggi (b)</t>
  </si>
  <si>
    <t>Totale economie di parte corrente (come da prospetto rendiconto) (a+b)</t>
  </si>
  <si>
    <t>Riconciliazione COMPOSIZIONE AVANZO LIBERO di euro1.699.402,79</t>
  </si>
  <si>
    <t xml:space="preserve">Economie di spesa parte corrente al netto vincolate accantonate e fondi di riserva (come da dettaglio sopra riportatato) (a) </t>
  </si>
  <si>
    <t xml:space="preserve">FONDO DI RISERVA PER SPESE OBBLIGATORIE SPESE CORRENTI   (b)                                                                                                                                                                                                                                                  </t>
  </si>
  <si>
    <t xml:space="preserve">FONDO DI RISERVA PER SPESE  IMPREVISTE - SPESE CORRENTI (c)                                                                                                                                                                                                                                                     </t>
  </si>
  <si>
    <t>FONDO LEGGI PARTE Corrente in avanzo libero cap 10612 (avanzo es precednete)</t>
  </si>
  <si>
    <t xml:space="preserve">Cancellazione residui e vincoli parte investimenti (allegato A/3) (d)  </t>
  </si>
  <si>
    <t>Quota dell'avanzo es precedente applicato in euro 24.661,45 sul capitolo 20001 (AVANZO)  di cui quota in FPV pari ad euro 3.472,35 (la disponibilità del capitolo 20001 avanzo è infatti pari ad euro 21.189,10)</t>
  </si>
  <si>
    <t>Minore entrata vincolata accertata AGCOM   (e)</t>
  </si>
  <si>
    <t>Maggiore entrata vincolata accertata OLI  (f)</t>
  </si>
  <si>
    <t>Maggiore entrata vincolata accertata Cobire (g)</t>
  </si>
  <si>
    <t>Economie vincolati Oli gestione residui (h)</t>
  </si>
  <si>
    <t>Economie vincolati Agcom gestione residui (i)</t>
  </si>
  <si>
    <t>Quota parta capitale che costituisce avanzo libero  (l) (compreso  6.483,88 disponibilità sul capitolo 20043 pari avanzo libero applicato e non impegnato)</t>
  </si>
  <si>
    <t xml:space="preserve"> Saldo maggiori entrate, minori  entrate, economie residui attivi e passivi esercizio prec 2022</t>
  </si>
  <si>
    <t>Maggiore entrate allegato  Rieplogo generale delle entrate titolo 2</t>
  </si>
  <si>
    <t>Minori entrate allegato Rieplogo generale delle entrate titolo 3</t>
  </si>
  <si>
    <t>Maggiori entrate allegato Riepilogo generale delle entrate titolo 4</t>
  </si>
  <si>
    <t>Economia residui passivi (come da prospetto rendiconto)</t>
  </si>
  <si>
    <t>Economia residui attivi (come da prospetto rendiconto)</t>
  </si>
  <si>
    <t>Totale parziale ( m )</t>
  </si>
  <si>
    <t>Totale avanzo libero N= a+b+c+d+e+f+ g+h+i+l+m</t>
  </si>
  <si>
    <t>CONSIGLIO REGIONALE DELLA TOSCANA - CODICE BDAP 139047871480057101</t>
  </si>
  <si>
    <t xml:space="preserve">PROSPETTO DEI DATI SIOPE - INCASSI - RENDICONTO </t>
  </si>
  <si>
    <t>Codice SIOPE</t>
  </si>
  <si>
    <t>Riscossioni in conto competenza 2022</t>
  </si>
  <si>
    <t>Riscossioni in conto residui 2022</t>
  </si>
  <si>
    <t>2010101010</t>
  </si>
  <si>
    <t xml:space="preserve">Trasferimenti correnti da autorità amministrative indipendenti                                                                                                                                                                                                </t>
  </si>
  <si>
    <t>2010102001</t>
  </si>
  <si>
    <t xml:space="preserve">Trasferimenti correnti da Regioni e province autonome                                                                                                                                                                                                          </t>
  </si>
  <si>
    <t>2010102017</t>
  </si>
  <si>
    <t xml:space="preserve">Trasferimenti correnti da altri enti e agenzie regionali e sub regionali                                                                                                                                                                                       </t>
  </si>
  <si>
    <t>2010104001</t>
  </si>
  <si>
    <t xml:space="preserve">Trasferimenti correnti da organismi interni e/o unità locali della amministrazione                                                                                                                                                                            </t>
  </si>
  <si>
    <t>2010401001</t>
  </si>
  <si>
    <t xml:space="preserve">Trasferimenti correnti da Istituzioni Sociali Private                                                                                                                                                                                                          </t>
  </si>
  <si>
    <t>3010201018</t>
  </si>
  <si>
    <t xml:space="preserve">Proventi dall'uso di locali adibiti stabilmente ed esclusivamente a riunioni non istituzionali                                                                                                                                                                 </t>
  </si>
  <si>
    <t>3010201033</t>
  </si>
  <si>
    <t xml:space="preserve">Proventi da rilascio documenti e diritti di cancelleria                                                                                                                                                                                                        </t>
  </si>
  <si>
    <t>3030399002</t>
  </si>
  <si>
    <t xml:space="preserve">Altri interessi attivi da Amministrazioni Locali                                                                                                                                                                                                               </t>
  </si>
  <si>
    <t>3050203002</t>
  </si>
  <si>
    <t xml:space="preserve">Entrate da rimborsi, recuperi e restituzioni di somme non dovute o incassate in eccesso da Amministrazioni Locali                                                                                                                                              </t>
  </si>
  <si>
    <t>3050203003</t>
  </si>
  <si>
    <t xml:space="preserve">Entrate da rimborsi, recuperi e restituzioni di somme non dovute o incassate in eccesso da Enti Previdenziali                                                                                                                                                  </t>
  </si>
  <si>
    <t>3050203004</t>
  </si>
  <si>
    <t xml:space="preserve">Entrate da rimborsi, recuperi e restituzioni di somme non dovute o incassate in eccesso da Famiglie                                                                                                                                                            </t>
  </si>
  <si>
    <t>3050203005</t>
  </si>
  <si>
    <t xml:space="preserve">Entrate da rimborsi, recuperi e restituzioni di somme non dovute o incassate in eccesso da Imprese                                                                                                                                                             </t>
  </si>
  <si>
    <t>3050203006</t>
  </si>
  <si>
    <t xml:space="preserve">Entrate da rimborsi, recuperi e restituzioni di somme non dovute o incassate in eccesso da ISP                                                                                                                                                                 </t>
  </si>
  <si>
    <t>3059999999</t>
  </si>
  <si>
    <t xml:space="preserve">Altre entrate correnti n.a.c.                                                                                                                                                                                                                                  </t>
  </si>
  <si>
    <t>4020104001</t>
  </si>
  <si>
    <t xml:space="preserve">Contributi agli investimenti interni da organismi interni e/o unità locali della amministrazione                                                                                                                                                              </t>
  </si>
  <si>
    <t>4050302001</t>
  </si>
  <si>
    <t xml:space="preserve">Entrate in conto capitale dovute a rimborsi, recuperi e restituzioni di somme non dovute o incassate in eccesso da Amministrazioni Locali                                                                                                                      </t>
  </si>
  <si>
    <t>9010101001</t>
  </si>
  <si>
    <t xml:space="preserve">Ritenuta del 4% sui contributi pubblici                                                                                                                                                                                                                        </t>
  </si>
  <si>
    <t>9010102001</t>
  </si>
  <si>
    <t xml:space="preserve">Ritenute per scissione contabile IVA (split payment)                                                                                                                                                                                                           </t>
  </si>
  <si>
    <t>9010199999</t>
  </si>
  <si>
    <t xml:space="preserve">Altre ritenute n.a.c.                                                                                                                                                                                                                                          </t>
  </si>
  <si>
    <t>9010201001</t>
  </si>
  <si>
    <t xml:space="preserve">Ritenute erariali su redditi da lavoro dipendente per conto terzi                                                                                                                                                                                              </t>
  </si>
  <si>
    <t>9010301001</t>
  </si>
  <si>
    <t xml:space="preserve">Ritenute erariali su redditi da lavoro autonomo per conto terzi                                                                                                                                                                                                </t>
  </si>
  <si>
    <t>9010302001</t>
  </si>
  <si>
    <t xml:space="preserve">Ritenute previdenziali e assistenziali su redditi da lavoro autonomo per conto terzi                                                                                                                                                                           </t>
  </si>
  <si>
    <t>9019901001</t>
  </si>
  <si>
    <t xml:space="preserve">Entrate a seguito di spese non andate a buon fine                                                                                                                                                                                                              </t>
  </si>
  <si>
    <t>9019903001</t>
  </si>
  <si>
    <t xml:space="preserve">Rimborso di fondi economali e carte aziendali                                                                                                                                                                                                                  </t>
  </si>
  <si>
    <t>9019999999</t>
  </si>
  <si>
    <t xml:space="preserve">Altre entrate per partite di giro diverse                                                                                                                                                                                                                      </t>
  </si>
  <si>
    <t>9020402001</t>
  </si>
  <si>
    <t xml:space="preserve">Restituzione di depositi cauzionali o contrattuali presso terzi                                                                                                                                                                                                </t>
  </si>
  <si>
    <t>9029999999</t>
  </si>
  <si>
    <t xml:space="preserve">Altre entrate per conto terzi                                                                                                                                                                                                                                  </t>
  </si>
  <si>
    <t>PROSPETTO DEI DATI SIOPE - PAGAMENTI - RENDICONTO</t>
  </si>
  <si>
    <t>Codice SIOPE V livello</t>
  </si>
  <si>
    <t xml:space="preserve">Descrizione V livello </t>
  </si>
  <si>
    <t>Pagamentii in conto competenza 2022</t>
  </si>
  <si>
    <t>Pagamentii in conto  residui 2022</t>
  </si>
  <si>
    <t>1010102002</t>
  </si>
  <si>
    <t xml:space="preserve">Buoni pasto                                                                                                                                                                                                                                                    </t>
  </si>
  <si>
    <t>1010102999</t>
  </si>
  <si>
    <t xml:space="preserve">Altre spese per il personale n.a.c.                                                                                                                                                                                                                            </t>
  </si>
  <si>
    <t>1010201001</t>
  </si>
  <si>
    <t xml:space="preserve">Contributi obbligatori per il personale                                                                                                                                                                                                                        </t>
  </si>
  <si>
    <t>1020101001</t>
  </si>
  <si>
    <t xml:space="preserve">Imposta regionale sulle attività produttive (IRAP)                                                                                                                                                                                                            </t>
  </si>
  <si>
    <t>1020102001</t>
  </si>
  <si>
    <t xml:space="preserve">Imposta di registro e di bollo                                                                                                                                                                                                                                 </t>
  </si>
  <si>
    <t>1020106001</t>
  </si>
  <si>
    <t xml:space="preserve">Tassa e/o tariffa smaltimento rifiuti solidi urbani                                                                                                                                                                                                            </t>
  </si>
  <si>
    <t>1020107001</t>
  </si>
  <si>
    <t xml:space="preserve">Tassa e/o canone occupazione spazi e aree pubbliche                                                                                                                                                                                                            </t>
  </si>
  <si>
    <t>1020199999</t>
  </si>
  <si>
    <t xml:space="preserve">Imposte, tasse e proventi assimilati a carico dell'ente n.a.c.                                                                                                                                                                                                 </t>
  </si>
  <si>
    <t>1030101001</t>
  </si>
  <si>
    <t xml:space="preserve">Giornali e riviste                                                                                                                                                                                                                                             </t>
  </si>
  <si>
    <t>1030101002</t>
  </si>
  <si>
    <t xml:space="preserve">Pubblicazioni                                                                                                                                                                                                                                                  </t>
  </si>
  <si>
    <t>1030102001</t>
  </si>
  <si>
    <t xml:space="preserve">Carta, cancelleria e stampati                                                                                                                                                                                                                                  </t>
  </si>
  <si>
    <t>1030102002</t>
  </si>
  <si>
    <t xml:space="preserve">Carburanti, combustibili e lubrificanti                                                                                                                                                                                                                        </t>
  </si>
  <si>
    <t>1030102004</t>
  </si>
  <si>
    <t xml:space="preserve">Vestiario                                                                                                                                                                                                                                                      </t>
  </si>
  <si>
    <t>1030102005</t>
  </si>
  <si>
    <t xml:space="preserve">Accessori per uffici e alloggi                                                                                                                                                                                                                                 </t>
  </si>
  <si>
    <t>1030102006</t>
  </si>
  <si>
    <t xml:space="preserve">Materiale informatico                                                                                                                                                                                                                                          </t>
  </si>
  <si>
    <t>1030102009</t>
  </si>
  <si>
    <t xml:space="preserve">Beni per attività di rappresentanza                                                                                                                                                                                                                           </t>
  </si>
  <si>
    <t>1030102999</t>
  </si>
  <si>
    <t xml:space="preserve">Altri beni e materiali di consumo n.a.c.                                                                                                                                                                                                                       </t>
  </si>
  <si>
    <t>1030201001</t>
  </si>
  <si>
    <t xml:space="preserve">Organi istituzionali dell'amministrazione - Indennità                                                                                                                                                                                                         </t>
  </si>
  <si>
    <t>1030201002</t>
  </si>
  <si>
    <t xml:space="preserve">Organi istituzionali dell'amministrazione - Rimborsi                                                                                                                                                                                                           </t>
  </si>
  <si>
    <t>1030202001</t>
  </si>
  <si>
    <t xml:space="preserve">Rimborso per viaggio e trasloco                                                                                                                                                                                                                                </t>
  </si>
  <si>
    <t>1030202004</t>
  </si>
  <si>
    <t xml:space="preserve">Pubblicità                                                                                                                                                                                                                                                    </t>
  </si>
  <si>
    <t>1030202005</t>
  </si>
  <si>
    <t xml:space="preserve">Organizzazione manifestazioni e convegni                                                                                                                                                                                                                       </t>
  </si>
  <si>
    <t>1030202999</t>
  </si>
  <si>
    <t xml:space="preserve">Altre spese di rappresentanza, relazioni pubbliche, convegni e mostre, pubblicità n.a.c                                                                                                                                                                       </t>
  </si>
  <si>
    <t>1030204004</t>
  </si>
  <si>
    <t xml:space="preserve">Acquisto di servizi per formazione obbligatoria                                                                                                                                                                                                                </t>
  </si>
  <si>
    <t>1030204999</t>
  </si>
  <si>
    <t xml:space="preserve">Acquisto di servizi per altre spese per formazione e addestramento n.a.c.                                                                                                                                                                                      </t>
  </si>
  <si>
    <t>1030205001</t>
  </si>
  <si>
    <t xml:space="preserve">Telefonia fissa                                                                                                                                                                                                                                                </t>
  </si>
  <si>
    <t>1030205002</t>
  </si>
  <si>
    <t xml:space="preserve">Telefonia mobile                                                                                                                                                                                                                                               </t>
  </si>
  <si>
    <t>1030205003</t>
  </si>
  <si>
    <t xml:space="preserve">Accesso a banche dati e a pubblicazioni on line                                                                                                                                                                                                                </t>
  </si>
  <si>
    <t>1030205004</t>
  </si>
  <si>
    <t xml:space="preserve">Energia elettrica                                                                                                                                                                                                                                              </t>
  </si>
  <si>
    <t>1030205005</t>
  </si>
  <si>
    <t xml:space="preserve">Acqua                                                                                                                                                                                                                                                          </t>
  </si>
  <si>
    <t>1030205006</t>
  </si>
  <si>
    <t xml:space="preserve">Gas                                                                                                                                                                                                                                                            </t>
  </si>
  <si>
    <t>1030205007</t>
  </si>
  <si>
    <t xml:space="preserve">Spese di condominio                                                                                                                                                                                                                                            </t>
  </si>
  <si>
    <t>1030205999</t>
  </si>
  <si>
    <t xml:space="preserve">Utenze e canoni per altri servizi n.a.c.                                                                                                                                                                                                                       </t>
  </si>
  <si>
    <t>1030207001</t>
  </si>
  <si>
    <t xml:space="preserve">Locazione di beni immobili                                                                                                                                                                                                                                     </t>
  </si>
  <si>
    <t>1030207002</t>
  </si>
  <si>
    <t xml:space="preserve">Noleggi di mezzi di trasporto                                                                                                                                                                                                                                  </t>
  </si>
  <si>
    <t>1030207004</t>
  </si>
  <si>
    <t xml:space="preserve">Noleggi di hardware                                                                                                                                                                                                                                            </t>
  </si>
  <si>
    <t>1030207006</t>
  </si>
  <si>
    <t xml:space="preserve">Licenze d'uso per software                                                                                                                                                                                                                                     </t>
  </si>
  <si>
    <t>1030207008</t>
  </si>
  <si>
    <t xml:space="preserve">Noleggi di impianti e macchinari                                                                                                                                                                                                                               </t>
  </si>
  <si>
    <t>1030207999</t>
  </si>
  <si>
    <t xml:space="preserve">Altre spese sostenute per utilizzo di beni di terzi n.a.c.                                                                                                                                                                                                     </t>
  </si>
  <si>
    <t>1030209001</t>
  </si>
  <si>
    <t xml:space="preserve">Manutenzione ordinaria e riparazioni di mezzi di trasporto ad uso civile, di sicurezza e ordine pubblico                                                                                                                                                       </t>
  </si>
  <si>
    <t>1030209003</t>
  </si>
  <si>
    <t xml:space="preserve">Manutenzione ordinaria e riparazioni di mobili e arredi                                                                                                                                                                                                        </t>
  </si>
  <si>
    <t>1030209004</t>
  </si>
  <si>
    <t xml:space="preserve">Manutenzione ordinaria e riparazioni di impianti e macchinari                                                                                                                                                                                                  </t>
  </si>
  <si>
    <t>1030209006</t>
  </si>
  <si>
    <t xml:space="preserve">Manutenzione ordinaria e riparazioni di macchine per ufficio                                                                                                                                                                                                   </t>
  </si>
  <si>
    <t>1030209009</t>
  </si>
  <si>
    <t xml:space="preserve">Manutenzione ordinaria e riparazioni di beni immobili di valore culturale, storico ed artistico                                                                                                                                                                </t>
  </si>
  <si>
    <t>1030211999</t>
  </si>
  <si>
    <t xml:space="preserve">Altre prestazioni professionali e specialistiche n.a.c.                                                                                                                                                                                                        </t>
  </si>
  <si>
    <t>1030213001</t>
  </si>
  <si>
    <t xml:space="preserve">Servizi di sorveglianza e custodia                                                                                                                                                                                                                             </t>
  </si>
  <si>
    <t>1030213002</t>
  </si>
  <si>
    <t xml:space="preserve">Servizi di pulizia e lavanderia                                                                                                                                                                                                                                </t>
  </si>
  <si>
    <t>1030213003</t>
  </si>
  <si>
    <t xml:space="preserve">Trasporti, traslochi e facchinaggio                                                                                                                                                                                                                            </t>
  </si>
  <si>
    <t>1030213004</t>
  </si>
  <si>
    <t xml:space="preserve">Stampa e rilegatura                                                                                                                                                                                                                                            </t>
  </si>
  <si>
    <t>1030213999</t>
  </si>
  <si>
    <t xml:space="preserve">Altri servizi ausiliari n.a.c.                                                                                                                                                                                                                                 </t>
  </si>
  <si>
    <t>1030214002</t>
  </si>
  <si>
    <t xml:space="preserve">Servizio mense personale civile                                                                                                                                                                                                                                </t>
  </si>
  <si>
    <t>1030216001</t>
  </si>
  <si>
    <t xml:space="preserve">Pubblicazione bandi di gara                                                                                                                                                                                                                                    </t>
  </si>
  <si>
    <t>1030216002</t>
  </si>
  <si>
    <t xml:space="preserve">Spese postali                                                                                                                                                                                                                                                  </t>
  </si>
  <si>
    <t>1030216999</t>
  </si>
  <si>
    <t xml:space="preserve">Altre spese per servizi amministrativi                                                                                                                                                                                                                         </t>
  </si>
  <si>
    <t>1030217001</t>
  </si>
  <si>
    <t xml:space="preserve">Commissioni per servizi finanziari                                                                                                                                                                                                                             </t>
  </si>
  <si>
    <t>1030217002</t>
  </si>
  <si>
    <t xml:space="preserve">Oneri per servizio di tesoreria                                                                                                                                                                                                                                </t>
  </si>
  <si>
    <t>1030218001</t>
  </si>
  <si>
    <t xml:space="preserve">Spese per accertamenti sanitari resi necessari dall'attività lavorativa                                                                                                                                                                                       </t>
  </si>
  <si>
    <t>1030219001</t>
  </si>
  <si>
    <t xml:space="preserve">Gestione e manutenzione applicazioni                                                                                                                                                                                                                           </t>
  </si>
  <si>
    <t>1030219003</t>
  </si>
  <si>
    <t xml:space="preserve">Servizi per l'interoperabilità e la cooperazione                                                                                                                                                                                                              </t>
  </si>
  <si>
    <t>1030219004</t>
  </si>
  <si>
    <t xml:space="preserve">Servizi di rete per trasmissione dati e VoIP e relativa manutenzione                                                                                                                                                                                           </t>
  </si>
  <si>
    <t>1030219005</t>
  </si>
  <si>
    <t xml:space="preserve">Servizi per i sistemi e relativa manutenzione                                                                                                                                                                                                                  </t>
  </si>
  <si>
    <t>1030219006</t>
  </si>
  <si>
    <t xml:space="preserve">Servizi di sicurezza                                                                                                                                                                                                                                           </t>
  </si>
  <si>
    <t>1030219007</t>
  </si>
  <si>
    <t xml:space="preserve">Servizi di gestione documentale                                                                                                                                                                                                                                </t>
  </si>
  <si>
    <t>1030219009</t>
  </si>
  <si>
    <t xml:space="preserve">Servizi per le postazioni di lavoro e relativa manutenzione                                                                                                                                                                                                    </t>
  </si>
  <si>
    <t>1030299003</t>
  </si>
  <si>
    <t xml:space="preserve">Quote di associazioni                                                                                                                                                                                                                                          </t>
  </si>
  <si>
    <t>1030299010</t>
  </si>
  <si>
    <t xml:space="preserve">Formazione a personale esterno all'ente                                                                                                                                                                                                                        </t>
  </si>
  <si>
    <t>1030299012</t>
  </si>
  <si>
    <t xml:space="preserve">Rassegna stampa                                                                                                                                                                                                                                                </t>
  </si>
  <si>
    <t>1030299013</t>
  </si>
  <si>
    <t xml:space="preserve">Comunicazione WEB                                                                                                                                                                                                                                              </t>
  </si>
  <si>
    <t>1030299999</t>
  </si>
  <si>
    <t xml:space="preserve">Altri servizi diversi n.a.c.                                                                                                                                                                                                                                   </t>
  </si>
  <si>
    <t>1040101002</t>
  </si>
  <si>
    <t xml:space="preserve">Trasferimenti correnti a Ministero dell'Istruzione - Istituzioni scolastiche                                                                                                                                                                                   </t>
  </si>
  <si>
    <t>1040101004</t>
  </si>
  <si>
    <t xml:space="preserve">Trasferimenti correnti a Organi Costituzionali e di rilievo costituzionale                                                                                                                                                                                     </t>
  </si>
  <si>
    <t>1040102002</t>
  </si>
  <si>
    <t xml:space="preserve">Trasferimenti correnti a Province                                                                                                                                                                                                                              </t>
  </si>
  <si>
    <t>1040102003</t>
  </si>
  <si>
    <t xml:space="preserve">Trasferimenti correnti a Comuni                                                                                                                                                                                                                                </t>
  </si>
  <si>
    <t>1040102005</t>
  </si>
  <si>
    <t xml:space="preserve">Trasferimenti correnti a Unioni di Comuni                                                                                                                                                                                                                      </t>
  </si>
  <si>
    <t>1040102008</t>
  </si>
  <si>
    <t xml:space="preserve">Trasferimenti correnti a Università                                                                                                                                                                                                                           </t>
  </si>
  <si>
    <t>1040102009</t>
  </si>
  <si>
    <t xml:space="preserve">Trasferimenti correnti a Parchi nazionali e consorzi ed enti autonomi gestori di parchi e aree naturali protette                                                                                                                                               </t>
  </si>
  <si>
    <t>1040102012</t>
  </si>
  <si>
    <t xml:space="preserve">Trasferimenti correnti a Aziende ospedaliere e Aziende ospedaliere universitarie integrate con il SSN n.a.f.                                                                                                                                                   </t>
  </si>
  <si>
    <t>1040102018</t>
  </si>
  <si>
    <t xml:space="preserve">Trasferimenti correnti a Consorzi di enti locali                                                                                                                                                                                                               </t>
  </si>
  <si>
    <t>1040102999</t>
  </si>
  <si>
    <t xml:space="preserve">Trasferimenti correnti a altre Amministrazioni Locali n.a.c.                                                                                                                                                                                                   </t>
  </si>
  <si>
    <t>1040104001</t>
  </si>
  <si>
    <t xml:space="preserve">Trasferimenti correnti a organismi interni e/o unità locali della amministrazione                                                                                                                                                                             </t>
  </si>
  <si>
    <t>1040205999</t>
  </si>
  <si>
    <t xml:space="preserve">Altri trasferimenti a famiglie n.a.c.                                                                                                                                                                                                                          </t>
  </si>
  <si>
    <t>1040301001</t>
  </si>
  <si>
    <t xml:space="preserve">Trasferimenti correnti a imprese controllate                                                                                                                                                                                                                   </t>
  </si>
  <si>
    <t>1040399999</t>
  </si>
  <si>
    <t xml:space="preserve">Trasferimenti correnti a altre imprese                                                                                                                                                                                                                         </t>
  </si>
  <si>
    <t>1040401001</t>
  </si>
  <si>
    <t xml:space="preserve">Trasferimenti correnti a Istituzioni Sociali Private                                                                                                                                                                                                           </t>
  </si>
  <si>
    <t>1040504001</t>
  </si>
  <si>
    <t xml:space="preserve">Trasferimenti correnti al Resto del Mondo                                                                                                                                                                                                                      </t>
  </si>
  <si>
    <t>1090101001</t>
  </si>
  <si>
    <t xml:space="preserve">Rimborsi per spese di personale (comando, distacco, fuori ruolo, convenzioni, ecc...)                                                                                                                                                                          </t>
  </si>
  <si>
    <t>1100301001</t>
  </si>
  <si>
    <t xml:space="preserve">Versamenti IVA a debito per le gestioni commerciali                                                                                                                                                                                                            </t>
  </si>
  <si>
    <t>1100401001</t>
  </si>
  <si>
    <t xml:space="preserve">Premi di assicurazione su beni mobili                                                                                                                                                                                                                          </t>
  </si>
  <si>
    <t>1100401003</t>
  </si>
  <si>
    <t xml:space="preserve">Premi di assicurazione per responsabilità civile verso terzi                                                                                                                                                                                                  </t>
  </si>
  <si>
    <t>1100401999</t>
  </si>
  <si>
    <t xml:space="preserve">Altri premi di assicurazione contro i danni                                                                                                                                                                                                                    </t>
  </si>
  <si>
    <t>2020103001</t>
  </si>
  <si>
    <t xml:space="preserve">Mobili e arredi per ufficio                                                                                                                                                                                                                                    </t>
  </si>
  <si>
    <t>2020104002</t>
  </si>
  <si>
    <t xml:space="preserve">Impianti                                                                                                                                                                                                                                                       </t>
  </si>
  <si>
    <t>2020105999</t>
  </si>
  <si>
    <t xml:space="preserve">Attrezzature n.a.c.                                                                                                                                                                                                                                            </t>
  </si>
  <si>
    <t>2020107001</t>
  </si>
  <si>
    <t xml:space="preserve">Server                                                                                                                                                                                                                                                         </t>
  </si>
  <si>
    <t>2020107002</t>
  </si>
  <si>
    <t xml:space="preserve">Postazioni di lavoro                                                                                                                                                                                                                                           </t>
  </si>
  <si>
    <t>2020107003</t>
  </si>
  <si>
    <t xml:space="preserve">Periferiche                                                                                                                                                                                                                                                    </t>
  </si>
  <si>
    <t>2020107005</t>
  </si>
  <si>
    <t xml:space="preserve">Tablet e dispositivi di telefonia fissa e mobile                                                                                                                                                                                                               </t>
  </si>
  <si>
    <t>2020107999</t>
  </si>
  <si>
    <t xml:space="preserve">Hardware n.a.c.                                                                                                                                                                                                                                                </t>
  </si>
  <si>
    <t>2020110002</t>
  </si>
  <si>
    <t xml:space="preserve">Fabbricati ad uso commerciale e istituzionale di valore culturale, storico ed artistico                                                                                                                                                                        </t>
  </si>
  <si>
    <t>2020110999</t>
  </si>
  <si>
    <t xml:space="preserve">Beni immobili di valore culturale, storico ed artistico n.a.c.                                                                                                                                                                                                 </t>
  </si>
  <si>
    <t>2020302001</t>
  </si>
  <si>
    <t xml:space="preserve">Sviluppo software e manutenzione evolutiva                                                                                                                                                                                                                     </t>
  </si>
  <si>
    <t>2020302002</t>
  </si>
  <si>
    <t xml:space="preserve">Acquisto software                                                                                                                                                                                                                                              </t>
  </si>
  <si>
    <t>2020305001</t>
  </si>
  <si>
    <t xml:space="preserve">Incarichi professionali per la realizzazione di investimenti                                                                                                                                                                                                   </t>
  </si>
  <si>
    <t>2030102003</t>
  </si>
  <si>
    <t xml:space="preserve">Contributi agli investimenti a Comuni                                                                                                                                                                                                                          </t>
  </si>
  <si>
    <t>7010101001</t>
  </si>
  <si>
    <t xml:space="preserve">Versamento della ritenuta del 4% sui contributi pubblici                                                                                                                                                                                                       </t>
  </si>
  <si>
    <t>7010102001</t>
  </si>
  <si>
    <t xml:space="preserve">Versamento delle ritenute per scissione contabile IVA (split payment)                                                                                                                                                                                          </t>
  </si>
  <si>
    <t>7010199999</t>
  </si>
  <si>
    <t xml:space="preserve">Versamento di altre ritenute n.a.c.                                                                                                                                                                                                                            </t>
  </si>
  <si>
    <t>7010201001</t>
  </si>
  <si>
    <t xml:space="preserve">Versamenti di ritenute erariali su Redditi da lavoro dipendente riscosse per conto terzi                                                                                                                                                                       </t>
  </si>
  <si>
    <t>7010301001</t>
  </si>
  <si>
    <t xml:space="preserve">Versamenti di ritenute erariali su Redditi da lavoro autonomo per conto terzi                                                                                                                                                                                  </t>
  </si>
  <si>
    <t>7010302001</t>
  </si>
  <si>
    <t xml:space="preserve">Versamenti di ritenute previdenziali e assistenziali su Redditi da lavoro autonomo per conto terzi                                                                                                                                                             </t>
  </si>
  <si>
    <t>7019901001</t>
  </si>
  <si>
    <t xml:space="preserve">Spese non andate a buon fine                                                                                                                                                                                                                                   </t>
  </si>
  <si>
    <t>7019903001</t>
  </si>
  <si>
    <t xml:space="preserve">Costituzione fondi economali e carte aziendali                                                                                                                                                                                                                 </t>
  </si>
  <si>
    <t>7019999999</t>
  </si>
  <si>
    <t xml:space="preserve">Altre uscite per partite di giro n.a.c.                                                                                                                                                                                                                        </t>
  </si>
  <si>
    <t>7029999999</t>
  </si>
  <si>
    <t xml:space="preserve">Altre uscite per conto terzi n.a.c.                                                                                                                                                                                                                            </t>
  </si>
  <si>
    <t>REGIONE TOSCANA</t>
  </si>
  <si>
    <t xml:space="preserve"> Consiglio Regionale</t>
  </si>
  <si>
    <t xml:space="preserve">  </t>
  </si>
  <si>
    <t>Attestazione ex art. 41 d. legge n.66/2014 come convertito nella legge n. 89/2014 - tempi di pagamento anno 2022</t>
  </si>
  <si>
    <t>Al fine di ridurre al minimo il numero dei procedimenti di liquidazione conclusi oltre i termini, sono adottate, in occasione dei monitoraggi periodici della spesa, le seguenti misure:</t>
  </si>
  <si>
    <t>Ai sensi di quanto previsto dall'articolo 41 del decreto legge 24 aprile 2014, n.66 (Misure urgenti per la competitività e la giustizia sociale), i sottoscritti attestano che l'importo complessivo dei pagamenti relativi a transazioni commerciali effettuati dopo la scadenza dei termini previsti dal decreto legislativo 9 ottobre 2002 n.231, con riferimento all'anno 2022, è pari ad € 364.721,12 su un totale di € 5.963.033,98 (pari a circa il 6,12%).</t>
  </si>
  <si>
    <t>Il numero dei procedimenti di liquidazione che si sono conclusi dopo la scadenza dei termini previsti dal decreto legislativo 9 ottobre 2002 n.231, sono complessivamente 94 su un totale di 1.301.</t>
  </si>
  <si>
    <t>Per quanto riguarda l'indicatore annuale di tempestività dei pagamenti, a decorrere dall'anno 2015 esso è stato calcolato sulla base di quanto previsto dall'articolo 33 del Decreto Legislativo 14 marzo 2013, n.33 e dagli articoli 9 e 10 del DPCM 22 settembre 2014, come "somma dei giorni effettivi intercorrenti tra la data di scadenza della fattura o richiesta equivalente di pagamento e la data di pagamento ai fornitori moltiplicata per l'importo dovuto, rapportata alla somma degli importi pagati nel periodo di riferimento". Il valore è quindi positivo in caso di pagamento in ritardo rispetto alla scadenza e negativo in caso di pagamento in anticipo rispetto alla stessa.</t>
  </si>
  <si>
    <t>Con riferimento a tale indicatore di tempestività dei pagamenti, si attesta di aver pubblicato nella sezione "Amministrazione trasparente" del sito internet del Consiglio regionale della Toscana i dati riferiti ai all'anno 2022, le cui risultanze finali sono le seguenti:</t>
  </si>
  <si>
    <t>-segnalazioni rivolte a tutti gli uffici sugli adempimenti previsti dall'articolo 9, comma 2, della legge 102/2009 in materia di tempestività dei pagamenti e sulla necessità di procedere tempestivamente alla interruzione dei termini dei procedimenti di liquidazione della spesa, in presenza di circostanze non imputabili all'Amministrazione;</t>
  </si>
  <si>
    <t xml:space="preserve">          Periodo di riferimento                                                                           Indicatore di tempestività dei pagamenti</t>
  </si>
  <si>
    <t xml:space="preserve">                   anno 2022                                                                                                                                 -16,71</t>
  </si>
  <si>
    <t>-pubblicazione sulla Intranet del Consiglio di report trimestrali che evidenziano graficamente la capacità di pagamento di ogni Settore.</t>
  </si>
  <si>
    <t>Il Dirigente del Settore Bilancio e Finanze                                               Il Presidente del Consiglio regionale</t>
  </si>
  <si>
    <t xml:space="preserve">                     Fabrizio Mascagni                                                                                           Antonio Mazzeo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</si>
</sst>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_-;\-* #,##0.00_-;_-* &quot;-&quot;??_-;_-@_-"/>
    <numFmt numFmtId="165" formatCode="_-* #,##0\ _€_-;\-* #,##0\ _€_-;_-* &quot;-&quot;??\ _€_-;_-@_-"/>
    <numFmt numFmtId="166" formatCode="#,##0.00_ ;\-#,##0.00\ "/>
    <numFmt numFmtId="167" formatCode="#,##0.00\ &quot;€&quot;"/>
    <numFmt numFmtId="168" formatCode="_(* #,##0.00_);_(* \(#,##0.00\);_(* \-??_);_(@_)"/>
    <numFmt numFmtId="169" formatCode="_-* #,##0.00_-;\-* #,##0.00_-;_-* \-??_-;_-@_-"/>
    <numFmt numFmtId="170" formatCode="_(* #,##0.00_);_(* \(#,##0.00\);_(* &quot;-&quot;??_);_(@_)"/>
    <numFmt numFmtId="171" formatCode="&quot;€ &quot;#,##0.00"/>
  </numFmts>
  <fonts count="1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0"/>
      <color indexed="8"/>
      <name val="Arial"/>
    </font>
    <font>
      <sz val="6"/>
      <color indexed="8"/>
      <name val="Arial"/>
    </font>
    <font>
      <b/>
      <sz val="7"/>
      <color indexed="8"/>
      <name val="Arial"/>
    </font>
    <font>
      <b/>
      <i/>
      <sz val="7"/>
      <color indexed="8"/>
      <name val="Arial"/>
    </font>
    <font>
      <sz val="7"/>
      <color indexed="8"/>
      <name val="Arial"/>
    </font>
    <font>
      <sz val="9"/>
      <color indexed="9"/>
      <name val="Arial"/>
    </font>
    <font>
      <sz val="9"/>
      <color indexed="8"/>
      <name val="Arial"/>
    </font>
    <font>
      <sz val="12"/>
      <color indexed="8"/>
      <name val="Arial"/>
    </font>
    <font>
      <b/>
      <sz val="9"/>
      <color indexed="8"/>
      <name val="Arial"/>
    </font>
    <font>
      <b/>
      <sz val="9"/>
      <color indexed="9"/>
      <name val="Arial"/>
    </font>
    <font>
      <b/>
      <sz val="16"/>
      <color indexed="8"/>
      <name val="Calibri"/>
      <family val="2"/>
    </font>
    <font>
      <b/>
      <sz val="16"/>
      <color indexed="10"/>
      <name val="Calibri"/>
      <family val="2"/>
    </font>
    <font>
      <b/>
      <sz val="11"/>
      <color indexed="8"/>
      <name val="Calibri"/>
      <family val="2"/>
    </font>
    <font>
      <b/>
      <sz val="11"/>
      <name val="Calibri"/>
      <family val="2"/>
    </font>
    <font>
      <sz val="11"/>
      <name val="Calibri"/>
      <family val="2"/>
    </font>
    <font>
      <b/>
      <vertAlign val="superscript"/>
      <sz val="11"/>
      <color indexed="8"/>
      <name val="Calibri"/>
      <family val="2"/>
    </font>
    <font>
      <sz val="10"/>
      <name val="Arial"/>
      <family val="2"/>
    </font>
    <font>
      <sz val="10"/>
      <color indexed="8"/>
      <name val="Arial"/>
      <family val="2"/>
    </font>
    <font>
      <b/>
      <vertAlign val="superscript"/>
      <sz val="11"/>
      <name val="Calibri"/>
      <family val="2"/>
    </font>
    <font>
      <b/>
      <sz val="11"/>
      <color indexed="10"/>
      <name val="Calibri"/>
      <family val="2"/>
    </font>
    <font>
      <i/>
      <sz val="11"/>
      <name val="Calibri"/>
      <family val="2"/>
    </font>
    <font>
      <i/>
      <strike/>
      <sz val="11"/>
      <name val="Calibri"/>
      <family val="2"/>
    </font>
    <font>
      <b/>
      <i/>
      <sz val="11"/>
      <name val="Calibri"/>
      <family val="2"/>
    </font>
    <font>
      <b/>
      <i/>
      <vertAlign val="superscript"/>
      <sz val="11"/>
      <name val="Calibri"/>
      <family val="2"/>
    </font>
    <font>
      <sz val="11"/>
      <color indexed="8"/>
      <name val="Arial"/>
      <family val="2"/>
    </font>
    <font>
      <vertAlign val="superscript"/>
      <sz val="11"/>
      <name val="Calibri"/>
      <family val="2"/>
    </font>
    <font>
      <i/>
      <sz val="11"/>
      <color indexed="8"/>
      <name val="Arial"/>
      <family val="2"/>
    </font>
    <font>
      <i/>
      <sz val="11"/>
      <color indexed="8"/>
      <name val="Calibri"/>
      <family val="2"/>
    </font>
    <font>
      <i/>
      <vertAlign val="superscript"/>
      <sz val="11"/>
      <color indexed="8"/>
      <name val="Calibri"/>
      <family val="2"/>
    </font>
    <font>
      <i/>
      <sz val="11"/>
      <color theme="1"/>
      <name val="Calibri"/>
      <family val="2"/>
      <scheme val="minor"/>
    </font>
    <font>
      <sz val="12"/>
      <color indexed="8"/>
      <name val="Arial"/>
      <family val="2"/>
    </font>
    <font>
      <sz val="11"/>
      <name val="Calibri"/>
      <family val="2"/>
      <scheme val="minor"/>
    </font>
    <font>
      <sz val="11"/>
      <color indexed="8"/>
      <name val="Calibri"/>
      <family val="2"/>
    </font>
    <font>
      <vertAlign val="superscript"/>
      <sz val="11"/>
      <color indexed="8"/>
      <name val="Calibri"/>
      <family val="2"/>
    </font>
    <font>
      <i/>
      <sz val="11"/>
      <name val="Calibri"/>
      <family val="2"/>
      <scheme val="minor"/>
    </font>
    <font>
      <strike/>
      <sz val="11"/>
      <name val="Calibri"/>
      <family val="2"/>
    </font>
    <font>
      <i/>
      <vertAlign val="superscript"/>
      <sz val="11"/>
      <name val="Calibri"/>
      <family val="2"/>
    </font>
    <font>
      <b/>
      <sz val="16"/>
      <name val="Calibri"/>
      <family val="2"/>
    </font>
    <font>
      <b/>
      <sz val="22"/>
      <name val="Calibri"/>
      <family val="2"/>
    </font>
    <font>
      <b/>
      <i/>
      <sz val="16"/>
      <name val="Calibri"/>
      <family val="2"/>
    </font>
    <font>
      <sz val="11"/>
      <name val="Arial"/>
      <family val="2"/>
    </font>
    <font>
      <i/>
      <sz val="12"/>
      <name val="Calibri"/>
      <family val="2"/>
      <scheme val="minor"/>
    </font>
    <font>
      <b/>
      <sz val="11"/>
      <name val="Calibri"/>
      <family val="2"/>
      <scheme val="minor"/>
    </font>
    <font>
      <sz val="12"/>
      <name val="Calibri"/>
      <family val="2"/>
      <scheme val="minor"/>
    </font>
    <font>
      <sz val="12"/>
      <name val="Calibri"/>
      <family val="2"/>
    </font>
    <font>
      <b/>
      <sz val="10"/>
      <name val="Calibri"/>
      <family val="2"/>
      <scheme val="minor"/>
    </font>
    <font>
      <b/>
      <sz val="10"/>
      <name val="Calibri"/>
      <family val="2"/>
    </font>
    <font>
      <b/>
      <sz val="13"/>
      <name val="Calibri"/>
      <family val="2"/>
    </font>
    <font>
      <vertAlign val="superscript"/>
      <sz val="11"/>
      <name val="Calibri"/>
      <family val="2"/>
      <scheme val="minor"/>
    </font>
    <font>
      <b/>
      <sz val="12"/>
      <name val="Calibri"/>
      <family val="2"/>
    </font>
    <font>
      <b/>
      <sz val="12"/>
      <color rgb="FF000000"/>
      <name val="Times New Roman"/>
      <family val="1"/>
    </font>
    <font>
      <b/>
      <vertAlign val="superscript"/>
      <sz val="12"/>
      <color indexed="8"/>
      <name val="Times New Roman"/>
      <family val="1"/>
    </font>
    <font>
      <b/>
      <sz val="11"/>
      <color rgb="FF000000"/>
      <name val="Times New Roman"/>
      <family val="1"/>
    </font>
    <font>
      <b/>
      <vertAlign val="superscript"/>
      <sz val="11"/>
      <color indexed="8"/>
      <name val="Times New Roman"/>
      <family val="1"/>
    </font>
    <font>
      <b/>
      <sz val="11"/>
      <color indexed="8"/>
      <name val="Times New Roman"/>
      <family val="1"/>
    </font>
    <font>
      <b/>
      <sz val="12"/>
      <color indexed="8"/>
      <name val="Times New Roman"/>
      <family val="1"/>
    </font>
    <font>
      <sz val="12"/>
      <color rgb="FF000000"/>
      <name val="Times New Roman"/>
      <family val="1"/>
    </font>
    <font>
      <i/>
      <sz val="12"/>
      <color rgb="FF000000"/>
      <name val="Times New Roman"/>
      <family val="1"/>
    </font>
    <font>
      <sz val="12"/>
      <name val="Times New Roman"/>
      <family val="1"/>
    </font>
    <font>
      <sz val="12"/>
      <color rgb="FFFF0000"/>
      <name val="Times New Roman"/>
      <family val="1"/>
    </font>
    <font>
      <sz val="12"/>
      <color indexed="10"/>
      <name val="Times New Roman"/>
      <family val="1"/>
    </font>
    <font>
      <sz val="12"/>
      <color indexed="8"/>
      <name val="Times New Roman"/>
      <family val="1"/>
    </font>
    <font>
      <vertAlign val="superscript"/>
      <sz val="12"/>
      <color indexed="8"/>
      <name val="Times New Roman"/>
      <family val="1"/>
    </font>
    <font>
      <sz val="10"/>
      <color theme="1"/>
      <name val="Calibri"/>
      <family val="2"/>
      <scheme val="minor"/>
    </font>
    <font>
      <i/>
      <sz val="7"/>
      <color indexed="8"/>
      <name val="Times New Roman"/>
      <family val="1"/>
    </font>
    <font>
      <i/>
      <sz val="12"/>
      <color indexed="8"/>
      <name val="Times New Roman"/>
      <family val="1"/>
    </font>
    <font>
      <b/>
      <i/>
      <sz val="12"/>
      <color indexed="8"/>
      <name val="Times New Roman"/>
      <family val="1"/>
    </font>
    <font>
      <sz val="16"/>
      <name val="Calibri"/>
      <family val="2"/>
      <scheme val="minor"/>
    </font>
    <font>
      <b/>
      <sz val="16"/>
      <name val="Times New Roman"/>
      <family val="1"/>
    </font>
    <font>
      <b/>
      <vertAlign val="superscript"/>
      <sz val="16"/>
      <name val="Times New Roman"/>
      <family val="1"/>
    </font>
    <font>
      <sz val="16"/>
      <name val="Times New Roman"/>
      <family val="1"/>
    </font>
    <font>
      <i/>
      <sz val="16"/>
      <name val="Times New Roman"/>
      <family val="1"/>
    </font>
    <font>
      <u/>
      <sz val="16"/>
      <name val="Times New Roman"/>
      <family val="1"/>
    </font>
    <font>
      <sz val="14"/>
      <name val="Times New Roman"/>
      <family val="1"/>
    </font>
    <font>
      <b/>
      <u/>
      <sz val="16"/>
      <name val="Calibri"/>
      <family val="2"/>
      <scheme val="minor"/>
    </font>
    <font>
      <b/>
      <sz val="18"/>
      <name val="Calibri"/>
      <family val="2"/>
    </font>
    <font>
      <b/>
      <sz val="14"/>
      <name val="Calibri"/>
      <family val="2"/>
    </font>
    <font>
      <sz val="14"/>
      <color theme="1"/>
      <name val="Calibri"/>
      <family val="2"/>
      <scheme val="minor"/>
    </font>
    <font>
      <b/>
      <sz val="14"/>
      <color theme="1"/>
      <name val="Cambria"/>
      <family val="1"/>
    </font>
    <font>
      <b/>
      <sz val="14"/>
      <color rgb="FF000000"/>
      <name val="Times New Roman"/>
      <family val="1"/>
    </font>
    <font>
      <b/>
      <sz val="14"/>
      <name val="Times New Roman"/>
      <family val="1"/>
    </font>
    <font>
      <b/>
      <vertAlign val="superscript"/>
      <sz val="14"/>
      <name val="Times New Roman"/>
      <family val="1"/>
    </font>
    <font>
      <b/>
      <vertAlign val="superscript"/>
      <sz val="22"/>
      <name val="Times New Roman"/>
      <family val="1"/>
    </font>
    <font>
      <i/>
      <sz val="14"/>
      <color rgb="FF000000"/>
      <name val="Times New Roman"/>
      <family val="1"/>
    </font>
    <font>
      <i/>
      <sz val="14"/>
      <name val="Times New Roman"/>
      <family val="1"/>
    </font>
    <font>
      <i/>
      <strike/>
      <sz val="14"/>
      <name val="Times New Roman"/>
      <family val="1"/>
    </font>
    <font>
      <sz val="14"/>
      <color rgb="FF000000"/>
      <name val="Times New Roman"/>
      <family val="1"/>
    </font>
    <font>
      <sz val="16"/>
      <color rgb="FF000000"/>
      <name val="Times New Roman"/>
      <family val="1"/>
    </font>
    <font>
      <b/>
      <sz val="16"/>
      <color rgb="FF000000"/>
      <name val="Times New Roman"/>
      <family val="1"/>
    </font>
    <font>
      <sz val="16"/>
      <color theme="1"/>
      <name val="Calibri"/>
      <family val="2"/>
      <scheme val="minor"/>
    </font>
    <font>
      <i/>
      <sz val="14"/>
      <color indexed="8"/>
      <name val="Times New Roman"/>
      <family val="1"/>
    </font>
    <font>
      <b/>
      <sz val="28"/>
      <color indexed="10"/>
      <name val="Calibri"/>
      <family val="2"/>
    </font>
    <font>
      <i/>
      <sz val="16"/>
      <color indexed="8"/>
      <name val="Calibri"/>
      <family val="2"/>
    </font>
    <font>
      <b/>
      <i/>
      <strike/>
      <sz val="16"/>
      <name val="Calibri"/>
      <family val="2"/>
    </font>
    <font>
      <sz val="16"/>
      <name val="Calibri"/>
      <family val="2"/>
    </font>
    <font>
      <sz val="16"/>
      <color rgb="FF000000"/>
      <name val="Arial"/>
      <family val="2"/>
    </font>
    <font>
      <i/>
      <sz val="16"/>
      <name val="Calibri"/>
      <family val="2"/>
    </font>
    <font>
      <sz val="16"/>
      <color indexed="8"/>
      <name val="Calibri"/>
      <family val="2"/>
    </font>
    <font>
      <strike/>
      <sz val="16"/>
      <name val="Calibri"/>
      <family val="2"/>
    </font>
    <font>
      <sz val="16"/>
      <color indexed="56"/>
      <name val="Calibri"/>
      <family val="2"/>
    </font>
    <font>
      <b/>
      <i/>
      <sz val="14"/>
      <name val="Calibri"/>
      <family val="2"/>
    </font>
    <font>
      <sz val="14"/>
      <name val="Calibri"/>
      <family val="2"/>
    </font>
    <font>
      <sz val="14"/>
      <color indexed="8"/>
      <name val="Calibri"/>
      <family val="2"/>
    </font>
    <font>
      <i/>
      <sz val="14"/>
      <name val="Calibri"/>
      <family val="2"/>
    </font>
    <font>
      <b/>
      <sz val="14"/>
      <color theme="1"/>
      <name val="Calibri"/>
      <family val="2"/>
      <scheme val="minor"/>
    </font>
    <font>
      <b/>
      <sz val="14"/>
      <color indexed="8"/>
      <name val="Calibri"/>
      <family val="2"/>
    </font>
    <font>
      <sz val="18"/>
      <color theme="1"/>
      <name val="Calibri"/>
      <family val="2"/>
      <scheme val="minor"/>
    </font>
    <font>
      <b/>
      <sz val="20"/>
      <color rgb="FFFF0000"/>
      <name val="Calibri"/>
      <family val="2"/>
    </font>
    <font>
      <i/>
      <sz val="12"/>
      <name val="Calibri"/>
      <family val="2"/>
    </font>
    <font>
      <i/>
      <sz val="10"/>
      <name val="Calibri"/>
      <family val="2"/>
    </font>
    <font>
      <i/>
      <sz val="7"/>
      <color indexed="8"/>
      <name val="Arial"/>
    </font>
    <font>
      <sz val="12"/>
      <color indexed="9"/>
      <name val="Arial"/>
    </font>
    <font>
      <b/>
      <sz val="6"/>
      <color indexed="8"/>
      <name val="Arial"/>
    </font>
    <font>
      <b/>
      <i/>
      <sz val="6"/>
      <color indexed="8"/>
      <name val="Arial"/>
    </font>
    <font>
      <i/>
      <sz val="6"/>
      <color indexed="8"/>
      <name val="Arial"/>
    </font>
    <font>
      <sz val="6"/>
      <color indexed="9"/>
      <name val="Arial"/>
    </font>
    <font>
      <b/>
      <sz val="7"/>
      <color indexed="9"/>
      <name val="Arial"/>
    </font>
    <font>
      <sz val="7"/>
      <color indexed="9"/>
      <name val="Arial"/>
    </font>
    <font>
      <sz val="14"/>
      <name val="Arial"/>
      <family val="2"/>
    </font>
    <font>
      <sz val="16"/>
      <name val="Arial"/>
      <family val="2"/>
    </font>
    <font>
      <b/>
      <sz val="16"/>
      <name val="Arial"/>
      <family val="2"/>
    </font>
    <font>
      <u/>
      <sz val="12"/>
      <color indexed="63"/>
      <name val="Arial"/>
      <family val="2"/>
    </font>
    <font>
      <sz val="12"/>
      <color indexed="63"/>
      <name val="Arial"/>
      <family val="2"/>
    </font>
    <font>
      <sz val="12"/>
      <name val="Arial"/>
      <family val="2"/>
    </font>
    <font>
      <b/>
      <i/>
      <sz val="10"/>
      <name val="Arial"/>
    </font>
    <font>
      <b/>
      <sz val="12"/>
      <color indexed="8"/>
      <name val="Arial"/>
      <family val="2"/>
    </font>
    <font>
      <b/>
      <sz val="12"/>
      <color indexed="63"/>
      <name val="Arial"/>
      <family val="2"/>
    </font>
    <font>
      <sz val="10"/>
      <color indexed="63"/>
      <name val="Arial"/>
      <family val="2"/>
    </font>
    <font>
      <i/>
      <sz val="12"/>
      <color indexed="63"/>
      <name val="Arial"/>
      <family val="2"/>
    </font>
    <font>
      <b/>
      <sz val="12"/>
      <name val="Arial"/>
      <family val="2"/>
    </font>
    <font>
      <b/>
      <sz val="14"/>
      <name val="Tahoma"/>
      <family val="2"/>
    </font>
    <font>
      <sz val="8.35"/>
      <color rgb="FF000000"/>
      <name val="Arial"/>
      <family val="2"/>
    </font>
    <font>
      <sz val="14"/>
      <name val="Tahoma"/>
      <family val="2"/>
    </font>
    <font>
      <b/>
      <sz val="18"/>
      <name val="Tahoma"/>
      <family val="2"/>
    </font>
    <font>
      <sz val="18"/>
      <name val="Arial"/>
      <family val="2"/>
    </font>
    <font>
      <sz val="18"/>
      <name val="Tahoma"/>
      <family val="2"/>
    </font>
    <font>
      <sz val="16"/>
      <color indexed="63"/>
      <name val="Arial"/>
      <family val="2"/>
    </font>
    <font>
      <b/>
      <sz val="16"/>
      <color indexed="63"/>
      <name val="Arial"/>
      <family val="2"/>
    </font>
    <font>
      <b/>
      <sz val="16"/>
      <color theme="1"/>
      <name val="Calibri"/>
      <family val="2"/>
      <scheme val="minor"/>
    </font>
    <font>
      <i/>
      <sz val="16"/>
      <color theme="1"/>
      <name val="Calibri"/>
      <family val="2"/>
      <scheme val="minor"/>
    </font>
    <font>
      <sz val="9"/>
      <color indexed="63"/>
      <name val="Arial"/>
    </font>
    <font>
      <b/>
      <sz val="12"/>
      <color indexed="63"/>
      <name val="Arial"/>
    </font>
    <font>
      <b/>
      <sz val="9"/>
      <color indexed="63"/>
      <name val="Arial"/>
    </font>
  </fonts>
  <fills count="1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
      <patternFill patternType="solid">
        <fgColor rgb="FFFFFFFF"/>
        <bgColor indexed="64"/>
      </patternFill>
    </fill>
    <fill>
      <patternFill patternType="solid">
        <fgColor theme="3" tint="0.79998168889431442"/>
        <bgColor indexed="64"/>
      </patternFill>
    </fill>
    <fill>
      <patternFill patternType="solid">
        <fgColor theme="0"/>
        <bgColor indexed="34"/>
      </patternFill>
    </fill>
    <fill>
      <patternFill patternType="solid">
        <fgColor theme="0"/>
        <bgColor indexed="26"/>
      </patternFill>
    </fill>
    <fill>
      <patternFill patternType="solid">
        <fgColor indexed="22"/>
        <bgColor indexed="9"/>
      </patternFill>
    </fill>
    <fill>
      <patternFill patternType="solid">
        <fgColor theme="0" tint="-0.14999847407452621"/>
        <bgColor indexed="9"/>
      </patternFill>
    </fill>
    <fill>
      <patternFill patternType="solid">
        <fgColor theme="0" tint="-0.14999847407452621"/>
        <bgColor indexed="64"/>
      </patternFill>
    </fill>
    <fill>
      <patternFill patternType="solid">
        <fgColor theme="0" tint="-4.9989318521683403E-2"/>
        <bgColor indexed="9"/>
      </patternFill>
    </fill>
    <fill>
      <patternFill patternType="solid">
        <fgColor theme="0" tint="-0.249977111117893"/>
        <bgColor indexed="9"/>
      </patternFill>
    </fill>
    <fill>
      <patternFill patternType="solid">
        <fgColor theme="0" tint="-0.249977111117893"/>
        <bgColor indexed="64"/>
      </patternFill>
    </fill>
  </fills>
  <borders count="10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diagonal/>
    </border>
    <border>
      <left/>
      <right style="thin">
        <color indexed="64"/>
      </right>
      <top/>
      <bottom/>
      <diagonal/>
    </border>
    <border>
      <left style="thin">
        <color indexed="8"/>
      </left>
      <right style="thin">
        <color indexed="8"/>
      </right>
      <top/>
      <bottom/>
      <diagonal/>
    </border>
    <border>
      <left style="thin">
        <color indexed="64"/>
      </left>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double">
        <color indexed="64"/>
      </left>
      <right style="medium">
        <color indexed="64"/>
      </right>
      <top/>
      <bottom/>
      <diagonal/>
    </border>
    <border>
      <left/>
      <right style="medium">
        <color indexed="64"/>
      </right>
      <top/>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double">
        <color indexed="64"/>
      </left>
      <right style="double">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right style="double">
        <color rgb="FF000000"/>
      </right>
      <top style="double">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top style="double">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32"/>
      </left>
      <right style="thin">
        <color indexed="32"/>
      </right>
      <top/>
      <bottom style="thin">
        <color indexed="32"/>
      </bottom>
      <diagonal/>
    </border>
    <border>
      <left style="thin">
        <color rgb="FF000000"/>
      </left>
      <right style="thin">
        <color rgb="FF000000"/>
      </right>
      <top style="thin">
        <color rgb="FF000000"/>
      </top>
      <bottom/>
      <diagonal/>
    </border>
    <border>
      <left style="medium">
        <color indexed="8"/>
      </left>
      <right style="medium">
        <color indexed="8"/>
      </right>
      <top style="medium">
        <color indexed="8"/>
      </top>
      <bottom style="medium">
        <color indexed="8"/>
      </bottom>
      <diagonal/>
    </border>
    <border>
      <left style="thin">
        <color indexed="8"/>
      </left>
      <right style="thin">
        <color indexed="32"/>
      </right>
      <top style="thin">
        <color indexed="31"/>
      </top>
      <bottom style="thin">
        <color indexed="8"/>
      </bottom>
      <diagonal/>
    </border>
    <border>
      <left style="thin">
        <color indexed="8"/>
      </left>
      <right style="thin">
        <color indexed="54"/>
      </right>
      <top style="thin">
        <color indexed="8"/>
      </top>
      <bottom style="thin">
        <color indexed="55"/>
      </bottom>
      <diagonal/>
    </border>
    <border>
      <left style="thin">
        <color indexed="54"/>
      </left>
      <right style="thin">
        <color indexed="54"/>
      </right>
      <top style="thin">
        <color indexed="8"/>
      </top>
      <bottom style="thin">
        <color indexed="55"/>
      </bottom>
      <diagonal/>
    </border>
    <border>
      <left style="thin">
        <color indexed="54"/>
      </left>
      <right style="thin">
        <color indexed="8"/>
      </right>
      <top style="thin">
        <color indexed="8"/>
      </top>
      <bottom style="thin">
        <color indexed="55"/>
      </bottom>
      <diagonal/>
    </border>
  </borders>
  <cellStyleXfs count="16">
    <xf numFmtId="0" fontId="0" fillId="0" borderId="0"/>
    <xf numFmtId="0" fontId="3" fillId="0" borderId="0"/>
    <xf numFmtId="0" fontId="21" fillId="0" borderId="0"/>
    <xf numFmtId="0" fontId="3" fillId="0" borderId="0"/>
    <xf numFmtId="43" fontId="3" fillId="0" borderId="0" applyFont="0" applyFill="0" applyBorder="0" applyAlignment="0" applyProtection="0"/>
    <xf numFmtId="164" fontId="3" fillId="0" borderId="0" applyFont="0" applyFill="0" applyBorder="0" applyAlignment="0" applyProtection="0"/>
    <xf numFmtId="0" fontId="21"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168" fontId="21" fillId="0" borderId="0" applyFill="0" applyBorder="0" applyAlignment="0" applyProtection="0"/>
    <xf numFmtId="170" fontId="129" fillId="0" borderId="0" applyFont="0" applyFill="0" applyBorder="0" applyAlignment="0" applyProtection="0"/>
    <xf numFmtId="43" fontId="2" fillId="0" borderId="0" applyFont="0" applyFill="0" applyBorder="0" applyAlignment="0" applyProtection="0"/>
    <xf numFmtId="0" fontId="21" fillId="0" borderId="0"/>
    <xf numFmtId="0" fontId="21" fillId="0" borderId="0"/>
    <xf numFmtId="0" fontId="1" fillId="0" borderId="0"/>
  </cellStyleXfs>
  <cellXfs count="1044">
    <xf numFmtId="0" fontId="0" fillId="0" borderId="0" xfId="0"/>
    <xf numFmtId="0" fontId="6" fillId="2" borderId="0" xfId="0" applyFont="1" applyFill="1" applyAlignment="1">
      <alignment horizontal="left"/>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center"/>
    </xf>
    <xf numFmtId="49" fontId="8" fillId="2" borderId="3" xfId="0" applyNumberFormat="1" applyFont="1" applyFill="1" applyBorder="1" applyAlignment="1">
      <alignment horizontal="left" vertical="center"/>
    </xf>
    <xf numFmtId="49" fontId="9" fillId="2" borderId="3" xfId="0" applyNumberFormat="1" applyFont="1" applyFill="1" applyBorder="1" applyAlignment="1">
      <alignment horizontal="center" vertical="center"/>
    </xf>
    <xf numFmtId="39" fontId="7" fillId="2" borderId="3" xfId="0" applyNumberFormat="1" applyFont="1" applyFill="1" applyBorder="1" applyAlignment="1">
      <alignment horizontal="righ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49" fontId="8" fillId="2" borderId="0" xfId="0" applyNumberFormat="1" applyFont="1" applyFill="1" applyAlignment="1">
      <alignment horizontal="left" vertical="center" wrapText="1"/>
    </xf>
    <xf numFmtId="49" fontId="9" fillId="2" borderId="0" xfId="0" applyNumberFormat="1" applyFont="1" applyFill="1" applyAlignment="1">
      <alignment horizontal="center" vertical="center"/>
    </xf>
    <xf numFmtId="39" fontId="7" fillId="2" borderId="0" xfId="0" applyNumberFormat="1" applyFont="1" applyFill="1" applyAlignment="1">
      <alignment horizontal="righ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49" fontId="8" fillId="2" borderId="0" xfId="0" applyNumberFormat="1" applyFont="1" applyFill="1" applyAlignment="1">
      <alignment horizontal="left" vertical="center"/>
    </xf>
    <xf numFmtId="0" fontId="7" fillId="2" borderId="7" xfId="0" applyFont="1" applyFill="1" applyBorder="1" applyAlignment="1">
      <alignment horizontal="left" vertical="center"/>
    </xf>
    <xf numFmtId="49" fontId="8" fillId="2" borderId="8" xfId="0" applyNumberFormat="1" applyFont="1" applyFill="1" applyBorder="1" applyAlignment="1">
      <alignment horizontal="left" vertical="center"/>
    </xf>
    <xf numFmtId="49" fontId="9" fillId="2" borderId="8" xfId="0" applyNumberFormat="1" applyFont="1" applyFill="1" applyBorder="1" applyAlignment="1">
      <alignment horizontal="center" vertical="center"/>
    </xf>
    <xf numFmtId="49" fontId="7" fillId="2" borderId="8" xfId="0" applyNumberFormat="1" applyFont="1" applyFill="1" applyBorder="1" applyAlignment="1">
      <alignment horizontal="righ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1" fontId="10" fillId="2" borderId="0" xfId="0" applyNumberFormat="1" applyFont="1" applyFill="1" applyAlignment="1">
      <alignment horizontal="right"/>
    </xf>
    <xf numFmtId="49" fontId="7" fillId="2" borderId="2" xfId="0" applyNumberFormat="1" applyFont="1" applyFill="1" applyBorder="1" applyAlignment="1">
      <alignment horizontal="center" vertical="center"/>
    </xf>
    <xf numFmtId="49" fontId="7" fillId="2" borderId="3" xfId="0" applyNumberFormat="1" applyFont="1" applyFill="1" applyBorder="1" applyAlignment="1">
      <alignment horizontal="left" vertical="center" wrapText="1"/>
    </xf>
    <xf numFmtId="39" fontId="9" fillId="2" borderId="3" xfId="0" applyNumberFormat="1" applyFont="1" applyFill="1" applyBorder="1" applyAlignment="1">
      <alignment horizontal="right" vertical="center"/>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xf>
    <xf numFmtId="39" fontId="9" fillId="2" borderId="4" xfId="0" applyNumberFormat="1" applyFont="1" applyFill="1" applyBorder="1" applyAlignment="1">
      <alignment horizontal="right" vertical="center"/>
    </xf>
    <xf numFmtId="0" fontId="11" fillId="2" borderId="0" xfId="0" applyFont="1" applyFill="1" applyAlignment="1">
      <alignment horizontal="left"/>
    </xf>
    <xf numFmtId="0" fontId="9" fillId="2" borderId="5" xfId="0" applyFont="1" applyFill="1" applyBorder="1" applyAlignment="1">
      <alignment horizontal="center" vertical="center"/>
    </xf>
    <xf numFmtId="0" fontId="9" fillId="2" borderId="0" xfId="0" applyFont="1" applyFill="1" applyAlignment="1">
      <alignment horizontal="left" vertical="center"/>
    </xf>
    <xf numFmtId="39" fontId="9" fillId="2" borderId="0" xfId="0" applyNumberFormat="1" applyFont="1" applyFill="1" applyAlignment="1">
      <alignment horizontal="right" vertical="center"/>
    </xf>
    <xf numFmtId="39" fontId="9" fillId="2" borderId="6" xfId="0" applyNumberFormat="1" applyFont="1" applyFill="1" applyBorder="1" applyAlignment="1">
      <alignment horizontal="right"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xf>
    <xf numFmtId="39" fontId="9" fillId="2" borderId="8" xfId="0" applyNumberFormat="1" applyFont="1" applyFill="1" applyBorder="1" applyAlignment="1">
      <alignment horizontal="right" vertical="center"/>
    </xf>
    <xf numFmtId="0" fontId="9" fillId="2" borderId="8" xfId="0" applyFont="1" applyFill="1" applyBorder="1" applyAlignment="1">
      <alignment horizontal="center" vertical="center"/>
    </xf>
    <xf numFmtId="39" fontId="9" fillId="2" borderId="9" xfId="0" applyNumberFormat="1" applyFont="1" applyFill="1" applyBorder="1" applyAlignment="1">
      <alignment horizontal="right" vertical="center"/>
    </xf>
    <xf numFmtId="0" fontId="12" fillId="2" borderId="0" xfId="0" applyFont="1" applyFill="1" applyAlignment="1">
      <alignment horizontal="left"/>
    </xf>
    <xf numFmtId="49" fontId="7" fillId="2"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39" fontId="7" fillId="2" borderId="4" xfId="0" applyNumberFormat="1" applyFont="1" applyFill="1" applyBorder="1" applyAlignment="1">
      <alignment horizontal="right" vertical="center"/>
    </xf>
    <xf numFmtId="0" fontId="7" fillId="2" borderId="0" xfId="0" applyFont="1" applyFill="1" applyAlignment="1">
      <alignment horizontal="left" vertical="center" wrapText="1"/>
    </xf>
    <xf numFmtId="49" fontId="7" fillId="2" borderId="0" xfId="0" applyNumberFormat="1" applyFont="1" applyFill="1" applyAlignment="1">
      <alignment horizontal="center" vertical="center"/>
    </xf>
    <xf numFmtId="39" fontId="7" fillId="2" borderId="6" xfId="0" applyNumberFormat="1" applyFont="1" applyFill="1" applyBorder="1" applyAlignment="1">
      <alignment horizontal="right" vertical="center"/>
    </xf>
    <xf numFmtId="49" fontId="7" fillId="2" borderId="8" xfId="0" applyNumberFormat="1" applyFont="1" applyFill="1" applyBorder="1" applyAlignment="1">
      <alignment horizontal="center" vertical="center"/>
    </xf>
    <xf numFmtId="39" fontId="7" fillId="2" borderId="8" xfId="0" applyNumberFormat="1" applyFont="1" applyFill="1" applyBorder="1" applyAlignment="1">
      <alignment horizontal="right" vertical="center"/>
    </xf>
    <xf numFmtId="0" fontId="7" fillId="2" borderId="8" xfId="0" applyFont="1" applyFill="1" applyBorder="1" applyAlignment="1">
      <alignment horizontal="center" vertical="center"/>
    </xf>
    <xf numFmtId="39" fontId="7" fillId="2" borderId="9" xfId="0" applyNumberFormat="1" applyFont="1" applyFill="1" applyBorder="1" applyAlignment="1">
      <alignment horizontal="right" vertical="center"/>
    </xf>
    <xf numFmtId="49" fontId="7" fillId="2" borderId="8" xfId="0" applyNumberFormat="1" applyFont="1" applyFill="1" applyBorder="1" applyAlignment="1">
      <alignment horizontal="left" vertical="center"/>
    </xf>
    <xf numFmtId="49" fontId="7" fillId="2" borderId="0" xfId="0" applyNumberFormat="1" applyFont="1" applyFill="1" applyAlignment="1">
      <alignment horizontal="left" vertical="center"/>
    </xf>
    <xf numFmtId="0" fontId="13" fillId="2" borderId="0" xfId="0" applyFont="1" applyFill="1" applyAlignment="1">
      <alignment horizontal="left"/>
    </xf>
    <xf numFmtId="49" fontId="8" fillId="2" borderId="10" xfId="0" applyNumberFormat="1" applyFont="1" applyFill="1" applyBorder="1" applyAlignment="1">
      <alignment horizontal="center" vertical="center"/>
    </xf>
    <xf numFmtId="0" fontId="10" fillId="2" borderId="0" xfId="0" applyFont="1" applyFill="1" applyAlignment="1">
      <alignment horizontal="left"/>
    </xf>
    <xf numFmtId="0" fontId="9" fillId="2" borderId="0" xfId="0" applyFont="1" applyFill="1" applyAlignment="1">
      <alignment horizontal="center" vertical="center"/>
    </xf>
    <xf numFmtId="0" fontId="9" fillId="2" borderId="6" xfId="0" applyFont="1" applyFill="1" applyBorder="1" applyAlignment="1">
      <alignment horizontal="left" vertical="center"/>
    </xf>
    <xf numFmtId="49" fontId="9" fillId="2" borderId="5" xfId="0" applyNumberFormat="1" applyFont="1" applyFill="1" applyBorder="1" applyAlignment="1">
      <alignment horizontal="center" vertical="center"/>
    </xf>
    <xf numFmtId="49" fontId="9" fillId="2" borderId="0" xfId="0" applyNumberFormat="1" applyFont="1" applyFill="1" applyAlignment="1">
      <alignment horizontal="left" vertical="center" wrapText="1"/>
    </xf>
    <xf numFmtId="0" fontId="10" fillId="2" borderId="0" xfId="0" applyFont="1" applyFill="1" applyAlignment="1">
      <alignment horizontal="right"/>
    </xf>
    <xf numFmtId="1" fontId="10" fillId="2" borderId="0" xfId="0" applyNumberFormat="1" applyFont="1" applyFill="1" applyAlignment="1">
      <alignment horizontal="right" vertical="center"/>
    </xf>
    <xf numFmtId="0" fontId="11" fillId="2" borderId="0" xfId="0" applyFont="1" applyFill="1" applyAlignment="1">
      <alignment horizontal="left" vertical="center"/>
    </xf>
    <xf numFmtId="0" fontId="1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10" xfId="0" applyFont="1" applyFill="1" applyBorder="1" applyAlignment="1">
      <alignment horizontal="center" vertical="center"/>
    </xf>
    <xf numFmtId="49" fontId="8" fillId="2" borderId="12" xfId="0" applyNumberFormat="1" applyFont="1" applyFill="1" applyBorder="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left" vertical="center" wrapText="1"/>
    </xf>
    <xf numFmtId="49" fontId="8" fillId="2" borderId="3" xfId="0" applyNumberFormat="1" applyFont="1" applyFill="1" applyBorder="1" applyAlignment="1">
      <alignment horizontal="left" vertical="center" wrapText="1"/>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left" vertical="center" wrapText="1"/>
    </xf>
    <xf numFmtId="0" fontId="3" fillId="3" borderId="0" xfId="1" applyFill="1"/>
    <xf numFmtId="0" fontId="17" fillId="3" borderId="13" xfId="1" applyFont="1" applyFill="1" applyBorder="1" applyAlignment="1">
      <alignment horizontal="center" vertical="center" wrapText="1"/>
    </xf>
    <xf numFmtId="4" fontId="18" fillId="3" borderId="14" xfId="1" applyNumberFormat="1" applyFont="1" applyFill="1" applyBorder="1" applyAlignment="1">
      <alignment horizontal="right" vertical="center" wrapText="1"/>
    </xf>
    <xf numFmtId="4" fontId="18" fillId="3" borderId="14" xfId="1" applyNumberFormat="1" applyFont="1" applyFill="1" applyBorder="1" applyAlignment="1">
      <alignment horizontal="center" vertical="center" wrapText="1"/>
    </xf>
    <xf numFmtId="0" fontId="17" fillId="3" borderId="15" xfId="1" applyFont="1" applyFill="1" applyBorder="1" applyAlignment="1">
      <alignment horizontal="center" vertical="center" wrapText="1"/>
    </xf>
    <xf numFmtId="4" fontId="18" fillId="3" borderId="16" xfId="1" applyNumberFormat="1" applyFont="1" applyFill="1" applyBorder="1" applyAlignment="1">
      <alignment horizontal="center" vertical="center" wrapText="1"/>
    </xf>
    <xf numFmtId="0" fontId="17" fillId="3" borderId="17" xfId="1" applyFont="1" applyFill="1" applyBorder="1"/>
    <xf numFmtId="4" fontId="19" fillId="3" borderId="18" xfId="1" applyNumberFormat="1" applyFont="1" applyFill="1" applyBorder="1" applyAlignment="1">
      <alignment horizontal="right" vertical="center" wrapText="1"/>
    </xf>
    <xf numFmtId="0" fontId="3" fillId="3" borderId="0" xfId="1" applyFill="1" applyAlignment="1">
      <alignment horizontal="center"/>
    </xf>
    <xf numFmtId="4" fontId="3" fillId="3" borderId="19" xfId="1" applyNumberFormat="1" applyFill="1" applyBorder="1" applyAlignment="1">
      <alignment horizontal="right"/>
    </xf>
    <xf numFmtId="4" fontId="19" fillId="3" borderId="20" xfId="1" applyNumberFormat="1" applyFont="1" applyFill="1" applyBorder="1" applyAlignment="1">
      <alignment horizontal="right" vertical="center" wrapText="1"/>
    </xf>
    <xf numFmtId="4" fontId="19" fillId="3" borderId="21" xfId="1" applyNumberFormat="1" applyFont="1" applyFill="1" applyBorder="1" applyAlignment="1">
      <alignment horizontal="right" vertical="center" wrapText="1"/>
    </xf>
    <xf numFmtId="4" fontId="3" fillId="3" borderId="18" xfId="1" applyNumberFormat="1" applyFill="1" applyBorder="1" applyAlignment="1">
      <alignment horizontal="right"/>
    </xf>
    <xf numFmtId="4" fontId="22" fillId="4" borderId="22" xfId="2" applyNumberFormat="1" applyFont="1" applyFill="1" applyBorder="1" applyAlignment="1">
      <alignment horizontal="right" vertical="center"/>
    </xf>
    <xf numFmtId="0" fontId="18" fillId="3" borderId="23" xfId="1" applyFont="1" applyFill="1" applyBorder="1"/>
    <xf numFmtId="4" fontId="24" fillId="3" borderId="20" xfId="1" applyNumberFormat="1" applyFont="1" applyFill="1" applyBorder="1" applyAlignment="1">
      <alignment horizontal="right"/>
    </xf>
    <xf numFmtId="0" fontId="25" fillId="3" borderId="17" xfId="1" applyFont="1" applyFill="1" applyBorder="1" applyAlignment="1">
      <alignment wrapText="1"/>
    </xf>
    <xf numFmtId="0" fontId="18" fillId="3" borderId="0" xfId="1" applyFont="1" applyFill="1"/>
    <xf numFmtId="0" fontId="17" fillId="3" borderId="17" xfId="3" applyFont="1" applyFill="1" applyBorder="1"/>
    <xf numFmtId="43" fontId="3" fillId="3" borderId="18" xfId="4" applyFill="1" applyBorder="1" applyAlignment="1">
      <alignment horizontal="center"/>
    </xf>
    <xf numFmtId="0" fontId="3" fillId="3" borderId="18" xfId="3" applyFill="1" applyBorder="1" applyAlignment="1">
      <alignment horizontal="center"/>
    </xf>
    <xf numFmtId="0" fontId="27" fillId="3" borderId="0" xfId="3" applyFont="1" applyFill="1" applyAlignment="1">
      <alignment vertical="center" wrapText="1"/>
    </xf>
    <xf numFmtId="43" fontId="19" fillId="3" borderId="18" xfId="4" applyFont="1" applyFill="1" applyBorder="1" applyAlignment="1">
      <alignment horizontal="center" vertical="center" wrapText="1"/>
    </xf>
    <xf numFmtId="0" fontId="17" fillId="3" borderId="20" xfId="3" applyFont="1" applyFill="1" applyBorder="1" applyAlignment="1">
      <alignment horizontal="left"/>
    </xf>
    <xf numFmtId="0" fontId="3" fillId="3" borderId="0" xfId="3" applyFill="1"/>
    <xf numFmtId="4" fontId="22" fillId="4" borderId="18" xfId="2" applyNumberFormat="1" applyFont="1" applyFill="1" applyBorder="1" applyAlignment="1">
      <alignment horizontal="right" vertical="center"/>
    </xf>
    <xf numFmtId="4" fontId="17" fillId="3" borderId="20" xfId="1" applyNumberFormat="1" applyFont="1" applyFill="1" applyBorder="1" applyAlignment="1">
      <alignment horizontal="right"/>
    </xf>
    <xf numFmtId="0" fontId="17" fillId="3" borderId="0" xfId="1" applyFont="1" applyFill="1"/>
    <xf numFmtId="0" fontId="25" fillId="3" borderId="24" xfId="3" applyFont="1" applyFill="1" applyBorder="1" applyAlignment="1">
      <alignment horizontal="left"/>
    </xf>
    <xf numFmtId="4" fontId="25" fillId="3" borderId="18" xfId="1" applyNumberFormat="1" applyFont="1" applyFill="1" applyBorder="1" applyAlignment="1">
      <alignment horizontal="center" vertical="center" wrapText="1"/>
    </xf>
    <xf numFmtId="4" fontId="3" fillId="3" borderId="18" xfId="1" applyNumberFormat="1" applyFill="1" applyBorder="1"/>
    <xf numFmtId="0" fontId="3" fillId="3" borderId="17" xfId="1" applyFill="1" applyBorder="1" applyAlignment="1">
      <alignment horizontal="center"/>
    </xf>
    <xf numFmtId="4" fontId="3" fillId="3" borderId="21" xfId="1" applyNumberFormat="1" applyFill="1" applyBorder="1" applyAlignment="1">
      <alignment horizontal="right"/>
    </xf>
    <xf numFmtId="4" fontId="3" fillId="3" borderId="20" xfId="1" applyNumberFormat="1" applyFill="1" applyBorder="1" applyAlignment="1">
      <alignment horizontal="right"/>
    </xf>
    <xf numFmtId="2" fontId="19" fillId="3" borderId="18" xfId="3" applyNumberFormat="1" applyFont="1" applyFill="1" applyBorder="1" applyAlignment="1">
      <alignment horizontal="center" vertical="center" wrapText="1"/>
    </xf>
    <xf numFmtId="43" fontId="3" fillId="3" borderId="18" xfId="4" applyFill="1" applyBorder="1"/>
    <xf numFmtId="0" fontId="3" fillId="3" borderId="20" xfId="3" applyFill="1" applyBorder="1"/>
    <xf numFmtId="0" fontId="3" fillId="3" borderId="17" xfId="3" applyFill="1" applyBorder="1" applyAlignment="1">
      <alignment horizontal="center"/>
    </xf>
    <xf numFmtId="43" fontId="3" fillId="3" borderId="21" xfId="4" applyFill="1" applyBorder="1" applyAlignment="1">
      <alignment horizontal="center"/>
    </xf>
    <xf numFmtId="0" fontId="3" fillId="3" borderId="17" xfId="1" applyFill="1" applyBorder="1" applyAlignment="1">
      <alignment wrapText="1"/>
    </xf>
    <xf numFmtId="4" fontId="29" fillId="4" borderId="22" xfId="2" applyNumberFormat="1" applyFont="1" applyFill="1" applyBorder="1" applyAlignment="1">
      <alignment horizontal="right"/>
    </xf>
    <xf numFmtId="0" fontId="3" fillId="3" borderId="17" xfId="1" applyFill="1" applyBorder="1"/>
    <xf numFmtId="0" fontId="19" fillId="3" borderId="0" xfId="1" applyFont="1" applyFill="1" applyAlignment="1">
      <alignment horizontal="left"/>
    </xf>
    <xf numFmtId="4" fontId="29" fillId="4" borderId="22" xfId="2" applyNumberFormat="1" applyFont="1" applyFill="1" applyBorder="1" applyAlignment="1">
      <alignment horizontal="right" vertical="center"/>
    </xf>
    <xf numFmtId="0" fontId="31" fillId="4" borderId="22" xfId="2" applyFont="1" applyFill="1" applyBorder="1" applyAlignment="1">
      <alignment horizontal="right" vertical="center"/>
    </xf>
    <xf numFmtId="0" fontId="3" fillId="3" borderId="0" xfId="3" applyFill="1" applyAlignment="1">
      <alignment wrapText="1"/>
    </xf>
    <xf numFmtId="43" fontId="3" fillId="3" borderId="18" xfId="4" applyFont="1" applyFill="1" applyBorder="1"/>
    <xf numFmtId="4" fontId="29" fillId="4" borderId="22" xfId="2" applyNumberFormat="1" applyFont="1" applyFill="1" applyBorder="1" applyAlignment="1">
      <alignment horizontal="right" vertical="top"/>
    </xf>
    <xf numFmtId="0" fontId="31" fillId="4" borderId="22" xfId="2" applyFont="1" applyFill="1" applyBorder="1" applyAlignment="1">
      <alignment horizontal="right" vertical="top"/>
    </xf>
    <xf numFmtId="0" fontId="3" fillId="3" borderId="17" xfId="3" applyFill="1" applyBorder="1"/>
    <xf numFmtId="43" fontId="3" fillId="3" borderId="0" xfId="4" applyFont="1" applyFill="1"/>
    <xf numFmtId="0" fontId="3" fillId="3" borderId="18" xfId="3" applyFill="1" applyBorder="1"/>
    <xf numFmtId="0" fontId="25" fillId="3" borderId="0" xfId="3" applyFont="1" applyFill="1" applyAlignment="1">
      <alignment horizontal="left"/>
    </xf>
    <xf numFmtId="2" fontId="19" fillId="3" borderId="20" xfId="3" applyNumberFormat="1" applyFont="1" applyFill="1" applyBorder="1" applyAlignment="1">
      <alignment horizontal="center" vertical="center" wrapText="1"/>
    </xf>
    <xf numFmtId="0" fontId="25" fillId="3" borderId="0" xfId="1" applyFont="1" applyFill="1" applyAlignment="1">
      <alignment horizontal="left"/>
    </xf>
    <xf numFmtId="0" fontId="17" fillId="3" borderId="17" xfId="3" applyFont="1" applyFill="1" applyBorder="1" applyAlignment="1">
      <alignment horizontal="right"/>
    </xf>
    <xf numFmtId="43" fontId="18" fillId="3" borderId="25" xfId="4" applyFont="1" applyFill="1" applyBorder="1" applyAlignment="1">
      <alignment horizontal="center" vertical="center" wrapText="1"/>
    </xf>
    <xf numFmtId="0" fontId="17" fillId="3" borderId="0" xfId="3" applyFont="1" applyFill="1" applyAlignment="1">
      <alignment horizontal="right"/>
    </xf>
    <xf numFmtId="43" fontId="18" fillId="3" borderId="26" xfId="4" applyFont="1" applyFill="1" applyBorder="1" applyAlignment="1">
      <alignment horizontal="center" vertical="center" wrapText="1"/>
    </xf>
    <xf numFmtId="0" fontId="3" fillId="3" borderId="17" xfId="1" applyFill="1" applyBorder="1" applyAlignment="1">
      <alignment horizontal="right"/>
    </xf>
    <xf numFmtId="0" fontId="3" fillId="3" borderId="0" xfId="1" applyFill="1" applyAlignment="1">
      <alignment horizontal="right"/>
    </xf>
    <xf numFmtId="0" fontId="32" fillId="3" borderId="21" xfId="1" applyFont="1" applyFill="1" applyBorder="1" applyAlignment="1">
      <alignment wrapText="1"/>
    </xf>
    <xf numFmtId="0" fontId="34" fillId="3" borderId="0" xfId="1" applyFont="1" applyFill="1" applyAlignment="1">
      <alignment wrapText="1"/>
    </xf>
    <xf numFmtId="4" fontId="35" fillId="4" borderId="22" xfId="2" applyNumberFormat="1" applyFont="1" applyFill="1" applyBorder="1" applyAlignment="1">
      <alignment horizontal="right" vertical="center"/>
    </xf>
    <xf numFmtId="0" fontId="17" fillId="3" borderId="17" xfId="1" applyFont="1" applyFill="1" applyBorder="1" applyAlignment="1">
      <alignment horizontal="right"/>
    </xf>
    <xf numFmtId="0" fontId="17" fillId="3" borderId="0" xfId="1" applyFont="1" applyFill="1" applyAlignment="1">
      <alignment horizontal="right"/>
    </xf>
    <xf numFmtId="0" fontId="3" fillId="3" borderId="24" xfId="1" applyFill="1" applyBorder="1"/>
    <xf numFmtId="4" fontId="19" fillId="3" borderId="27" xfId="1" applyNumberFormat="1" applyFont="1" applyFill="1" applyBorder="1" applyAlignment="1">
      <alignment horizontal="right" vertical="center" wrapText="1"/>
    </xf>
    <xf numFmtId="4" fontId="19" fillId="3" borderId="28" xfId="1" applyNumberFormat="1" applyFont="1" applyFill="1" applyBorder="1" applyAlignment="1">
      <alignment horizontal="right" vertical="center" wrapText="1"/>
    </xf>
    <xf numFmtId="4" fontId="18" fillId="3" borderId="25" xfId="1" applyNumberFormat="1" applyFont="1" applyFill="1" applyBorder="1" applyAlignment="1">
      <alignment horizontal="center" vertical="center" wrapText="1"/>
    </xf>
    <xf numFmtId="4" fontId="18" fillId="3" borderId="25" xfId="1" applyNumberFormat="1" applyFont="1" applyFill="1" applyBorder="1" applyAlignment="1">
      <alignment horizontal="right" vertical="center" wrapText="1"/>
    </xf>
    <xf numFmtId="0" fontId="17" fillId="3" borderId="21" xfId="1" applyFont="1" applyFill="1" applyBorder="1" applyAlignment="1">
      <alignment horizontal="right"/>
    </xf>
    <xf numFmtId="0" fontId="34" fillId="3" borderId="24" xfId="3" applyFont="1" applyFill="1" applyBorder="1" applyAlignment="1">
      <alignment horizontal="right" wrapText="1"/>
    </xf>
    <xf numFmtId="0" fontId="3" fillId="3" borderId="29" xfId="3" applyFill="1" applyBorder="1"/>
    <xf numFmtId="0" fontId="17" fillId="3" borderId="30" xfId="1" applyFont="1" applyFill="1" applyBorder="1" applyAlignment="1">
      <alignment horizontal="right"/>
    </xf>
    <xf numFmtId="4" fontId="19" fillId="3" borderId="29" xfId="1" applyNumberFormat="1" applyFont="1" applyFill="1" applyBorder="1" applyAlignment="1">
      <alignment horizontal="right" vertical="center" wrapText="1"/>
    </xf>
    <xf numFmtId="4" fontId="19" fillId="3" borderId="31" xfId="1" applyNumberFormat="1" applyFont="1" applyFill="1" applyBorder="1" applyAlignment="1">
      <alignment horizontal="right" vertical="center" wrapText="1"/>
    </xf>
    <xf numFmtId="0" fontId="17" fillId="3" borderId="32" xfId="1" applyFont="1" applyFill="1" applyBorder="1" applyAlignment="1">
      <alignment horizontal="right"/>
    </xf>
    <xf numFmtId="4" fontId="18" fillId="3" borderId="29" xfId="1" applyNumberFormat="1" applyFont="1" applyFill="1" applyBorder="1" applyAlignment="1">
      <alignment horizontal="center" vertical="center" wrapText="1"/>
    </xf>
    <xf numFmtId="4" fontId="17" fillId="3" borderId="33" xfId="1" applyNumberFormat="1" applyFont="1" applyFill="1" applyBorder="1" applyAlignment="1">
      <alignment horizontal="right"/>
    </xf>
    <xf numFmtId="4" fontId="18" fillId="3" borderId="31" xfId="1" applyNumberFormat="1" applyFont="1" applyFill="1" applyBorder="1" applyAlignment="1">
      <alignment horizontal="center" vertical="center" wrapText="1"/>
    </xf>
    <xf numFmtId="4" fontId="18" fillId="3" borderId="0" xfId="1" applyNumberFormat="1" applyFont="1" applyFill="1" applyAlignment="1">
      <alignment horizontal="center" vertical="center" wrapText="1"/>
    </xf>
    <xf numFmtId="0" fontId="4" fillId="3" borderId="19" xfId="1" applyFont="1" applyFill="1" applyBorder="1"/>
    <xf numFmtId="4" fontId="3" fillId="3" borderId="0" xfId="1" applyNumberFormat="1" applyFill="1" applyAlignment="1">
      <alignment horizontal="right"/>
    </xf>
    <xf numFmtId="0" fontId="3" fillId="3" borderId="0" xfId="1" quotePrefix="1" applyFill="1" applyAlignment="1">
      <alignment horizontal="left" wrapText="1"/>
    </xf>
    <xf numFmtId="0" fontId="36" fillId="3" borderId="18" xfId="1" applyFont="1" applyFill="1" applyBorder="1" applyAlignment="1">
      <alignment horizontal="left"/>
    </xf>
    <xf numFmtId="0" fontId="19" fillId="3" borderId="18" xfId="3" applyFont="1" applyFill="1" applyBorder="1" applyAlignment="1">
      <alignment horizontal="left" wrapText="1"/>
    </xf>
    <xf numFmtId="4" fontId="36" fillId="3" borderId="0" xfId="1" applyNumberFormat="1" applyFont="1" applyFill="1" applyAlignment="1">
      <alignment horizontal="left"/>
    </xf>
    <xf numFmtId="0" fontId="3" fillId="3" borderId="0" xfId="1" quotePrefix="1" applyFill="1" applyAlignment="1">
      <alignment wrapText="1"/>
    </xf>
    <xf numFmtId="4" fontId="3" fillId="3" borderId="0" xfId="1" applyNumberFormat="1" applyFill="1"/>
    <xf numFmtId="0" fontId="37" fillId="3" borderId="18" xfId="3" applyFont="1" applyFill="1" applyBorder="1" applyAlignment="1">
      <alignment horizontal="left" wrapText="1"/>
    </xf>
    <xf numFmtId="4" fontId="39" fillId="3" borderId="0" xfId="1" applyNumberFormat="1" applyFont="1" applyFill="1" applyAlignment="1">
      <alignment horizontal="left"/>
    </xf>
    <xf numFmtId="0" fontId="18" fillId="3" borderId="27" xfId="3" applyFont="1" applyFill="1" applyBorder="1" applyAlignment="1">
      <alignment horizontal="left" wrapText="1"/>
    </xf>
    <xf numFmtId="4" fontId="4" fillId="3" borderId="27" xfId="1" applyNumberFormat="1" applyFont="1" applyFill="1" applyBorder="1" applyAlignment="1">
      <alignment horizontal="right"/>
    </xf>
    <xf numFmtId="0" fontId="34" fillId="3" borderId="27" xfId="3" applyFont="1" applyFill="1" applyBorder="1" applyAlignment="1">
      <alignment horizontal="right" vertical="top" wrapText="1"/>
    </xf>
    <xf numFmtId="165" fontId="3" fillId="3" borderId="27" xfId="5" applyNumberFormat="1" applyFill="1" applyBorder="1" applyAlignment="1">
      <alignment vertical="top"/>
    </xf>
    <xf numFmtId="0" fontId="4" fillId="3" borderId="19" xfId="1" applyFont="1" applyFill="1" applyBorder="1" applyAlignment="1">
      <alignment horizontal="left" wrapText="1"/>
    </xf>
    <xf numFmtId="0" fontId="3" fillId="3" borderId="0" xfId="1" quotePrefix="1" applyFill="1"/>
    <xf numFmtId="0" fontId="39" fillId="3" borderId="27" xfId="3" applyFont="1" applyFill="1" applyBorder="1" applyAlignment="1">
      <alignment horizontal="right" wrapText="1"/>
    </xf>
    <xf numFmtId="4" fontId="3" fillId="3" borderId="27" xfId="1" applyNumberFormat="1" applyFill="1" applyBorder="1" applyAlignment="1">
      <alignment horizontal="right"/>
    </xf>
    <xf numFmtId="0" fontId="36" fillId="3" borderId="0" xfId="1" applyFont="1" applyFill="1"/>
    <xf numFmtId="4" fontId="36" fillId="3" borderId="0" xfId="1" applyNumberFormat="1" applyFont="1" applyFill="1" applyAlignment="1">
      <alignment horizontal="right"/>
    </xf>
    <xf numFmtId="0" fontId="18" fillId="3" borderId="13" xfId="1" applyFont="1" applyFill="1" applyBorder="1" applyAlignment="1">
      <alignment horizontal="center" vertical="center"/>
    </xf>
    <xf numFmtId="0" fontId="36" fillId="3" borderId="14" xfId="1" applyFont="1" applyFill="1" applyBorder="1"/>
    <xf numFmtId="4" fontId="18" fillId="3" borderId="16" xfId="1" applyNumberFormat="1" applyFont="1" applyFill="1" applyBorder="1" applyAlignment="1">
      <alignment horizontal="right" vertical="center" wrapText="1"/>
    </xf>
    <xf numFmtId="0" fontId="36" fillId="3" borderId="24" xfId="1" applyFont="1" applyFill="1" applyBorder="1"/>
    <xf numFmtId="0" fontId="19" fillId="3" borderId="18" xfId="1" applyFont="1" applyFill="1" applyBorder="1" applyAlignment="1">
      <alignment horizontal="center"/>
    </xf>
    <xf numFmtId="4" fontId="36" fillId="3" borderId="34" xfId="1" applyNumberFormat="1" applyFont="1" applyFill="1" applyBorder="1" applyAlignment="1">
      <alignment horizontal="right"/>
    </xf>
    <xf numFmtId="0" fontId="36" fillId="3" borderId="24" xfId="1" applyFont="1" applyFill="1" applyBorder="1" applyAlignment="1">
      <alignment wrapText="1"/>
    </xf>
    <xf numFmtId="0" fontId="36" fillId="3" borderId="18" xfId="1" applyFont="1" applyFill="1" applyBorder="1" applyAlignment="1">
      <alignment horizontal="center"/>
    </xf>
    <xf numFmtId="4" fontId="36" fillId="3" borderId="35" xfId="1" applyNumberFormat="1" applyFont="1" applyFill="1" applyBorder="1" applyAlignment="1">
      <alignment horizontal="right"/>
    </xf>
    <xf numFmtId="0" fontId="36" fillId="3" borderId="17" xfId="1" applyFont="1" applyFill="1" applyBorder="1"/>
    <xf numFmtId="4" fontId="21" fillId="4" borderId="35" xfId="2" applyNumberFormat="1" applyFill="1" applyBorder="1" applyAlignment="1">
      <alignment horizontal="right" vertical="center"/>
    </xf>
    <xf numFmtId="0" fontId="36" fillId="3" borderId="17" xfId="1" applyFont="1" applyFill="1" applyBorder="1" applyAlignment="1">
      <alignment vertical="top" wrapText="1"/>
    </xf>
    <xf numFmtId="0" fontId="36" fillId="3" borderId="17" xfId="1" applyFont="1" applyFill="1" applyBorder="1" applyAlignment="1">
      <alignment wrapText="1"/>
    </xf>
    <xf numFmtId="4" fontId="19" fillId="3" borderId="35" xfId="1" applyNumberFormat="1" applyFont="1" applyFill="1" applyBorder="1" applyAlignment="1">
      <alignment horizontal="right" wrapText="1"/>
    </xf>
    <xf numFmtId="4" fontId="45" fillId="4" borderId="35" xfId="2" applyNumberFormat="1" applyFont="1" applyFill="1" applyBorder="1" applyAlignment="1">
      <alignment horizontal="right" vertical="center"/>
    </xf>
    <xf numFmtId="0" fontId="46" fillId="3" borderId="17" xfId="1" quotePrefix="1" applyFont="1" applyFill="1" applyBorder="1" applyAlignment="1">
      <alignment horizontal="left" wrapText="1"/>
    </xf>
    <xf numFmtId="0" fontId="19" fillId="3" borderId="17" xfId="1" applyFont="1" applyFill="1" applyBorder="1" applyAlignment="1">
      <alignment horizontal="left"/>
    </xf>
    <xf numFmtId="4" fontId="19" fillId="3" borderId="35" xfId="1" applyNumberFormat="1" applyFont="1" applyFill="1" applyBorder="1" applyAlignment="1">
      <alignment horizontal="right" vertical="center" wrapText="1"/>
    </xf>
    <xf numFmtId="0" fontId="39" fillId="3" borderId="24" xfId="1" applyFont="1" applyFill="1" applyBorder="1"/>
    <xf numFmtId="4" fontId="25" fillId="3" borderId="35" xfId="1" applyNumberFormat="1" applyFont="1" applyFill="1" applyBorder="1" applyAlignment="1">
      <alignment horizontal="right" vertical="center" wrapText="1"/>
    </xf>
    <xf numFmtId="0" fontId="18" fillId="3" borderId="36" xfId="1" applyFont="1" applyFill="1" applyBorder="1" applyAlignment="1">
      <alignment horizontal="right"/>
    </xf>
    <xf numFmtId="0" fontId="36" fillId="3" borderId="27" xfId="1" applyFont="1" applyFill="1" applyBorder="1"/>
    <xf numFmtId="43" fontId="18" fillId="3" borderId="37" xfId="4" applyFont="1" applyFill="1" applyBorder="1" applyAlignment="1">
      <alignment horizontal="center" vertical="center" wrapText="1"/>
    </xf>
    <xf numFmtId="0" fontId="19" fillId="3" borderId="17" xfId="3" quotePrefix="1" applyFont="1" applyFill="1" applyBorder="1" applyAlignment="1">
      <alignment horizontal="left" wrapText="1"/>
    </xf>
    <xf numFmtId="43" fontId="19" fillId="3" borderId="35" xfId="4" applyFont="1" applyFill="1" applyBorder="1" applyAlignment="1">
      <alignment horizontal="center" vertical="center" wrapText="1"/>
    </xf>
    <xf numFmtId="164" fontId="36" fillId="3" borderId="37" xfId="5" applyFont="1" applyFill="1" applyBorder="1" applyAlignment="1">
      <alignment horizontal="center"/>
    </xf>
    <xf numFmtId="0" fontId="18" fillId="3" borderId="38" xfId="3" quotePrefix="1" applyFont="1" applyFill="1" applyBorder="1" applyAlignment="1">
      <alignment horizontal="right" wrapText="1"/>
    </xf>
    <xf numFmtId="43" fontId="18" fillId="3" borderId="35" xfId="4" applyFont="1" applyFill="1" applyBorder="1" applyAlignment="1">
      <alignment horizontal="center" vertical="center" wrapText="1"/>
    </xf>
    <xf numFmtId="0" fontId="18" fillId="3" borderId="36" xfId="3" applyFont="1" applyFill="1" applyBorder="1" applyAlignment="1">
      <alignment horizontal="right" wrapText="1"/>
    </xf>
    <xf numFmtId="0" fontId="19" fillId="3" borderId="17" xfId="1" applyFont="1" applyFill="1" applyBorder="1"/>
    <xf numFmtId="4" fontId="21" fillId="4" borderId="35" xfId="2" applyNumberFormat="1" applyFill="1" applyBorder="1" applyAlignment="1">
      <alignment horizontal="right" vertical="top"/>
    </xf>
    <xf numFmtId="0" fontId="19" fillId="3" borderId="27" xfId="1" applyFont="1" applyFill="1" applyBorder="1" applyAlignment="1">
      <alignment horizontal="center"/>
    </xf>
    <xf numFmtId="43" fontId="18" fillId="3" borderId="37" xfId="4" applyFont="1" applyFill="1" applyBorder="1" applyAlignment="1">
      <alignment horizontal="center"/>
    </xf>
    <xf numFmtId="0" fontId="18" fillId="3" borderId="17" xfId="3" applyFont="1" applyFill="1" applyBorder="1" applyAlignment="1">
      <alignment horizontal="right" wrapText="1"/>
    </xf>
    <xf numFmtId="0" fontId="36" fillId="3" borderId="18" xfId="1" applyFont="1" applyFill="1" applyBorder="1"/>
    <xf numFmtId="4" fontId="19" fillId="3" borderId="26" xfId="1" applyNumberFormat="1" applyFont="1" applyFill="1" applyBorder="1" applyAlignment="1">
      <alignment horizontal="right" vertical="center" wrapText="1"/>
    </xf>
    <xf numFmtId="0" fontId="47" fillId="3" borderId="38" xfId="1" applyFont="1" applyFill="1" applyBorder="1" applyAlignment="1">
      <alignment horizontal="right"/>
    </xf>
    <xf numFmtId="43" fontId="18" fillId="3" borderId="28" xfId="4" applyFont="1" applyFill="1" applyBorder="1" applyAlignment="1">
      <alignment horizontal="center" vertical="center" wrapText="1"/>
    </xf>
    <xf numFmtId="0" fontId="18" fillId="3" borderId="38" xfId="3" applyFont="1" applyFill="1" applyBorder="1" applyAlignment="1">
      <alignment horizontal="right" wrapText="1"/>
    </xf>
    <xf numFmtId="0" fontId="47" fillId="3" borderId="0" xfId="1" applyFont="1" applyFill="1" applyAlignment="1">
      <alignment horizontal="right"/>
    </xf>
    <xf numFmtId="0" fontId="19" fillId="3" borderId="0" xfId="1" applyFont="1" applyFill="1" applyAlignment="1">
      <alignment horizontal="center"/>
    </xf>
    <xf numFmtId="43" fontId="18" fillId="3" borderId="0" xfId="4" applyFont="1" applyFill="1" applyAlignment="1">
      <alignment horizontal="center" vertical="center" wrapText="1"/>
    </xf>
    <xf numFmtId="0" fontId="18" fillId="3" borderId="39" xfId="1" applyFont="1" applyFill="1" applyBorder="1" applyAlignment="1">
      <alignment horizontal="right"/>
    </xf>
    <xf numFmtId="0" fontId="36" fillId="3" borderId="14" xfId="1" applyFont="1" applyFill="1" applyBorder="1" applyAlignment="1">
      <alignment horizontal="center"/>
    </xf>
    <xf numFmtId="0" fontId="36" fillId="3" borderId="27" xfId="1" applyFont="1" applyFill="1" applyBorder="1" applyAlignment="1">
      <alignment horizontal="center"/>
    </xf>
    <xf numFmtId="4" fontId="18" fillId="3" borderId="37" xfId="1" applyNumberFormat="1" applyFont="1" applyFill="1" applyBorder="1" applyAlignment="1">
      <alignment horizontal="right" vertical="center" wrapText="1"/>
    </xf>
    <xf numFmtId="0" fontId="19" fillId="3" borderId="40" xfId="3" applyFont="1" applyFill="1" applyBorder="1" applyAlignment="1">
      <alignment horizontal="right" wrapText="1"/>
    </xf>
    <xf numFmtId="4" fontId="19" fillId="3" borderId="34" xfId="1" applyNumberFormat="1" applyFont="1" applyFill="1" applyBorder="1" applyAlignment="1">
      <alignment horizontal="right" vertical="center" wrapText="1"/>
    </xf>
    <xf numFmtId="0" fontId="19" fillId="3" borderId="32" xfId="3" applyFont="1" applyFill="1" applyBorder="1" applyAlignment="1">
      <alignment horizontal="right" wrapText="1"/>
    </xf>
    <xf numFmtId="0" fontId="36" fillId="3" borderId="29" xfId="1" applyFont="1" applyFill="1" applyBorder="1"/>
    <xf numFmtId="4" fontId="19" fillId="3" borderId="41" xfId="1" applyNumberFormat="1" applyFont="1" applyFill="1" applyBorder="1" applyAlignment="1">
      <alignment horizontal="right" vertical="center" wrapText="1"/>
    </xf>
    <xf numFmtId="0" fontId="47" fillId="3" borderId="24" xfId="1" applyFont="1" applyFill="1" applyBorder="1" applyAlignment="1">
      <alignment horizontal="left"/>
    </xf>
    <xf numFmtId="0" fontId="19" fillId="3" borderId="42" xfId="1" applyFont="1" applyFill="1" applyBorder="1" applyAlignment="1">
      <alignment horizontal="center"/>
    </xf>
    <xf numFmtId="43" fontId="18" fillId="3" borderId="42" xfId="4" applyFont="1" applyFill="1" applyBorder="1" applyAlignment="1">
      <alignment horizontal="center" vertical="center" wrapText="1"/>
    </xf>
    <xf numFmtId="0" fontId="18" fillId="3" borderId="36" xfId="1" applyFont="1" applyFill="1" applyBorder="1" applyAlignment="1">
      <alignment horizontal="left"/>
    </xf>
    <xf numFmtId="43" fontId="18" fillId="3" borderId="27" xfId="4" applyFont="1" applyFill="1" applyBorder="1" applyAlignment="1">
      <alignment horizontal="center" vertical="center" wrapText="1"/>
    </xf>
    <xf numFmtId="0" fontId="36" fillId="3" borderId="23" xfId="1" applyFont="1" applyFill="1" applyBorder="1"/>
    <xf numFmtId="0" fontId="48" fillId="3" borderId="0" xfId="1" applyFont="1" applyFill="1"/>
    <xf numFmtId="0" fontId="36" fillId="3" borderId="23" xfId="1" quotePrefix="1" applyFont="1" applyFill="1" applyBorder="1"/>
    <xf numFmtId="43" fontId="25" fillId="3" borderId="18" xfId="4" applyFont="1" applyFill="1" applyBorder="1" applyAlignment="1">
      <alignment horizontal="center" vertical="center" wrapText="1"/>
    </xf>
    <xf numFmtId="0" fontId="47" fillId="3" borderId="43" xfId="1" applyFont="1" applyFill="1" applyBorder="1"/>
    <xf numFmtId="0" fontId="36" fillId="3" borderId="0" xfId="1" quotePrefix="1" applyFont="1" applyFill="1" applyAlignment="1">
      <alignment horizontal="left" wrapText="1"/>
    </xf>
    <xf numFmtId="0" fontId="50" fillId="3" borderId="24" xfId="1" applyFont="1" applyFill="1" applyBorder="1" applyAlignment="1">
      <alignment horizontal="left"/>
    </xf>
    <xf numFmtId="0" fontId="19" fillId="3" borderId="19" xfId="1" applyFont="1" applyFill="1" applyBorder="1" applyAlignment="1">
      <alignment horizontal="center"/>
    </xf>
    <xf numFmtId="0" fontId="19" fillId="3" borderId="25" xfId="1" applyFont="1" applyFill="1" applyBorder="1" applyAlignment="1">
      <alignment horizontal="center"/>
    </xf>
    <xf numFmtId="0" fontId="18" fillId="3" borderId="27" xfId="1" applyFont="1" applyFill="1" applyBorder="1" applyAlignment="1">
      <alignment horizontal="center"/>
    </xf>
    <xf numFmtId="43" fontId="47" fillId="3" borderId="27" xfId="4" applyFont="1" applyFill="1" applyBorder="1" applyAlignment="1">
      <alignment horizontal="center"/>
    </xf>
    <xf numFmtId="0" fontId="18" fillId="3" borderId="0" xfId="1" applyFont="1" applyFill="1" applyAlignment="1">
      <alignment horizontal="right"/>
    </xf>
    <xf numFmtId="4" fontId="18" fillId="3" borderId="0" xfId="1" applyNumberFormat="1" applyFont="1" applyFill="1" applyAlignment="1">
      <alignment horizontal="right" vertical="center" wrapText="1"/>
    </xf>
    <xf numFmtId="0" fontId="42" fillId="0" borderId="0" xfId="1" applyFont="1" applyAlignment="1">
      <alignment horizontal="right" vertical="center"/>
    </xf>
    <xf numFmtId="0" fontId="52" fillId="3" borderId="33" xfId="1" applyFont="1" applyFill="1" applyBorder="1"/>
    <xf numFmtId="0" fontId="52" fillId="3" borderId="33" xfId="1" applyFont="1" applyFill="1" applyBorder="1" applyAlignment="1">
      <alignment horizontal="center"/>
    </xf>
    <xf numFmtId="164" fontId="52" fillId="3" borderId="33" xfId="5" applyFont="1" applyFill="1" applyBorder="1"/>
    <xf numFmtId="0" fontId="52" fillId="3" borderId="45" xfId="1" applyFont="1" applyFill="1" applyBorder="1" applyAlignment="1">
      <alignment horizontal="center" vertical="center" wrapText="1"/>
    </xf>
    <xf numFmtId="0" fontId="52" fillId="3" borderId="48" xfId="1" applyFont="1" applyFill="1" applyBorder="1" applyAlignment="1">
      <alignment horizontal="center" vertical="center" wrapText="1"/>
    </xf>
    <xf numFmtId="164" fontId="18" fillId="3" borderId="49" xfId="5" applyFont="1" applyFill="1" applyBorder="1" applyAlignment="1">
      <alignment horizontal="center" vertical="center" wrapText="1"/>
    </xf>
    <xf numFmtId="164" fontId="18" fillId="3" borderId="50" xfId="5" applyFont="1" applyFill="1" applyBorder="1" applyAlignment="1">
      <alignment horizontal="center" vertical="center" wrapText="1"/>
    </xf>
    <xf numFmtId="0" fontId="36" fillId="3" borderId="51" xfId="1" applyFont="1" applyFill="1" applyBorder="1"/>
    <xf numFmtId="0" fontId="36" fillId="3" borderId="52" xfId="1" applyFont="1" applyFill="1" applyBorder="1" applyAlignment="1">
      <alignment horizontal="center"/>
    </xf>
    <xf numFmtId="164" fontId="36" fillId="3" borderId="0" xfId="5" applyFont="1" applyFill="1"/>
    <xf numFmtId="164" fontId="36" fillId="3" borderId="52" xfId="5" applyFont="1" applyFill="1" applyBorder="1"/>
    <xf numFmtId="164" fontId="36" fillId="3" borderId="20" xfId="5" applyFont="1" applyFill="1" applyBorder="1"/>
    <xf numFmtId="164" fontId="36" fillId="3" borderId="0" xfId="5" applyFont="1" applyFill="1" applyAlignment="1">
      <alignment horizontal="center"/>
    </xf>
    <xf numFmtId="164" fontId="36" fillId="3" borderId="18" xfId="5" applyFont="1" applyFill="1" applyBorder="1" applyAlignment="1">
      <alignment horizontal="center"/>
    </xf>
    <xf numFmtId="164" fontId="36" fillId="3" borderId="20" xfId="5" applyFont="1" applyFill="1" applyBorder="1" applyAlignment="1">
      <alignment horizontal="center"/>
    </xf>
    <xf numFmtId="0" fontId="36" fillId="3" borderId="53" xfId="1" applyFont="1" applyFill="1" applyBorder="1"/>
    <xf numFmtId="0" fontId="36" fillId="3" borderId="25" xfId="1" applyFont="1" applyFill="1" applyBorder="1" applyAlignment="1">
      <alignment horizontal="center"/>
    </xf>
    <xf numFmtId="164" fontId="36" fillId="3" borderId="42" xfId="5" applyFont="1" applyFill="1" applyBorder="1" applyAlignment="1">
      <alignment horizontal="center"/>
    </xf>
    <xf numFmtId="164" fontId="36" fillId="3" borderId="25" xfId="5" applyFont="1" applyFill="1" applyBorder="1" applyAlignment="1">
      <alignment horizontal="center"/>
    </xf>
    <xf numFmtId="164" fontId="36" fillId="3" borderId="54" xfId="5" applyFont="1" applyFill="1" applyBorder="1" applyAlignment="1">
      <alignment horizontal="center"/>
    </xf>
    <xf numFmtId="0" fontId="36" fillId="3" borderId="55" xfId="1" applyFont="1" applyFill="1" applyBorder="1"/>
    <xf numFmtId="164" fontId="36" fillId="3" borderId="56" xfId="5" applyFont="1" applyFill="1" applyBorder="1" applyAlignment="1">
      <alignment horizontal="center"/>
    </xf>
    <xf numFmtId="164" fontId="36" fillId="3" borderId="19" xfId="5" applyFont="1" applyFill="1" applyBorder="1" applyAlignment="1">
      <alignment horizontal="center"/>
    </xf>
    <xf numFmtId="0" fontId="36" fillId="3" borderId="36" xfId="1" applyFont="1" applyFill="1" applyBorder="1"/>
    <xf numFmtId="164" fontId="18" fillId="3" borderId="0" xfId="5" applyFont="1" applyFill="1" applyAlignment="1">
      <alignment horizontal="center"/>
    </xf>
    <xf numFmtId="164" fontId="18" fillId="3" borderId="18" xfId="5" applyFont="1" applyFill="1" applyBorder="1" applyAlignment="1">
      <alignment horizontal="center"/>
    </xf>
    <xf numFmtId="0" fontId="19" fillId="3" borderId="36" xfId="1" applyFont="1" applyFill="1" applyBorder="1"/>
    <xf numFmtId="164" fontId="19" fillId="3" borderId="37" xfId="5" applyFont="1" applyFill="1" applyBorder="1" applyAlignment="1">
      <alignment horizontal="center"/>
    </xf>
    <xf numFmtId="0" fontId="36" fillId="3" borderId="40" xfId="1" applyFont="1" applyFill="1" applyBorder="1"/>
    <xf numFmtId="0" fontId="36" fillId="3" borderId="19" xfId="1" applyFont="1" applyFill="1" applyBorder="1" applyAlignment="1">
      <alignment horizontal="center"/>
    </xf>
    <xf numFmtId="0" fontId="39" fillId="3" borderId="17" xfId="1" applyFont="1" applyFill="1" applyBorder="1" applyAlignment="1">
      <alignment wrapText="1"/>
    </xf>
    <xf numFmtId="164" fontId="39" fillId="3" borderId="20" xfId="5" applyFont="1" applyFill="1" applyBorder="1" applyAlignment="1">
      <alignment horizontal="center"/>
    </xf>
    <xf numFmtId="164" fontId="36" fillId="3" borderId="35" xfId="5" applyFont="1" applyFill="1" applyBorder="1" applyAlignment="1">
      <alignment horizontal="center"/>
    </xf>
    <xf numFmtId="0" fontId="18" fillId="3" borderId="57" xfId="1" applyFont="1" applyFill="1" applyBorder="1"/>
    <xf numFmtId="164" fontId="18" fillId="3" borderId="37" xfId="5" applyFont="1" applyFill="1" applyBorder="1" applyAlignment="1">
      <alignment horizontal="center"/>
    </xf>
    <xf numFmtId="0" fontId="18" fillId="3" borderId="58" xfId="1" applyFont="1" applyFill="1" applyBorder="1"/>
    <xf numFmtId="0" fontId="19" fillId="3" borderId="58" xfId="1" applyFont="1" applyFill="1" applyBorder="1" applyAlignment="1">
      <alignment horizontal="center"/>
    </xf>
    <xf numFmtId="164" fontId="36" fillId="3" borderId="58" xfId="5" applyFont="1" applyFill="1" applyBorder="1" applyAlignment="1">
      <alignment horizontal="center"/>
    </xf>
    <xf numFmtId="164" fontId="18" fillId="3" borderId="58" xfId="5" applyFont="1" applyFill="1" applyBorder="1" applyAlignment="1">
      <alignment horizontal="center"/>
    </xf>
    <xf numFmtId="0" fontId="47" fillId="3" borderId="0" xfId="1" applyFont="1" applyFill="1" applyAlignment="1">
      <alignment wrapText="1"/>
    </xf>
    <xf numFmtId="0" fontId="47" fillId="3" borderId="59" xfId="1" applyFont="1" applyFill="1" applyBorder="1" applyAlignment="1">
      <alignment horizontal="left" wrapText="1"/>
    </xf>
    <xf numFmtId="0" fontId="47" fillId="3" borderId="58" xfId="1" applyFont="1" applyFill="1" applyBorder="1" applyAlignment="1">
      <alignment horizontal="left" wrapText="1"/>
    </xf>
    <xf numFmtId="164" fontId="47" fillId="3" borderId="58" xfId="5" applyFont="1" applyFill="1" applyBorder="1" applyAlignment="1">
      <alignment horizontal="left" wrapText="1"/>
    </xf>
    <xf numFmtId="164" fontId="47" fillId="3" borderId="60" xfId="5" applyFont="1" applyFill="1" applyBorder="1" applyAlignment="1">
      <alignment wrapText="1"/>
    </xf>
    <xf numFmtId="0" fontId="36" fillId="3" borderId="0" xfId="1" applyFont="1" applyFill="1" applyAlignment="1">
      <alignment horizontal="left" wrapText="1"/>
    </xf>
    <xf numFmtId="0" fontId="36" fillId="3" borderId="24" xfId="1" applyFont="1" applyFill="1" applyBorder="1" applyAlignment="1">
      <alignment horizontal="left" wrapText="1"/>
    </xf>
    <xf numFmtId="0" fontId="25" fillId="3" borderId="0" xfId="1" applyFont="1" applyFill="1" applyAlignment="1">
      <alignment horizontal="center"/>
    </xf>
    <xf numFmtId="0" fontId="18" fillId="3" borderId="24" xfId="1" applyFont="1" applyFill="1" applyBorder="1"/>
    <xf numFmtId="0" fontId="36" fillId="3" borderId="0" xfId="1" quotePrefix="1" applyFont="1" applyFill="1" applyAlignment="1">
      <alignment horizontal="center"/>
    </xf>
    <xf numFmtId="164" fontId="36" fillId="3" borderId="0" xfId="5" applyFont="1" applyFill="1" applyBorder="1" applyAlignment="1">
      <alignment horizontal="center"/>
    </xf>
    <xf numFmtId="0" fontId="47" fillId="3" borderId="24" xfId="1" applyFont="1" applyFill="1" applyBorder="1" applyAlignment="1">
      <alignment horizontal="right"/>
    </xf>
    <xf numFmtId="0" fontId="47" fillId="3" borderId="0" xfId="1" applyFont="1" applyFill="1" applyAlignment="1">
      <alignment horizontal="left"/>
    </xf>
    <xf numFmtId="164" fontId="47" fillId="3" borderId="24" xfId="5" applyFont="1" applyFill="1" applyBorder="1" applyAlignment="1">
      <alignment horizontal="left"/>
    </xf>
    <xf numFmtId="164" fontId="47" fillId="3" borderId="37" xfId="5" applyFont="1" applyFill="1" applyBorder="1" applyAlignment="1">
      <alignment horizontal="center"/>
    </xf>
    <xf numFmtId="0" fontId="36" fillId="3" borderId="0" xfId="1" applyFont="1" applyFill="1" applyAlignment="1">
      <alignment horizontal="center"/>
    </xf>
    <xf numFmtId="164" fontId="36" fillId="3" borderId="35" xfId="5" applyFont="1" applyFill="1" applyBorder="1"/>
    <xf numFmtId="164" fontId="36" fillId="3" borderId="0" xfId="5" applyFont="1" applyFill="1" applyBorder="1"/>
    <xf numFmtId="164" fontId="47" fillId="3" borderId="35" xfId="5" applyFont="1" applyFill="1" applyBorder="1" applyAlignment="1">
      <alignment horizontal="center"/>
    </xf>
    <xf numFmtId="0" fontId="36" fillId="3" borderId="0" xfId="1" applyFont="1" applyFill="1" applyAlignment="1">
      <alignment horizontal="left"/>
    </xf>
    <xf numFmtId="164" fontId="36" fillId="3" borderId="0" xfId="5" applyFont="1" applyFill="1" applyAlignment="1">
      <alignment horizontal="right"/>
    </xf>
    <xf numFmtId="164" fontId="36" fillId="3" borderId="41" xfId="5" applyFont="1" applyFill="1" applyBorder="1"/>
    <xf numFmtId="0" fontId="21" fillId="3" borderId="0" xfId="6" applyFill="1"/>
    <xf numFmtId="0" fontId="21" fillId="3" borderId="61" xfId="6" applyFill="1" applyBorder="1"/>
    <xf numFmtId="0" fontId="21" fillId="3" borderId="33" xfId="6" applyFill="1" applyBorder="1"/>
    <xf numFmtId="164" fontId="21" fillId="3" borderId="33" xfId="5" applyFont="1" applyFill="1" applyBorder="1"/>
    <xf numFmtId="164" fontId="21" fillId="3" borderId="31" xfId="5" applyFont="1" applyFill="1" applyBorder="1"/>
    <xf numFmtId="0" fontId="53" fillId="3" borderId="0" xfId="1" quotePrefix="1" applyFont="1" applyFill="1" applyAlignment="1">
      <alignment horizontal="right" vertical="center"/>
    </xf>
    <xf numFmtId="0" fontId="36" fillId="3" borderId="0" xfId="1" applyFont="1" applyFill="1" applyAlignment="1">
      <alignment vertical="center" wrapText="1"/>
    </xf>
    <xf numFmtId="0" fontId="3" fillId="3" borderId="0" xfId="1" applyFill="1" applyAlignment="1">
      <alignment horizontal="left"/>
    </xf>
    <xf numFmtId="0" fontId="54" fillId="3" borderId="0" xfId="1" applyFont="1" applyFill="1" applyAlignment="1">
      <alignment horizontal="right" vertical="center"/>
    </xf>
    <xf numFmtId="0" fontId="55" fillId="3" borderId="0" xfId="1" applyFont="1" applyFill="1" applyAlignment="1">
      <alignment horizontal="left" vertical="center"/>
    </xf>
    <xf numFmtId="0" fontId="55" fillId="3" borderId="51" xfId="1" applyFont="1" applyFill="1" applyBorder="1" applyAlignment="1">
      <alignment horizontal="center" vertical="center" wrapText="1"/>
    </xf>
    <xf numFmtId="0" fontId="55" fillId="3" borderId="62" xfId="1" applyFont="1" applyFill="1" applyBorder="1" applyAlignment="1">
      <alignment horizontal="center" vertical="center" wrapText="1"/>
    </xf>
    <xf numFmtId="0" fontId="55" fillId="3" borderId="63" xfId="1" applyFont="1" applyFill="1" applyBorder="1" applyAlignment="1">
      <alignment horizontal="center" vertical="center" wrapText="1"/>
    </xf>
    <xf numFmtId="0" fontId="57" fillId="3" borderId="63" xfId="1" applyFont="1" applyFill="1" applyBorder="1" applyAlignment="1">
      <alignment horizontal="center" vertical="center" wrapText="1"/>
    </xf>
    <xf numFmtId="0" fontId="61" fillId="3" borderId="59" xfId="1" applyFont="1" applyFill="1" applyBorder="1" applyAlignment="1">
      <alignment horizontal="left" vertical="center"/>
    </xf>
    <xf numFmtId="0" fontId="61" fillId="3" borderId="64" xfId="1" applyFont="1" applyFill="1" applyBorder="1" applyAlignment="1">
      <alignment horizontal="left" vertical="center"/>
    </xf>
    <xf numFmtId="0" fontId="62" fillId="3" borderId="60" xfId="1" applyFont="1" applyFill="1" applyBorder="1" applyAlignment="1">
      <alignment horizontal="center" vertical="center"/>
    </xf>
    <xf numFmtId="0" fontId="62" fillId="3" borderId="60" xfId="1" applyFont="1" applyFill="1" applyBorder="1" applyAlignment="1">
      <alignment horizontal="center" vertical="center" wrapText="1"/>
    </xf>
    <xf numFmtId="0" fontId="61" fillId="3" borderId="65" xfId="1" applyFont="1" applyFill="1" applyBorder="1" applyAlignment="1">
      <alignment horizontal="left" vertical="center"/>
    </xf>
    <xf numFmtId="164" fontId="61" fillId="3" borderId="45" xfId="5" applyFont="1" applyFill="1" applyBorder="1" applyAlignment="1">
      <alignment vertical="center"/>
    </xf>
    <xf numFmtId="164" fontId="61" fillId="3" borderId="20" xfId="5" applyFont="1" applyFill="1" applyBorder="1" applyAlignment="1">
      <alignment horizontal="center" vertical="center"/>
    </xf>
    <xf numFmtId="0" fontId="61" fillId="3" borderId="24" xfId="1" applyFont="1" applyFill="1" applyBorder="1" applyAlignment="1">
      <alignment horizontal="left" vertical="center"/>
    </xf>
    <xf numFmtId="164" fontId="61" fillId="3" borderId="66" xfId="5" applyFont="1" applyFill="1" applyBorder="1" applyAlignment="1">
      <alignment vertical="center"/>
    </xf>
    <xf numFmtId="164" fontId="61" fillId="3" borderId="67" xfId="5" applyFont="1" applyFill="1" applyBorder="1" applyAlignment="1">
      <alignment vertical="center"/>
    </xf>
    <xf numFmtId="164" fontId="61" fillId="3" borderId="20" xfId="5" applyFont="1" applyFill="1" applyBorder="1" applyAlignment="1">
      <alignment vertical="center"/>
    </xf>
    <xf numFmtId="0" fontId="61" fillId="3" borderId="68" xfId="1" applyFont="1" applyFill="1" applyBorder="1" applyAlignment="1">
      <alignment horizontal="left" vertical="center"/>
    </xf>
    <xf numFmtId="164" fontId="61" fillId="3" borderId="69" xfId="5" applyFont="1" applyFill="1" applyBorder="1" applyAlignment="1">
      <alignment vertical="center"/>
    </xf>
    <xf numFmtId="164" fontId="61" fillId="3" borderId="64" xfId="5" applyFont="1" applyFill="1" applyBorder="1" applyAlignment="1">
      <alignment vertical="center"/>
    </xf>
    <xf numFmtId="164" fontId="61" fillId="0" borderId="66" xfId="5" applyFont="1" applyBorder="1" applyAlignment="1">
      <alignment vertical="center"/>
    </xf>
    <xf numFmtId="166" fontId="61" fillId="0" borderId="66" xfId="5" applyNumberFormat="1" applyFont="1" applyBorder="1" applyAlignment="1">
      <alignment vertical="center"/>
    </xf>
    <xf numFmtId="4" fontId="63" fillId="3" borderId="67" xfId="5" applyNumberFormat="1" applyFont="1" applyFill="1" applyBorder="1" applyAlignment="1">
      <alignment vertical="center"/>
    </xf>
    <xf numFmtId="164" fontId="64" fillId="3" borderId="20" xfId="5" applyFont="1" applyFill="1" applyBorder="1" applyAlignment="1">
      <alignment vertical="center"/>
    </xf>
    <xf numFmtId="4" fontId="61" fillId="3" borderId="20" xfId="5" applyNumberFormat="1" applyFont="1" applyFill="1" applyBorder="1" applyAlignment="1">
      <alignment horizontal="right" vertical="center"/>
    </xf>
    <xf numFmtId="164" fontId="61" fillId="0" borderId="67" xfId="5" applyFont="1" applyBorder="1" applyAlignment="1">
      <alignment vertical="center"/>
    </xf>
    <xf numFmtId="167" fontId="61" fillId="3" borderId="66" xfId="5" applyNumberFormat="1" applyFont="1" applyFill="1" applyBorder="1" applyAlignment="1">
      <alignment vertical="center"/>
    </xf>
    <xf numFmtId="167" fontId="61" fillId="3" borderId="67" xfId="5" applyNumberFormat="1" applyFont="1" applyFill="1" applyBorder="1" applyAlignment="1">
      <alignment vertical="center"/>
    </xf>
    <xf numFmtId="164" fontId="61" fillId="3" borderId="70" xfId="5" applyFont="1" applyFill="1" applyBorder="1" applyAlignment="1">
      <alignment vertical="center"/>
    </xf>
    <xf numFmtId="167" fontId="61" fillId="3" borderId="20" xfId="5" applyNumberFormat="1" applyFont="1" applyFill="1" applyBorder="1" applyAlignment="1">
      <alignment horizontal="center" vertical="center"/>
    </xf>
    <xf numFmtId="4" fontId="61" fillId="3" borderId="69" xfId="5" applyNumberFormat="1" applyFont="1" applyFill="1" applyBorder="1" applyAlignment="1">
      <alignment vertical="center"/>
    </xf>
    <xf numFmtId="4" fontId="61" fillId="3" borderId="64" xfId="5" applyNumberFormat="1" applyFont="1" applyFill="1" applyBorder="1" applyAlignment="1">
      <alignment vertical="center"/>
    </xf>
    <xf numFmtId="167" fontId="61" fillId="3" borderId="45" xfId="5" applyNumberFormat="1" applyFont="1" applyFill="1" applyBorder="1" applyAlignment="1">
      <alignment vertical="center"/>
    </xf>
    <xf numFmtId="167" fontId="3" fillId="3" borderId="34" xfId="5" applyNumberFormat="1" applyFont="1" applyFill="1" applyBorder="1" applyAlignment="1">
      <alignment horizontal="center"/>
    </xf>
    <xf numFmtId="0" fontId="68" fillId="3" borderId="24" xfId="1" applyFont="1" applyFill="1" applyBorder="1"/>
    <xf numFmtId="4" fontId="61" fillId="3" borderId="66" xfId="5" applyNumberFormat="1" applyFont="1" applyFill="1" applyBorder="1" applyAlignment="1">
      <alignment horizontal="right" vertical="center"/>
    </xf>
    <xf numFmtId="4" fontId="61" fillId="3" borderId="67" xfId="5" applyNumberFormat="1" applyFont="1" applyFill="1" applyBorder="1" applyAlignment="1">
      <alignment horizontal="right" vertical="center"/>
    </xf>
    <xf numFmtId="4" fontId="61" fillId="3" borderId="0" xfId="5" applyNumberFormat="1" applyFont="1" applyFill="1" applyAlignment="1">
      <alignment horizontal="right" vertical="center"/>
    </xf>
    <xf numFmtId="4" fontId="3" fillId="3" borderId="35" xfId="5" applyNumberFormat="1" applyFont="1" applyFill="1" applyBorder="1" applyAlignment="1">
      <alignment horizontal="right"/>
    </xf>
    <xf numFmtId="4" fontId="61" fillId="3" borderId="69" xfId="5" applyNumberFormat="1" applyFont="1" applyFill="1" applyBorder="1" applyAlignment="1">
      <alignment horizontal="right" vertical="center"/>
    </xf>
    <xf numFmtId="4" fontId="61" fillId="3" borderId="64" xfId="5" applyNumberFormat="1" applyFont="1" applyFill="1" applyBorder="1" applyAlignment="1">
      <alignment horizontal="right" vertical="center"/>
    </xf>
    <xf numFmtId="4" fontId="61" fillId="3" borderId="66" xfId="5" applyNumberFormat="1" applyFont="1" applyFill="1" applyBorder="1" applyAlignment="1">
      <alignment vertical="center"/>
    </xf>
    <xf numFmtId="4" fontId="61" fillId="3" borderId="67" xfId="5" applyNumberFormat="1" applyFont="1" applyFill="1" applyBorder="1" applyAlignment="1">
      <alignment vertical="center"/>
    </xf>
    <xf numFmtId="4" fontId="61" fillId="3" borderId="20" xfId="5" applyNumberFormat="1" applyFont="1" applyFill="1" applyBorder="1" applyAlignment="1">
      <alignment vertical="center"/>
    </xf>
    <xf numFmtId="0" fontId="61" fillId="0" borderId="65" xfId="1" applyFont="1" applyBorder="1" applyAlignment="1">
      <alignment horizontal="left" vertical="center"/>
    </xf>
    <xf numFmtId="0" fontId="61" fillId="0" borderId="24" xfId="1" applyFont="1" applyBorder="1" applyAlignment="1">
      <alignment vertical="center" wrapText="1"/>
    </xf>
    <xf numFmtId="166" fontId="61" fillId="0" borderId="67" xfId="5" applyNumberFormat="1" applyFont="1" applyBorder="1" applyAlignment="1">
      <alignment vertical="center"/>
    </xf>
    <xf numFmtId="4" fontId="61" fillId="3" borderId="71" xfId="5" applyNumberFormat="1" applyFont="1" applyFill="1" applyBorder="1" applyAlignment="1">
      <alignment vertical="center"/>
    </xf>
    <xf numFmtId="4" fontId="61" fillId="3" borderId="72" xfId="5" applyNumberFormat="1" applyFont="1" applyFill="1" applyBorder="1" applyAlignment="1">
      <alignment vertical="center"/>
    </xf>
    <xf numFmtId="0" fontId="61" fillId="0" borderId="73" xfId="1" applyFont="1" applyBorder="1" applyAlignment="1">
      <alignment vertical="center" wrapText="1"/>
    </xf>
    <xf numFmtId="0" fontId="61" fillId="5" borderId="73" xfId="1" applyFont="1" applyFill="1" applyBorder="1" applyAlignment="1">
      <alignment vertical="center" wrapText="1"/>
    </xf>
    <xf numFmtId="0" fontId="61" fillId="3" borderId="74" xfId="1" applyFont="1" applyFill="1" applyBorder="1" applyAlignment="1">
      <alignment horizontal="left" vertical="center"/>
    </xf>
    <xf numFmtId="4" fontId="61" fillId="3" borderId="75" xfId="5" applyNumberFormat="1" applyFont="1" applyFill="1" applyBorder="1" applyAlignment="1">
      <alignment vertical="center"/>
    </xf>
    <xf numFmtId="4" fontId="61" fillId="3" borderId="76" xfId="5" applyNumberFormat="1" applyFont="1" applyFill="1" applyBorder="1" applyAlignment="1">
      <alignment vertical="center"/>
    </xf>
    <xf numFmtId="4" fontId="61" fillId="3" borderId="70" xfId="5" applyNumberFormat="1" applyFont="1" applyFill="1" applyBorder="1" applyAlignment="1">
      <alignment vertical="center"/>
    </xf>
    <xf numFmtId="0" fontId="55" fillId="3" borderId="59" xfId="1" applyFont="1" applyFill="1" applyBorder="1" applyAlignment="1">
      <alignment horizontal="left" vertical="center"/>
    </xf>
    <xf numFmtId="0" fontId="55" fillId="3" borderId="0" xfId="1" quotePrefix="1" applyFont="1" applyFill="1" applyAlignment="1">
      <alignment horizontal="left" vertical="center"/>
    </xf>
    <xf numFmtId="0" fontId="61" fillId="3" borderId="0" xfId="1" applyFont="1" applyFill="1" applyAlignment="1">
      <alignment vertical="center"/>
    </xf>
    <xf numFmtId="0" fontId="72" fillId="3" borderId="0" xfId="1" applyFont="1" applyFill="1" applyAlignment="1">
      <alignment horizontal="left"/>
    </xf>
    <xf numFmtId="0" fontId="72" fillId="3" borderId="0" xfId="1" applyFont="1" applyFill="1"/>
    <xf numFmtId="0" fontId="73" fillId="3" borderId="0" xfId="1" applyFont="1" applyFill="1" applyAlignment="1">
      <alignment vertical="center"/>
    </xf>
    <xf numFmtId="0" fontId="73" fillId="3" borderId="51" xfId="1" applyFont="1" applyFill="1" applyBorder="1" applyAlignment="1">
      <alignment horizontal="center" vertical="center" wrapText="1"/>
    </xf>
    <xf numFmtId="0" fontId="73" fillId="3" borderId="62" xfId="1" applyFont="1" applyFill="1" applyBorder="1" applyAlignment="1">
      <alignment horizontal="center" vertical="center" wrapText="1"/>
    </xf>
    <xf numFmtId="0" fontId="73" fillId="3" borderId="63" xfId="1" applyFont="1" applyFill="1" applyBorder="1" applyAlignment="1">
      <alignment horizontal="center" vertical="center" wrapText="1"/>
    </xf>
    <xf numFmtId="0" fontId="75" fillId="3" borderId="77" xfId="1" applyFont="1" applyFill="1" applyBorder="1" applyAlignment="1">
      <alignment horizontal="left" vertical="center"/>
    </xf>
    <xf numFmtId="0" fontId="75" fillId="3" borderId="78" xfId="1" applyFont="1" applyFill="1" applyBorder="1" applyAlignment="1">
      <alignment horizontal="left" vertical="center"/>
    </xf>
    <xf numFmtId="0" fontId="76" fillId="3" borderId="78" xfId="1" applyFont="1" applyFill="1" applyBorder="1" applyAlignment="1">
      <alignment horizontal="center" vertical="center"/>
    </xf>
    <xf numFmtId="0" fontId="76" fillId="3" borderId="78" xfId="1" applyFont="1" applyFill="1" applyBorder="1" applyAlignment="1">
      <alignment horizontal="center" vertical="center" wrapText="1"/>
    </xf>
    <xf numFmtId="0" fontId="77" fillId="3" borderId="51" xfId="1" applyFont="1" applyFill="1" applyBorder="1" applyAlignment="1">
      <alignment vertical="center"/>
    </xf>
    <xf numFmtId="0" fontId="77" fillId="3" borderId="45" xfId="1" applyFont="1" applyFill="1" applyBorder="1" applyAlignment="1">
      <alignment vertical="center"/>
    </xf>
    <xf numFmtId="0" fontId="75" fillId="3" borderId="0" xfId="1" applyFont="1" applyFill="1" applyAlignment="1">
      <alignment horizontal="left" vertical="center"/>
    </xf>
    <xf numFmtId="0" fontId="75" fillId="3" borderId="20" xfId="1" applyFont="1" applyFill="1" applyBorder="1" applyAlignment="1">
      <alignment horizontal="left" vertical="center"/>
    </xf>
    <xf numFmtId="0" fontId="75" fillId="3" borderId="66" xfId="1" applyFont="1" applyFill="1" applyBorder="1" applyAlignment="1">
      <alignment horizontal="left" vertical="center"/>
    </xf>
    <xf numFmtId="0" fontId="75" fillId="3" borderId="67" xfId="1" applyFont="1" applyFill="1" applyBorder="1" applyAlignment="1">
      <alignment horizontal="left" vertical="center" wrapText="1"/>
    </xf>
    <xf numFmtId="0" fontId="75" fillId="3" borderId="67" xfId="1" applyFont="1" applyFill="1" applyBorder="1" applyAlignment="1">
      <alignment horizontal="left" vertical="center"/>
    </xf>
    <xf numFmtId="0" fontId="75" fillId="3" borderId="0" xfId="1" applyFont="1" applyFill="1" applyAlignment="1">
      <alignment horizontal="left" vertical="center" wrapText="1"/>
    </xf>
    <xf numFmtId="0" fontId="75" fillId="3" borderId="66" xfId="1" applyFont="1" applyFill="1" applyBorder="1" applyAlignment="1">
      <alignment horizontal="center" vertical="center"/>
    </xf>
    <xf numFmtId="0" fontId="75" fillId="3" borderId="67" xfId="1" applyFont="1" applyFill="1" applyBorder="1" applyAlignment="1">
      <alignment horizontal="center" vertical="center"/>
    </xf>
    <xf numFmtId="0" fontId="75" fillId="3" borderId="0" xfId="1" applyFont="1" applyFill="1" applyAlignment="1">
      <alignment horizontal="center" vertical="center"/>
    </xf>
    <xf numFmtId="0" fontId="75" fillId="3" borderId="65" xfId="1" applyFont="1" applyFill="1" applyBorder="1" applyAlignment="1">
      <alignment horizontal="center" vertical="center"/>
    </xf>
    <xf numFmtId="0" fontId="75" fillId="3" borderId="72" xfId="1" applyFont="1" applyFill="1" applyBorder="1" applyAlignment="1">
      <alignment horizontal="center" vertical="center"/>
    </xf>
    <xf numFmtId="0" fontId="78" fillId="3" borderId="67" xfId="1" applyFont="1" applyFill="1" applyBorder="1" applyAlignment="1">
      <alignment horizontal="left" vertical="center"/>
    </xf>
    <xf numFmtId="164" fontId="75" fillId="3" borderId="66" xfId="5" applyFont="1" applyFill="1" applyBorder="1" applyAlignment="1">
      <alignment horizontal="center" vertical="center"/>
    </xf>
    <xf numFmtId="164" fontId="75" fillId="3" borderId="67" xfId="5" applyFont="1" applyFill="1" applyBorder="1" applyAlignment="1">
      <alignment horizontal="center" vertical="center"/>
    </xf>
    <xf numFmtId="164" fontId="75" fillId="3" borderId="0" xfId="5" applyFont="1" applyFill="1" applyAlignment="1">
      <alignment horizontal="center" vertical="center"/>
    </xf>
    <xf numFmtId="164" fontId="75" fillId="3" borderId="65" xfId="5" applyFont="1" applyFill="1" applyBorder="1" applyAlignment="1">
      <alignment horizontal="center" vertical="center"/>
    </xf>
    <xf numFmtId="164" fontId="75" fillId="3" borderId="72" xfId="5" applyFont="1" applyFill="1" applyBorder="1" applyAlignment="1">
      <alignment horizontal="center" vertical="center"/>
    </xf>
    <xf numFmtId="0" fontId="73" fillId="3" borderId="58" xfId="1" applyFont="1" applyFill="1" applyBorder="1" applyAlignment="1">
      <alignment horizontal="left" vertical="center"/>
    </xf>
    <xf numFmtId="0" fontId="73" fillId="3" borderId="60" xfId="1" applyFont="1" applyFill="1" applyBorder="1" applyAlignment="1">
      <alignment horizontal="left" vertical="center"/>
    </xf>
    <xf numFmtId="164" fontId="73" fillId="3" borderId="79" xfId="5" applyFont="1" applyFill="1" applyBorder="1" applyAlignment="1">
      <alignment horizontal="center" vertical="center"/>
    </xf>
    <xf numFmtId="0" fontId="75" fillId="3" borderId="20" xfId="1" applyFont="1" applyFill="1" applyBorder="1" applyAlignment="1">
      <alignment horizontal="center" vertical="center"/>
    </xf>
    <xf numFmtId="0" fontId="75" fillId="3" borderId="66" xfId="1" applyFont="1" applyFill="1" applyBorder="1" applyAlignment="1">
      <alignment horizontal="left" vertical="center" wrapText="1"/>
    </xf>
    <xf numFmtId="0" fontId="75" fillId="3" borderId="71" xfId="1" applyFont="1" applyFill="1" applyBorder="1" applyAlignment="1">
      <alignment horizontal="left" vertical="center" wrapText="1"/>
    </xf>
    <xf numFmtId="0" fontId="75" fillId="3" borderId="75" xfId="1" applyFont="1" applyFill="1" applyBorder="1" applyAlignment="1">
      <alignment horizontal="left" vertical="center"/>
    </xf>
    <xf numFmtId="0" fontId="75" fillId="3" borderId="80" xfId="1" applyFont="1" applyFill="1" applyBorder="1" applyAlignment="1">
      <alignment horizontal="left" vertical="center"/>
    </xf>
    <xf numFmtId="164" fontId="75" fillId="3" borderId="20" xfId="5" applyFont="1" applyFill="1" applyBorder="1" applyAlignment="1">
      <alignment horizontal="center" vertical="center"/>
    </xf>
    <xf numFmtId="164" fontId="75" fillId="3" borderId="71" xfId="5" applyFont="1" applyFill="1" applyBorder="1" applyAlignment="1">
      <alignment horizontal="center" vertical="center"/>
    </xf>
    <xf numFmtId="164" fontId="73" fillId="3" borderId="80" xfId="5" applyFont="1" applyFill="1" applyBorder="1" applyAlignment="1">
      <alignment horizontal="center" vertical="center"/>
    </xf>
    <xf numFmtId="43" fontId="72" fillId="3" borderId="0" xfId="1" applyNumberFormat="1" applyFont="1" applyFill="1"/>
    <xf numFmtId="0" fontId="73" fillId="3" borderId="45" xfId="1" applyFont="1" applyFill="1" applyBorder="1" applyAlignment="1">
      <alignment horizontal="left" vertical="center"/>
    </xf>
    <xf numFmtId="0" fontId="75" fillId="3" borderId="45" xfId="1" applyFont="1" applyFill="1" applyBorder="1" applyAlignment="1">
      <alignment horizontal="center" vertical="center"/>
    </xf>
    <xf numFmtId="0" fontId="73" fillId="3" borderId="45" xfId="1" applyFont="1" applyFill="1" applyBorder="1" applyAlignment="1">
      <alignment horizontal="center"/>
    </xf>
    <xf numFmtId="0" fontId="75" fillId="3" borderId="58" xfId="1" applyFont="1" applyFill="1" applyBorder="1" applyAlignment="1">
      <alignment horizontal="center" vertical="center"/>
    </xf>
    <xf numFmtId="0" fontId="75" fillId="3" borderId="13" xfId="1" applyFont="1" applyFill="1" applyBorder="1" applyAlignment="1">
      <alignment vertical="center"/>
    </xf>
    <xf numFmtId="0" fontId="75" fillId="3" borderId="15" xfId="1" applyFont="1" applyFill="1" applyBorder="1" applyAlignment="1">
      <alignment vertical="center"/>
    </xf>
    <xf numFmtId="0" fontId="75" fillId="3" borderId="46" xfId="1" applyFont="1" applyFill="1" applyBorder="1" applyAlignment="1">
      <alignment vertical="center"/>
    </xf>
    <xf numFmtId="0" fontId="75" fillId="3" borderId="82" xfId="1" applyFont="1" applyFill="1" applyBorder="1" applyAlignment="1">
      <alignment vertical="center"/>
    </xf>
    <xf numFmtId="0" fontId="75" fillId="3" borderId="14" xfId="1" applyFont="1" applyFill="1" applyBorder="1" applyAlignment="1">
      <alignment horizontal="center" vertical="center"/>
    </xf>
    <xf numFmtId="0" fontId="75" fillId="3" borderId="16" xfId="1" applyFont="1" applyFill="1" applyBorder="1" applyAlignment="1">
      <alignment horizontal="center" vertical="center"/>
    </xf>
    <xf numFmtId="0" fontId="75" fillId="3" borderId="36" xfId="1" applyFont="1" applyFill="1" applyBorder="1" applyAlignment="1">
      <alignment vertical="center"/>
    </xf>
    <xf numFmtId="0" fontId="75" fillId="3" borderId="27" xfId="1" applyFont="1" applyFill="1" applyBorder="1" applyAlignment="1">
      <alignment vertical="center"/>
    </xf>
    <xf numFmtId="0" fontId="75" fillId="3" borderId="27" xfId="1" applyFont="1" applyFill="1" applyBorder="1" applyAlignment="1">
      <alignment horizontal="left" vertical="center"/>
    </xf>
    <xf numFmtId="0" fontId="75" fillId="3" borderId="27" xfId="1" applyFont="1" applyFill="1" applyBorder="1" applyAlignment="1">
      <alignment horizontal="center" vertical="center"/>
    </xf>
    <xf numFmtId="0" fontId="75" fillId="3" borderId="37" xfId="1" applyFont="1" applyFill="1" applyBorder="1" applyAlignment="1">
      <alignment horizontal="center" vertical="center"/>
    </xf>
    <xf numFmtId="0" fontId="75" fillId="3" borderId="57" xfId="1" applyFont="1" applyFill="1" applyBorder="1" applyAlignment="1">
      <alignment vertical="center"/>
    </xf>
    <xf numFmtId="0" fontId="75" fillId="3" borderId="85" xfId="1" applyFont="1" applyFill="1" applyBorder="1" applyAlignment="1">
      <alignment vertical="center"/>
    </xf>
    <xf numFmtId="0" fontId="75" fillId="3" borderId="86" xfId="1" applyFont="1" applyFill="1" applyBorder="1" applyAlignment="1">
      <alignment vertical="center"/>
    </xf>
    <xf numFmtId="0" fontId="75" fillId="3" borderId="49" xfId="1" applyFont="1" applyFill="1" applyBorder="1" applyAlignment="1">
      <alignment horizontal="center" vertical="center"/>
    </xf>
    <xf numFmtId="0" fontId="75" fillId="3" borderId="50" xfId="1" applyFont="1" applyFill="1" applyBorder="1" applyAlignment="1">
      <alignment horizontal="center" vertical="center"/>
    </xf>
    <xf numFmtId="164" fontId="73" fillId="3" borderId="88" xfId="5" applyFont="1" applyFill="1" applyBorder="1" applyAlignment="1">
      <alignment horizontal="center" vertical="center"/>
    </xf>
    <xf numFmtId="164" fontId="73" fillId="3" borderId="89" xfId="5" applyFont="1" applyFill="1" applyBorder="1" applyAlignment="1">
      <alignment horizontal="center" vertical="center"/>
    </xf>
    <xf numFmtId="164" fontId="75" fillId="3" borderId="14" xfId="5" applyFont="1" applyFill="1" applyBorder="1" applyAlignment="1">
      <alignment horizontal="center" vertical="center"/>
    </xf>
    <xf numFmtId="164" fontId="75" fillId="3" borderId="16" xfId="5" applyFont="1" applyFill="1" applyBorder="1" applyAlignment="1">
      <alignment horizontal="center" vertical="center"/>
    </xf>
    <xf numFmtId="164" fontId="75" fillId="3" borderId="27" xfId="5" applyFont="1" applyFill="1" applyBorder="1" applyAlignment="1">
      <alignment horizontal="center" vertical="center"/>
    </xf>
    <xf numFmtId="164" fontId="75" fillId="3" borderId="37" xfId="5" applyFont="1" applyFill="1" applyBorder="1" applyAlignment="1">
      <alignment horizontal="center" vertical="center"/>
    </xf>
    <xf numFmtId="164" fontId="75" fillId="3" borderId="49" xfId="5" applyFont="1" applyFill="1" applyBorder="1" applyAlignment="1">
      <alignment horizontal="center" vertical="center"/>
    </xf>
    <xf numFmtId="164" fontId="75" fillId="3" borderId="50" xfId="5" applyFont="1" applyFill="1" applyBorder="1" applyAlignment="1">
      <alignment horizontal="center" vertical="center"/>
    </xf>
    <xf numFmtId="0" fontId="73" fillId="3" borderId="0" xfId="1" quotePrefix="1" applyFont="1" applyFill="1" applyAlignment="1">
      <alignment horizontal="left" vertical="center"/>
    </xf>
    <xf numFmtId="0" fontId="79" fillId="3" borderId="0" xfId="1" applyFont="1" applyFill="1"/>
    <xf numFmtId="0" fontId="76" fillId="3" borderId="0" xfId="1" applyFont="1" applyFill="1" applyAlignment="1">
      <alignment vertical="center"/>
    </xf>
    <xf numFmtId="0" fontId="81" fillId="3" borderId="0" xfId="1" applyFont="1" applyFill="1" applyAlignment="1">
      <alignment vertical="center"/>
    </xf>
    <xf numFmtId="0" fontId="82" fillId="3" borderId="0" xfId="1" applyFont="1" applyFill="1" applyAlignment="1">
      <alignment horizontal="left"/>
    </xf>
    <xf numFmtId="0" fontId="82" fillId="3" borderId="0" xfId="1" applyFont="1" applyFill="1"/>
    <xf numFmtId="0" fontId="83" fillId="3" borderId="0" xfId="1" applyFont="1" applyFill="1" applyAlignment="1">
      <alignment vertical="center"/>
    </xf>
    <xf numFmtId="0" fontId="84" fillId="3" borderId="62" xfId="1" applyFont="1" applyFill="1" applyBorder="1" applyAlignment="1">
      <alignment horizontal="center" vertical="center" wrapText="1"/>
    </xf>
    <xf numFmtId="0" fontId="85" fillId="3" borderId="62" xfId="1" applyFont="1" applyFill="1" applyBorder="1" applyAlignment="1">
      <alignment horizontal="center" vertical="center" wrapText="1"/>
    </xf>
    <xf numFmtId="0" fontId="85" fillId="3" borderId="63" xfId="1" applyFont="1" applyFill="1" applyBorder="1" applyAlignment="1">
      <alignment horizontal="center" vertical="center" wrapText="1"/>
    </xf>
    <xf numFmtId="0" fontId="82" fillId="3" borderId="77" xfId="1" applyFont="1" applyFill="1" applyBorder="1" applyAlignment="1">
      <alignment vertical="center"/>
    </xf>
    <xf numFmtId="0" fontId="82" fillId="3" borderId="78" xfId="1" applyFont="1" applyFill="1" applyBorder="1" applyAlignment="1">
      <alignment vertical="center"/>
    </xf>
    <xf numFmtId="0" fontId="88" fillId="3" borderId="78" xfId="1" applyFont="1" applyFill="1" applyBorder="1" applyAlignment="1">
      <alignment horizontal="center" vertical="center"/>
    </xf>
    <xf numFmtId="0" fontId="89" fillId="3" borderId="78" xfId="1" applyFont="1" applyFill="1" applyBorder="1" applyAlignment="1">
      <alignment horizontal="center" vertical="center" wrapText="1"/>
    </xf>
    <xf numFmtId="0" fontId="91" fillId="3" borderId="90" xfId="1" applyFont="1" applyFill="1" applyBorder="1" applyAlignment="1">
      <alignment horizontal="left" vertical="center"/>
    </xf>
    <xf numFmtId="0" fontId="91" fillId="3" borderId="67" xfId="1" applyFont="1" applyFill="1" applyBorder="1" applyAlignment="1">
      <alignment horizontal="left" vertical="center"/>
    </xf>
    <xf numFmtId="0" fontId="91" fillId="3" borderId="0" xfId="1" applyFont="1" applyFill="1" applyAlignment="1">
      <alignment horizontal="left" vertical="center"/>
    </xf>
    <xf numFmtId="0" fontId="91" fillId="3" borderId="66" xfId="1" applyFont="1" applyFill="1" applyBorder="1" applyAlignment="1">
      <alignment horizontal="center" vertical="center"/>
    </xf>
    <xf numFmtId="0" fontId="91" fillId="3" borderId="65" xfId="1" applyFont="1" applyFill="1" applyBorder="1" applyAlignment="1">
      <alignment horizontal="left" vertical="center"/>
    </xf>
    <xf numFmtId="0" fontId="91" fillId="3" borderId="72" xfId="1" applyFont="1" applyFill="1" applyBorder="1" applyAlignment="1">
      <alignment horizontal="center" vertical="center"/>
    </xf>
    <xf numFmtId="0" fontId="92" fillId="3" borderId="66" xfId="1" applyFont="1" applyFill="1" applyBorder="1" applyAlignment="1">
      <alignment horizontal="left" vertical="center"/>
    </xf>
    <xf numFmtId="0" fontId="92" fillId="3" borderId="71" xfId="1" applyFont="1" applyFill="1" applyBorder="1" applyAlignment="1">
      <alignment horizontal="left" vertical="center" wrapText="1"/>
    </xf>
    <xf numFmtId="0" fontId="92" fillId="3" borderId="67" xfId="1" applyFont="1" applyFill="1" applyBorder="1" applyAlignment="1">
      <alignment horizontal="left" vertical="center"/>
    </xf>
    <xf numFmtId="0" fontId="92" fillId="3" borderId="0" xfId="1" applyFont="1" applyFill="1" applyAlignment="1">
      <alignment horizontal="left" vertical="center" wrapText="1"/>
    </xf>
    <xf numFmtId="164" fontId="75" fillId="3" borderId="66" xfId="5" applyFont="1" applyFill="1" applyBorder="1" applyAlignment="1">
      <alignment horizontal="left" vertical="center"/>
    </xf>
    <xf numFmtId="164" fontId="75" fillId="3" borderId="67" xfId="5" applyFont="1" applyFill="1" applyBorder="1" applyAlignment="1">
      <alignment horizontal="left" vertical="center"/>
    </xf>
    <xf numFmtId="164" fontId="75" fillId="3" borderId="0" xfId="5" applyFont="1" applyFill="1" applyAlignment="1">
      <alignment horizontal="left" vertical="center"/>
    </xf>
    <xf numFmtId="164" fontId="75" fillId="3" borderId="65" xfId="5" applyFont="1" applyFill="1" applyBorder="1" applyAlignment="1">
      <alignment horizontal="left" vertical="center"/>
    </xf>
    <xf numFmtId="0" fontId="92" fillId="3" borderId="67" xfId="1" applyFont="1" applyFill="1" applyBorder="1" applyAlignment="1">
      <alignment horizontal="left" vertical="center" wrapText="1"/>
    </xf>
    <xf numFmtId="0" fontId="92" fillId="3" borderId="0" xfId="1" applyFont="1" applyFill="1" applyAlignment="1">
      <alignment horizontal="left" vertical="center"/>
    </xf>
    <xf numFmtId="0" fontId="92" fillId="3" borderId="65" xfId="1" applyFont="1" applyFill="1" applyBorder="1" applyAlignment="1">
      <alignment horizontal="left" vertical="center"/>
    </xf>
    <xf numFmtId="164" fontId="92" fillId="3" borderId="72" xfId="5" applyFont="1" applyFill="1" applyBorder="1" applyAlignment="1">
      <alignment horizontal="center" vertical="center"/>
    </xf>
    <xf numFmtId="164" fontId="92" fillId="3" borderId="66" xfId="5" applyFont="1" applyFill="1" applyBorder="1" applyAlignment="1">
      <alignment horizontal="left" vertical="center"/>
    </xf>
    <xf numFmtId="164" fontId="92" fillId="3" borderId="67" xfId="5" applyFont="1" applyFill="1" applyBorder="1" applyAlignment="1">
      <alignment horizontal="left" vertical="center"/>
    </xf>
    <xf numFmtId="164" fontId="92" fillId="3" borderId="0" xfId="5" applyFont="1" applyFill="1" applyAlignment="1">
      <alignment horizontal="left" vertical="center"/>
    </xf>
    <xf numFmtId="164" fontId="92" fillId="3" borderId="65" xfId="5" applyFont="1" applyFill="1" applyBorder="1" applyAlignment="1">
      <alignment horizontal="left" vertical="center"/>
    </xf>
    <xf numFmtId="164" fontId="92" fillId="3" borderId="79" xfId="5" applyFont="1" applyFill="1" applyBorder="1" applyAlignment="1">
      <alignment horizontal="center" vertical="center"/>
    </xf>
    <xf numFmtId="0" fontId="94" fillId="3" borderId="45" xfId="1" applyFont="1" applyFill="1" applyBorder="1"/>
    <xf numFmtId="0" fontId="94" fillId="3" borderId="63" xfId="1" applyFont="1" applyFill="1" applyBorder="1"/>
    <xf numFmtId="164" fontId="92" fillId="3" borderId="70" xfId="5" applyFont="1" applyFill="1" applyBorder="1" applyAlignment="1">
      <alignment horizontal="center" vertical="center"/>
    </xf>
    <xf numFmtId="0" fontId="94" fillId="3" borderId="0" xfId="1" applyFont="1" applyFill="1"/>
    <xf numFmtId="164" fontId="94" fillId="3" borderId="20" xfId="1" applyNumberFormat="1" applyFont="1" applyFill="1" applyBorder="1"/>
    <xf numFmtId="43" fontId="82" fillId="3" borderId="0" xfId="1" applyNumberFormat="1" applyFont="1" applyFill="1"/>
    <xf numFmtId="0" fontId="94" fillId="0" borderId="0" xfId="7" applyFont="1"/>
    <xf numFmtId="164" fontId="94" fillId="0" borderId="0" xfId="8" applyFont="1" applyFill="1" applyBorder="1"/>
    <xf numFmtId="164" fontId="94" fillId="3" borderId="0" xfId="8" applyFont="1" applyFill="1" applyBorder="1"/>
    <xf numFmtId="0" fontId="94" fillId="0" borderId="0" xfId="7" applyFont="1" applyAlignment="1">
      <alignment horizontal="left" wrapText="1"/>
    </xf>
    <xf numFmtId="164" fontId="15" fillId="0" borderId="91" xfId="8" applyFont="1" applyFill="1" applyBorder="1" applyAlignment="1">
      <alignment horizontal="center" vertical="center" wrapText="1"/>
    </xf>
    <xf numFmtId="164" fontId="15" fillId="0" borderId="46" xfId="8" applyFont="1" applyFill="1" applyBorder="1" applyAlignment="1">
      <alignment horizontal="center" vertical="center" wrapText="1"/>
    </xf>
    <xf numFmtId="164" fontId="15" fillId="3" borderId="91" xfId="8" applyFont="1" applyFill="1" applyBorder="1" applyAlignment="1">
      <alignment horizontal="center" vertical="center" wrapText="1"/>
    </xf>
    <xf numFmtId="164" fontId="15" fillId="3" borderId="46" xfId="8" applyFont="1" applyFill="1" applyBorder="1" applyAlignment="1">
      <alignment horizontal="center" vertical="center" wrapText="1"/>
    </xf>
    <xf numFmtId="0" fontId="15" fillId="0" borderId="61" xfId="7" applyFont="1" applyBorder="1" applyAlignment="1">
      <alignment horizontal="center" vertical="center" wrapText="1"/>
    </xf>
    <xf numFmtId="0" fontId="15" fillId="0" borderId="33" xfId="7" applyFont="1" applyBorder="1" applyAlignment="1">
      <alignment horizontal="center" vertical="center" wrapText="1"/>
    </xf>
    <xf numFmtId="164" fontId="97" fillId="0" borderId="74" xfId="8" quotePrefix="1" applyFont="1" applyFill="1" applyBorder="1" applyAlignment="1">
      <alignment horizontal="center" vertical="center" wrapText="1"/>
    </xf>
    <xf numFmtId="164" fontId="97" fillId="0" borderId="33" xfId="8" quotePrefix="1" applyFont="1" applyFill="1" applyBorder="1" applyAlignment="1">
      <alignment horizontal="center" vertical="center" wrapText="1"/>
    </xf>
    <xf numFmtId="164" fontId="97" fillId="0" borderId="33" xfId="8" applyFont="1" applyFill="1" applyBorder="1" applyAlignment="1">
      <alignment horizontal="center" vertical="center" wrapText="1"/>
    </xf>
    <xf numFmtId="164" fontId="97" fillId="3" borderId="33" xfId="8" applyFont="1" applyFill="1" applyBorder="1" applyAlignment="1">
      <alignment horizontal="center" vertical="center" wrapText="1"/>
    </xf>
    <xf numFmtId="0" fontId="44" fillId="0" borderId="17" xfId="7" quotePrefix="1" applyFont="1" applyBorder="1" applyAlignment="1">
      <alignment horizontal="center"/>
    </xf>
    <xf numFmtId="0" fontId="44" fillId="0" borderId="23" xfId="7" applyFont="1" applyBorder="1" applyAlignment="1">
      <alignment horizontal="left" wrapText="1"/>
    </xf>
    <xf numFmtId="164" fontId="94" fillId="0" borderId="44" xfId="8" applyFont="1" applyFill="1" applyBorder="1"/>
    <xf numFmtId="164" fontId="94" fillId="3" borderId="44" xfId="8" applyFont="1" applyFill="1" applyBorder="1"/>
    <xf numFmtId="164" fontId="94" fillId="0" borderId="62" xfId="8" applyFont="1" applyFill="1" applyBorder="1" applyAlignment="1">
      <alignment horizontal="center"/>
    </xf>
    <xf numFmtId="164" fontId="94" fillId="0" borderId="62" xfId="8" applyFont="1" applyFill="1" applyBorder="1"/>
    <xf numFmtId="0" fontId="99" fillId="0" borderId="17" xfId="7" applyFont="1" applyBorder="1" applyAlignment="1">
      <alignment horizontal="center"/>
    </xf>
    <xf numFmtId="0" fontId="99" fillId="0" borderId="23" xfId="7" applyFont="1" applyBorder="1" applyAlignment="1">
      <alignment horizontal="left" wrapText="1"/>
    </xf>
    <xf numFmtId="164" fontId="94" fillId="0" borderId="17" xfId="8" applyFont="1" applyFill="1" applyBorder="1"/>
    <xf numFmtId="164" fontId="94" fillId="3" borderId="17" xfId="8" applyFont="1" applyFill="1" applyBorder="1"/>
    <xf numFmtId="164" fontId="94" fillId="0" borderId="73" xfId="8" applyFont="1" applyFill="1" applyBorder="1" applyAlignment="1">
      <alignment horizontal="center"/>
    </xf>
    <xf numFmtId="0" fontId="99" fillId="3" borderId="17" xfId="7" quotePrefix="1" applyFont="1" applyFill="1" applyBorder="1" applyAlignment="1">
      <alignment horizontal="center"/>
    </xf>
    <xf numFmtId="0" fontId="99" fillId="3" borderId="23" xfId="7" applyFont="1" applyFill="1" applyBorder="1" applyAlignment="1">
      <alignment horizontal="left" wrapText="1"/>
    </xf>
    <xf numFmtId="164" fontId="94" fillId="3" borderId="73" xfId="8" applyFont="1" applyFill="1" applyBorder="1" applyAlignment="1">
      <alignment horizontal="center"/>
    </xf>
    <xf numFmtId="0" fontId="94" fillId="3" borderId="0" xfId="7" applyFont="1" applyFill="1"/>
    <xf numFmtId="164" fontId="94" fillId="3" borderId="0" xfId="7" applyNumberFormat="1" applyFont="1" applyFill="1"/>
    <xf numFmtId="4" fontId="100" fillId="5" borderId="0" xfId="7" applyNumberFormat="1" applyFont="1" applyFill="1" applyAlignment="1">
      <alignment vertical="center" wrapText="1"/>
    </xf>
    <xf numFmtId="4" fontId="94" fillId="3" borderId="0" xfId="7" applyNumberFormat="1" applyFont="1" applyFill="1"/>
    <xf numFmtId="0" fontId="99" fillId="3" borderId="17" xfId="7" quotePrefix="1" applyFont="1" applyFill="1" applyBorder="1" applyAlignment="1">
      <alignment vertical="center"/>
    </xf>
    <xf numFmtId="0" fontId="99" fillId="3" borderId="18" xfId="7" applyFont="1" applyFill="1" applyBorder="1" applyAlignment="1">
      <alignment horizontal="left" wrapText="1"/>
    </xf>
    <xf numFmtId="164" fontId="94" fillId="3" borderId="74" xfId="8" applyFont="1" applyFill="1" applyBorder="1" applyAlignment="1">
      <alignment horizontal="center"/>
    </xf>
    <xf numFmtId="0" fontId="42" fillId="3" borderId="92" xfId="7" applyFont="1" applyFill="1" applyBorder="1" applyAlignment="1">
      <alignment horizontal="center"/>
    </xf>
    <xf numFmtId="0" fontId="44" fillId="3" borderId="93" xfId="7" applyFont="1" applyFill="1" applyBorder="1" applyAlignment="1">
      <alignment horizontal="left" wrapText="1"/>
    </xf>
    <xf numFmtId="164" fontId="15" fillId="3" borderId="92" xfId="8" applyFont="1" applyFill="1" applyBorder="1" applyAlignment="1">
      <alignment horizontal="center"/>
    </xf>
    <xf numFmtId="164" fontId="15" fillId="3" borderId="64" xfId="8" applyFont="1" applyFill="1" applyBorder="1" applyAlignment="1">
      <alignment horizontal="center"/>
    </xf>
    <xf numFmtId="0" fontId="94" fillId="0" borderId="17" xfId="7" applyFont="1" applyBorder="1"/>
    <xf numFmtId="164" fontId="94" fillId="0" borderId="17" xfId="8" applyFont="1" applyFill="1" applyBorder="1" applyAlignment="1">
      <alignment horizontal="center"/>
    </xf>
    <xf numFmtId="164" fontId="94" fillId="3" borderId="17" xfId="8" applyFont="1" applyFill="1" applyBorder="1" applyAlignment="1">
      <alignment horizontal="center"/>
    </xf>
    <xf numFmtId="0" fontId="99" fillId="3" borderId="17" xfId="7" applyFont="1" applyFill="1" applyBorder="1" applyAlignment="1">
      <alignment horizontal="center"/>
    </xf>
    <xf numFmtId="0" fontId="42" fillId="0" borderId="92" xfId="7" applyFont="1" applyBorder="1" applyAlignment="1">
      <alignment horizontal="center"/>
    </xf>
    <xf numFmtId="0" fontId="44" fillId="0" borderId="93" xfId="7" applyFont="1" applyBorder="1" applyAlignment="1">
      <alignment horizontal="left" wrapText="1"/>
    </xf>
    <xf numFmtId="164" fontId="15" fillId="0" borderId="92" xfId="8" applyFont="1" applyFill="1" applyBorder="1" applyAlignment="1">
      <alignment horizontal="center"/>
    </xf>
    <xf numFmtId="164" fontId="15" fillId="0" borderId="64" xfId="8" applyFont="1" applyFill="1" applyBorder="1" applyAlignment="1">
      <alignment horizontal="center"/>
    </xf>
    <xf numFmtId="0" fontId="94" fillId="0" borderId="23" xfId="7" applyFont="1" applyBorder="1" applyAlignment="1">
      <alignment horizontal="left" wrapText="1"/>
    </xf>
    <xf numFmtId="2" fontId="102" fillId="3" borderId="18" xfId="7" applyNumberFormat="1" applyFont="1" applyFill="1" applyBorder="1" applyAlignment="1">
      <alignment horizontal="left" vertical="center"/>
    </xf>
    <xf numFmtId="164" fontId="72" fillId="3" borderId="17" xfId="8" applyFont="1" applyFill="1" applyBorder="1" applyAlignment="1">
      <alignment horizontal="center"/>
    </xf>
    <xf numFmtId="164" fontId="72" fillId="3" borderId="73" xfId="8" applyFont="1" applyFill="1" applyBorder="1" applyAlignment="1">
      <alignment horizontal="center"/>
    </xf>
    <xf numFmtId="0" fontId="72" fillId="3" borderId="0" xfId="7" applyFont="1" applyFill="1"/>
    <xf numFmtId="0" fontId="99" fillId="0" borderId="17" xfId="7" quotePrefix="1" applyFont="1" applyBorder="1" applyAlignment="1">
      <alignment horizontal="center"/>
    </xf>
    <xf numFmtId="0" fontId="99" fillId="0" borderId="0" xfId="7" applyFont="1" applyAlignment="1">
      <alignment horizontal="left" wrapText="1"/>
    </xf>
    <xf numFmtId="0" fontId="99" fillId="3" borderId="18" xfId="7" applyFont="1" applyFill="1" applyBorder="1" applyAlignment="1">
      <alignment horizontal="left"/>
    </xf>
    <xf numFmtId="0" fontId="99" fillId="0" borderId="18" xfId="7" applyFont="1" applyBorder="1" applyAlignment="1">
      <alignment horizontal="left" wrapText="1"/>
    </xf>
    <xf numFmtId="43" fontId="94" fillId="0" borderId="0" xfId="7" applyNumberFormat="1" applyFont="1"/>
    <xf numFmtId="0" fontId="44" fillId="3" borderId="17" xfId="7" quotePrefix="1" applyFont="1" applyFill="1" applyBorder="1" applyAlignment="1">
      <alignment horizontal="center"/>
    </xf>
    <xf numFmtId="0" fontId="44" fillId="3" borderId="23" xfId="7" applyFont="1" applyFill="1" applyBorder="1" applyAlignment="1">
      <alignment horizontal="left" wrapText="1"/>
    </xf>
    <xf numFmtId="0" fontId="94" fillId="3" borderId="17" xfId="7" applyFont="1" applyFill="1" applyBorder="1"/>
    <xf numFmtId="0" fontId="94" fillId="3" borderId="23" xfId="7" applyFont="1" applyFill="1" applyBorder="1" applyAlignment="1">
      <alignment horizontal="left" wrapText="1"/>
    </xf>
    <xf numFmtId="0" fontId="99" fillId="3" borderId="23" xfId="7" applyFont="1" applyFill="1" applyBorder="1" applyAlignment="1">
      <alignment horizontal="left"/>
    </xf>
    <xf numFmtId="164" fontId="94" fillId="0" borderId="74" xfId="8" applyFont="1" applyFill="1" applyBorder="1" applyAlignment="1">
      <alignment horizontal="center"/>
    </xf>
    <xf numFmtId="0" fontId="99" fillId="6" borderId="17" xfId="7" applyFont="1" applyFill="1" applyBorder="1" applyAlignment="1">
      <alignment horizontal="center"/>
    </xf>
    <xf numFmtId="0" fontId="99" fillId="6" borderId="18" xfId="7" applyFont="1" applyFill="1" applyBorder="1" applyAlignment="1">
      <alignment horizontal="left" wrapText="1"/>
    </xf>
    <xf numFmtId="164" fontId="94" fillId="6" borderId="17" xfId="8" applyFont="1" applyFill="1" applyBorder="1" applyAlignment="1">
      <alignment horizontal="center"/>
    </xf>
    <xf numFmtId="164" fontId="94" fillId="6" borderId="73" xfId="8" applyFont="1" applyFill="1" applyBorder="1" applyAlignment="1">
      <alignment horizontal="center"/>
    </xf>
    <xf numFmtId="0" fontId="94" fillId="6" borderId="0" xfId="7" applyFont="1" applyFill="1"/>
    <xf numFmtId="0" fontId="99" fillId="6" borderId="23" xfId="7" applyFont="1" applyFill="1" applyBorder="1" applyAlignment="1">
      <alignment horizontal="left"/>
    </xf>
    <xf numFmtId="0" fontId="94" fillId="0" borderId="18" xfId="7" applyFont="1" applyBorder="1" applyAlignment="1">
      <alignment horizontal="left"/>
    </xf>
    <xf numFmtId="0" fontId="44" fillId="0" borderId="92" xfId="7" applyFont="1" applyBorder="1" applyAlignment="1">
      <alignment horizontal="center" wrapText="1"/>
    </xf>
    <xf numFmtId="0" fontId="44" fillId="0" borderId="0" xfId="7" applyFont="1" applyAlignment="1">
      <alignment horizontal="center" wrapText="1"/>
    </xf>
    <xf numFmtId="0" fontId="94" fillId="0" borderId="44" xfId="7" applyFont="1" applyBorder="1"/>
    <xf numFmtId="0" fontId="94" fillId="0" borderId="94" xfId="7" applyFont="1" applyBorder="1" applyAlignment="1">
      <alignment horizontal="left" wrapText="1"/>
    </xf>
    <xf numFmtId="0" fontId="44" fillId="0" borderId="32" xfId="7" applyFont="1" applyBorder="1" applyAlignment="1">
      <alignment horizontal="center" wrapText="1"/>
    </xf>
    <xf numFmtId="0" fontId="44" fillId="0" borderId="30" xfId="7" applyFont="1" applyBorder="1" applyAlignment="1">
      <alignment horizontal="right" wrapText="1"/>
    </xf>
    <xf numFmtId="164" fontId="44" fillId="0" borderId="32" xfId="8" applyFont="1" applyFill="1" applyBorder="1" applyAlignment="1">
      <alignment horizontal="center" wrapText="1"/>
    </xf>
    <xf numFmtId="164" fontId="44" fillId="3" borderId="32" xfId="8" applyFont="1" applyFill="1" applyBorder="1" applyAlignment="1">
      <alignment horizontal="center" wrapText="1"/>
    </xf>
    <xf numFmtId="164" fontId="44" fillId="0" borderId="74" xfId="8" applyFont="1" applyFill="1" applyBorder="1" applyAlignment="1">
      <alignment horizontal="center" wrapText="1"/>
    </xf>
    <xf numFmtId="0" fontId="94" fillId="0" borderId="0" xfId="7" applyFont="1" applyAlignment="1">
      <alignment vertical="top"/>
    </xf>
    <xf numFmtId="0" fontId="94" fillId="0" borderId="0" xfId="7" applyFont="1" applyAlignment="1">
      <alignment vertical="top" wrapText="1"/>
    </xf>
    <xf numFmtId="10" fontId="94" fillId="0" borderId="0" xfId="9" applyNumberFormat="1" applyFont="1" applyFill="1" applyBorder="1"/>
    <xf numFmtId="0" fontId="17" fillId="0" borderId="0" xfId="7" applyFont="1"/>
    <xf numFmtId="0" fontId="2" fillId="0" borderId="0" xfId="7"/>
    <xf numFmtId="0" fontId="2" fillId="0" borderId="0" xfId="7" applyAlignment="1">
      <alignment horizontal="center"/>
    </xf>
    <xf numFmtId="0" fontId="42" fillId="0" borderId="0" xfId="7" applyFont="1" applyAlignment="1">
      <alignment vertical="center"/>
    </xf>
    <xf numFmtId="0" fontId="106" fillId="0" borderId="0" xfId="7" applyFont="1"/>
    <xf numFmtId="0" fontId="82" fillId="0" borderId="24" xfId="7" applyFont="1" applyBorder="1"/>
    <xf numFmtId="0" fontId="82" fillId="0" borderId="52" xfId="7" applyFont="1" applyBorder="1"/>
    <xf numFmtId="1" fontId="82" fillId="0" borderId="52" xfId="7" applyNumberFormat="1" applyFont="1" applyBorder="1" applyAlignment="1">
      <alignment horizontal="center"/>
    </xf>
    <xf numFmtId="0" fontId="82" fillId="0" borderId="95" xfId="7" applyFont="1" applyBorder="1"/>
    <xf numFmtId="10" fontId="82" fillId="0" borderId="35" xfId="7" applyNumberFormat="1" applyFont="1" applyBorder="1"/>
    <xf numFmtId="0" fontId="82" fillId="0" borderId="0" xfId="7" applyFont="1"/>
    <xf numFmtId="0" fontId="105" fillId="0" borderId="24" xfId="7" applyFont="1" applyBorder="1" applyAlignment="1">
      <alignment wrapText="1"/>
    </xf>
    <xf numFmtId="0" fontId="105" fillId="0" borderId="18" xfId="7" applyFont="1" applyBorder="1" applyAlignment="1">
      <alignment wrapText="1"/>
    </xf>
    <xf numFmtId="1" fontId="108" fillId="0" borderId="18" xfId="7" applyNumberFormat="1" applyFont="1" applyBorder="1" applyAlignment="1">
      <alignment horizontal="center" wrapText="1"/>
    </xf>
    <xf numFmtId="0" fontId="82" fillId="0" borderId="18" xfId="7" applyFont="1" applyBorder="1"/>
    <xf numFmtId="0" fontId="82" fillId="0" borderId="23" xfId="7" applyFont="1" applyBorder="1"/>
    <xf numFmtId="10" fontId="108" fillId="0" borderId="35" xfId="7" applyNumberFormat="1" applyFont="1" applyBorder="1" applyAlignment="1">
      <alignment wrapText="1"/>
    </xf>
    <xf numFmtId="0" fontId="81" fillId="0" borderId="24" xfId="7" applyFont="1" applyBorder="1" applyAlignment="1">
      <alignment horizontal="center" wrapText="1"/>
    </xf>
    <xf numFmtId="0" fontId="81" fillId="0" borderId="18" xfId="7" applyFont="1" applyBorder="1" applyAlignment="1">
      <alignment horizontal="left" wrapText="1"/>
    </xf>
    <xf numFmtId="1" fontId="106" fillId="0" borderId="18" xfId="7" applyNumberFormat="1" applyFont="1" applyBorder="1" applyAlignment="1">
      <alignment horizontal="center" wrapText="1"/>
    </xf>
    <xf numFmtId="10" fontId="106" fillId="0" borderId="35" xfId="7" applyNumberFormat="1" applyFont="1" applyBorder="1" applyAlignment="1">
      <alignment horizontal="left" wrapText="1"/>
    </xf>
    <xf numFmtId="0" fontId="81" fillId="0" borderId="24" xfId="7" quotePrefix="1" applyFont="1" applyBorder="1" applyAlignment="1">
      <alignment horizontal="center" wrapText="1"/>
    </xf>
    <xf numFmtId="10" fontId="106" fillId="0" borderId="35" xfId="7" applyNumberFormat="1" applyFont="1" applyBorder="1" applyAlignment="1">
      <alignment horizontal="center" wrapText="1"/>
    </xf>
    <xf numFmtId="0" fontId="106" fillId="0" borderId="18" xfId="7" applyFont="1" applyBorder="1" applyAlignment="1">
      <alignment horizontal="right" wrapText="1"/>
    </xf>
    <xf numFmtId="0" fontId="81" fillId="0" borderId="18" xfId="7" applyFont="1" applyBorder="1" applyAlignment="1">
      <alignment horizontal="right" wrapText="1"/>
    </xf>
    <xf numFmtId="1" fontId="81" fillId="0" borderId="18" xfId="7" applyNumberFormat="1" applyFont="1" applyBorder="1" applyAlignment="1">
      <alignment horizontal="center" wrapText="1"/>
    </xf>
    <xf numFmtId="10" fontId="81" fillId="0" borderId="35" xfId="7" applyNumberFormat="1" applyFont="1" applyBorder="1" applyAlignment="1">
      <alignment horizontal="center" wrapText="1"/>
    </xf>
    <xf numFmtId="1" fontId="106" fillId="0" borderId="18" xfId="7" applyNumberFormat="1" applyFont="1" applyBorder="1" applyAlignment="1">
      <alignment horizontal="center"/>
    </xf>
    <xf numFmtId="0" fontId="81" fillId="0" borderId="18" xfId="7" applyFont="1" applyBorder="1" applyAlignment="1">
      <alignment horizontal="left"/>
    </xf>
    <xf numFmtId="0" fontId="106" fillId="0" borderId="18" xfId="7" applyFont="1" applyBorder="1" applyAlignment="1">
      <alignment horizontal="left" wrapText="1"/>
    </xf>
    <xf numFmtId="2" fontId="106" fillId="0" borderId="18" xfId="7" applyNumberFormat="1" applyFont="1" applyBorder="1" applyAlignment="1">
      <alignment horizontal="center" wrapText="1"/>
    </xf>
    <xf numFmtId="0" fontId="81" fillId="0" borderId="73" xfId="7" quotePrefix="1" applyFont="1" applyBorder="1" applyAlignment="1">
      <alignment horizontal="center"/>
    </xf>
    <xf numFmtId="0" fontId="81" fillId="0" borderId="21" xfId="7" applyFont="1" applyBorder="1" applyAlignment="1">
      <alignment horizontal="left" wrapText="1"/>
    </xf>
    <xf numFmtId="0" fontId="82" fillId="0" borderId="18" xfId="7" applyFont="1" applyBorder="1" applyAlignment="1">
      <alignment horizontal="center"/>
    </xf>
    <xf numFmtId="2" fontId="81" fillId="0" borderId="0" xfId="7" applyNumberFormat="1" applyFont="1" applyAlignment="1">
      <alignment horizontal="center" wrapText="1"/>
    </xf>
    <xf numFmtId="0" fontId="81" fillId="0" borderId="24" xfId="7" quotePrefix="1" applyFont="1" applyBorder="1" applyAlignment="1">
      <alignment horizontal="center"/>
    </xf>
    <xf numFmtId="1" fontId="82" fillId="0" borderId="18" xfId="7" applyNumberFormat="1" applyFont="1" applyBorder="1" applyAlignment="1">
      <alignment horizontal="center"/>
    </xf>
    <xf numFmtId="0" fontId="81" fillId="0" borderId="32" xfId="7" quotePrefix="1" applyFont="1" applyBorder="1" applyAlignment="1">
      <alignment horizontal="center" wrapText="1"/>
    </xf>
    <xf numFmtId="0" fontId="105" fillId="0" borderId="29" xfId="7" applyFont="1" applyBorder="1" applyAlignment="1">
      <alignment wrapText="1"/>
    </xf>
    <xf numFmtId="1" fontId="81" fillId="0" borderId="29" xfId="7" applyNumberFormat="1" applyFont="1" applyBorder="1" applyAlignment="1">
      <alignment horizontal="center" wrapText="1"/>
    </xf>
    <xf numFmtId="0" fontId="105" fillId="0" borderId="24" xfId="7" applyFont="1" applyBorder="1"/>
    <xf numFmtId="0" fontId="105" fillId="0" borderId="18" xfId="7" applyFont="1" applyBorder="1" applyAlignment="1">
      <alignment horizontal="left"/>
    </xf>
    <xf numFmtId="10" fontId="82" fillId="0" borderId="94" xfId="7" applyNumberFormat="1" applyFont="1" applyBorder="1"/>
    <xf numFmtId="0" fontId="81" fillId="0" borderId="24" xfId="7" applyFont="1" applyBorder="1" applyAlignment="1">
      <alignment horizontal="center"/>
    </xf>
    <xf numFmtId="164" fontId="106" fillId="0" borderId="18" xfId="8" applyFont="1" applyFill="1" applyBorder="1" applyAlignment="1">
      <alignment horizontal="center" wrapText="1"/>
    </xf>
    <xf numFmtId="0" fontId="106" fillId="0" borderId="18" xfId="7" applyFont="1" applyBorder="1" applyAlignment="1">
      <alignment horizontal="left"/>
    </xf>
    <xf numFmtId="1" fontId="81" fillId="0" borderId="0" xfId="7" applyNumberFormat="1" applyFont="1" applyAlignment="1">
      <alignment horizontal="center" wrapText="1"/>
    </xf>
    <xf numFmtId="0" fontId="109" fillId="0" borderId="18" xfId="7" applyFont="1" applyBorder="1"/>
    <xf numFmtId="0" fontId="109" fillId="0" borderId="0" xfId="7" applyFont="1"/>
    <xf numFmtId="10" fontId="109" fillId="0" borderId="35" xfId="7" applyNumberFormat="1" applyFont="1" applyBorder="1"/>
    <xf numFmtId="0" fontId="110" fillId="0" borderId="18" xfId="7" applyFont="1" applyBorder="1" applyAlignment="1">
      <alignment horizontal="left"/>
    </xf>
    <xf numFmtId="0" fontId="82" fillId="0" borderId="0" xfId="7" applyFont="1" applyAlignment="1">
      <alignment horizontal="center"/>
    </xf>
    <xf numFmtId="0" fontId="107" fillId="0" borderId="18" xfId="7" applyFont="1" applyBorder="1" applyAlignment="1">
      <alignment horizontal="right"/>
    </xf>
    <xf numFmtId="0" fontId="106" fillId="0" borderId="18" xfId="7" applyFont="1" applyBorder="1" applyAlignment="1">
      <alignment horizontal="right"/>
    </xf>
    <xf numFmtId="1" fontId="109" fillId="0" borderId="18" xfId="7" applyNumberFormat="1" applyFont="1" applyBorder="1" applyAlignment="1">
      <alignment horizontal="center"/>
    </xf>
    <xf numFmtId="0" fontId="107" fillId="0" borderId="18" xfId="7" applyFont="1" applyBorder="1" applyAlignment="1">
      <alignment horizontal="left"/>
    </xf>
    <xf numFmtId="164" fontId="81" fillId="0" borderId="29" xfId="8" applyFont="1" applyFill="1" applyBorder="1" applyAlignment="1">
      <alignment horizontal="center" wrapText="1"/>
    </xf>
    <xf numFmtId="0" fontId="81" fillId="0" borderId="18" xfId="7" applyFont="1" applyBorder="1" applyAlignment="1">
      <alignment horizontal="center"/>
    </xf>
    <xf numFmtId="0" fontId="106" fillId="0" borderId="18" xfId="7" applyFont="1" applyBorder="1" applyAlignment="1">
      <alignment horizontal="center"/>
    </xf>
    <xf numFmtId="1" fontId="81" fillId="0" borderId="33" xfId="7" applyNumberFormat="1" applyFont="1" applyBorder="1" applyAlignment="1">
      <alignment horizontal="center" wrapText="1"/>
    </xf>
    <xf numFmtId="0" fontId="81" fillId="0" borderId="24" xfId="7" quotePrefix="1" applyFont="1" applyBorder="1"/>
    <xf numFmtId="0" fontId="106" fillId="0" borderId="18" xfId="7" applyFont="1" applyBorder="1"/>
    <xf numFmtId="0" fontId="81" fillId="0" borderId="18" xfId="7" applyFont="1" applyBorder="1" applyAlignment="1">
      <alignment horizontal="right"/>
    </xf>
    <xf numFmtId="0" fontId="106" fillId="0" borderId="24" xfId="7" quotePrefix="1" applyFont="1" applyBorder="1" applyAlignment="1">
      <alignment horizontal="center"/>
    </xf>
    <xf numFmtId="0" fontId="81" fillId="0" borderId="17" xfId="7" quotePrefix="1" applyFont="1" applyBorder="1" applyAlignment="1">
      <alignment horizontal="center"/>
    </xf>
    <xf numFmtId="0" fontId="82" fillId="0" borderId="17" xfId="7" applyFont="1" applyBorder="1"/>
    <xf numFmtId="0" fontId="81" fillId="0" borderId="17" xfId="7" quotePrefix="1" applyFont="1" applyBorder="1" applyAlignment="1">
      <alignment horizontal="center" wrapText="1"/>
    </xf>
    <xf numFmtId="0" fontId="105" fillId="0" borderId="0" xfId="7" applyFont="1" applyAlignment="1">
      <alignment wrapText="1"/>
    </xf>
    <xf numFmtId="1" fontId="81" fillId="0" borderId="52" xfId="7" applyNumberFormat="1" applyFont="1" applyBorder="1" applyAlignment="1">
      <alignment horizontal="center" wrapText="1"/>
    </xf>
    <xf numFmtId="0" fontId="105" fillId="0" borderId="23" xfId="7" applyFont="1" applyBorder="1" applyAlignment="1">
      <alignment horizontal="left"/>
    </xf>
    <xf numFmtId="0" fontId="105" fillId="0" borderId="30" xfId="7" applyFont="1" applyBorder="1" applyAlignment="1">
      <alignment wrapText="1"/>
    </xf>
    <xf numFmtId="0" fontId="82" fillId="0" borderId="45" xfId="7" applyFont="1" applyBorder="1"/>
    <xf numFmtId="0" fontId="105" fillId="0" borderId="21" xfId="7" applyFont="1" applyBorder="1" applyAlignment="1">
      <alignment horizontal="right"/>
    </xf>
    <xf numFmtId="164" fontId="109" fillId="0" borderId="18" xfId="8" applyFont="1" applyFill="1" applyBorder="1" applyAlignment="1">
      <alignment horizontal="center"/>
    </xf>
    <xf numFmtId="1" fontId="109" fillId="0" borderId="23" xfId="7" applyNumberFormat="1" applyFont="1" applyBorder="1" applyAlignment="1">
      <alignment horizontal="center"/>
    </xf>
    <xf numFmtId="0" fontId="82" fillId="0" borderId="32" xfId="7" applyFont="1" applyBorder="1"/>
    <xf numFmtId="0" fontId="82" fillId="0" borderId="33" xfId="7" applyFont="1" applyBorder="1"/>
    <xf numFmtId="1" fontId="82" fillId="0" borderId="29" xfId="7" applyNumberFormat="1" applyFont="1" applyBorder="1" applyAlignment="1">
      <alignment horizontal="center"/>
    </xf>
    <xf numFmtId="0" fontId="82" fillId="0" borderId="29" xfId="7" applyFont="1" applyBorder="1"/>
    <xf numFmtId="0" fontId="82" fillId="0" borderId="30" xfId="7" applyFont="1" applyBorder="1"/>
    <xf numFmtId="10" fontId="82" fillId="0" borderId="41" xfId="7" applyNumberFormat="1" applyFont="1" applyBorder="1"/>
    <xf numFmtId="164" fontId="111" fillId="0" borderId="0" xfId="8" applyFont="1" applyFill="1"/>
    <xf numFmtId="164" fontId="82" fillId="0" borderId="0" xfId="8" applyFont="1" applyFill="1"/>
    <xf numFmtId="0" fontId="111" fillId="0" borderId="0" xfId="7" applyFont="1"/>
    <xf numFmtId="0" fontId="2" fillId="0" borderId="32" xfId="7" applyBorder="1"/>
    <xf numFmtId="0" fontId="2" fillId="0" borderId="33" xfId="7" applyBorder="1"/>
    <xf numFmtId="1" fontId="2" fillId="0" borderId="29" xfId="7" applyNumberFormat="1" applyBorder="1" applyAlignment="1">
      <alignment horizontal="center"/>
    </xf>
    <xf numFmtId="0" fontId="2" fillId="0" borderId="29" xfId="7" applyBorder="1"/>
    <xf numFmtId="0" fontId="2" fillId="0" borderId="30" xfId="7" applyBorder="1"/>
    <xf numFmtId="10" fontId="2" fillId="0" borderId="41" xfId="7" applyNumberFormat="1" applyBorder="1"/>
    <xf numFmtId="1" fontId="2" fillId="0" borderId="30" xfId="7" applyNumberFormat="1" applyBorder="1" applyAlignment="1">
      <alignment horizontal="center"/>
    </xf>
    <xf numFmtId="1" fontId="2" fillId="0" borderId="0" xfId="7" applyNumberFormat="1" applyAlignment="1">
      <alignment horizontal="center"/>
    </xf>
    <xf numFmtId="10" fontId="2" fillId="0" borderId="0" xfId="7" applyNumberFormat="1"/>
    <xf numFmtId="0" fontId="4" fillId="0" borderId="59" xfId="7" applyFont="1" applyBorder="1"/>
    <xf numFmtId="0" fontId="51" fillId="0" borderId="88" xfId="7" applyFont="1" applyBorder="1" applyAlignment="1">
      <alignment horizontal="center" vertical="center" wrapText="1"/>
    </xf>
    <xf numFmtId="0" fontId="51" fillId="0" borderId="89" xfId="7" applyFont="1" applyBorder="1" applyAlignment="1">
      <alignment horizontal="center" vertical="center" wrapText="1"/>
    </xf>
    <xf numFmtId="0" fontId="2" fillId="0" borderId="24" xfId="7" applyBorder="1"/>
    <xf numFmtId="164" fontId="113" fillId="0" borderId="52" xfId="7" applyNumberFormat="1" applyFont="1" applyBorder="1" applyAlignment="1">
      <alignment horizontal="center" vertical="center" wrapText="1"/>
    </xf>
    <xf numFmtId="1" fontId="34" fillId="0" borderId="35" xfId="7" applyNumberFormat="1" applyFont="1" applyBorder="1" applyAlignment="1">
      <alignment horizontal="center" vertical="center"/>
    </xf>
    <xf numFmtId="1" fontId="114" fillId="0" borderId="18" xfId="7" applyNumberFormat="1" applyFont="1" applyBorder="1" applyAlignment="1">
      <alignment horizontal="center" vertical="center" wrapText="1"/>
    </xf>
    <xf numFmtId="0" fontId="34" fillId="0" borderId="35" xfId="7" applyFont="1" applyBorder="1" applyAlignment="1">
      <alignment horizontal="center" vertical="center"/>
    </xf>
    <xf numFmtId="0" fontId="2" fillId="0" borderId="24" xfId="7" applyBorder="1" applyAlignment="1">
      <alignment horizontal="right" wrapText="1"/>
    </xf>
    <xf numFmtId="0" fontId="2" fillId="0" borderId="18" xfId="7" applyBorder="1" applyAlignment="1">
      <alignment horizontal="center"/>
    </xf>
    <xf numFmtId="0" fontId="2" fillId="0" borderId="35" xfId="7" applyBorder="1" applyAlignment="1">
      <alignment horizontal="center"/>
    </xf>
    <xf numFmtId="0" fontId="4" fillId="0" borderId="59" xfId="7" applyFont="1" applyBorder="1" applyAlignment="1">
      <alignment horizontal="right"/>
    </xf>
    <xf numFmtId="164" fontId="2" fillId="0" borderId="88" xfId="7" applyNumberFormat="1" applyBorder="1" applyAlignment="1">
      <alignment horizontal="center"/>
    </xf>
    <xf numFmtId="0" fontId="2" fillId="0" borderId="89" xfId="7" applyBorder="1" applyAlignment="1">
      <alignment horizontal="center"/>
    </xf>
    <xf numFmtId="49" fontId="8" fillId="2" borderId="1" xfId="0" applyNumberFormat="1" applyFont="1" applyFill="1" applyBorder="1" applyAlignment="1">
      <alignment horizontal="center" vertical="center" wrapText="1"/>
    </xf>
    <xf numFmtId="0" fontId="7" fillId="2" borderId="96" xfId="0" applyFont="1" applyFill="1" applyBorder="1" applyAlignment="1">
      <alignment horizontal="center" vertical="center"/>
    </xf>
    <xf numFmtId="49" fontId="8" fillId="2" borderId="96" xfId="0" applyNumberFormat="1" applyFont="1" applyFill="1" applyBorder="1" applyAlignment="1">
      <alignment horizontal="left" vertical="center"/>
    </xf>
    <xf numFmtId="0" fontId="8" fillId="2" borderId="96" xfId="0" applyFont="1" applyFill="1" applyBorder="1" applyAlignment="1">
      <alignment horizontal="center" vertical="center" wrapText="1"/>
    </xf>
    <xf numFmtId="0" fontId="9" fillId="2" borderId="96" xfId="0" applyFont="1" applyFill="1" applyBorder="1" applyAlignment="1">
      <alignment horizontal="center" vertical="center" wrapText="1"/>
    </xf>
    <xf numFmtId="0" fontId="7" fillId="2" borderId="22" xfId="0" applyFont="1" applyFill="1" applyBorder="1" applyAlignment="1">
      <alignment horizontal="center" vertical="center"/>
    </xf>
    <xf numFmtId="0" fontId="8" fillId="2"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1" fontId="7" fillId="2" borderId="22" xfId="0" applyNumberFormat="1" applyFont="1" applyFill="1" applyBorder="1" applyAlignment="1">
      <alignment horizontal="center" vertical="center"/>
    </xf>
    <xf numFmtId="49" fontId="7" fillId="2" borderId="22" xfId="0" applyNumberFormat="1" applyFont="1" applyFill="1" applyBorder="1" applyAlignment="1">
      <alignment horizontal="left" vertical="center"/>
    </xf>
    <xf numFmtId="4" fontId="7" fillId="2" borderId="0" xfId="0" applyNumberFormat="1" applyFont="1" applyFill="1" applyAlignment="1">
      <alignment horizontal="right" vertical="center"/>
    </xf>
    <xf numFmtId="4" fontId="8" fillId="2" borderId="22" xfId="0" applyNumberFormat="1" applyFont="1" applyFill="1" applyBorder="1" applyAlignment="1">
      <alignment horizontal="right" vertical="center"/>
    </xf>
    <xf numFmtId="4" fontId="7" fillId="2" borderId="22" xfId="0" applyNumberFormat="1" applyFont="1" applyFill="1" applyBorder="1" applyAlignment="1">
      <alignment horizontal="right" vertical="center"/>
    </xf>
    <xf numFmtId="1" fontId="9" fillId="2" borderId="22" xfId="0" applyNumberFormat="1" applyFont="1" applyFill="1" applyBorder="1" applyAlignment="1">
      <alignment horizontal="center" vertical="center"/>
    </xf>
    <xf numFmtId="49" fontId="9" fillId="2" borderId="22" xfId="0" applyNumberFormat="1" applyFont="1" applyFill="1" applyBorder="1" applyAlignment="1">
      <alignment horizontal="left" vertical="center" wrapText="1"/>
    </xf>
    <xf numFmtId="4" fontId="9" fillId="2" borderId="0" xfId="0" applyNumberFormat="1" applyFont="1" applyFill="1" applyAlignment="1">
      <alignment horizontal="right" vertical="center"/>
    </xf>
    <xf numFmtId="4" fontId="115" fillId="2" borderId="22" xfId="0" applyNumberFormat="1" applyFont="1" applyFill="1" applyBorder="1" applyAlignment="1">
      <alignment horizontal="right" vertical="center"/>
    </xf>
    <xf numFmtId="4" fontId="9" fillId="2" borderId="22" xfId="0" applyNumberFormat="1" applyFont="1" applyFill="1" applyBorder="1" applyAlignment="1">
      <alignment horizontal="right" vertical="center"/>
    </xf>
    <xf numFmtId="0" fontId="9" fillId="2" borderId="22" xfId="0" applyFont="1" applyFill="1" applyBorder="1" applyAlignment="1">
      <alignment horizontal="right" vertical="center"/>
    </xf>
    <xf numFmtId="0" fontId="8" fillId="2" borderId="22" xfId="0" applyFont="1" applyFill="1" applyBorder="1" applyAlignment="1">
      <alignment horizontal="right" vertical="center"/>
    </xf>
    <xf numFmtId="0" fontId="9" fillId="2" borderId="22" xfId="0" applyFont="1" applyFill="1" applyBorder="1" applyAlignment="1">
      <alignment horizontal="left" vertical="center"/>
    </xf>
    <xf numFmtId="0" fontId="116" fillId="2" borderId="0" xfId="0" applyFont="1" applyFill="1" applyAlignment="1">
      <alignment horizontal="left"/>
    </xf>
    <xf numFmtId="0" fontId="7" fillId="2" borderId="97" xfId="0" applyFont="1" applyFill="1" applyBorder="1" applyAlignment="1">
      <alignment horizontal="center" vertical="center"/>
    </xf>
    <xf numFmtId="49" fontId="8" fillId="2" borderId="97" xfId="0" applyNumberFormat="1" applyFont="1" applyFill="1" applyBorder="1" applyAlignment="1">
      <alignment horizontal="left" vertical="center"/>
    </xf>
    <xf numFmtId="4" fontId="7" fillId="2" borderId="8" xfId="0" applyNumberFormat="1" applyFont="1" applyFill="1" applyBorder="1" applyAlignment="1">
      <alignment horizontal="right" vertical="center"/>
    </xf>
    <xf numFmtId="4" fontId="8" fillId="2" borderId="97" xfId="0" applyNumberFormat="1" applyFont="1" applyFill="1" applyBorder="1" applyAlignment="1">
      <alignment horizontal="right" vertical="center"/>
    </xf>
    <xf numFmtId="4" fontId="7" fillId="2" borderId="97" xfId="0" applyNumberFormat="1" applyFont="1" applyFill="1" applyBorder="1" applyAlignment="1">
      <alignment horizontal="right" vertical="center"/>
    </xf>
    <xf numFmtId="0" fontId="9" fillId="2" borderId="10" xfId="0" applyFont="1" applyFill="1" applyBorder="1" applyAlignment="1">
      <alignment horizontal="right" vertical="center"/>
    </xf>
    <xf numFmtId="49" fontId="8" fillId="2" borderId="11" xfId="0" applyNumberFormat="1" applyFont="1" applyFill="1" applyBorder="1" applyAlignment="1">
      <alignment horizontal="right" vertical="center"/>
    </xf>
    <xf numFmtId="4" fontId="7" fillId="2" borderId="11" xfId="0" applyNumberFormat="1" applyFont="1" applyFill="1" applyBorder="1" applyAlignment="1">
      <alignment horizontal="right" vertical="center"/>
    </xf>
    <xf numFmtId="4" fontId="8" fillId="2" borderId="11" xfId="0" applyNumberFormat="1" applyFont="1" applyFill="1" applyBorder="1" applyAlignment="1">
      <alignment horizontal="right" vertical="center"/>
    </xf>
    <xf numFmtId="49" fontId="117" fillId="2" borderId="1" xfId="0" applyNumberFormat="1" applyFont="1" applyFill="1" applyBorder="1" applyAlignment="1">
      <alignment horizontal="center" vertical="center"/>
    </xf>
    <xf numFmtId="49" fontId="117" fillId="2" borderId="1" xfId="0" applyNumberFormat="1" applyFont="1" applyFill="1" applyBorder="1" applyAlignment="1">
      <alignment horizontal="center" vertical="center" wrapText="1"/>
    </xf>
    <xf numFmtId="49" fontId="118" fillId="2" borderId="1" xfId="0" applyNumberFormat="1" applyFont="1" applyFill="1" applyBorder="1" applyAlignment="1">
      <alignment horizontal="center" vertical="center" wrapText="1"/>
    </xf>
    <xf numFmtId="0" fontId="117" fillId="2" borderId="22" xfId="0" applyFont="1" applyFill="1" applyBorder="1" applyAlignment="1">
      <alignment horizontal="left" vertical="center"/>
    </xf>
    <xf numFmtId="49" fontId="117" fillId="2" borderId="6" xfId="0" applyNumberFormat="1" applyFont="1" applyFill="1" applyBorder="1" applyAlignment="1">
      <alignment horizontal="left" vertical="center"/>
    </xf>
    <xf numFmtId="0" fontId="117" fillId="2" borderId="0" xfId="0" applyFont="1" applyFill="1" applyAlignment="1">
      <alignment horizontal="left" vertical="center"/>
    </xf>
    <xf numFmtId="0" fontId="117" fillId="2" borderId="6" xfId="0" applyFont="1" applyFill="1" applyBorder="1" applyAlignment="1">
      <alignment horizontal="left" vertical="center"/>
    </xf>
    <xf numFmtId="0" fontId="6" fillId="2" borderId="6" xfId="0" applyFont="1" applyFill="1" applyBorder="1" applyAlignment="1">
      <alignment horizontal="left" vertical="center"/>
    </xf>
    <xf numFmtId="1" fontId="6" fillId="2" borderId="22" xfId="0" applyNumberFormat="1" applyFont="1" applyFill="1" applyBorder="1" applyAlignment="1">
      <alignment horizontal="center" vertical="center"/>
    </xf>
    <xf numFmtId="49" fontId="6" fillId="2" borderId="22" xfId="0" applyNumberFormat="1" applyFont="1" applyFill="1" applyBorder="1" applyAlignment="1">
      <alignment horizontal="left" vertical="center"/>
    </xf>
    <xf numFmtId="4" fontId="6" fillId="2" borderId="0" xfId="0" applyNumberFormat="1" applyFont="1" applyFill="1" applyAlignment="1">
      <alignment horizontal="right" vertical="center"/>
    </xf>
    <xf numFmtId="4" fontId="119" fillId="2" borderId="6" xfId="0" applyNumberFormat="1" applyFont="1" applyFill="1" applyBorder="1" applyAlignment="1">
      <alignment horizontal="right" vertical="center"/>
    </xf>
    <xf numFmtId="4" fontId="6" fillId="2" borderId="6" xfId="0" applyNumberFormat="1" applyFont="1" applyFill="1" applyBorder="1" applyAlignment="1">
      <alignment horizontal="right" vertical="center"/>
    </xf>
    <xf numFmtId="0" fontId="6" fillId="2" borderId="22" xfId="0" applyFont="1" applyFill="1" applyBorder="1" applyAlignment="1">
      <alignment horizontal="left" vertical="center"/>
    </xf>
    <xf numFmtId="49" fontId="117" fillId="2" borderId="22" xfId="0" applyNumberFormat="1" applyFont="1" applyFill="1" applyBorder="1" applyAlignment="1">
      <alignment horizontal="left" vertical="center"/>
    </xf>
    <xf numFmtId="4" fontId="117" fillId="2" borderId="0" xfId="0" applyNumberFormat="1" applyFont="1" applyFill="1" applyAlignment="1">
      <alignment horizontal="right" vertical="center"/>
    </xf>
    <xf numFmtId="4" fontId="118" fillId="2" borderId="6" xfId="0" applyNumberFormat="1" applyFont="1" applyFill="1" applyBorder="1" applyAlignment="1">
      <alignment horizontal="right" vertical="center"/>
    </xf>
    <xf numFmtId="4" fontId="117" fillId="2" borderId="6" xfId="0" applyNumberFormat="1" applyFont="1" applyFill="1" applyBorder="1" applyAlignment="1">
      <alignment horizontal="right" vertical="center"/>
    </xf>
    <xf numFmtId="0" fontId="6" fillId="2" borderId="22" xfId="0" applyFont="1" applyFill="1" applyBorder="1" applyAlignment="1">
      <alignment horizontal="left"/>
    </xf>
    <xf numFmtId="0" fontId="6" fillId="2" borderId="6" xfId="0" applyFont="1" applyFill="1" applyBorder="1" applyAlignment="1">
      <alignment horizontal="left"/>
    </xf>
    <xf numFmtId="0" fontId="6" fillId="2" borderId="1" xfId="0" applyFont="1" applyFill="1" applyBorder="1" applyAlignment="1">
      <alignment horizontal="left" vertical="center"/>
    </xf>
    <xf numFmtId="49" fontId="117" fillId="2" borderId="1" xfId="0" applyNumberFormat="1" applyFont="1" applyFill="1" applyBorder="1" applyAlignment="1">
      <alignment horizontal="left" vertical="center"/>
    </xf>
    <xf numFmtId="4" fontId="117" fillId="2" borderId="12" xfId="0" applyNumberFormat="1" applyFont="1" applyFill="1" applyBorder="1" applyAlignment="1">
      <alignment horizontal="right" vertical="center"/>
    </xf>
    <xf numFmtId="4" fontId="118" fillId="2" borderId="11" xfId="0" applyNumberFormat="1" applyFont="1" applyFill="1" applyBorder="1" applyAlignment="1">
      <alignment horizontal="right" vertical="center"/>
    </xf>
    <xf numFmtId="4" fontId="117" fillId="2" borderId="11" xfId="0" applyNumberFormat="1" applyFont="1" applyFill="1" applyBorder="1" applyAlignment="1">
      <alignment horizontal="right" vertical="center"/>
    </xf>
    <xf numFmtId="1" fontId="117" fillId="2" borderId="1" xfId="0" applyNumberFormat="1" applyFont="1" applyFill="1" applyBorder="1" applyAlignment="1">
      <alignment horizontal="center" vertical="center"/>
    </xf>
    <xf numFmtId="0" fontId="118" fillId="2" borderId="0" xfId="0" applyFont="1" applyFill="1" applyAlignment="1">
      <alignment horizontal="left" vertical="center"/>
    </xf>
    <xf numFmtId="0" fontId="120" fillId="2" borderId="0" xfId="0" applyFont="1" applyFill="1" applyAlignment="1">
      <alignment horizontal="left" vertical="center"/>
    </xf>
    <xf numFmtId="0" fontId="6" fillId="2" borderId="0" xfId="0" applyFont="1" applyFill="1" applyAlignment="1">
      <alignment horizontal="right" vertical="center"/>
    </xf>
    <xf numFmtId="49" fontId="118" fillId="2" borderId="96" xfId="0" applyNumberFormat="1" applyFont="1" applyFill="1" applyBorder="1" applyAlignment="1">
      <alignment horizontal="center" vertical="center"/>
    </xf>
    <xf numFmtId="49" fontId="118" fillId="2" borderId="96" xfId="0" applyNumberFormat="1" applyFont="1" applyFill="1" applyBorder="1" applyAlignment="1">
      <alignment horizontal="left" vertical="center"/>
    </xf>
    <xf numFmtId="0" fontId="120" fillId="2" borderId="96" xfId="0" applyFont="1" applyFill="1" applyBorder="1" applyAlignment="1">
      <alignment horizontal="left" vertical="center"/>
    </xf>
    <xf numFmtId="0" fontId="6" fillId="2" borderId="96" xfId="0" applyFont="1" applyFill="1" applyBorder="1" applyAlignment="1">
      <alignment horizontal="right" vertical="center"/>
    </xf>
    <xf numFmtId="1" fontId="14" fillId="2" borderId="0" xfId="0" applyNumberFormat="1" applyFont="1" applyFill="1" applyAlignment="1">
      <alignment horizontal="right"/>
    </xf>
    <xf numFmtId="49" fontId="6" fillId="2" borderId="22" xfId="0" applyNumberFormat="1" applyFont="1" applyFill="1" applyBorder="1" applyAlignment="1">
      <alignment horizontal="center" vertical="center"/>
    </xf>
    <xf numFmtId="49" fontId="6" fillId="2" borderId="22" xfId="0" applyNumberFormat="1" applyFont="1" applyFill="1" applyBorder="1" applyAlignment="1">
      <alignment horizontal="left" vertical="center" wrapText="1"/>
    </xf>
    <xf numFmtId="4" fontId="6" fillId="2" borderId="22" xfId="0" applyNumberFormat="1" applyFont="1" applyFill="1" applyBorder="1" applyAlignment="1">
      <alignment horizontal="right" vertical="center"/>
    </xf>
    <xf numFmtId="0" fontId="14" fillId="2" borderId="0" xfId="0" applyFont="1" applyFill="1" applyAlignment="1">
      <alignment horizontal="right"/>
    </xf>
    <xf numFmtId="0" fontId="6" fillId="2" borderId="97" xfId="0" applyFont="1" applyFill="1" applyBorder="1" applyAlignment="1">
      <alignment horizontal="left" vertical="center"/>
    </xf>
    <xf numFmtId="49" fontId="118" fillId="2" borderId="97" xfId="0" applyNumberFormat="1" applyFont="1" applyFill="1" applyBorder="1" applyAlignment="1">
      <alignment horizontal="left" vertical="center"/>
    </xf>
    <xf numFmtId="4" fontId="117" fillId="2" borderId="97" xfId="0" applyNumberFormat="1" applyFont="1" applyFill="1" applyBorder="1" applyAlignment="1">
      <alignment horizontal="right" vertical="center"/>
    </xf>
    <xf numFmtId="0" fontId="118" fillId="2" borderId="0" xfId="0" applyFont="1" applyFill="1" applyAlignment="1">
      <alignment horizontal="right" vertical="center"/>
    </xf>
    <xf numFmtId="4" fontId="117" fillId="2" borderId="1" xfId="0" applyNumberFormat="1" applyFont="1" applyFill="1" applyBorder="1" applyAlignment="1">
      <alignment horizontal="right" vertical="center"/>
    </xf>
    <xf numFmtId="0" fontId="121" fillId="2" borderId="0" xfId="0" applyFont="1" applyFill="1" applyAlignment="1">
      <alignment horizontal="left" vertical="center"/>
    </xf>
    <xf numFmtId="1" fontId="121" fillId="2" borderId="0" xfId="0" applyNumberFormat="1" applyFont="1" applyFill="1" applyAlignment="1">
      <alignment horizontal="center" vertical="center" wrapText="1"/>
    </xf>
    <xf numFmtId="0" fontId="121" fillId="2" borderId="0" xfId="0" applyFont="1" applyFill="1" applyAlignment="1">
      <alignment horizontal="center" vertical="center" wrapText="1"/>
    </xf>
    <xf numFmtId="1" fontId="122" fillId="2" borderId="0" xfId="0" applyNumberFormat="1" applyFont="1" applyFill="1" applyAlignment="1">
      <alignment horizontal="right" vertical="center"/>
    </xf>
    <xf numFmtId="0" fontId="6" fillId="2" borderId="4" xfId="0" applyFont="1" applyFill="1" applyBorder="1" applyAlignment="1">
      <alignment horizontal="left" vertical="center"/>
    </xf>
    <xf numFmtId="4" fontId="117" fillId="2" borderId="9" xfId="0" applyNumberFormat="1" applyFont="1" applyFill="1" applyBorder="1" applyAlignment="1">
      <alignment horizontal="right" vertical="center"/>
    </xf>
    <xf numFmtId="0" fontId="7" fillId="2" borderId="22"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22" xfId="0" applyFont="1" applyFill="1" applyBorder="1" applyAlignment="1">
      <alignment horizontal="left" vertical="center"/>
    </xf>
    <xf numFmtId="49" fontId="9" fillId="2" borderId="22" xfId="0" applyNumberFormat="1" applyFont="1" applyFill="1" applyBorder="1" applyAlignment="1">
      <alignment horizontal="center" vertical="center"/>
    </xf>
    <xf numFmtId="49" fontId="9" fillId="2" borderId="0" xfId="0" applyNumberFormat="1" applyFont="1" applyFill="1" applyAlignment="1">
      <alignment horizontal="left" vertical="center"/>
    </xf>
    <xf numFmtId="4" fontId="9" fillId="2" borderId="5" xfId="0" applyNumberFormat="1" applyFont="1" applyFill="1" applyBorder="1" applyAlignment="1">
      <alignment horizontal="right" vertical="center"/>
    </xf>
    <xf numFmtId="0" fontId="122" fillId="2" borderId="0" xfId="0" applyFont="1" applyFill="1" applyAlignment="1">
      <alignment horizontal="right" vertical="center"/>
    </xf>
    <xf numFmtId="49" fontId="7" fillId="2" borderId="22" xfId="0" applyNumberFormat="1" applyFont="1" applyFill="1" applyBorder="1" applyAlignment="1">
      <alignment horizontal="center" vertical="center"/>
    </xf>
    <xf numFmtId="4" fontId="7" fillId="2" borderId="5" xfId="0" applyNumberFormat="1" applyFont="1" applyFill="1" applyBorder="1" applyAlignment="1">
      <alignment horizontal="right" vertical="center"/>
    </xf>
    <xf numFmtId="0" fontId="12" fillId="2" borderId="22" xfId="0" applyFont="1" applyFill="1" applyBorder="1" applyAlignment="1">
      <alignment horizontal="left"/>
    </xf>
    <xf numFmtId="0" fontId="12" fillId="2" borderId="5" xfId="0" applyFont="1" applyFill="1" applyBorder="1" applyAlignment="1">
      <alignment horizontal="left"/>
    </xf>
    <xf numFmtId="0" fontId="7" fillId="2" borderId="1" xfId="0" applyFont="1" applyFill="1" applyBorder="1" applyAlignment="1">
      <alignment horizontal="left" vertical="center"/>
    </xf>
    <xf numFmtId="49" fontId="7" fillId="2" borderId="1" xfId="0" applyNumberFormat="1" applyFont="1" applyFill="1" applyBorder="1" applyAlignment="1">
      <alignment horizontal="left" vertical="center"/>
    </xf>
    <xf numFmtId="4" fontId="7" fillId="2" borderId="10" xfId="0" applyNumberFormat="1" applyFont="1" applyFill="1" applyBorder="1" applyAlignment="1">
      <alignment horizontal="right" vertical="center"/>
    </xf>
    <xf numFmtId="4" fontId="7" fillId="2" borderId="1" xfId="0" applyNumberFormat="1" applyFont="1" applyFill="1" applyBorder="1" applyAlignment="1">
      <alignment horizontal="right" vertical="center"/>
    </xf>
    <xf numFmtId="0" fontId="9" fillId="2" borderId="22" xfId="0" applyFont="1" applyFill="1" applyBorder="1" applyAlignment="1">
      <alignment horizontal="center" vertical="center"/>
    </xf>
    <xf numFmtId="0" fontId="122" fillId="2" borderId="0" xfId="0" applyFont="1" applyFill="1" applyAlignment="1">
      <alignment horizontal="left" vertical="center"/>
    </xf>
    <xf numFmtId="1" fontId="6" fillId="2" borderId="1" xfId="0" applyNumberFormat="1" applyFont="1" applyFill="1" applyBorder="1" applyAlignment="1">
      <alignment horizontal="right" vertical="center"/>
    </xf>
    <xf numFmtId="0" fontId="6" fillId="2" borderId="1" xfId="0" applyFont="1" applyFill="1" applyBorder="1" applyAlignment="1">
      <alignment horizontal="left" vertical="top" wrapText="1"/>
    </xf>
    <xf numFmtId="0" fontId="6" fillId="2" borderId="1" xfId="0" applyFont="1" applyFill="1" applyBorder="1" applyAlignment="1">
      <alignment horizontal="right" vertical="center"/>
    </xf>
    <xf numFmtId="0" fontId="117" fillId="2" borderId="1" xfId="0" applyFont="1" applyFill="1" applyBorder="1" applyAlignment="1">
      <alignment horizontal="left" vertical="center"/>
    </xf>
    <xf numFmtId="0" fontId="117" fillId="2" borderId="1" xfId="0" applyFont="1" applyFill="1" applyBorder="1" applyAlignment="1">
      <alignment horizontal="right" vertical="center"/>
    </xf>
    <xf numFmtId="0" fontId="81" fillId="3" borderId="1" xfId="6" applyFont="1" applyFill="1" applyBorder="1" applyAlignment="1">
      <alignment horizontal="center" vertical="center" wrapText="1"/>
    </xf>
    <xf numFmtId="168" fontId="81" fillId="7" borderId="1" xfId="10" applyFont="1" applyFill="1" applyBorder="1" applyAlignment="1" applyProtection="1">
      <alignment horizontal="center" vertical="center" wrapText="1"/>
    </xf>
    <xf numFmtId="168" fontId="42" fillId="7" borderId="1" xfId="10" applyFont="1" applyFill="1" applyBorder="1" applyAlignment="1" applyProtection="1">
      <alignment horizontal="center" vertical="center" wrapText="1"/>
    </xf>
    <xf numFmtId="168" fontId="81" fillId="3" borderId="1" xfId="10" applyFont="1" applyFill="1" applyBorder="1" applyAlignment="1" applyProtection="1">
      <alignment horizontal="center" vertical="center" wrapText="1"/>
    </xf>
    <xf numFmtId="0" fontId="123" fillId="3" borderId="0" xfId="6" applyFont="1" applyFill="1"/>
    <xf numFmtId="0" fontId="106" fillId="3" borderId="1" xfId="6" applyFont="1" applyFill="1" applyBorder="1" applyAlignment="1">
      <alignment horizontal="center" vertical="center" wrapText="1"/>
    </xf>
    <xf numFmtId="4" fontId="106" fillId="3" borderId="1" xfId="10" applyNumberFormat="1" applyFont="1" applyFill="1" applyBorder="1" applyAlignment="1" applyProtection="1">
      <alignment horizontal="right" vertical="center" wrapText="1"/>
    </xf>
    <xf numFmtId="168" fontId="106" fillId="3" borderId="1" xfId="10" applyFont="1" applyFill="1" applyBorder="1" applyAlignment="1" applyProtection="1">
      <alignment horizontal="center" vertical="center" wrapText="1"/>
    </xf>
    <xf numFmtId="168" fontId="106" fillId="8" borderId="1" xfId="10" applyFont="1" applyFill="1" applyBorder="1" applyAlignment="1" applyProtection="1">
      <alignment horizontal="center" vertical="center" wrapText="1"/>
    </xf>
    <xf numFmtId="169" fontId="106" fillId="3" borderId="1" xfId="6" applyNumberFormat="1" applyFont="1" applyFill="1" applyBorder="1" applyAlignment="1">
      <alignment vertical="center" wrapText="1"/>
    </xf>
    <xf numFmtId="4" fontId="81" fillId="3" borderId="1" xfId="10" applyNumberFormat="1" applyFont="1" applyFill="1" applyBorder="1" applyAlignment="1" applyProtection="1">
      <alignment horizontal="right" vertical="center" wrapText="1"/>
    </xf>
    <xf numFmtId="4" fontId="81" fillId="8" borderId="1" xfId="10" applyNumberFormat="1" applyFont="1" applyFill="1" applyBorder="1" applyAlignment="1" applyProtection="1">
      <alignment horizontal="right" vertical="center" wrapText="1"/>
    </xf>
    <xf numFmtId="169" fontId="81" fillId="3" borderId="1" xfId="6" applyNumberFormat="1" applyFont="1" applyFill="1" applyBorder="1" applyAlignment="1">
      <alignment vertical="center" wrapText="1"/>
    </xf>
    <xf numFmtId="168" fontId="123" fillId="3" borderId="0" xfId="10" applyFont="1" applyFill="1" applyBorder="1" applyAlignment="1" applyProtection="1"/>
    <xf numFmtId="0" fontId="42" fillId="3" borderId="1" xfId="6" applyFont="1" applyFill="1" applyBorder="1" applyAlignment="1">
      <alignment horizontal="center" vertical="center" wrapText="1"/>
    </xf>
    <xf numFmtId="168" fontId="42" fillId="8" borderId="1" xfId="10" applyFont="1" applyFill="1" applyBorder="1" applyAlignment="1" applyProtection="1">
      <alignment horizontal="center" vertical="center" wrapText="1"/>
    </xf>
    <xf numFmtId="168" fontId="42" fillId="3" borderId="1" xfId="10" applyFont="1" applyFill="1" applyBorder="1" applyAlignment="1" applyProtection="1">
      <alignment horizontal="center" vertical="center" wrapText="1"/>
    </xf>
    <xf numFmtId="0" fontId="124" fillId="3" borderId="0" xfId="6" applyFont="1" applyFill="1"/>
    <xf numFmtId="4" fontId="99" fillId="3" borderId="1" xfId="6" applyNumberFormat="1" applyFont="1" applyFill="1" applyBorder="1" applyAlignment="1">
      <alignment horizontal="center" vertical="center" wrapText="1"/>
    </xf>
    <xf numFmtId="4" fontId="99" fillId="8" borderId="1" xfId="10" applyNumberFormat="1" applyFont="1" applyFill="1" applyBorder="1" applyAlignment="1" applyProtection="1">
      <alignment vertical="center" wrapText="1"/>
    </xf>
    <xf numFmtId="4" fontId="99" fillId="3" borderId="1" xfId="10" applyNumberFormat="1" applyFont="1" applyFill="1" applyBorder="1" applyAlignment="1" applyProtection="1">
      <alignment vertical="center" wrapText="1"/>
    </xf>
    <xf numFmtId="4" fontId="124" fillId="3" borderId="0" xfId="6" applyNumberFormat="1" applyFont="1" applyFill="1"/>
    <xf numFmtId="4" fontId="99" fillId="8" borderId="96" xfId="10" applyNumberFormat="1" applyFont="1" applyFill="1" applyBorder="1" applyAlignment="1" applyProtection="1">
      <alignment vertical="center" wrapText="1"/>
    </xf>
    <xf numFmtId="4" fontId="99" fillId="8" borderId="10" xfId="10" applyNumberFormat="1" applyFont="1" applyFill="1" applyBorder="1" applyAlignment="1" applyProtection="1">
      <alignment vertical="center" wrapText="1"/>
    </xf>
    <xf numFmtId="4" fontId="99" fillId="8" borderId="27" xfId="10" applyNumberFormat="1" applyFont="1" applyFill="1" applyBorder="1" applyAlignment="1" applyProtection="1">
      <alignment vertical="center" wrapText="1"/>
    </xf>
    <xf numFmtId="4" fontId="99" fillId="8" borderId="1" xfId="6" applyNumberFormat="1" applyFont="1" applyFill="1" applyBorder="1" applyAlignment="1">
      <alignment horizontal="center" vertical="center" wrapText="1"/>
    </xf>
    <xf numFmtId="4" fontId="124" fillId="8" borderId="0" xfId="6" applyNumberFormat="1" applyFont="1" applyFill="1"/>
    <xf numFmtId="4" fontId="99" fillId="8" borderId="97" xfId="10" applyNumberFormat="1" applyFont="1" applyFill="1" applyBorder="1" applyAlignment="1" applyProtection="1">
      <alignment vertical="center" wrapText="1"/>
    </xf>
    <xf numFmtId="4" fontId="44" fillId="3" borderId="1" xfId="6" applyNumberFormat="1" applyFont="1" applyFill="1" applyBorder="1" applyAlignment="1">
      <alignment horizontal="center" vertical="center" wrapText="1"/>
    </xf>
    <xf numFmtId="4" fontId="42" fillId="8" borderId="1" xfId="10" applyNumberFormat="1" applyFont="1" applyFill="1" applyBorder="1" applyAlignment="1" applyProtection="1">
      <alignment vertical="center" wrapText="1"/>
    </xf>
    <xf numFmtId="4" fontId="42" fillId="3" borderId="1" xfId="10" applyNumberFormat="1" applyFont="1" applyFill="1" applyBorder="1" applyAlignment="1" applyProtection="1">
      <alignment vertical="center" wrapText="1"/>
    </xf>
    <xf numFmtId="4" fontId="125" fillId="3" borderId="0" xfId="6" applyNumberFormat="1" applyFont="1" applyFill="1"/>
    <xf numFmtId="168" fontId="124" fillId="3" borderId="0" xfId="10" applyFont="1" applyFill="1" applyBorder="1" applyAlignment="1" applyProtection="1"/>
    <xf numFmtId="168" fontId="124" fillId="7" borderId="0" xfId="10" applyFont="1" applyFill="1" applyBorder="1" applyAlignment="1" applyProtection="1"/>
    <xf numFmtId="168" fontId="124" fillId="8" borderId="0" xfId="10" applyFont="1" applyFill="1" applyBorder="1" applyAlignment="1" applyProtection="1"/>
    <xf numFmtId="49" fontId="126" fillId="2" borderId="0" xfId="0" applyNumberFormat="1" applyFont="1" applyFill="1" applyAlignment="1">
      <alignment horizontal="left" vertical="center"/>
    </xf>
    <xf numFmtId="0" fontId="127" fillId="2" borderId="0" xfId="0" applyFont="1" applyFill="1" applyAlignment="1">
      <alignment horizontal="left"/>
    </xf>
    <xf numFmtId="0" fontId="128" fillId="0" borderId="0" xfId="0" applyFont="1" applyAlignment="1">
      <alignment horizontal="center" vertical="center"/>
    </xf>
    <xf numFmtId="167" fontId="128" fillId="0" borderId="0" xfId="11" applyNumberFormat="1" applyFont="1" applyAlignment="1">
      <alignment horizontal="center" vertical="center"/>
    </xf>
    <xf numFmtId="49" fontId="130" fillId="9" borderId="27" xfId="0" applyNumberFormat="1" applyFont="1" applyFill="1" applyBorder="1" applyAlignment="1">
      <alignment horizontal="center" vertical="center" wrapText="1"/>
    </xf>
    <xf numFmtId="167" fontId="130" fillId="9" borderId="27" xfId="11" applyNumberFormat="1" applyFont="1" applyFill="1" applyBorder="1" applyAlignment="1">
      <alignment horizontal="center" vertical="center" wrapText="1"/>
    </xf>
    <xf numFmtId="0" fontId="127" fillId="2" borderId="0" xfId="0" applyFont="1" applyFill="1" applyAlignment="1">
      <alignment horizontal="center" vertical="center"/>
    </xf>
    <xf numFmtId="1" fontId="127" fillId="2" borderId="27" xfId="0" applyNumberFormat="1" applyFont="1" applyFill="1" applyBorder="1" applyAlignment="1">
      <alignment horizontal="center" vertical="center"/>
    </xf>
    <xf numFmtId="49" fontId="127" fillId="2" borderId="27" xfId="0" applyNumberFormat="1" applyFont="1" applyFill="1" applyBorder="1" applyAlignment="1">
      <alignment horizontal="center" vertical="center" wrapText="1"/>
    </xf>
    <xf numFmtId="4" fontId="127" fillId="2" borderId="27" xfId="11" applyNumberFormat="1" applyFont="1" applyFill="1" applyBorder="1" applyAlignment="1">
      <alignment horizontal="center" vertical="center"/>
    </xf>
    <xf numFmtId="0" fontId="127" fillId="2" borderId="27" xfId="0" applyFont="1" applyFill="1" applyBorder="1" applyAlignment="1">
      <alignment horizontal="center" vertical="center" wrapText="1"/>
    </xf>
    <xf numFmtId="1" fontId="127" fillId="2" borderId="27" xfId="0" applyNumberFormat="1" applyFont="1" applyFill="1" applyBorder="1" applyAlignment="1">
      <alignment horizontal="center" vertical="center" wrapText="1"/>
    </xf>
    <xf numFmtId="0" fontId="132" fillId="2" borderId="0" xfId="0" applyFont="1" applyFill="1" applyAlignment="1">
      <alignment horizontal="center" vertical="center"/>
    </xf>
    <xf numFmtId="1" fontId="127" fillId="0" borderId="27" xfId="0" applyNumberFormat="1" applyFont="1" applyBorder="1" applyAlignment="1">
      <alignment horizontal="center" vertical="center"/>
    </xf>
    <xf numFmtId="49" fontId="127" fillId="0" borderId="27" xfId="0" applyNumberFormat="1" applyFont="1" applyBorder="1" applyAlignment="1">
      <alignment horizontal="center" vertical="center" wrapText="1"/>
    </xf>
    <xf numFmtId="4" fontId="127" fillId="0" borderId="27" xfId="11" applyNumberFormat="1" applyFont="1" applyFill="1" applyBorder="1" applyAlignment="1">
      <alignment horizontal="center" vertical="center"/>
    </xf>
    <xf numFmtId="0" fontId="127" fillId="0" borderId="27" xfId="0" applyFont="1" applyBorder="1" applyAlignment="1">
      <alignment horizontal="center" vertical="center" wrapText="1"/>
    </xf>
    <xf numFmtId="1" fontId="127" fillId="0" borderId="27" xfId="0" applyNumberFormat="1" applyFont="1" applyBorder="1" applyAlignment="1">
      <alignment horizontal="center" vertical="center" wrapText="1"/>
    </xf>
    <xf numFmtId="49" fontId="131" fillId="0" borderId="27" xfId="0" applyNumberFormat="1" applyFont="1" applyBorder="1" applyAlignment="1">
      <alignment horizontal="center" vertical="center" wrapText="1"/>
    </xf>
    <xf numFmtId="1" fontId="131" fillId="0" borderId="27" xfId="0" applyNumberFormat="1" applyFont="1" applyBorder="1" applyAlignment="1">
      <alignment horizontal="center" vertical="center"/>
    </xf>
    <xf numFmtId="4" fontId="131" fillId="0" borderId="27" xfId="11" applyNumberFormat="1" applyFont="1" applyFill="1" applyBorder="1" applyAlignment="1">
      <alignment horizontal="center" vertical="center"/>
    </xf>
    <xf numFmtId="49" fontId="130" fillId="0" borderId="27" xfId="0" applyNumberFormat="1" applyFont="1" applyBorder="1" applyAlignment="1">
      <alignment horizontal="center" vertical="center" wrapText="1"/>
    </xf>
    <xf numFmtId="1" fontId="131" fillId="0" borderId="27" xfId="0" applyNumberFormat="1" applyFont="1" applyBorder="1" applyAlignment="1">
      <alignment horizontal="center" vertical="center" wrapText="1"/>
    </xf>
    <xf numFmtId="1" fontId="133" fillId="0" borderId="27" xfId="0" applyNumberFormat="1" applyFont="1" applyBorder="1" applyAlignment="1">
      <alignment horizontal="center" vertical="center"/>
    </xf>
    <xf numFmtId="4" fontId="133" fillId="0" borderId="27" xfId="11" applyNumberFormat="1" applyFont="1" applyFill="1" applyBorder="1" applyAlignment="1">
      <alignment horizontal="center" vertical="center"/>
    </xf>
    <xf numFmtId="0" fontId="131" fillId="0" borderId="27" xfId="0" applyFont="1" applyBorder="1" applyAlignment="1">
      <alignment horizontal="center" vertical="center"/>
    </xf>
    <xf numFmtId="0" fontId="131" fillId="0" borderId="27" xfId="0" applyFont="1" applyBorder="1" applyAlignment="1">
      <alignment horizontal="center" vertical="center" wrapText="1"/>
    </xf>
    <xf numFmtId="167" fontId="131" fillId="0" borderId="98" xfId="11" applyNumberFormat="1" applyFont="1" applyFill="1" applyBorder="1" applyAlignment="1">
      <alignment horizontal="center" vertical="center"/>
    </xf>
    <xf numFmtId="49" fontId="126" fillId="0" borderId="0" xfId="0" applyNumberFormat="1" applyFont="1" applyAlignment="1">
      <alignment horizontal="left" vertical="center"/>
    </xf>
    <xf numFmtId="0" fontId="127" fillId="0" borderId="0" xfId="0" applyFont="1" applyAlignment="1">
      <alignment horizontal="left"/>
    </xf>
    <xf numFmtId="1" fontId="127" fillId="0" borderId="27" xfId="0" applyNumberFormat="1" applyFont="1" applyBorder="1" applyAlignment="1">
      <alignment horizontal="right"/>
    </xf>
    <xf numFmtId="4" fontId="127" fillId="0" borderId="27" xfId="0" applyNumberFormat="1" applyFont="1" applyBorder="1" applyAlignment="1">
      <alignment horizontal="right"/>
    </xf>
    <xf numFmtId="0" fontId="128" fillId="0" borderId="27" xfId="0" applyFont="1" applyBorder="1"/>
    <xf numFmtId="0" fontId="134" fillId="0" borderId="27" xfId="0" applyFont="1" applyBorder="1" applyAlignment="1">
      <alignment horizontal="center"/>
    </xf>
    <xf numFmtId="4" fontId="134" fillId="0" borderId="27" xfId="0" applyNumberFormat="1" applyFont="1" applyBorder="1" applyAlignment="1">
      <alignment horizontal="center"/>
    </xf>
    <xf numFmtId="0" fontId="135" fillId="11" borderId="27" xfId="7" applyFont="1" applyFill="1" applyBorder="1" applyAlignment="1">
      <alignment horizontal="center" vertical="center" wrapText="1"/>
    </xf>
    <xf numFmtId="43" fontId="135" fillId="11" borderId="27" xfId="12" applyFont="1" applyFill="1" applyBorder="1" applyAlignment="1">
      <alignment horizontal="center" vertical="center" wrapText="1"/>
    </xf>
    <xf numFmtId="0" fontId="136" fillId="5" borderId="0" xfId="7" applyFont="1" applyFill="1"/>
    <xf numFmtId="0" fontId="137" fillId="3" borderId="27" xfId="7" applyFont="1" applyFill="1" applyBorder="1" applyAlignment="1">
      <alignment horizontal="center" vertical="center" wrapText="1"/>
    </xf>
    <xf numFmtId="43" fontId="137" fillId="3" borderId="27" xfId="12" applyFont="1" applyFill="1" applyBorder="1" applyAlignment="1">
      <alignment horizontal="center" vertical="center" wrapText="1"/>
    </xf>
    <xf numFmtId="0" fontId="137" fillId="3" borderId="0" xfId="7" applyFont="1" applyFill="1" applyAlignment="1">
      <alignment horizontal="center" vertical="center" wrapText="1"/>
    </xf>
    <xf numFmtId="43" fontId="136" fillId="5" borderId="0" xfId="12" applyFont="1" applyFill="1" applyBorder="1"/>
    <xf numFmtId="43" fontId="123" fillId="3" borderId="0" xfId="12" applyFont="1" applyFill="1" applyBorder="1" applyAlignment="1">
      <alignment horizontal="center" vertical="center" wrapText="1"/>
    </xf>
    <xf numFmtId="0" fontId="123" fillId="3" borderId="0" xfId="7" applyFont="1" applyFill="1" applyAlignment="1">
      <alignment horizontal="center" vertical="center" wrapText="1"/>
    </xf>
    <xf numFmtId="0" fontId="138" fillId="11" borderId="99" xfId="7" applyFont="1" applyFill="1" applyBorder="1" applyAlignment="1">
      <alignment horizontal="center" vertical="center" wrapText="1"/>
    </xf>
    <xf numFmtId="43" fontId="138" fillId="11" borderId="99" xfId="12" applyFont="1" applyFill="1" applyBorder="1" applyAlignment="1">
      <alignment horizontal="center" vertical="center" wrapText="1"/>
    </xf>
    <xf numFmtId="0" fontId="139" fillId="3" borderId="0" xfId="7" applyFont="1" applyFill="1" applyAlignment="1">
      <alignment horizontal="center" vertical="center" wrapText="1"/>
    </xf>
    <xf numFmtId="0" fontId="140" fillId="3" borderId="27" xfId="7" applyFont="1" applyFill="1" applyBorder="1" applyAlignment="1">
      <alignment horizontal="center" vertical="center" wrapText="1"/>
    </xf>
    <xf numFmtId="43" fontId="140" fillId="3" borderId="27" xfId="12" applyFont="1" applyFill="1" applyBorder="1" applyAlignment="1">
      <alignment horizontal="center" vertical="center" wrapText="1"/>
    </xf>
    <xf numFmtId="0" fontId="138" fillId="11" borderId="27" xfId="7" applyFont="1" applyFill="1" applyBorder="1" applyAlignment="1">
      <alignment horizontal="center" vertical="center" wrapText="1"/>
    </xf>
    <xf numFmtId="43" fontId="138" fillId="11" borderId="27" xfId="12" applyFont="1" applyFill="1" applyBorder="1" applyAlignment="1">
      <alignment horizontal="center" vertical="center" wrapText="1"/>
    </xf>
    <xf numFmtId="0" fontId="139" fillId="3" borderId="27" xfId="7" applyFont="1" applyFill="1" applyBorder="1" applyAlignment="1">
      <alignment horizontal="center" vertical="center" wrapText="1"/>
    </xf>
    <xf numFmtId="43" fontId="139" fillId="3" borderId="27" xfId="12" applyFont="1" applyFill="1" applyBorder="1" applyAlignment="1">
      <alignment horizontal="center" vertical="center" wrapText="1"/>
    </xf>
    <xf numFmtId="43" fontId="139" fillId="3" borderId="0" xfId="12" applyFont="1" applyFill="1" applyAlignment="1">
      <alignment horizontal="center" vertical="center" wrapText="1"/>
    </xf>
    <xf numFmtId="49" fontId="125" fillId="12" borderId="1" xfId="13" applyNumberFormat="1" applyFont="1" applyFill="1" applyBorder="1" applyAlignment="1">
      <alignment horizontal="center" vertical="center" wrapText="1"/>
    </xf>
    <xf numFmtId="43" fontId="125" fillId="12" borderId="27" xfId="12" applyFont="1" applyFill="1" applyBorder="1" applyAlignment="1">
      <alignment horizontal="center" wrapText="1"/>
    </xf>
    <xf numFmtId="49" fontId="125" fillId="12" borderId="27" xfId="13" applyNumberFormat="1" applyFont="1" applyFill="1" applyBorder="1" applyAlignment="1">
      <alignment horizontal="center" vertical="center" wrapText="1"/>
    </xf>
    <xf numFmtId="0" fontId="141" fillId="4" borderId="0" xfId="13" applyFont="1" applyFill="1" applyAlignment="1">
      <alignment horizontal="left"/>
    </xf>
    <xf numFmtId="49" fontId="141" fillId="4" borderId="1" xfId="13" applyNumberFormat="1" applyFont="1" applyFill="1" applyBorder="1" applyAlignment="1">
      <alignment horizontal="center" vertical="center" wrapText="1"/>
    </xf>
    <xf numFmtId="1" fontId="141" fillId="4" borderId="1" xfId="13" applyNumberFormat="1" applyFont="1" applyFill="1" applyBorder="1" applyAlignment="1">
      <alignment horizontal="right"/>
    </xf>
    <xf numFmtId="0" fontId="141" fillId="4" borderId="1" xfId="13" applyFont="1" applyFill="1" applyBorder="1" applyAlignment="1">
      <alignment horizontal="center" vertical="center" wrapText="1"/>
    </xf>
    <xf numFmtId="4" fontId="141" fillId="4" borderId="1" xfId="13" applyNumberFormat="1" applyFont="1" applyFill="1" applyBorder="1" applyAlignment="1">
      <alignment horizontal="right"/>
    </xf>
    <xf numFmtId="0" fontId="141" fillId="4" borderId="27" xfId="13" applyFont="1" applyFill="1" applyBorder="1" applyAlignment="1">
      <alignment horizontal="center" wrapText="1"/>
    </xf>
    <xf numFmtId="4" fontId="141" fillId="4" borderId="27" xfId="13" applyNumberFormat="1" applyFont="1" applyFill="1" applyBorder="1" applyAlignment="1">
      <alignment horizontal="right"/>
    </xf>
    <xf numFmtId="43" fontId="141" fillId="4" borderId="27" xfId="12" applyFont="1" applyFill="1" applyBorder="1" applyAlignment="1">
      <alignment horizontal="right"/>
    </xf>
    <xf numFmtId="43" fontId="142" fillId="10" borderId="27" xfId="12" applyFont="1" applyFill="1" applyBorder="1" applyAlignment="1">
      <alignment horizontal="right"/>
    </xf>
    <xf numFmtId="0" fontId="141" fillId="4" borderId="96" xfId="13" applyFont="1" applyFill="1" applyBorder="1" applyAlignment="1">
      <alignment horizontal="center" vertical="center" wrapText="1"/>
    </xf>
    <xf numFmtId="49" fontId="141" fillId="4" borderId="96" xfId="13" applyNumberFormat="1" applyFont="1" applyFill="1" applyBorder="1" applyAlignment="1">
      <alignment horizontal="center" vertical="center" wrapText="1"/>
    </xf>
    <xf numFmtId="4" fontId="141" fillId="4" borderId="96" xfId="13" applyNumberFormat="1" applyFont="1" applyFill="1" applyBorder="1" applyAlignment="1">
      <alignment horizontal="right"/>
    </xf>
    <xf numFmtId="0" fontId="141" fillId="4" borderId="19" xfId="13" applyFont="1" applyFill="1" applyBorder="1" applyAlignment="1">
      <alignment horizontal="center" wrapText="1"/>
    </xf>
    <xf numFmtId="43" fontId="141" fillId="4" borderId="19" xfId="12" applyFont="1" applyFill="1" applyBorder="1" applyAlignment="1">
      <alignment horizontal="right"/>
    </xf>
    <xf numFmtId="0" fontId="124" fillId="3" borderId="0" xfId="13" applyFont="1" applyFill="1"/>
    <xf numFmtId="43" fontId="125" fillId="11" borderId="27" xfId="12" applyFont="1" applyFill="1" applyBorder="1"/>
    <xf numFmtId="43" fontId="125" fillId="14" borderId="27" xfId="12" applyFont="1" applyFill="1" applyBorder="1"/>
    <xf numFmtId="0" fontId="143" fillId="0" borderId="27" xfId="7" applyFont="1" applyBorder="1" applyAlignment="1">
      <alignment wrapText="1"/>
    </xf>
    <xf numFmtId="43" fontId="125" fillId="3" borderId="27" xfId="12" applyFont="1" applyFill="1" applyBorder="1" applyAlignment="1">
      <alignment horizontal="center"/>
    </xf>
    <xf numFmtId="0" fontId="94" fillId="0" borderId="27" xfId="7" applyFont="1" applyBorder="1" applyAlignment="1">
      <alignment wrapText="1"/>
    </xf>
    <xf numFmtId="4" fontId="141" fillId="4" borderId="1" xfId="14" applyNumberFormat="1" applyFont="1" applyFill="1" applyBorder="1" applyAlignment="1">
      <alignment horizontal="right"/>
    </xf>
    <xf numFmtId="4" fontId="141" fillId="4" borderId="96" xfId="14" applyNumberFormat="1" applyFont="1" applyFill="1" applyBorder="1" applyAlignment="1">
      <alignment horizontal="right"/>
    </xf>
    <xf numFmtId="4" fontId="141" fillId="4" borderId="27" xfId="14" applyNumberFormat="1" applyFont="1" applyFill="1" applyBorder="1" applyAlignment="1">
      <alignment horizontal="right"/>
    </xf>
    <xf numFmtId="4" fontId="94" fillId="0" borderId="27" xfId="7" applyNumberFormat="1" applyFont="1" applyBorder="1"/>
    <xf numFmtId="0" fontId="94" fillId="0" borderId="27" xfId="7" applyFont="1" applyBorder="1" applyAlignment="1">
      <alignment horizontal="right" wrapText="1"/>
    </xf>
    <xf numFmtId="0" fontId="143" fillId="0" borderId="27" xfId="7" applyFont="1" applyBorder="1" applyAlignment="1">
      <alignment horizontal="right" wrapText="1"/>
    </xf>
    <xf numFmtId="4" fontId="143" fillId="0" borderId="27" xfId="7" applyNumberFormat="1" applyFont="1" applyBorder="1"/>
    <xf numFmtId="43" fontId="124" fillId="3" borderId="0" xfId="12" applyFont="1" applyFill="1" applyAlignment="1">
      <alignment horizontal="center" wrapText="1"/>
    </xf>
    <xf numFmtId="43" fontId="124" fillId="3" borderId="0" xfId="12" applyFont="1" applyFill="1"/>
    <xf numFmtId="0" fontId="145" fillId="2" borderId="0" xfId="0" applyFont="1" applyFill="1" applyAlignment="1">
      <alignment horizontal="left"/>
    </xf>
    <xf numFmtId="49" fontId="147" fillId="9" borderId="1" xfId="0" applyNumberFormat="1" applyFont="1" applyFill="1" applyBorder="1" applyAlignment="1">
      <alignment horizontal="left" vertical="center"/>
    </xf>
    <xf numFmtId="49" fontId="147" fillId="9" borderId="1" xfId="0" applyNumberFormat="1" applyFont="1" applyFill="1" applyBorder="1" applyAlignment="1">
      <alignment horizontal="center" vertical="center"/>
    </xf>
    <xf numFmtId="49" fontId="147" fillId="9" borderId="1" xfId="0" applyNumberFormat="1" applyFont="1" applyFill="1" applyBorder="1" applyAlignment="1">
      <alignment horizontal="center" vertical="center" wrapText="1"/>
    </xf>
    <xf numFmtId="49" fontId="145" fillId="0" borderId="1" xfId="0" applyNumberFormat="1" applyFont="1" applyBorder="1" applyAlignment="1">
      <alignment horizontal="center" vertical="center"/>
    </xf>
    <xf numFmtId="49" fontId="145" fillId="0" borderId="1" xfId="0" applyNumberFormat="1" applyFont="1" applyBorder="1" applyAlignment="1">
      <alignment horizontal="center" vertical="center" wrapText="1"/>
    </xf>
    <xf numFmtId="171" fontId="145" fillId="0" borderId="1" xfId="0" applyNumberFormat="1" applyFont="1" applyBorder="1" applyAlignment="1">
      <alignment horizontal="right" vertical="center"/>
    </xf>
    <xf numFmtId="0" fontId="147" fillId="0" borderId="101" xfId="0" applyFont="1" applyBorder="1" applyAlignment="1">
      <alignment vertical="center"/>
    </xf>
    <xf numFmtId="49" fontId="147" fillId="0" borderId="1" xfId="0" applyNumberFormat="1" applyFont="1" applyBorder="1" applyAlignment="1">
      <alignment horizontal="center" vertical="center" wrapText="1"/>
    </xf>
    <xf numFmtId="171" fontId="147" fillId="0" borderId="1" xfId="0" applyNumberFormat="1" applyFont="1" applyBorder="1" applyAlignment="1">
      <alignment horizontal="right"/>
    </xf>
    <xf numFmtId="49" fontId="13" fillId="9" borderId="102" xfId="0" applyNumberFormat="1" applyFont="1" applyFill="1" applyBorder="1" applyAlignment="1">
      <alignment horizontal="center" vertical="center" wrapText="1"/>
    </xf>
    <xf numFmtId="49" fontId="13" fillId="9" borderId="103" xfId="0" applyNumberFormat="1" applyFont="1" applyFill="1" applyBorder="1" applyAlignment="1">
      <alignment horizontal="center" vertical="center" wrapText="1"/>
    </xf>
    <xf numFmtId="49" fontId="13" fillId="9" borderId="104" xfId="0" applyNumberFormat="1" applyFont="1" applyFill="1" applyBorder="1" applyAlignment="1">
      <alignment horizontal="center" vertical="center" wrapText="1"/>
    </xf>
    <xf numFmtId="49" fontId="145" fillId="0" borderId="1" xfId="0" applyNumberFormat="1" applyFont="1" applyBorder="1" applyAlignment="1">
      <alignment horizontal="left"/>
    </xf>
    <xf numFmtId="171" fontId="145" fillId="0" borderId="1" xfId="0" applyNumberFormat="1" applyFont="1" applyBorder="1" applyAlignment="1">
      <alignment horizontal="right"/>
    </xf>
    <xf numFmtId="0" fontId="147" fillId="0" borderId="1" xfId="0" applyFont="1" applyBorder="1" applyAlignment="1">
      <alignment vertical="center"/>
    </xf>
    <xf numFmtId="0" fontId="147" fillId="0" borderId="1" xfId="0" applyFont="1" applyBorder="1" applyAlignment="1">
      <alignment horizontal="center" vertical="center" wrapText="1"/>
    </xf>
    <xf numFmtId="0" fontId="1" fillId="0" borderId="0" xfId="15" applyAlignment="1">
      <alignment horizontal="justify"/>
    </xf>
    <xf numFmtId="0" fontId="1" fillId="0" borderId="0" xfId="15"/>
    <xf numFmtId="0" fontId="4" fillId="0" borderId="0" xfId="15" applyFont="1" applyAlignment="1">
      <alignment horizontal="center" vertical="center"/>
    </xf>
    <xf numFmtId="0" fontId="4" fillId="0" borderId="0" xfId="15" applyFont="1" applyAlignment="1">
      <alignment horizontal="center" vertical="center" wrapText="1"/>
    </xf>
    <xf numFmtId="0" fontId="1" fillId="0" borderId="0" xfId="15" applyAlignment="1">
      <alignment wrapText="1"/>
    </xf>
    <xf numFmtId="0" fontId="1" fillId="0" borderId="0" xfId="15" applyAlignment="1">
      <alignment horizontal="justify" vertical="center" wrapText="1"/>
    </xf>
    <xf numFmtId="0" fontId="1" fillId="0" borderId="0" xfId="15" applyAlignment="1">
      <alignment horizontal="justify" wrapText="1"/>
    </xf>
    <xf numFmtId="0" fontId="4" fillId="0" borderId="27" xfId="15" applyFont="1" applyBorder="1" applyAlignment="1">
      <alignment horizontal="justify" wrapText="1"/>
    </xf>
    <xf numFmtId="0" fontId="4" fillId="0" borderId="0" xfId="15" applyFont="1" applyAlignment="1">
      <alignment wrapText="1"/>
    </xf>
    <xf numFmtId="0" fontId="1" fillId="0" borderId="27" xfId="15" applyBorder="1" applyAlignment="1">
      <alignment horizontal="justify" wrapText="1"/>
    </xf>
    <xf numFmtId="0" fontId="1" fillId="0" borderId="0" xfId="15" quotePrefix="1" applyAlignment="1">
      <alignment horizontal="justify" wrapText="1"/>
    </xf>
    <xf numFmtId="49" fontId="5" fillId="2" borderId="0" xfId="0" applyNumberFormat="1" applyFont="1" applyFill="1" applyAlignment="1">
      <alignment horizontal="center" vertical="top"/>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8" fillId="2" borderId="11" xfId="0" applyNumberFormat="1" applyFont="1" applyFill="1" applyBorder="1" applyAlignment="1">
      <alignment horizontal="left" vertical="center"/>
    </xf>
    <xf numFmtId="49" fontId="8" fillId="2" borderId="10" xfId="0" applyNumberFormat="1" applyFont="1" applyFill="1" applyBorder="1" applyAlignment="1">
      <alignment horizontal="center" vertical="center"/>
    </xf>
    <xf numFmtId="49" fontId="8" fillId="2" borderId="12" xfId="0" applyNumberFormat="1" applyFont="1" applyFill="1" applyBorder="1" applyAlignment="1">
      <alignment horizontal="left" vertical="center" wrapText="1"/>
    </xf>
    <xf numFmtId="49" fontId="8" fillId="2" borderId="2"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7" fillId="2" borderId="7" xfId="0" applyFont="1" applyFill="1" applyBorder="1" applyAlignment="1">
      <alignment horizontal="left" vertical="center"/>
    </xf>
    <xf numFmtId="0" fontId="8" fillId="2" borderId="0" xfId="0" applyFont="1" applyFill="1" applyAlignment="1">
      <alignment horizontal="left"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3" fillId="3" borderId="0" xfId="1" quotePrefix="1" applyFill="1" applyAlignment="1">
      <alignment horizontal="left" wrapText="1"/>
    </xf>
    <xf numFmtId="0" fontId="15" fillId="3" borderId="0" xfId="1" applyFont="1" applyFill="1" applyAlignment="1">
      <alignment horizontal="right"/>
    </xf>
    <xf numFmtId="0" fontId="15" fillId="3" borderId="0" xfId="1" applyFont="1" applyFill="1" applyAlignment="1">
      <alignment horizontal="center"/>
    </xf>
    <xf numFmtId="0" fontId="3" fillId="3" borderId="21" xfId="1" quotePrefix="1" applyFill="1" applyBorder="1" applyAlignment="1">
      <alignment horizontal="left" wrapText="1"/>
    </xf>
    <xf numFmtId="0" fontId="3" fillId="3" borderId="0" xfId="1" quotePrefix="1" applyFill="1" applyAlignment="1">
      <alignment horizontal="center" wrapText="1"/>
    </xf>
    <xf numFmtId="0" fontId="42" fillId="3" borderId="0" xfId="1" applyFont="1" applyFill="1" applyAlignment="1">
      <alignment horizontal="right"/>
    </xf>
    <xf numFmtId="0" fontId="42" fillId="3" borderId="0" xfId="1" applyFont="1" applyFill="1" applyAlignment="1">
      <alignment horizontal="center" wrapText="1"/>
    </xf>
    <xf numFmtId="0" fontId="49" fillId="3" borderId="0" xfId="1" applyFont="1" applyFill="1" applyAlignment="1">
      <alignment horizontal="left" wrapText="1"/>
    </xf>
    <xf numFmtId="0" fontId="36" fillId="3" borderId="24" xfId="1" applyFont="1" applyFill="1" applyBorder="1" applyAlignment="1">
      <alignment horizontal="left" vertical="center" wrapText="1"/>
    </xf>
    <xf numFmtId="0" fontId="36" fillId="3" borderId="0" xfId="1" applyFont="1" applyFill="1" applyAlignment="1">
      <alignment horizontal="left" vertical="center" wrapText="1"/>
    </xf>
    <xf numFmtId="0" fontId="42" fillId="0" borderId="0" xfId="1" applyFont="1" applyAlignment="1">
      <alignment horizontal="right" vertical="center"/>
    </xf>
    <xf numFmtId="0" fontId="42" fillId="3" borderId="0" xfId="1" applyFont="1" applyFill="1" applyAlignment="1">
      <alignment horizontal="center" vertical="center"/>
    </xf>
    <xf numFmtId="0" fontId="52" fillId="3" borderId="44" xfId="1" applyFont="1" applyFill="1" applyBorder="1" applyAlignment="1">
      <alignment horizontal="left" vertical="center" wrapText="1"/>
    </xf>
    <xf numFmtId="0" fontId="52" fillId="3" borderId="32" xfId="1" applyFont="1" applyFill="1" applyBorder="1" applyAlignment="1">
      <alignment horizontal="left" vertical="center" wrapText="1"/>
    </xf>
    <xf numFmtId="164" fontId="52" fillId="3" borderId="15" xfId="5" applyFont="1" applyFill="1" applyBorder="1" applyAlignment="1">
      <alignment horizontal="center" vertical="center" wrapText="1"/>
    </xf>
    <xf numFmtId="164" fontId="52" fillId="3" borderId="46" xfId="5" applyFont="1" applyFill="1" applyBorder="1" applyAlignment="1">
      <alignment horizontal="center" vertical="center" wrapText="1"/>
    </xf>
    <xf numFmtId="164" fontId="52" fillId="3" borderId="47" xfId="5" applyFont="1" applyFill="1" applyBorder="1" applyAlignment="1">
      <alignment horizontal="center" vertical="center" wrapText="1"/>
    </xf>
    <xf numFmtId="0" fontId="47" fillId="3" borderId="61" xfId="1" applyFont="1" applyFill="1" applyBorder="1" applyAlignment="1">
      <alignment horizontal="right"/>
    </xf>
    <xf numFmtId="0" fontId="47" fillId="3" borderId="33" xfId="1" applyFont="1" applyFill="1" applyBorder="1" applyAlignment="1">
      <alignment horizontal="right"/>
    </xf>
    <xf numFmtId="0" fontId="47" fillId="3" borderId="48" xfId="1" applyFont="1" applyFill="1" applyBorder="1" applyAlignment="1">
      <alignment horizontal="right"/>
    </xf>
    <xf numFmtId="0" fontId="36" fillId="3" borderId="0" xfId="1" applyFont="1" applyFill="1" applyAlignment="1">
      <alignment vertical="center" wrapText="1"/>
    </xf>
    <xf numFmtId="0" fontId="62" fillId="3" borderId="0" xfId="1" applyFont="1" applyFill="1" applyAlignment="1">
      <alignment horizontal="justify" vertical="center" wrapText="1"/>
    </xf>
    <xf numFmtId="0" fontId="42" fillId="3" borderId="0" xfId="1" applyFont="1" applyFill="1" applyAlignment="1">
      <alignment horizontal="right" vertical="center"/>
    </xf>
    <xf numFmtId="0" fontId="73" fillId="3" borderId="59" xfId="1" applyFont="1" applyFill="1" applyBorder="1" applyAlignment="1">
      <alignment horizontal="left" vertical="center"/>
    </xf>
    <xf numFmtId="0" fontId="73" fillId="3" borderId="58" xfId="1" applyFont="1" applyFill="1" applyBorder="1" applyAlignment="1">
      <alignment horizontal="left" vertical="center"/>
    </xf>
    <xf numFmtId="0" fontId="73" fillId="3" borderId="81" xfId="1" applyFont="1" applyFill="1" applyBorder="1" applyAlignment="1">
      <alignment horizontal="left" vertical="center"/>
    </xf>
    <xf numFmtId="0" fontId="77" fillId="3" borderId="51" xfId="1" applyFont="1" applyFill="1" applyBorder="1" applyAlignment="1">
      <alignment horizontal="left" vertical="center"/>
    </xf>
    <xf numFmtId="0" fontId="77" fillId="3" borderId="45" xfId="1" applyFont="1" applyFill="1" applyBorder="1" applyAlignment="1">
      <alignment horizontal="left" vertical="center"/>
    </xf>
    <xf numFmtId="0" fontId="75" fillId="3" borderId="57" xfId="1" applyFont="1" applyFill="1" applyBorder="1" applyAlignment="1">
      <alignment horizontal="left" vertical="center" wrapText="1"/>
    </xf>
    <xf numFmtId="0" fontId="75" fillId="3" borderId="85" xfId="1" applyFont="1" applyFill="1" applyBorder="1" applyAlignment="1">
      <alignment horizontal="left" vertical="center" wrapText="1"/>
    </xf>
    <xf numFmtId="0" fontId="75" fillId="3" borderId="86" xfId="1" applyFont="1" applyFill="1" applyBorder="1" applyAlignment="1">
      <alignment horizontal="left" vertical="center" wrapText="1"/>
    </xf>
    <xf numFmtId="0" fontId="73" fillId="3" borderId="59" xfId="1" applyFont="1" applyFill="1" applyBorder="1" applyAlignment="1">
      <alignment horizontal="left" vertical="center" wrapText="1"/>
    </xf>
    <xf numFmtId="0" fontId="73" fillId="3" borderId="58" xfId="1" applyFont="1" applyFill="1" applyBorder="1" applyAlignment="1">
      <alignment horizontal="left" vertical="center" wrapText="1"/>
    </xf>
    <xf numFmtId="0" fontId="73" fillId="3" borderId="87" xfId="1" applyFont="1" applyFill="1" applyBorder="1" applyAlignment="1">
      <alignment horizontal="left" vertical="center" wrapText="1"/>
    </xf>
    <xf numFmtId="0" fontId="76" fillId="3" borderId="0" xfId="1" applyFont="1" applyFill="1" applyAlignment="1">
      <alignment horizontal="left" vertical="center" wrapText="1"/>
    </xf>
    <xf numFmtId="0" fontId="75" fillId="3" borderId="38" xfId="1" applyFont="1" applyFill="1" applyBorder="1" applyAlignment="1">
      <alignment vertical="center"/>
    </xf>
    <xf numFmtId="0" fontId="75" fillId="3" borderId="83" xfId="1" applyFont="1" applyFill="1" applyBorder="1" applyAlignment="1">
      <alignment vertical="center"/>
    </xf>
    <xf numFmtId="0" fontId="75" fillId="3" borderId="84" xfId="1" applyFont="1" applyFill="1" applyBorder="1" applyAlignment="1">
      <alignment vertical="center"/>
    </xf>
    <xf numFmtId="0" fontId="75" fillId="3" borderId="39" xfId="1" applyFont="1" applyFill="1" applyBorder="1" applyAlignment="1">
      <alignment horizontal="left" vertical="center" wrapText="1"/>
    </xf>
    <xf numFmtId="0" fontId="75" fillId="3" borderId="46" xfId="1" applyFont="1" applyFill="1" applyBorder="1" applyAlignment="1">
      <alignment horizontal="left" vertical="center" wrapText="1"/>
    </xf>
    <xf numFmtId="0" fontId="75" fillId="3" borderId="82" xfId="1" applyFont="1" applyFill="1" applyBorder="1" applyAlignment="1">
      <alignment horizontal="left" vertical="center" wrapText="1"/>
    </xf>
    <xf numFmtId="0" fontId="75" fillId="3" borderId="38" xfId="1" applyFont="1" applyFill="1" applyBorder="1" applyAlignment="1">
      <alignment horizontal="left" vertical="center" wrapText="1"/>
    </xf>
    <xf numFmtId="0" fontId="75" fillId="3" borderId="83" xfId="1" applyFont="1" applyFill="1" applyBorder="1" applyAlignment="1">
      <alignment horizontal="left" vertical="center" wrapText="1"/>
    </xf>
    <xf numFmtId="0" fontId="75" fillId="3" borderId="84" xfId="1" applyFont="1" applyFill="1" applyBorder="1" applyAlignment="1">
      <alignment horizontal="left" vertical="center" wrapText="1"/>
    </xf>
    <xf numFmtId="0" fontId="88" fillId="3" borderId="0" xfId="1" applyFont="1" applyFill="1" applyAlignment="1">
      <alignment horizontal="left" vertical="center" wrapText="1"/>
    </xf>
    <xf numFmtId="0" fontId="80" fillId="3" borderId="0" xfId="1" applyFont="1" applyFill="1" applyAlignment="1">
      <alignment horizontal="right" vertical="center"/>
    </xf>
    <xf numFmtId="0" fontId="80" fillId="3" borderId="0" xfId="1" applyFont="1" applyFill="1" applyAlignment="1">
      <alignment horizontal="center" vertical="center"/>
    </xf>
    <xf numFmtId="0" fontId="93" fillId="3" borderId="59" xfId="1" applyFont="1" applyFill="1" applyBorder="1" applyAlignment="1">
      <alignment horizontal="right" vertical="center"/>
    </xf>
    <xf numFmtId="0" fontId="93" fillId="3" borderId="58" xfId="1" applyFont="1" applyFill="1" applyBorder="1" applyAlignment="1">
      <alignment horizontal="right" vertical="center"/>
    </xf>
    <xf numFmtId="0" fontId="93" fillId="3" borderId="81" xfId="1" applyFont="1" applyFill="1" applyBorder="1" applyAlignment="1">
      <alignment horizontal="right" vertical="center"/>
    </xf>
    <xf numFmtId="0" fontId="93" fillId="3" borderId="59" xfId="1" applyFont="1" applyFill="1" applyBorder="1" applyAlignment="1">
      <alignment horizontal="left" vertical="center" wrapText="1"/>
    </xf>
    <xf numFmtId="0" fontId="93" fillId="3" borderId="58" xfId="1" applyFont="1" applyFill="1" applyBorder="1" applyAlignment="1">
      <alignment horizontal="left" vertical="center" wrapText="1"/>
    </xf>
    <xf numFmtId="0" fontId="93" fillId="3" borderId="79" xfId="1" applyFont="1" applyFill="1" applyBorder="1" applyAlignment="1">
      <alignment horizontal="left" vertical="center" wrapText="1"/>
    </xf>
    <xf numFmtId="0" fontId="88" fillId="3" borderId="0" xfId="1" applyFont="1" applyFill="1" applyAlignment="1">
      <alignment horizontal="justify" vertical="center" wrapText="1"/>
    </xf>
    <xf numFmtId="0" fontId="88" fillId="3" borderId="45" xfId="1" applyFont="1" applyFill="1" applyBorder="1" applyAlignment="1">
      <alignment horizontal="justify" vertical="center" wrapText="1"/>
    </xf>
    <xf numFmtId="0" fontId="94" fillId="0" borderId="0" xfId="7" applyFont="1" applyAlignment="1">
      <alignment horizontal="left" vertical="top" wrapText="1"/>
    </xf>
    <xf numFmtId="0" fontId="42" fillId="0" borderId="0" xfId="7" applyFont="1" applyAlignment="1">
      <alignment horizontal="right" vertical="center"/>
    </xf>
    <xf numFmtId="0" fontId="42" fillId="0" borderId="0" xfId="7" applyFont="1" applyAlignment="1">
      <alignment horizontal="center" vertical="center" wrapText="1"/>
    </xf>
    <xf numFmtId="0" fontId="42" fillId="0" borderId="0" xfId="7" applyFont="1" applyAlignment="1">
      <alignment horizontal="center" vertical="center"/>
    </xf>
    <xf numFmtId="0" fontId="15" fillId="0" borderId="13" xfId="7" applyFont="1" applyBorder="1" applyAlignment="1">
      <alignment horizontal="center" vertical="center" wrapText="1"/>
    </xf>
    <xf numFmtId="0" fontId="15" fillId="0" borderId="15" xfId="7" applyFont="1" applyBorder="1" applyAlignment="1">
      <alignment horizontal="center" vertical="center" wrapText="1"/>
    </xf>
    <xf numFmtId="0" fontId="112" fillId="3" borderId="24" xfId="7" applyFont="1" applyFill="1" applyBorder="1" applyAlignment="1">
      <alignment horizontal="center" vertical="center" wrapText="1"/>
    </xf>
    <xf numFmtId="0" fontId="112" fillId="3" borderId="0" xfId="7" applyFont="1" applyFill="1" applyAlignment="1">
      <alignment horizontal="center" vertical="center" wrapText="1"/>
    </xf>
    <xf numFmtId="2" fontId="2" fillId="0" borderId="24" xfId="7" applyNumberFormat="1" applyBorder="1" applyAlignment="1">
      <alignment horizontal="left" vertical="center" wrapText="1"/>
    </xf>
    <xf numFmtId="2" fontId="2" fillId="0" borderId="0" xfId="7" applyNumberFormat="1" applyAlignment="1">
      <alignment horizontal="left" vertical="center" wrapText="1"/>
    </xf>
    <xf numFmtId="0" fontId="42" fillId="0" borderId="0" xfId="7" applyFont="1" applyAlignment="1">
      <alignment horizontal="right"/>
    </xf>
    <xf numFmtId="0" fontId="81" fillId="0" borderId="51" xfId="7" applyFont="1" applyBorder="1" applyAlignment="1">
      <alignment horizontal="center" vertical="center" wrapText="1"/>
    </xf>
    <xf numFmtId="0" fontId="81" fillId="0" borderId="61" xfId="7" applyFont="1" applyBorder="1" applyAlignment="1">
      <alignment horizontal="center" vertical="center" wrapText="1"/>
    </xf>
    <xf numFmtId="0" fontId="81" fillId="0" borderId="52" xfId="7" applyFont="1" applyBorder="1" applyAlignment="1">
      <alignment horizontal="center" vertical="center" wrapText="1"/>
    </xf>
    <xf numFmtId="0" fontId="107" fillId="0" borderId="29" xfId="7" applyFont="1" applyBorder="1" applyAlignment="1">
      <alignment horizontal="center" vertical="center" wrapText="1"/>
    </xf>
    <xf numFmtId="0" fontId="81" fillId="0" borderId="29" xfId="7" applyFont="1" applyBorder="1" applyAlignment="1">
      <alignment horizontal="center" vertical="center" wrapText="1"/>
    </xf>
    <xf numFmtId="0" fontId="81" fillId="0" borderId="94" xfId="7" applyFont="1" applyBorder="1" applyAlignment="1">
      <alignment horizontal="center" vertical="center" wrapText="1"/>
    </xf>
    <xf numFmtId="0" fontId="81" fillId="0" borderId="41" xfId="7" applyFont="1" applyBorder="1" applyAlignment="1">
      <alignment horizontal="center" vertical="center" wrapText="1"/>
    </xf>
    <xf numFmtId="0" fontId="105" fillId="0" borderId="62" xfId="7" applyFont="1" applyBorder="1" applyAlignment="1">
      <alignment horizontal="center" vertical="center" wrapText="1"/>
    </xf>
    <xf numFmtId="0" fontId="105" fillId="0" borderId="74" xfId="7" applyFont="1" applyBorder="1" applyAlignment="1">
      <alignment horizontal="center" vertical="center" wrapText="1"/>
    </xf>
    <xf numFmtId="49" fontId="117" fillId="2" borderId="1" xfId="0" applyNumberFormat="1" applyFont="1" applyFill="1" applyBorder="1" applyAlignment="1">
      <alignment horizontal="center" vertical="center"/>
    </xf>
    <xf numFmtId="0" fontId="5" fillId="2" borderId="0" xfId="0" applyFont="1" applyFill="1" applyAlignment="1">
      <alignment horizontal="center" vertical="top" wrapText="1"/>
    </xf>
    <xf numFmtId="49" fontId="118" fillId="2" borderId="1" xfId="0" applyNumberFormat="1" applyFont="1" applyFill="1" applyBorder="1" applyAlignment="1">
      <alignment horizontal="right" vertical="center"/>
    </xf>
    <xf numFmtId="49" fontId="5"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xf>
    <xf numFmtId="49" fontId="5" fillId="2" borderId="0" xfId="0" applyNumberFormat="1" applyFont="1" applyFill="1" applyAlignment="1">
      <alignment horizontal="left" vertical="center"/>
    </xf>
    <xf numFmtId="49" fontId="131" fillId="0" borderId="43" xfId="0" applyNumberFormat="1" applyFont="1" applyBorder="1" applyAlignment="1">
      <alignment horizontal="center" vertical="center"/>
    </xf>
    <xf numFmtId="49" fontId="131" fillId="0" borderId="84" xfId="0" applyNumberFormat="1" applyFont="1" applyBorder="1" applyAlignment="1">
      <alignment horizontal="center" vertical="center"/>
    </xf>
    <xf numFmtId="0" fontId="142" fillId="10" borderId="5" xfId="13" applyFont="1" applyFill="1" applyBorder="1" applyAlignment="1">
      <alignment horizontal="center" vertical="center" wrapText="1"/>
    </xf>
    <xf numFmtId="0" fontId="142" fillId="10" borderId="0" xfId="13" applyFont="1" applyFill="1" applyAlignment="1">
      <alignment horizontal="center" vertical="center" wrapText="1"/>
    </xf>
    <xf numFmtId="0" fontId="142" fillId="10" borderId="21" xfId="13" applyFont="1" applyFill="1" applyBorder="1" applyAlignment="1">
      <alignment horizontal="center" vertical="center" wrapText="1"/>
    </xf>
    <xf numFmtId="0" fontId="125" fillId="10" borderId="43" xfId="13" applyFont="1" applyFill="1" applyBorder="1" applyAlignment="1">
      <alignment horizontal="center" vertical="center" wrapText="1"/>
    </xf>
    <xf numFmtId="0" fontId="125" fillId="10" borderId="83" xfId="13" applyFont="1" applyFill="1" applyBorder="1" applyAlignment="1">
      <alignment horizontal="center" vertical="center" wrapText="1"/>
    </xf>
    <xf numFmtId="0" fontId="125" fillId="10" borderId="84" xfId="13" applyFont="1" applyFill="1" applyBorder="1" applyAlignment="1">
      <alignment horizontal="center" vertical="center" wrapText="1"/>
    </xf>
    <xf numFmtId="0" fontId="142" fillId="13" borderId="43" xfId="13" applyFont="1" applyFill="1" applyBorder="1" applyAlignment="1">
      <alignment horizontal="center" vertical="center" wrapText="1"/>
    </xf>
    <xf numFmtId="0" fontId="142" fillId="13" borderId="83" xfId="13" applyFont="1" applyFill="1" applyBorder="1" applyAlignment="1">
      <alignment horizontal="center" vertical="center" wrapText="1"/>
    </xf>
    <xf numFmtId="0" fontId="142" fillId="13" borderId="84" xfId="13" applyFont="1" applyFill="1" applyBorder="1" applyAlignment="1">
      <alignment horizontal="center" vertical="center" wrapText="1"/>
    </xf>
    <xf numFmtId="0" fontId="143" fillId="0" borderId="43" xfId="7" applyFont="1" applyBorder="1" applyAlignment="1">
      <alignment horizontal="center" wrapText="1"/>
    </xf>
    <xf numFmtId="0" fontId="143" fillId="0" borderId="84" xfId="7" applyFont="1" applyBorder="1" applyAlignment="1">
      <alignment horizontal="center" wrapText="1"/>
    </xf>
    <xf numFmtId="0" fontId="144" fillId="0" borderId="43" xfId="7" applyFont="1" applyBorder="1" applyAlignment="1">
      <alignment horizontal="center" wrapText="1"/>
    </xf>
    <xf numFmtId="0" fontId="144" fillId="0" borderId="84" xfId="7" applyFont="1" applyBorder="1" applyAlignment="1">
      <alignment horizontal="center" wrapText="1"/>
    </xf>
    <xf numFmtId="49" fontId="146" fillId="2" borderId="0" xfId="0" applyNumberFormat="1" applyFont="1" applyFill="1" applyAlignment="1">
      <alignment horizontal="center" vertical="center"/>
    </xf>
    <xf numFmtId="49" fontId="146" fillId="9" borderId="100" xfId="0" applyNumberFormat="1" applyFont="1" applyFill="1" applyBorder="1" applyAlignment="1">
      <alignment horizontal="center" vertical="center"/>
    </xf>
  </cellXfs>
  <cellStyles count="16">
    <cellStyle name="Migliaia 2" xfId="5"/>
    <cellStyle name="Migliaia 3" xfId="8"/>
    <cellStyle name="Migliaia 4" xfId="4"/>
    <cellStyle name="Migliaia 5" xfId="10"/>
    <cellStyle name="Migliaia 6" xfId="11"/>
    <cellStyle name="Migliaia 7" xfId="12"/>
    <cellStyle name="Normale" xfId="0" builtinId="0"/>
    <cellStyle name="Normale 18" xfId="14"/>
    <cellStyle name="Normale 19" xfId="13"/>
    <cellStyle name="Normale 2" xfId="1"/>
    <cellStyle name="Normale 3" xfId="7"/>
    <cellStyle name="Normale 3 3" xfId="3"/>
    <cellStyle name="Normale 4" xfId="6"/>
    <cellStyle name="Normale 5" xfId="15"/>
    <cellStyle name="Normale 6" xfId="2"/>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38100</xdr:rowOff>
    </xdr:from>
    <xdr:to>
      <xdr:col>0</xdr:col>
      <xdr:colOff>3473450</xdr:colOff>
      <xdr:row>4</xdr:row>
      <xdr:rowOff>135255</xdr:rowOff>
    </xdr:to>
    <xdr:pic>
      <xdr:nvPicPr>
        <xdr:cNvPr id="2" name="Picture 3">
          <a:extLst>
            <a:ext uri="{FF2B5EF4-FFF2-40B4-BE49-F238E27FC236}">
              <a16:creationId xmlns="" xmlns:a16="http://schemas.microsoft.com/office/drawing/2014/main" id="{B830BE05-E459-4CF8-817D-1F0304A99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38100"/>
          <a:ext cx="711200" cy="85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rviziGenerali%20(storage)/controllo%20bilancio/controllo%20impegni(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PILOGO"/>
      <sheetName val="DURC"/>
      <sheetName val="CARBURANTI"/>
      <sheetName val="IGIENE AMBIENTALE"/>
      <sheetName val="GAS"/>
      <sheetName val="VARI gest e manutenz. applicaz."/>
      <sheetName val="apparati multimediali_sp.inv."/>
      <sheetName val="ITMSUITE_ENGINEERING sp. inv."/>
      <sheetName val="materiale infor.consum."/>
      <sheetName val="NOLEGGIO AUTO"/>
      <sheetName val="MENSA"/>
      <sheetName val="materiale di consumo-mensa"/>
      <sheetName val="TELEFONIA FISSA - FASTWEB"/>
      <sheetName val="TELEFONIA MOBILE - TELECOM"/>
      <sheetName val="RTI COMPUTER CARE supp. postaz."/>
      <sheetName val="serv.tecn_sicurezza lavoro"/>
      <sheetName val="attrez. informatiche manut.ord."/>
      <sheetName val="EXPOMEETING eventi istituz."/>
      <sheetName val="trasmissione dati e voip"/>
      <sheetName val="beni di consumo-sicurezza"/>
      <sheetName val="MANUTENCOOP_manut.imp. sp.inv"/>
      <sheetName val="ENERGIA ELETTRICA"/>
      <sheetName val="LOCAZIONI_imp.reg. e canone"/>
      <sheetName val="server_spese investimento"/>
      <sheetName val="ASSICURAZIONI consiglieri e ass"/>
      <sheetName val="videosorveglianza"/>
      <sheetName val="contributo ANAC"/>
      <sheetName val="ACCERTAMENTI"/>
      <sheetName val="FOTOCOPIATRICI"/>
      <sheetName val="periferiche_spese investimento"/>
      <sheetName val="TELEPASS PEDAGGICANONIPARCHEGGI"/>
      <sheetName val="altro hardware_s.inv."/>
      <sheetName val="beni immateriali_sp.inv."/>
      <sheetName val="apparati di telecomu_sp.inv."/>
      <sheetName val="RTI COMPUTER CARE (spese inv.)"/>
      <sheetName val="ATTREZZATURE MENSA"/>
      <sheetName val="acquisto mobili e arredi mensa "/>
      <sheetName val="serv. tecn. e prog_spese inv."/>
      <sheetName val="ARIETE manut. EDILE E IMBIANCAT"/>
      <sheetName val="FALEGNAMERIA manut"/>
      <sheetName val="SILFI reti e fibr.ott man.ord."/>
      <sheetName val="noleggio impianti e macchinari"/>
      <sheetName val="ASSICURAZIONI RC e immobili"/>
      <sheetName val="manut.immobili sp.investimento "/>
      <sheetName val="LOCAZIONI_oneri"/>
      <sheetName val="buoni pasto"/>
      <sheetName val="MANUTENCOOP_impianti elevatori"/>
      <sheetName val="MANUTENCOOP_ROCCHI SP.CORRENTI"/>
      <sheetName val="altri servizi diversi"/>
      <sheetName val="servizi per i sistemi"/>
      <sheetName val="licenze d'uso software"/>
      <sheetName val="sicur. e contr. accessi man.ord"/>
      <sheetName val="centrali telef. manut.ordin."/>
      <sheetName val="gestione documentale"/>
      <sheetName val="SICURDATA sicurezza dati"/>
      <sheetName val="medicinali beni cons sanitari"/>
      <sheetName val="ITECH supporto area sistemist."/>
      <sheetName val="MANUTENZIONE IMMOBILI_SICUREZZ"/>
      <sheetName val="MANUTENCOOP_sicurezza"/>
      <sheetName val="UTENZE CONDOMINIALI"/>
      <sheetName val="ACQUA"/>
      <sheetName val="SAS altre spese parco auto"/>
      <sheetName val="NOLEGGIO TOVAGLIATO"/>
      <sheetName val="vuotatura FOSSE BIOLOGICHE"/>
      <sheetName val="TELEFONIA FISSA - RTRT"/>
      <sheetName val="glossario PdC"/>
      <sheetName val="foglio fotocopiatrici"/>
    </sheetNames>
    <sheetDataSet>
      <sheetData sheetId="0" refreshError="1">
        <row r="1">
          <cell r="A1" t="str">
            <v>RIEPILOGO</v>
          </cell>
        </row>
        <row r="2">
          <cell r="A2">
            <v>2016</v>
          </cell>
        </row>
        <row r="3">
          <cell r="A3" t="str">
            <v>cap./art.</v>
          </cell>
          <cell r="D3" t="str">
            <v>missione</v>
          </cell>
          <cell r="E3" t="str">
            <v>progr.</v>
          </cell>
          <cell r="G3" t="str">
            <v>LIV 1</v>
          </cell>
          <cell r="H3" t="str">
            <v>LIV2</v>
          </cell>
          <cell r="I3" t="str">
            <v>LIV3</v>
          </cell>
          <cell r="J3" t="str">
            <v>LIV4</v>
          </cell>
          <cell r="K3" t="str">
            <v>LIV5</v>
          </cell>
          <cell r="O3" t="str">
            <v>IMPEGNI</v>
          </cell>
          <cell r="S3" t="str">
            <v>disponibilità su capitolo</v>
          </cell>
        </row>
        <row r="4">
          <cell r="B4" t="str">
            <v>nuovo cap/art</v>
          </cell>
          <cell r="C4" t="str">
            <v>descrizione capitolo</v>
          </cell>
          <cell r="F4" t="str">
            <v>cofog</v>
          </cell>
          <cell r="G4" t="str">
            <v xml:space="preserve"> titolo</v>
          </cell>
          <cell r="H4" t="str">
            <v>magroaggregato</v>
          </cell>
          <cell r="J4" t="str">
            <v>capitolo</v>
          </cell>
          <cell r="K4" t="str">
            <v>articolo</v>
          </cell>
          <cell r="L4" t="str">
            <v>descrizione V livello</v>
          </cell>
          <cell r="M4" t="str">
            <v>stanziamento 2016</v>
          </cell>
          <cell r="N4" t="str">
            <v>stanziamento programma degli appalti</v>
          </cell>
          <cell r="O4" t="str">
            <v>importo impegni</v>
          </cell>
          <cell r="P4" t="str">
            <v>importi liquidati</v>
          </cell>
          <cell r="Q4" t="str">
            <v>economie</v>
          </cell>
          <cell r="R4" t="str">
            <v>disponibilità ad impegnare</v>
          </cell>
        </row>
        <row r="5">
          <cell r="A5">
            <v>1102</v>
          </cell>
          <cell r="B5">
            <v>10020</v>
          </cell>
          <cell r="C5" t="str">
            <v>Telefonia fissa gruppi consiliari  - a carico crt</v>
          </cell>
          <cell r="D5">
            <v>1</v>
          </cell>
          <cell r="E5" t="str">
            <v>03</v>
          </cell>
          <cell r="F5" t="str">
            <v>01.3</v>
          </cell>
          <cell r="G5">
            <v>1</v>
          </cell>
          <cell r="H5" t="str">
            <v>03</v>
          </cell>
          <cell r="I5" t="str">
            <v>02</v>
          </cell>
          <cell r="J5" t="str">
            <v>05</v>
          </cell>
          <cell r="K5" t="str">
            <v>001</v>
          </cell>
          <cell r="L5" t="str">
            <v>Telefonia fissa</v>
          </cell>
          <cell r="M5">
            <v>12000</v>
          </cell>
          <cell r="N5">
            <v>2000</v>
          </cell>
          <cell r="O5">
            <v>12000</v>
          </cell>
          <cell r="P5">
            <v>2233.25</v>
          </cell>
          <cell r="Q5">
            <v>0</v>
          </cell>
          <cell r="R5">
            <v>-2000</v>
          </cell>
          <cell r="S5">
            <v>7766.75</v>
          </cell>
        </row>
        <row r="6">
          <cell r="A6">
            <v>1103</v>
          </cell>
          <cell r="B6">
            <v>10021</v>
          </cell>
          <cell r="C6" t="str">
            <v>Telefonia fissa gruppi consiliari - a carico gruppi</v>
          </cell>
          <cell r="D6">
            <v>1</v>
          </cell>
          <cell r="E6" t="str">
            <v>03</v>
          </cell>
          <cell r="F6" t="str">
            <v>01.3</v>
          </cell>
          <cell r="G6">
            <v>1</v>
          </cell>
          <cell r="H6" t="str">
            <v>03</v>
          </cell>
          <cell r="I6" t="str">
            <v>02</v>
          </cell>
          <cell r="J6" t="str">
            <v>05</v>
          </cell>
          <cell r="K6" t="str">
            <v>001</v>
          </cell>
          <cell r="L6" t="str">
            <v>Telefonia fissa</v>
          </cell>
          <cell r="M6">
            <v>4000</v>
          </cell>
          <cell r="N6">
            <v>1000</v>
          </cell>
          <cell r="O6">
            <v>4000</v>
          </cell>
          <cell r="P6">
            <v>558.31999999999994</v>
          </cell>
          <cell r="Q6">
            <v>0</v>
          </cell>
          <cell r="R6">
            <v>-1000</v>
          </cell>
          <cell r="S6">
            <v>2441.6800000000003</v>
          </cell>
        </row>
        <row r="7">
          <cell r="A7">
            <v>400101</v>
          </cell>
          <cell r="B7">
            <v>10215</v>
          </cell>
          <cell r="C7" t="str">
            <v>Telefonia fissa dipendenti - a carico crt</v>
          </cell>
          <cell r="D7">
            <v>1</v>
          </cell>
          <cell r="E7" t="str">
            <v>03</v>
          </cell>
          <cell r="F7" t="str">
            <v>01.3</v>
          </cell>
          <cell r="G7">
            <v>1</v>
          </cell>
          <cell r="H7" t="str">
            <v>03</v>
          </cell>
          <cell r="I7" t="str">
            <v>02</v>
          </cell>
          <cell r="J7" t="str">
            <v>05</v>
          </cell>
          <cell r="K7" t="str">
            <v>001</v>
          </cell>
          <cell r="L7" t="str">
            <v>Telefonia fissa</v>
          </cell>
          <cell r="M7">
            <v>40000</v>
          </cell>
          <cell r="N7">
            <v>13000</v>
          </cell>
          <cell r="O7">
            <v>38000</v>
          </cell>
          <cell r="P7">
            <v>20925.09</v>
          </cell>
          <cell r="Q7">
            <v>0</v>
          </cell>
          <cell r="R7">
            <v>-11000</v>
          </cell>
          <cell r="S7">
            <v>6074.91</v>
          </cell>
        </row>
        <row r="8">
          <cell r="A8">
            <v>400102</v>
          </cell>
          <cell r="B8">
            <v>10216</v>
          </cell>
          <cell r="C8" t="str">
            <v>Telefonia mobile consiglieri - a carico crt</v>
          </cell>
          <cell r="D8">
            <v>1</v>
          </cell>
          <cell r="E8" t="str">
            <v>03</v>
          </cell>
          <cell r="F8" t="str">
            <v>01.3</v>
          </cell>
          <cell r="G8">
            <v>1</v>
          </cell>
          <cell r="H8" t="str">
            <v>03</v>
          </cell>
          <cell r="I8" t="str">
            <v>02</v>
          </cell>
          <cell r="J8" t="str">
            <v>05</v>
          </cell>
          <cell r="K8" t="str">
            <v>002</v>
          </cell>
          <cell r="L8" t="str">
            <v>Telefonia mobile</v>
          </cell>
          <cell r="M8">
            <v>43860</v>
          </cell>
          <cell r="N8">
            <v>0</v>
          </cell>
          <cell r="O8">
            <v>39714.6</v>
          </cell>
          <cell r="P8">
            <v>4086.92</v>
          </cell>
          <cell r="Q8">
            <v>0</v>
          </cell>
          <cell r="R8">
            <v>4145.4000000000015</v>
          </cell>
          <cell r="S8">
            <v>39773.08</v>
          </cell>
        </row>
        <row r="9">
          <cell r="A9">
            <v>400103</v>
          </cell>
          <cell r="B9">
            <v>10217</v>
          </cell>
          <cell r="C9" t="str">
            <v>Telefonia mobile dipendenti - a carico crt</v>
          </cell>
          <cell r="D9">
            <v>1</v>
          </cell>
          <cell r="E9" t="str">
            <v>03</v>
          </cell>
          <cell r="F9" t="str">
            <v>01.3</v>
          </cell>
          <cell r="G9">
            <v>1</v>
          </cell>
          <cell r="H9" t="str">
            <v>03</v>
          </cell>
          <cell r="I9" t="str">
            <v>02</v>
          </cell>
          <cell r="J9" t="str">
            <v>05</v>
          </cell>
          <cell r="K9" t="str">
            <v>002</v>
          </cell>
          <cell r="L9" t="str">
            <v>Telefonia mobile</v>
          </cell>
          <cell r="M9">
            <v>25000</v>
          </cell>
          <cell r="N9">
            <v>0</v>
          </cell>
          <cell r="O9">
            <v>25000</v>
          </cell>
          <cell r="P9">
            <v>11509.71</v>
          </cell>
          <cell r="Q9">
            <v>0</v>
          </cell>
          <cell r="R9">
            <v>0</v>
          </cell>
          <cell r="S9">
            <v>13490.29</v>
          </cell>
        </row>
        <row r="10">
          <cell r="A10">
            <v>400104</v>
          </cell>
          <cell r="B10">
            <v>10218</v>
          </cell>
          <cell r="C10" t="str">
            <v>Telefonia mobile SIM - a carico crt</v>
          </cell>
          <cell r="D10">
            <v>1</v>
          </cell>
          <cell r="E10" t="str">
            <v>03</v>
          </cell>
          <cell r="F10" t="str">
            <v>01.3</v>
          </cell>
          <cell r="G10">
            <v>1</v>
          </cell>
          <cell r="H10" t="str">
            <v>03</v>
          </cell>
          <cell r="I10" t="str">
            <v>02</v>
          </cell>
          <cell r="J10" t="str">
            <v>05</v>
          </cell>
          <cell r="K10" t="str">
            <v>002</v>
          </cell>
          <cell r="L10" t="str">
            <v>Telefonia mobile</v>
          </cell>
          <cell r="M10">
            <v>11000</v>
          </cell>
          <cell r="N10">
            <v>0</v>
          </cell>
          <cell r="O10">
            <v>4000</v>
          </cell>
          <cell r="P10">
            <v>3898.7599999999998</v>
          </cell>
          <cell r="Q10">
            <v>0</v>
          </cell>
          <cell r="R10">
            <v>7000</v>
          </cell>
          <cell r="S10">
            <v>7101.24</v>
          </cell>
        </row>
        <row r="11">
          <cell r="A11">
            <v>400105</v>
          </cell>
          <cell r="B11">
            <v>10219</v>
          </cell>
          <cell r="C11" t="str">
            <v>Rete telematica regionale RTRT - a carico crt</v>
          </cell>
          <cell r="D11">
            <v>1</v>
          </cell>
          <cell r="E11" t="str">
            <v>03</v>
          </cell>
          <cell r="F11" t="str">
            <v>01.3</v>
          </cell>
          <cell r="G11">
            <v>1</v>
          </cell>
          <cell r="H11" t="str">
            <v>03</v>
          </cell>
          <cell r="I11" t="str">
            <v>02</v>
          </cell>
          <cell r="J11">
            <v>19</v>
          </cell>
          <cell r="K11" t="str">
            <v>004</v>
          </cell>
          <cell r="L11" t="str">
            <v>Servizi di rete per trasmissione dati e VoIP e relativa manutenzione</v>
          </cell>
          <cell r="M11">
            <v>25000</v>
          </cell>
          <cell r="N11">
            <v>6105.16</v>
          </cell>
          <cell r="O11">
            <v>18894.84</v>
          </cell>
          <cell r="P11">
            <v>17408.18</v>
          </cell>
          <cell r="Q11">
            <v>0</v>
          </cell>
          <cell r="R11">
            <v>0</v>
          </cell>
          <cell r="S11">
            <v>1486.6599999999999</v>
          </cell>
        </row>
        <row r="12">
          <cell r="A12">
            <v>4002</v>
          </cell>
          <cell r="B12">
            <v>10220</v>
          </cell>
          <cell r="C12" t="str">
            <v>Telefonia mobile consiglieri - a carico consiglieri (20%)</v>
          </cell>
          <cell r="D12">
            <v>1</v>
          </cell>
          <cell r="E12" t="str">
            <v>03</v>
          </cell>
          <cell r="F12" t="str">
            <v>01.3</v>
          </cell>
          <cell r="G12">
            <v>1</v>
          </cell>
          <cell r="H12" t="str">
            <v>03</v>
          </cell>
          <cell r="I12" t="str">
            <v>02</v>
          </cell>
          <cell r="J12" t="str">
            <v>05</v>
          </cell>
          <cell r="K12" t="str">
            <v>002</v>
          </cell>
          <cell r="L12" t="str">
            <v>Telefonia mobile</v>
          </cell>
          <cell r="M12">
            <v>22723.4</v>
          </cell>
          <cell r="N12">
            <v>0</v>
          </cell>
          <cell r="O12">
            <v>10700.2</v>
          </cell>
          <cell r="P12">
            <v>882.06000000000006</v>
          </cell>
          <cell r="Q12">
            <v>0</v>
          </cell>
          <cell r="R12">
            <v>12023.2</v>
          </cell>
          <cell r="S12">
            <v>21841.34</v>
          </cell>
        </row>
        <row r="13">
          <cell r="A13">
            <v>460101</v>
          </cell>
          <cell r="B13">
            <v>10230</v>
          </cell>
          <cell r="C13" t="str">
            <v>assicurazione r.c. prestatori d'opera</v>
          </cell>
          <cell r="D13">
            <v>1</v>
          </cell>
          <cell r="E13" t="str">
            <v>03</v>
          </cell>
          <cell r="F13" t="str">
            <v>01.3</v>
          </cell>
          <cell r="G13">
            <v>1</v>
          </cell>
          <cell r="H13">
            <v>10</v>
          </cell>
          <cell r="I13" t="str">
            <v>04</v>
          </cell>
          <cell r="J13" t="str">
            <v>01</v>
          </cell>
          <cell r="K13" t="str">
            <v>003</v>
          </cell>
          <cell r="L13" t="str">
            <v>Premi di assicurazione per responsabilità civile verso terzi</v>
          </cell>
          <cell r="M13">
            <v>19000</v>
          </cell>
          <cell r="O13">
            <v>17000</v>
          </cell>
          <cell r="P13">
            <v>17000</v>
          </cell>
          <cell r="Q13">
            <v>0</v>
          </cell>
          <cell r="R13">
            <v>2000</v>
          </cell>
          <cell r="S13">
            <v>2000</v>
          </cell>
        </row>
        <row r="14">
          <cell r="A14">
            <v>460102</v>
          </cell>
          <cell r="B14">
            <v>10231</v>
          </cell>
          <cell r="C14" t="str">
            <v>assicurazione rc patrimoniale</v>
          </cell>
          <cell r="D14">
            <v>1</v>
          </cell>
          <cell r="E14" t="str">
            <v>03</v>
          </cell>
          <cell r="F14" t="str">
            <v>01.3</v>
          </cell>
          <cell r="G14">
            <v>1</v>
          </cell>
          <cell r="H14">
            <v>10</v>
          </cell>
          <cell r="I14" t="str">
            <v>04</v>
          </cell>
          <cell r="J14" t="str">
            <v>01</v>
          </cell>
          <cell r="K14" t="str">
            <v>003</v>
          </cell>
          <cell r="L14" t="str">
            <v>Premi di assicurazione per responsabilità civile verso terzi</v>
          </cell>
          <cell r="M14">
            <v>15000</v>
          </cell>
          <cell r="O14">
            <v>14500</v>
          </cell>
          <cell r="P14">
            <v>14500</v>
          </cell>
          <cell r="Q14">
            <v>0</v>
          </cell>
          <cell r="R14">
            <v>500</v>
          </cell>
          <cell r="S14">
            <v>500</v>
          </cell>
        </row>
        <row r="15">
          <cell r="A15">
            <v>460103</v>
          </cell>
          <cell r="B15">
            <v>10232</v>
          </cell>
          <cell r="C15" t="str">
            <v>assicurazione immobili</v>
          </cell>
          <cell r="D15">
            <v>1</v>
          </cell>
          <cell r="E15" t="str">
            <v>05</v>
          </cell>
          <cell r="F15" t="str">
            <v>01.3</v>
          </cell>
          <cell r="G15">
            <v>1</v>
          </cell>
          <cell r="H15">
            <v>10</v>
          </cell>
          <cell r="I15" t="str">
            <v>04</v>
          </cell>
          <cell r="J15" t="str">
            <v>01</v>
          </cell>
          <cell r="K15" t="str">
            <v>002</v>
          </cell>
          <cell r="L15" t="str">
            <v>Premi di assicurazione su beni immobili</v>
          </cell>
          <cell r="M15">
            <v>18061.830000000002</v>
          </cell>
          <cell r="O15">
            <v>16061.83</v>
          </cell>
          <cell r="P15">
            <v>16061.83</v>
          </cell>
          <cell r="Q15">
            <v>0</v>
          </cell>
          <cell r="R15">
            <v>2000.0000000000018</v>
          </cell>
          <cell r="S15">
            <v>2000.0000000000018</v>
          </cell>
        </row>
        <row r="16">
          <cell r="A16">
            <v>4605</v>
          </cell>
          <cell r="B16">
            <v>10234</v>
          </cell>
          <cell r="C16" t="str">
            <v>costo premi assicurativi - consiglieri, presidente giunta e assessori (Art. 24 c. 2 l.r. 3/2009)</v>
          </cell>
          <cell r="D16">
            <v>1</v>
          </cell>
          <cell r="E16" t="str">
            <v>03</v>
          </cell>
          <cell r="F16" t="str">
            <v>01.1</v>
          </cell>
          <cell r="G16">
            <v>1</v>
          </cell>
          <cell r="H16">
            <v>10</v>
          </cell>
          <cell r="I16" t="str">
            <v>04</v>
          </cell>
          <cell r="J16" t="str">
            <v>01</v>
          </cell>
          <cell r="K16">
            <v>999</v>
          </cell>
          <cell r="L16" t="str">
            <v>Altri premi di assicurazione contro i danni</v>
          </cell>
          <cell r="M16">
            <v>78000</v>
          </cell>
          <cell r="O16">
            <v>75557.75</v>
          </cell>
          <cell r="P16">
            <v>75557.75</v>
          </cell>
          <cell r="Q16">
            <v>0</v>
          </cell>
          <cell r="R16">
            <v>2442.25</v>
          </cell>
          <cell r="S16">
            <v>2442.25</v>
          </cell>
        </row>
        <row r="17">
          <cell r="A17">
            <v>470101</v>
          </cell>
          <cell r="B17">
            <v>10236</v>
          </cell>
          <cell r="C17" t="str">
            <v xml:space="preserve">acquisto materiale di consumo mensa </v>
          </cell>
          <cell r="D17">
            <v>1</v>
          </cell>
          <cell r="E17" t="str">
            <v>03</v>
          </cell>
          <cell r="F17" t="str">
            <v>01.3</v>
          </cell>
          <cell r="G17">
            <v>1</v>
          </cell>
          <cell r="H17" t="str">
            <v>03</v>
          </cell>
          <cell r="I17" t="str">
            <v>01</v>
          </cell>
          <cell r="J17" t="str">
            <v>02</v>
          </cell>
          <cell r="K17">
            <v>999</v>
          </cell>
          <cell r="L17" t="str">
            <v>Altri beni e materiali di consumo n.a.c.</v>
          </cell>
          <cell r="M17">
            <v>1000</v>
          </cell>
          <cell r="O17">
            <v>0</v>
          </cell>
          <cell r="P17">
            <v>0</v>
          </cell>
          <cell r="Q17">
            <v>0</v>
          </cell>
          <cell r="R17">
            <v>1000</v>
          </cell>
          <cell r="S17">
            <v>1000</v>
          </cell>
        </row>
        <row r="18">
          <cell r="A18">
            <v>470102</v>
          </cell>
          <cell r="B18">
            <v>10237</v>
          </cell>
          <cell r="C18" t="str">
            <v xml:space="preserve">manutenzione ordinaria e riparazione di attrezzature mensa </v>
          </cell>
          <cell r="D18">
            <v>1</v>
          </cell>
          <cell r="E18" t="str">
            <v>03</v>
          </cell>
          <cell r="F18" t="str">
            <v>01.3</v>
          </cell>
          <cell r="G18">
            <v>1</v>
          </cell>
          <cell r="H18" t="str">
            <v>03</v>
          </cell>
          <cell r="I18" t="str">
            <v>02</v>
          </cell>
          <cell r="J18" t="str">
            <v>09</v>
          </cell>
          <cell r="K18" t="str">
            <v>011</v>
          </cell>
          <cell r="L18" t="str">
            <v>Manutenzione ordinaria e riparazioni di altri beni materiali</v>
          </cell>
          <cell r="M18">
            <v>4200</v>
          </cell>
          <cell r="O18">
            <v>1739.64</v>
          </cell>
          <cell r="P18">
            <v>1739.64</v>
          </cell>
          <cell r="Q18">
            <v>0</v>
          </cell>
          <cell r="R18">
            <v>2460.3599999999997</v>
          </cell>
          <cell r="S18">
            <v>2460.3599999999997</v>
          </cell>
        </row>
        <row r="19">
          <cell r="A19">
            <v>4702</v>
          </cell>
          <cell r="B19">
            <v>10238</v>
          </cell>
          <cell r="C19" t="str">
            <v>noleggio tovagliato</v>
          </cell>
          <cell r="D19">
            <v>1</v>
          </cell>
          <cell r="E19" t="str">
            <v>03</v>
          </cell>
          <cell r="F19" t="str">
            <v>01.3</v>
          </cell>
          <cell r="G19">
            <v>1</v>
          </cell>
          <cell r="H19" t="str">
            <v>03</v>
          </cell>
          <cell r="I19" t="str">
            <v>02</v>
          </cell>
          <cell r="J19" t="str">
            <v>07</v>
          </cell>
          <cell r="K19">
            <v>999</v>
          </cell>
          <cell r="L19" t="str">
            <v>Altre spese sostenute per utilizzo di beni di terzi n.a.c.</v>
          </cell>
          <cell r="M19">
            <v>5083</v>
          </cell>
          <cell r="O19">
            <v>5083</v>
          </cell>
          <cell r="P19">
            <v>1907.37</v>
          </cell>
          <cell r="Q19">
            <v>0</v>
          </cell>
          <cell r="R19">
            <v>0</v>
          </cell>
          <cell r="S19">
            <v>3175.63</v>
          </cell>
        </row>
        <row r="20">
          <cell r="A20">
            <v>510101</v>
          </cell>
          <cell r="B20">
            <v>10242</v>
          </cell>
          <cell r="C20" t="str">
            <v>canone di locazione</v>
          </cell>
          <cell r="D20">
            <v>1</v>
          </cell>
          <cell r="E20" t="str">
            <v>05</v>
          </cell>
          <cell r="F20" t="str">
            <v>01.3</v>
          </cell>
          <cell r="G20">
            <v>1</v>
          </cell>
          <cell r="H20" t="str">
            <v>03</v>
          </cell>
          <cell r="I20" t="str">
            <v>02</v>
          </cell>
          <cell r="J20" t="str">
            <v>07</v>
          </cell>
          <cell r="K20" t="str">
            <v>001</v>
          </cell>
          <cell r="L20" t="str">
            <v>Locazione di beni immobili</v>
          </cell>
          <cell r="M20">
            <v>17000</v>
          </cell>
          <cell r="O20">
            <v>17000</v>
          </cell>
          <cell r="P20">
            <v>16422</v>
          </cell>
          <cell r="Q20">
            <v>0</v>
          </cell>
          <cell r="R20">
            <v>0</v>
          </cell>
          <cell r="S20">
            <v>578</v>
          </cell>
        </row>
        <row r="21">
          <cell r="A21">
            <v>510102</v>
          </cell>
          <cell r="B21">
            <v>10243</v>
          </cell>
          <cell r="C21" t="str">
            <v>imposta di registro su locazione</v>
          </cell>
          <cell r="D21">
            <v>1</v>
          </cell>
          <cell r="E21" t="str">
            <v>05</v>
          </cell>
          <cell r="F21" t="str">
            <v>01.3</v>
          </cell>
          <cell r="G21">
            <v>1</v>
          </cell>
          <cell r="H21" t="str">
            <v>02</v>
          </cell>
          <cell r="I21" t="str">
            <v>01</v>
          </cell>
          <cell r="J21" t="str">
            <v>02</v>
          </cell>
          <cell r="K21" t="str">
            <v>001</v>
          </cell>
          <cell r="L21" t="str">
            <v>Imposta di registro e di bollo</v>
          </cell>
          <cell r="M21">
            <v>1200</v>
          </cell>
          <cell r="O21">
            <v>1200</v>
          </cell>
          <cell r="P21">
            <v>164</v>
          </cell>
          <cell r="Q21">
            <v>0</v>
          </cell>
          <cell r="R21">
            <v>0</v>
          </cell>
          <cell r="S21">
            <v>1036</v>
          </cell>
        </row>
        <row r="22">
          <cell r="A22">
            <v>5301</v>
          </cell>
          <cell r="B22">
            <v>10245</v>
          </cell>
          <cell r="C22" t="str">
            <v>noleggio operativo senza conducente</v>
          </cell>
          <cell r="D22">
            <v>1</v>
          </cell>
          <cell r="E22" t="str">
            <v>03</v>
          </cell>
          <cell r="F22" t="str">
            <v>01.3</v>
          </cell>
          <cell r="G22">
            <v>1</v>
          </cell>
          <cell r="H22" t="str">
            <v>03</v>
          </cell>
          <cell r="I22" t="str">
            <v>02</v>
          </cell>
          <cell r="J22" t="str">
            <v>07</v>
          </cell>
          <cell r="K22" t="str">
            <v>002</v>
          </cell>
          <cell r="L22" t="str">
            <v>Noleggi di mezzi di trasporto</v>
          </cell>
          <cell r="M22">
            <v>24211.85</v>
          </cell>
          <cell r="O22">
            <v>22431.45</v>
          </cell>
          <cell r="P22">
            <v>16077.430000000002</v>
          </cell>
          <cell r="Q22">
            <v>0</v>
          </cell>
          <cell r="R22">
            <v>1780.3999999999978</v>
          </cell>
          <cell r="S22">
            <v>8134.4199999999964</v>
          </cell>
        </row>
        <row r="23">
          <cell r="A23">
            <v>5303</v>
          </cell>
          <cell r="B23">
            <v>10246</v>
          </cell>
          <cell r="C23" t="str">
            <v>carburanti</v>
          </cell>
          <cell r="D23">
            <v>1</v>
          </cell>
          <cell r="E23" t="str">
            <v>03</v>
          </cell>
          <cell r="F23" t="str">
            <v>01.3</v>
          </cell>
          <cell r="G23">
            <v>1</v>
          </cell>
          <cell r="H23" t="str">
            <v>03</v>
          </cell>
          <cell r="I23" t="str">
            <v>01</v>
          </cell>
          <cell r="J23" t="str">
            <v>02</v>
          </cell>
          <cell r="K23" t="str">
            <v>002</v>
          </cell>
          <cell r="L23" t="str">
            <v xml:space="preserve">Carburanti, combustibili e lubrificanti </v>
          </cell>
          <cell r="M23">
            <v>26172.089999999997</v>
          </cell>
          <cell r="O23">
            <v>26142.65</v>
          </cell>
          <cell r="P23">
            <v>7742.65</v>
          </cell>
          <cell r="Q23">
            <v>0</v>
          </cell>
          <cell r="R23">
            <v>29.439999999995052</v>
          </cell>
          <cell r="S23">
            <v>18429.439999999995</v>
          </cell>
        </row>
        <row r="24">
          <cell r="A24">
            <v>5304</v>
          </cell>
          <cell r="B24">
            <v>10247</v>
          </cell>
          <cell r="C24" t="str">
            <v>pedaggi, canoni e parcheggi autovetture parco auto</v>
          </cell>
          <cell r="D24">
            <v>1</v>
          </cell>
          <cell r="E24" t="str">
            <v>03</v>
          </cell>
          <cell r="F24" t="str">
            <v>01.3</v>
          </cell>
          <cell r="G24">
            <v>1</v>
          </cell>
          <cell r="H24" t="str">
            <v>03</v>
          </cell>
          <cell r="I24" t="str">
            <v>02</v>
          </cell>
          <cell r="J24" t="str">
            <v>05</v>
          </cell>
          <cell r="K24">
            <v>999</v>
          </cell>
          <cell r="L24" t="str">
            <v>Utenze e canoni per altri servizi n.a.c.</v>
          </cell>
          <cell r="M24">
            <v>4304.6399999999994</v>
          </cell>
          <cell r="O24">
            <v>3304.64</v>
          </cell>
          <cell r="P24">
            <v>2328.8000000000002</v>
          </cell>
          <cell r="Q24">
            <v>0</v>
          </cell>
          <cell r="R24">
            <v>999.99999999999955</v>
          </cell>
          <cell r="S24">
            <v>1975.8399999999992</v>
          </cell>
        </row>
        <row r="25">
          <cell r="A25">
            <v>5305</v>
          </cell>
          <cell r="B25">
            <v>10248</v>
          </cell>
          <cell r="C25" t="str">
            <v>altre spese di esercizio autovetture parco auto</v>
          </cell>
          <cell r="D25">
            <v>1</v>
          </cell>
          <cell r="E25" t="str">
            <v>03</v>
          </cell>
          <cell r="F25" t="str">
            <v>01.3</v>
          </cell>
          <cell r="G25">
            <v>1</v>
          </cell>
          <cell r="H25" t="str">
            <v>03</v>
          </cell>
          <cell r="I25" t="str">
            <v>02</v>
          </cell>
          <cell r="J25">
            <v>13</v>
          </cell>
          <cell r="K25">
            <v>999</v>
          </cell>
          <cell r="L25" t="str">
            <v>Altri servizi ausiliari n.a.c.</v>
          </cell>
          <cell r="M25">
            <v>1370</v>
          </cell>
          <cell r="O25">
            <v>470</v>
          </cell>
          <cell r="P25">
            <v>350</v>
          </cell>
          <cell r="Q25">
            <v>0</v>
          </cell>
          <cell r="R25">
            <v>900</v>
          </cell>
          <cell r="S25">
            <v>1020</v>
          </cell>
        </row>
        <row r="26">
          <cell r="A26">
            <v>5401</v>
          </cell>
          <cell r="B26">
            <v>10251</v>
          </cell>
          <cell r="C26" t="str">
            <v xml:space="preserve">consumo energia elettrica </v>
          </cell>
          <cell r="D26">
            <v>1</v>
          </cell>
          <cell r="E26" t="str">
            <v>03</v>
          </cell>
          <cell r="F26" t="str">
            <v>01.3</v>
          </cell>
          <cell r="G26">
            <v>1</v>
          </cell>
          <cell r="H26" t="str">
            <v>03</v>
          </cell>
          <cell r="I26" t="str">
            <v>02</v>
          </cell>
          <cell r="J26" t="str">
            <v>05</v>
          </cell>
          <cell r="K26" t="str">
            <v>004</v>
          </cell>
          <cell r="L26" t="str">
            <v>Energia elettrica</v>
          </cell>
          <cell r="M26">
            <v>380000</v>
          </cell>
          <cell r="O26">
            <v>370000</v>
          </cell>
          <cell r="P26">
            <v>205313.88</v>
          </cell>
          <cell r="Q26">
            <v>0</v>
          </cell>
          <cell r="R26">
            <v>10000</v>
          </cell>
          <cell r="S26">
            <v>174686.12</v>
          </cell>
        </row>
        <row r="27">
          <cell r="A27">
            <v>5402</v>
          </cell>
          <cell r="B27">
            <v>10252</v>
          </cell>
          <cell r="C27" t="str">
            <v>consumo gas</v>
          </cell>
          <cell r="D27">
            <v>1</v>
          </cell>
          <cell r="E27" t="str">
            <v>03</v>
          </cell>
          <cell r="F27" t="str">
            <v>01.3</v>
          </cell>
          <cell r="G27">
            <v>1</v>
          </cell>
          <cell r="H27" t="str">
            <v>03</v>
          </cell>
          <cell r="I27" t="str">
            <v>02</v>
          </cell>
          <cell r="J27" t="str">
            <v>05</v>
          </cell>
          <cell r="K27" t="str">
            <v>006</v>
          </cell>
          <cell r="L27" t="str">
            <v>Gas</v>
          </cell>
          <cell r="M27">
            <v>32000</v>
          </cell>
          <cell r="O27">
            <v>27000</v>
          </cell>
          <cell r="P27">
            <v>13439.62</v>
          </cell>
          <cell r="Q27">
            <v>0</v>
          </cell>
          <cell r="R27">
            <v>5000</v>
          </cell>
          <cell r="S27">
            <v>18560.379999999997</v>
          </cell>
        </row>
        <row r="28">
          <cell r="A28">
            <v>5403</v>
          </cell>
          <cell r="B28">
            <v>10253</v>
          </cell>
          <cell r="C28" t="str">
            <v>consumo acqua potabile</v>
          </cell>
          <cell r="D28">
            <v>1</v>
          </cell>
          <cell r="E28" t="str">
            <v>03</v>
          </cell>
          <cell r="F28" t="str">
            <v>01.3</v>
          </cell>
          <cell r="G28">
            <v>1</v>
          </cell>
          <cell r="H28" t="str">
            <v>03</v>
          </cell>
          <cell r="I28" t="str">
            <v>02</v>
          </cell>
          <cell r="J28" t="str">
            <v>05</v>
          </cell>
          <cell r="K28" t="str">
            <v>005</v>
          </cell>
          <cell r="L28" t="str">
            <v>Acqua</v>
          </cell>
          <cell r="M28">
            <v>33000</v>
          </cell>
          <cell r="O28">
            <v>33000</v>
          </cell>
          <cell r="P28">
            <v>13952.330000000002</v>
          </cell>
          <cell r="Q28">
            <v>0</v>
          </cell>
          <cell r="R28">
            <v>0</v>
          </cell>
          <cell r="S28">
            <v>19047.669999999998</v>
          </cell>
        </row>
        <row r="29">
          <cell r="A29">
            <v>5404</v>
          </cell>
          <cell r="B29">
            <v>10254</v>
          </cell>
          <cell r="C29" t="str">
            <v>utenze condominiali</v>
          </cell>
          <cell r="D29">
            <v>1</v>
          </cell>
          <cell r="E29" t="str">
            <v>03</v>
          </cell>
          <cell r="F29" t="str">
            <v>01.3</v>
          </cell>
          <cell r="G29">
            <v>1</v>
          </cell>
          <cell r="H29" t="str">
            <v>03</v>
          </cell>
          <cell r="I29" t="str">
            <v>02</v>
          </cell>
          <cell r="J29" t="str">
            <v>05</v>
          </cell>
          <cell r="K29" t="str">
            <v>999</v>
          </cell>
          <cell r="L29" t="str">
            <v>Utenze e canoni per altri servizi n.a.c.</v>
          </cell>
          <cell r="M29">
            <v>250000</v>
          </cell>
          <cell r="O29">
            <v>134830</v>
          </cell>
          <cell r="P29">
            <v>134830</v>
          </cell>
          <cell r="Q29">
            <v>0</v>
          </cell>
          <cell r="R29">
            <v>115170</v>
          </cell>
          <cell r="S29">
            <v>115170</v>
          </cell>
        </row>
        <row r="30">
          <cell r="A30">
            <v>5502</v>
          </cell>
          <cell r="B30">
            <v>10256</v>
          </cell>
          <cell r="C30" t="str">
            <v>tariffa igiene ambientale</v>
          </cell>
          <cell r="D30">
            <v>1</v>
          </cell>
          <cell r="E30" t="str">
            <v>05</v>
          </cell>
          <cell r="F30" t="str">
            <v>01.3</v>
          </cell>
          <cell r="G30">
            <v>1</v>
          </cell>
          <cell r="H30" t="str">
            <v>02</v>
          </cell>
          <cell r="I30" t="str">
            <v>01</v>
          </cell>
          <cell r="J30" t="str">
            <v>06</v>
          </cell>
          <cell r="K30" t="str">
            <v>001</v>
          </cell>
          <cell r="L30" t="str">
            <v>Tassa e/o tariffa smaltimento rifiuti solidi urbani</v>
          </cell>
          <cell r="M30">
            <v>207300</v>
          </cell>
          <cell r="O30">
            <v>207208</v>
          </cell>
          <cell r="P30">
            <v>207208</v>
          </cell>
          <cell r="Q30">
            <v>0</v>
          </cell>
          <cell r="R30">
            <v>92</v>
          </cell>
          <cell r="S30">
            <v>92</v>
          </cell>
        </row>
        <row r="31">
          <cell r="A31">
            <v>600101</v>
          </cell>
          <cell r="B31">
            <v>10263</v>
          </cell>
          <cell r="C31" t="str">
            <v>manutenzione impianti per la sicurezza sui luoghi di lavori</v>
          </cell>
          <cell r="D31">
            <v>1</v>
          </cell>
          <cell r="E31" t="str">
            <v>06</v>
          </cell>
          <cell r="F31" t="str">
            <v>01.3</v>
          </cell>
          <cell r="G31">
            <v>1</v>
          </cell>
          <cell r="H31" t="str">
            <v>03</v>
          </cell>
          <cell r="I31" t="str">
            <v>02</v>
          </cell>
          <cell r="J31" t="str">
            <v>09</v>
          </cell>
          <cell r="K31" t="str">
            <v>004</v>
          </cell>
          <cell r="L31" t="str">
            <v>Manutenzione ordinaria e riparazioni di impianti e macchinari</v>
          </cell>
          <cell r="M31">
            <v>27176.04</v>
          </cell>
          <cell r="O31">
            <v>27056.04</v>
          </cell>
          <cell r="P31">
            <v>6106.6</v>
          </cell>
          <cell r="Q31">
            <v>0</v>
          </cell>
          <cell r="R31">
            <v>120</v>
          </cell>
          <cell r="S31">
            <v>21069.440000000002</v>
          </cell>
        </row>
        <row r="32">
          <cell r="A32">
            <v>600102</v>
          </cell>
          <cell r="B32">
            <v>10264</v>
          </cell>
          <cell r="C32" t="str">
            <v>manutenzione immobili per la sicurezza sui luoghi di lavoro</v>
          </cell>
          <cell r="D32">
            <v>1</v>
          </cell>
          <cell r="E32" t="str">
            <v>06</v>
          </cell>
          <cell r="F32" t="str">
            <v>01.3</v>
          </cell>
          <cell r="G32">
            <v>1</v>
          </cell>
          <cell r="H32" t="str">
            <v>03</v>
          </cell>
          <cell r="I32" t="str">
            <v>02</v>
          </cell>
          <cell r="J32" t="str">
            <v>09</v>
          </cell>
          <cell r="K32" t="str">
            <v>009</v>
          </cell>
          <cell r="L32" t="str">
            <v>Manutenzione ordinaria e riparazioni di beni immobili di valore culturale, storico ed artistico</v>
          </cell>
          <cell r="M32">
            <v>5000</v>
          </cell>
          <cell r="O32">
            <v>0</v>
          </cell>
          <cell r="P32">
            <v>0</v>
          </cell>
          <cell r="Q32">
            <v>0</v>
          </cell>
          <cell r="R32">
            <v>5000</v>
          </cell>
          <cell r="S32">
            <v>5000</v>
          </cell>
        </row>
        <row r="33">
          <cell r="A33">
            <v>6002</v>
          </cell>
          <cell r="B33">
            <v>10265</v>
          </cell>
          <cell r="C33" t="str">
            <v>forniture beni di consumo per la sicurezza sui luoghi di lavoro</v>
          </cell>
          <cell r="D33">
            <v>1</v>
          </cell>
          <cell r="E33" t="str">
            <v>03</v>
          </cell>
          <cell r="F33" t="str">
            <v>01.3</v>
          </cell>
          <cell r="G33">
            <v>1</v>
          </cell>
          <cell r="H33" t="str">
            <v>03</v>
          </cell>
          <cell r="I33" t="str">
            <v>01</v>
          </cell>
          <cell r="J33" t="str">
            <v>02</v>
          </cell>
          <cell r="K33" t="str">
            <v>999</v>
          </cell>
          <cell r="L33" t="str">
            <v>Altri beni e materiali di consumo n.a.c.</v>
          </cell>
          <cell r="M33">
            <v>10000</v>
          </cell>
          <cell r="O33">
            <v>4600.99</v>
          </cell>
          <cell r="P33">
            <v>4600.99</v>
          </cell>
          <cell r="Q33">
            <v>0</v>
          </cell>
          <cell r="R33">
            <v>5399.01</v>
          </cell>
          <cell r="S33">
            <v>5399.01</v>
          </cell>
        </row>
        <row r="34">
          <cell r="A34">
            <v>6003</v>
          </cell>
          <cell r="B34">
            <v>10266</v>
          </cell>
          <cell r="C34" t="str">
            <v>fornitura medicinali e altri beni di consumo sanitario</v>
          </cell>
          <cell r="D34">
            <v>1</v>
          </cell>
          <cell r="E34" t="str">
            <v>03</v>
          </cell>
          <cell r="F34" t="str">
            <v>01.3</v>
          </cell>
          <cell r="G34">
            <v>1</v>
          </cell>
          <cell r="H34" t="str">
            <v>03</v>
          </cell>
          <cell r="I34" t="str">
            <v>01</v>
          </cell>
          <cell r="J34" t="str">
            <v>05</v>
          </cell>
          <cell r="K34">
            <v>999</v>
          </cell>
          <cell r="L34" t="str">
            <v>Altri beni e prodotti sanitari n.a.c.</v>
          </cell>
          <cell r="M34">
            <v>1500</v>
          </cell>
          <cell r="O34">
            <v>1351.76</v>
          </cell>
          <cell r="P34">
            <v>1224.51</v>
          </cell>
          <cell r="Q34">
            <v>0</v>
          </cell>
          <cell r="R34">
            <v>148.24</v>
          </cell>
          <cell r="S34">
            <v>275.49</v>
          </cell>
        </row>
        <row r="35">
          <cell r="A35">
            <v>6301</v>
          </cell>
          <cell r="B35">
            <v>10267</v>
          </cell>
          <cell r="C35" t="str">
            <v>materiale informatico consumabile</v>
          </cell>
          <cell r="D35">
            <v>1</v>
          </cell>
          <cell r="E35" t="str">
            <v>08</v>
          </cell>
          <cell r="F35" t="str">
            <v>01.3</v>
          </cell>
          <cell r="G35">
            <v>1</v>
          </cell>
          <cell r="H35" t="str">
            <v>03</v>
          </cell>
          <cell r="I35" t="str">
            <v>01</v>
          </cell>
          <cell r="J35" t="str">
            <v>02</v>
          </cell>
          <cell r="K35" t="str">
            <v>006</v>
          </cell>
          <cell r="L35" t="str">
            <v>Materiale informatico</v>
          </cell>
          <cell r="M35">
            <v>10000</v>
          </cell>
          <cell r="N35">
            <v>2303.7399999999998</v>
          </cell>
          <cell r="O35">
            <v>8740.44</v>
          </cell>
          <cell r="P35">
            <v>0</v>
          </cell>
          <cell r="Q35">
            <v>0</v>
          </cell>
          <cell r="R35">
            <v>-1044.1800000000003</v>
          </cell>
          <cell r="S35">
            <v>7696.26</v>
          </cell>
        </row>
        <row r="36">
          <cell r="A36">
            <v>6401</v>
          </cell>
          <cell r="B36">
            <v>10268</v>
          </cell>
          <cell r="C36" t="str">
            <v>supporto e assistenza eventi istituzionali - servizi e manutenzione</v>
          </cell>
          <cell r="D36">
            <v>1</v>
          </cell>
          <cell r="E36" t="str">
            <v>08</v>
          </cell>
          <cell r="F36" t="str">
            <v>01.3</v>
          </cell>
          <cell r="G36">
            <v>1</v>
          </cell>
          <cell r="H36" t="str">
            <v>03</v>
          </cell>
          <cell r="I36" t="str">
            <v>02</v>
          </cell>
          <cell r="J36">
            <v>19</v>
          </cell>
          <cell r="K36" t="str">
            <v>005</v>
          </cell>
          <cell r="L36" t="str">
            <v>Servizi per i sistemi e relativa manutenzione</v>
          </cell>
          <cell r="M36">
            <v>80500</v>
          </cell>
          <cell r="N36">
            <v>17834.8</v>
          </cell>
          <cell r="O36">
            <v>69537.86</v>
          </cell>
          <cell r="P36">
            <v>39995.879999999997</v>
          </cell>
          <cell r="Q36">
            <v>0</v>
          </cell>
          <cell r="R36">
            <v>-6872.66</v>
          </cell>
          <cell r="S36">
            <v>22669.320000000003</v>
          </cell>
        </row>
        <row r="37">
          <cell r="A37">
            <v>6402</v>
          </cell>
          <cell r="B37">
            <v>10269</v>
          </cell>
          <cell r="C37" t="str">
            <v>supporto alle postazioni di lavoro e manutenzione</v>
          </cell>
          <cell r="D37">
            <v>1</v>
          </cell>
          <cell r="E37" t="str">
            <v>08</v>
          </cell>
          <cell r="F37" t="str">
            <v>01.3</v>
          </cell>
          <cell r="G37">
            <v>1</v>
          </cell>
          <cell r="H37" t="str">
            <v>03</v>
          </cell>
          <cell r="I37" t="str">
            <v>02</v>
          </cell>
          <cell r="J37">
            <v>19</v>
          </cell>
          <cell r="K37" t="str">
            <v>009</v>
          </cell>
          <cell r="L37" t="str">
            <v>Servizi per le postazioni di lavoro e relativa manutenzione</v>
          </cell>
          <cell r="M37">
            <v>117233</v>
          </cell>
          <cell r="O37">
            <v>117233</v>
          </cell>
          <cell r="P37">
            <v>58131.78</v>
          </cell>
          <cell r="Q37">
            <v>0</v>
          </cell>
          <cell r="R37">
            <v>0</v>
          </cell>
          <cell r="S37">
            <v>59101.22</v>
          </cell>
        </row>
        <row r="38">
          <cell r="A38">
            <v>6403</v>
          </cell>
          <cell r="B38">
            <v>10270</v>
          </cell>
          <cell r="C38" t="str">
            <v>supporto area sistemistica e manutenzione</v>
          </cell>
          <cell r="D38">
            <v>1</v>
          </cell>
          <cell r="E38" t="str">
            <v>08</v>
          </cell>
          <cell r="F38" t="str">
            <v>01.3</v>
          </cell>
          <cell r="G38">
            <v>1</v>
          </cell>
          <cell r="H38" t="str">
            <v>03</v>
          </cell>
          <cell r="I38" t="str">
            <v>02</v>
          </cell>
          <cell r="J38">
            <v>19</v>
          </cell>
          <cell r="K38" t="str">
            <v>005</v>
          </cell>
          <cell r="L38" t="str">
            <v>Servizi per i sistemi e relativa manutenzione</v>
          </cell>
          <cell r="M38">
            <v>77177.2</v>
          </cell>
          <cell r="O38">
            <v>77177.2</v>
          </cell>
          <cell r="P38">
            <v>51541.420000000006</v>
          </cell>
          <cell r="Q38">
            <v>0</v>
          </cell>
          <cell r="R38">
            <v>0</v>
          </cell>
          <cell r="S38">
            <v>25635.779999999992</v>
          </cell>
        </row>
        <row r="39">
          <cell r="A39">
            <v>640401</v>
          </cell>
          <cell r="B39">
            <v>10271</v>
          </cell>
          <cell r="C39" t="str">
            <v>gestione e manutenzione applicazioni</v>
          </cell>
          <cell r="D39">
            <v>1</v>
          </cell>
          <cell r="E39" t="str">
            <v>08</v>
          </cell>
          <cell r="F39" t="str">
            <v>01.3</v>
          </cell>
          <cell r="G39">
            <v>1</v>
          </cell>
          <cell r="H39" t="str">
            <v>03</v>
          </cell>
          <cell r="I39" t="str">
            <v>02</v>
          </cell>
          <cell r="J39">
            <v>19</v>
          </cell>
          <cell r="K39" t="str">
            <v>001</v>
          </cell>
          <cell r="L39" t="str">
            <v>Gestione e manutenzione applicazioni</v>
          </cell>
          <cell r="M39">
            <v>187445</v>
          </cell>
          <cell r="N39" t="e">
            <v>#REF!</v>
          </cell>
          <cell r="O39">
            <v>131984.51999999999</v>
          </cell>
          <cell r="P39">
            <v>95732.12</v>
          </cell>
          <cell r="Q39">
            <v>0.01</v>
          </cell>
          <cell r="R39" t="e">
            <v>#REF!</v>
          </cell>
          <cell r="S39" t="e">
            <v>#REF!</v>
          </cell>
        </row>
        <row r="40">
          <cell r="A40">
            <v>640402</v>
          </cell>
          <cell r="B40">
            <v>10272</v>
          </cell>
          <cell r="C40" t="str">
            <v>servizi di sicurezza</v>
          </cell>
          <cell r="D40">
            <v>1</v>
          </cell>
          <cell r="E40" t="str">
            <v>08</v>
          </cell>
          <cell r="F40" t="str">
            <v>01.3</v>
          </cell>
          <cell r="G40">
            <v>1</v>
          </cell>
          <cell r="H40" t="str">
            <v>03</v>
          </cell>
          <cell r="I40" t="str">
            <v>02</v>
          </cell>
          <cell r="J40">
            <v>19</v>
          </cell>
          <cell r="K40" t="str">
            <v>006</v>
          </cell>
          <cell r="L40" t="str">
            <v>Servizi di sicurezza</v>
          </cell>
          <cell r="M40">
            <v>4880</v>
          </cell>
          <cell r="N40">
            <v>42370.538999999997</v>
          </cell>
          <cell r="O40">
            <v>4880</v>
          </cell>
          <cell r="P40">
            <v>4880</v>
          </cell>
          <cell r="Q40">
            <v>0</v>
          </cell>
          <cell r="R40">
            <v>-42370.538999999997</v>
          </cell>
          <cell r="S40">
            <v>-42370.538999999997</v>
          </cell>
        </row>
        <row r="41">
          <cell r="A41">
            <v>640403</v>
          </cell>
          <cell r="B41">
            <v>10273</v>
          </cell>
          <cell r="C41" t="str">
            <v>servizi di gestione documentale</v>
          </cell>
          <cell r="D41">
            <v>1</v>
          </cell>
          <cell r="E41" t="str">
            <v>08</v>
          </cell>
          <cell r="F41" t="str">
            <v>01.3</v>
          </cell>
          <cell r="G41">
            <v>1</v>
          </cell>
          <cell r="H41" t="str">
            <v>03</v>
          </cell>
          <cell r="I41" t="str">
            <v>02</v>
          </cell>
          <cell r="J41">
            <v>19</v>
          </cell>
          <cell r="K41" t="str">
            <v>007</v>
          </cell>
          <cell r="L41" t="str">
            <v>Servizi di gestione documentale</v>
          </cell>
          <cell r="M41">
            <v>20064.400000000001</v>
          </cell>
          <cell r="N41">
            <v>35064.400000000001</v>
          </cell>
          <cell r="O41">
            <v>0</v>
          </cell>
          <cell r="P41">
            <v>0</v>
          </cell>
          <cell r="Q41">
            <v>0</v>
          </cell>
          <cell r="R41">
            <v>-15000</v>
          </cell>
          <cell r="S41">
            <v>-15000</v>
          </cell>
        </row>
        <row r="42">
          <cell r="A42">
            <v>6501</v>
          </cell>
          <cell r="B42">
            <v>10274</v>
          </cell>
          <cell r="C42" t="str">
            <v>manutenzione ordinaria impianti e macchinari  - centrali telefoniche</v>
          </cell>
          <cell r="D42">
            <v>1</v>
          </cell>
          <cell r="E42" t="str">
            <v>08</v>
          </cell>
          <cell r="F42" t="str">
            <v>01.3</v>
          </cell>
          <cell r="G42">
            <v>1</v>
          </cell>
          <cell r="H42" t="str">
            <v>03</v>
          </cell>
          <cell r="I42" t="str">
            <v>02</v>
          </cell>
          <cell r="J42" t="str">
            <v>09</v>
          </cell>
          <cell r="K42" t="str">
            <v>004</v>
          </cell>
          <cell r="L42" t="str">
            <v>Manutenzione ordinaria e riparazioni di impianti e macchinari</v>
          </cell>
          <cell r="M42">
            <v>0</v>
          </cell>
          <cell r="O42">
            <v>0</v>
          </cell>
          <cell r="P42">
            <v>0</v>
          </cell>
          <cell r="Q42">
            <v>0</v>
          </cell>
          <cell r="R42">
            <v>0</v>
          </cell>
          <cell r="S42">
            <v>0</v>
          </cell>
        </row>
        <row r="43">
          <cell r="A43">
            <v>6502</v>
          </cell>
          <cell r="B43">
            <v>10275</v>
          </cell>
          <cell r="C43" t="str">
            <v>manutenzione ordinaria impianti e macchinari - sicurezza e controllo accessi</v>
          </cell>
          <cell r="D43">
            <v>1</v>
          </cell>
          <cell r="E43" t="str">
            <v>08</v>
          </cell>
          <cell r="F43" t="str">
            <v>01.3</v>
          </cell>
          <cell r="G43">
            <v>1</v>
          </cell>
          <cell r="H43" t="str">
            <v>03</v>
          </cell>
          <cell r="I43" t="str">
            <v>02</v>
          </cell>
          <cell r="J43" t="str">
            <v>09</v>
          </cell>
          <cell r="K43" t="str">
            <v>004</v>
          </cell>
          <cell r="L43" t="str">
            <v>Manutenzione ordinaria e riparazioni di impianti e macchinari</v>
          </cell>
          <cell r="M43">
            <v>18000</v>
          </cell>
          <cell r="N43">
            <v>15000</v>
          </cell>
          <cell r="O43">
            <v>0</v>
          </cell>
          <cell r="P43">
            <v>0</v>
          </cell>
          <cell r="Q43">
            <v>0</v>
          </cell>
          <cell r="R43">
            <v>3000</v>
          </cell>
          <cell r="S43">
            <v>3000</v>
          </cell>
        </row>
        <row r="44">
          <cell r="A44">
            <v>650301</v>
          </cell>
          <cell r="B44">
            <v>10276</v>
          </cell>
          <cell r="C44" t="str">
            <v>manutenzione ordinaria impianti e macchinari - reti e fibra ottica</v>
          </cell>
          <cell r="D44">
            <v>1</v>
          </cell>
          <cell r="E44" t="str">
            <v>08</v>
          </cell>
          <cell r="F44" t="str">
            <v>01.3</v>
          </cell>
          <cell r="G44">
            <v>1</v>
          </cell>
          <cell r="H44" t="str">
            <v>03</v>
          </cell>
          <cell r="I44" t="str">
            <v>02</v>
          </cell>
          <cell r="J44" t="str">
            <v>09</v>
          </cell>
          <cell r="K44" t="str">
            <v>004</v>
          </cell>
          <cell r="L44" t="str">
            <v>Manutenzione ordinaria e riparazioni di impianti e macchinari</v>
          </cell>
          <cell r="M44">
            <v>4000</v>
          </cell>
          <cell r="N44">
            <v>2170</v>
          </cell>
          <cell r="O44">
            <v>1830</v>
          </cell>
          <cell r="P44">
            <v>1830</v>
          </cell>
          <cell r="Q44">
            <v>0</v>
          </cell>
          <cell r="R44">
            <v>0</v>
          </cell>
          <cell r="S44">
            <v>0</v>
          </cell>
        </row>
        <row r="45">
          <cell r="A45">
            <v>650302</v>
          </cell>
          <cell r="B45">
            <v>10277</v>
          </cell>
          <cell r="C45" t="str">
            <v>servizi di rete per trasmissione dati voip e manutenzione</v>
          </cell>
          <cell r="D45">
            <v>1</v>
          </cell>
          <cell r="E45" t="str">
            <v>08</v>
          </cell>
          <cell r="F45" t="str">
            <v>01.3</v>
          </cell>
          <cell r="G45">
            <v>1</v>
          </cell>
          <cell r="H45" t="str">
            <v>03</v>
          </cell>
          <cell r="I45" t="str">
            <v>02</v>
          </cell>
          <cell r="J45">
            <v>19</v>
          </cell>
          <cell r="K45" t="str">
            <v>004</v>
          </cell>
          <cell r="L45" t="str">
            <v>Servizi di rete per trasmissione dati e VoIP e relativa manutenzione</v>
          </cell>
          <cell r="M45">
            <v>28790.799999999996</v>
          </cell>
          <cell r="N45">
            <v>63903.740000000005</v>
          </cell>
          <cell r="O45">
            <v>25790.799999999999</v>
          </cell>
          <cell r="P45">
            <v>25790.799999999999</v>
          </cell>
          <cell r="Q45">
            <v>0</v>
          </cell>
          <cell r="R45">
            <v>-60903.740000000005</v>
          </cell>
          <cell r="S45">
            <v>-60903.740000000005</v>
          </cell>
        </row>
        <row r="46">
          <cell r="A46">
            <v>6601</v>
          </cell>
          <cell r="B46">
            <v>10278</v>
          </cell>
          <cell r="C46" t="str">
            <v>manutenzione ordinaria attrezzature informatiche, multimediali, fax, fotocopiatrici</v>
          </cell>
          <cell r="D46">
            <v>1</v>
          </cell>
          <cell r="E46" t="str">
            <v>08</v>
          </cell>
          <cell r="F46" t="str">
            <v>01.3</v>
          </cell>
          <cell r="G46">
            <v>1</v>
          </cell>
          <cell r="H46" t="str">
            <v>03</v>
          </cell>
          <cell r="I46" t="str">
            <v>02</v>
          </cell>
          <cell r="J46" t="str">
            <v>09</v>
          </cell>
          <cell r="K46" t="str">
            <v>004</v>
          </cell>
          <cell r="L46" t="str">
            <v>Manutenzione ordinaria e riparazioni di impianti e macchinari</v>
          </cell>
          <cell r="M46">
            <v>5000</v>
          </cell>
          <cell r="N46">
            <v>5000</v>
          </cell>
          <cell r="O46">
            <v>146.24</v>
          </cell>
          <cell r="P46">
            <v>146.24</v>
          </cell>
          <cell r="Q46">
            <v>0</v>
          </cell>
          <cell r="R46">
            <v>-146.23999999999978</v>
          </cell>
          <cell r="S46">
            <v>-146.23999999999978</v>
          </cell>
        </row>
        <row r="47">
          <cell r="A47">
            <v>6701</v>
          </cell>
          <cell r="B47">
            <v>10279</v>
          </cell>
          <cell r="C47" t="str">
            <v>noleggio fotocopiatrici e fax</v>
          </cell>
          <cell r="D47">
            <v>1</v>
          </cell>
          <cell r="E47" t="str">
            <v>08</v>
          </cell>
          <cell r="F47" t="str">
            <v>01.3</v>
          </cell>
          <cell r="G47">
            <v>1</v>
          </cell>
          <cell r="H47" t="str">
            <v>03</v>
          </cell>
          <cell r="I47" t="str">
            <v>02</v>
          </cell>
          <cell r="J47" t="str">
            <v>07</v>
          </cell>
          <cell r="K47" t="str">
            <v>004</v>
          </cell>
          <cell r="L47" t="str">
            <v>Noleggi di hardware</v>
          </cell>
          <cell r="M47">
            <v>92178.5</v>
          </cell>
          <cell r="N47">
            <v>0</v>
          </cell>
          <cell r="O47">
            <v>92178.499999999971</v>
          </cell>
          <cell r="P47">
            <v>15919.21</v>
          </cell>
          <cell r="Q47">
            <v>0</v>
          </cell>
          <cell r="R47">
            <v>2.9103830456733704E-11</v>
          </cell>
          <cell r="S47">
            <v>76259.290000000008</v>
          </cell>
        </row>
        <row r="48">
          <cell r="A48">
            <v>6702</v>
          </cell>
          <cell r="B48">
            <v>10280</v>
          </cell>
          <cell r="C48" t="str">
            <v>noleggio di impianti e macchinari</v>
          </cell>
          <cell r="D48">
            <v>1</v>
          </cell>
          <cell r="E48" t="str">
            <v>08</v>
          </cell>
          <cell r="F48" t="str">
            <v>01.3</v>
          </cell>
          <cell r="G48">
            <v>1</v>
          </cell>
          <cell r="H48" t="str">
            <v>03</v>
          </cell>
          <cell r="I48" t="str">
            <v>02</v>
          </cell>
          <cell r="J48" t="str">
            <v>07</v>
          </cell>
          <cell r="K48" t="str">
            <v>008</v>
          </cell>
          <cell r="L48" t="str">
            <v>Noleggi di impianti e macchinari</v>
          </cell>
          <cell r="M48">
            <v>12000</v>
          </cell>
          <cell r="N48">
            <v>12000</v>
          </cell>
          <cell r="O48">
            <v>11956</v>
          </cell>
          <cell r="P48">
            <v>11956</v>
          </cell>
          <cell r="Q48">
            <v>0</v>
          </cell>
          <cell r="R48">
            <v>-11956</v>
          </cell>
          <cell r="S48">
            <v>-11956</v>
          </cell>
        </row>
        <row r="49">
          <cell r="A49">
            <v>6703</v>
          </cell>
          <cell r="B49">
            <v>10281</v>
          </cell>
          <cell r="C49" t="str">
            <v>licenze d'uso per sofware</v>
          </cell>
          <cell r="D49">
            <v>1</v>
          </cell>
          <cell r="E49" t="str">
            <v>08</v>
          </cell>
          <cell r="F49" t="str">
            <v>01.3</v>
          </cell>
          <cell r="G49">
            <v>1</v>
          </cell>
          <cell r="H49" t="str">
            <v>03</v>
          </cell>
          <cell r="I49" t="str">
            <v>02</v>
          </cell>
          <cell r="J49" t="str">
            <v>07</v>
          </cell>
          <cell r="K49" t="str">
            <v>006</v>
          </cell>
          <cell r="L49" t="str">
            <v>Licenze d'uso per software</v>
          </cell>
          <cell r="M49">
            <v>0</v>
          </cell>
          <cell r="O49">
            <v>0</v>
          </cell>
          <cell r="P49">
            <v>0</v>
          </cell>
          <cell r="Q49">
            <v>0</v>
          </cell>
          <cell r="R49">
            <v>0</v>
          </cell>
          <cell r="S49">
            <v>0</v>
          </cell>
        </row>
        <row r="50">
          <cell r="A50">
            <v>6801</v>
          </cell>
          <cell r="B50">
            <v>10282</v>
          </cell>
          <cell r="C50" t="str">
            <v>altri servizi per i sistemi e relativa manutenzione</v>
          </cell>
          <cell r="D50">
            <v>1</v>
          </cell>
          <cell r="E50" t="str">
            <v>08</v>
          </cell>
          <cell r="F50" t="str">
            <v>01.3</v>
          </cell>
          <cell r="G50">
            <v>1</v>
          </cell>
          <cell r="H50" t="str">
            <v>03</v>
          </cell>
          <cell r="I50" t="str">
            <v>02</v>
          </cell>
          <cell r="J50">
            <v>19</v>
          </cell>
          <cell r="K50" t="str">
            <v>005</v>
          </cell>
          <cell r="L50" t="str">
            <v>Servizi per i sistemi e relativa manutenzione</v>
          </cell>
          <cell r="M50">
            <v>0</v>
          </cell>
          <cell r="O50">
            <v>0</v>
          </cell>
          <cell r="P50">
            <v>0</v>
          </cell>
          <cell r="Q50">
            <v>0</v>
          </cell>
          <cell r="R50">
            <v>0</v>
          </cell>
          <cell r="S50">
            <v>0</v>
          </cell>
        </row>
        <row r="51">
          <cell r="A51">
            <v>6901</v>
          </cell>
          <cell r="B51">
            <v>10283</v>
          </cell>
          <cell r="C51" t="str">
            <v>altri servizi diversi</v>
          </cell>
          <cell r="D51">
            <v>1</v>
          </cell>
          <cell r="E51" t="str">
            <v>08</v>
          </cell>
          <cell r="F51" t="str">
            <v>01.3</v>
          </cell>
          <cell r="G51">
            <v>1</v>
          </cell>
          <cell r="H51" t="str">
            <v>03</v>
          </cell>
          <cell r="I51" t="str">
            <v>02</v>
          </cell>
          <cell r="J51">
            <v>99</v>
          </cell>
          <cell r="K51">
            <v>999</v>
          </cell>
          <cell r="L51" t="str">
            <v>Altri servizi diversi n.a.c.</v>
          </cell>
          <cell r="M51">
            <v>0</v>
          </cell>
          <cell r="O51">
            <v>0</v>
          </cell>
          <cell r="P51">
            <v>0</v>
          </cell>
          <cell r="Q51">
            <v>0</v>
          </cell>
          <cell r="R51">
            <v>0</v>
          </cell>
          <cell r="S51">
            <v>0</v>
          </cell>
        </row>
        <row r="52">
          <cell r="A52">
            <v>7301</v>
          </cell>
          <cell r="B52">
            <v>10292</v>
          </cell>
          <cell r="C52" t="str">
            <v>manutenzione opere di falegnameria</v>
          </cell>
          <cell r="D52">
            <v>1</v>
          </cell>
          <cell r="E52" t="str">
            <v>06</v>
          </cell>
          <cell r="F52" t="str">
            <v>01.3</v>
          </cell>
          <cell r="G52">
            <v>1</v>
          </cell>
          <cell r="H52" t="str">
            <v>03</v>
          </cell>
          <cell r="I52" t="str">
            <v>02</v>
          </cell>
          <cell r="J52" t="str">
            <v>09</v>
          </cell>
          <cell r="K52" t="str">
            <v>003</v>
          </cell>
          <cell r="L52" t="str">
            <v>Manutenzione ordinaria e riparazioni di mobili e arredi</v>
          </cell>
          <cell r="M52">
            <v>59865.58</v>
          </cell>
          <cell r="O52">
            <v>28908.9</v>
          </cell>
          <cell r="P52">
            <v>8640.27</v>
          </cell>
          <cell r="Q52">
            <v>0</v>
          </cell>
          <cell r="R52">
            <v>30956.68</v>
          </cell>
          <cell r="S52">
            <v>51225.31</v>
          </cell>
        </row>
        <row r="53">
          <cell r="A53">
            <v>7401</v>
          </cell>
          <cell r="B53">
            <v>10296</v>
          </cell>
          <cell r="C53" t="str">
            <v>manutenzione edile ed imbiancatura</v>
          </cell>
          <cell r="D53">
            <v>1</v>
          </cell>
          <cell r="E53" t="str">
            <v>06</v>
          </cell>
          <cell r="F53" t="str">
            <v>01.3</v>
          </cell>
          <cell r="G53">
            <v>1</v>
          </cell>
          <cell r="H53" t="str">
            <v>03</v>
          </cell>
          <cell r="I53" t="str">
            <v>02</v>
          </cell>
          <cell r="J53" t="str">
            <v>09</v>
          </cell>
          <cell r="K53" t="str">
            <v>009</v>
          </cell>
          <cell r="L53" t="str">
            <v>Manutenzione ordinaria e riparazioni di beni immobili di valore culturale, storico ed artistico</v>
          </cell>
          <cell r="M53">
            <v>67596.14</v>
          </cell>
          <cell r="O53">
            <v>50000</v>
          </cell>
          <cell r="P53">
            <v>31761.73</v>
          </cell>
          <cell r="Q53">
            <v>0</v>
          </cell>
          <cell r="R53">
            <v>17596.14</v>
          </cell>
          <cell r="S53">
            <v>35834.410000000003</v>
          </cell>
        </row>
        <row r="54">
          <cell r="A54">
            <v>7402</v>
          </cell>
          <cell r="B54">
            <v>10297</v>
          </cell>
          <cell r="C54" t="str">
            <v>vuotature fosse biologiche</v>
          </cell>
          <cell r="D54">
            <v>1</v>
          </cell>
          <cell r="E54" t="str">
            <v>06</v>
          </cell>
          <cell r="F54" t="str">
            <v>01.3</v>
          </cell>
          <cell r="G54">
            <v>1</v>
          </cell>
          <cell r="H54" t="str">
            <v>03</v>
          </cell>
          <cell r="I54" t="str">
            <v>02</v>
          </cell>
          <cell r="J54" t="str">
            <v>09</v>
          </cell>
          <cell r="K54" t="str">
            <v>009</v>
          </cell>
          <cell r="L54" t="str">
            <v>Manutenzione ordinaria e riparazioni di beni immobili di valore culturale, storico ed artistico</v>
          </cell>
          <cell r="M54">
            <v>5000</v>
          </cell>
          <cell r="O54">
            <v>4638.0200000000004</v>
          </cell>
          <cell r="P54">
            <v>1695.02</v>
          </cell>
          <cell r="Q54">
            <v>0</v>
          </cell>
          <cell r="R54">
            <v>361.97999999999956</v>
          </cell>
          <cell r="S54">
            <v>3304.98</v>
          </cell>
        </row>
        <row r="55">
          <cell r="A55">
            <v>7403</v>
          </cell>
          <cell r="B55">
            <v>10298</v>
          </cell>
          <cell r="C55" t="str">
            <v>manutenzione elettrica/idraulica/condizionamento e riscaldamento</v>
          </cell>
          <cell r="D55">
            <v>1</v>
          </cell>
          <cell r="E55" t="str">
            <v>06</v>
          </cell>
          <cell r="F55" t="str">
            <v>01.3</v>
          </cell>
          <cell r="G55">
            <v>1</v>
          </cell>
          <cell r="H55" t="str">
            <v>03</v>
          </cell>
          <cell r="I55" t="str">
            <v>02</v>
          </cell>
          <cell r="J55" t="str">
            <v>09</v>
          </cell>
          <cell r="K55" t="str">
            <v>004</v>
          </cell>
          <cell r="L55" t="str">
            <v>Manutenzione ordinaria e riparazioni di impianti e macchinari</v>
          </cell>
          <cell r="M55">
            <v>197000</v>
          </cell>
          <cell r="O55">
            <v>192375.22</v>
          </cell>
          <cell r="P55">
            <v>117926.38</v>
          </cell>
          <cell r="Q55">
            <v>0</v>
          </cell>
          <cell r="R55">
            <v>4624.7799999999988</v>
          </cell>
          <cell r="S55">
            <v>79073.62</v>
          </cell>
        </row>
        <row r="56">
          <cell r="A56">
            <v>7404</v>
          </cell>
          <cell r="B56">
            <v>10299</v>
          </cell>
          <cell r="C56" t="str">
            <v>manutenzione impianti elevatori/ascensori</v>
          </cell>
          <cell r="D56">
            <v>1</v>
          </cell>
          <cell r="E56" t="str">
            <v>06</v>
          </cell>
          <cell r="F56" t="str">
            <v>01.3</v>
          </cell>
          <cell r="G56">
            <v>1</v>
          </cell>
          <cell r="H56" t="str">
            <v>03</v>
          </cell>
          <cell r="I56" t="str">
            <v>02</v>
          </cell>
          <cell r="J56" t="str">
            <v>09</v>
          </cell>
          <cell r="K56" t="str">
            <v>004</v>
          </cell>
          <cell r="L56" t="str">
            <v>Manutenzione ordinaria e riparazioni di impianti e macchinari</v>
          </cell>
          <cell r="M56">
            <v>10000</v>
          </cell>
          <cell r="O56">
            <v>9288.2199999999993</v>
          </cell>
          <cell r="P56">
            <v>6114.83</v>
          </cell>
          <cell r="Q56">
            <v>0</v>
          </cell>
          <cell r="R56">
            <v>711.78000000000065</v>
          </cell>
          <cell r="S56">
            <v>3885.17</v>
          </cell>
        </row>
        <row r="57">
          <cell r="A57">
            <v>840101</v>
          </cell>
          <cell r="B57">
            <v>10313</v>
          </cell>
          <cell r="C57" t="str">
            <v>buoni pasto</v>
          </cell>
          <cell r="D57">
            <v>1</v>
          </cell>
          <cell r="E57" t="str">
            <v>03</v>
          </cell>
          <cell r="F57" t="str">
            <v>01.3</v>
          </cell>
          <cell r="G57">
            <v>1</v>
          </cell>
          <cell r="H57" t="str">
            <v>01</v>
          </cell>
          <cell r="I57" t="str">
            <v>01</v>
          </cell>
          <cell r="J57" t="str">
            <v>02</v>
          </cell>
          <cell r="K57" t="str">
            <v>002</v>
          </cell>
          <cell r="L57" t="str">
            <v>Buoni pasto</v>
          </cell>
          <cell r="M57">
            <v>5000</v>
          </cell>
          <cell r="O57">
            <v>0</v>
          </cell>
          <cell r="P57">
            <v>0</v>
          </cell>
          <cell r="Q57">
            <v>0</v>
          </cell>
          <cell r="R57">
            <v>5000</v>
          </cell>
          <cell r="S57">
            <v>5000</v>
          </cell>
        </row>
        <row r="58">
          <cell r="A58">
            <v>8402</v>
          </cell>
          <cell r="B58">
            <v>10315</v>
          </cell>
          <cell r="C58" t="str">
            <v xml:space="preserve">servizio mensa </v>
          </cell>
          <cell r="D58">
            <v>1</v>
          </cell>
          <cell r="E58" t="str">
            <v>03</v>
          </cell>
          <cell r="F58" t="str">
            <v>01.3</v>
          </cell>
          <cell r="G58">
            <v>1</v>
          </cell>
          <cell r="H58" t="str">
            <v>03</v>
          </cell>
          <cell r="I58" t="str">
            <v>02</v>
          </cell>
          <cell r="J58">
            <v>14</v>
          </cell>
          <cell r="K58" t="str">
            <v>002</v>
          </cell>
          <cell r="L58" t="str">
            <v>Servizio mense personale civile</v>
          </cell>
          <cell r="M58">
            <v>266800</v>
          </cell>
          <cell r="O58">
            <v>245674.08000000002</v>
          </cell>
          <cell r="P58">
            <v>160435.69</v>
          </cell>
          <cell r="Q58">
            <v>0</v>
          </cell>
          <cell r="R58">
            <v>21125.919999999984</v>
          </cell>
          <cell r="S58">
            <v>106364.31</v>
          </cell>
        </row>
        <row r="59">
          <cell r="A59">
            <v>8404</v>
          </cell>
          <cell r="B59">
            <v>10316</v>
          </cell>
          <cell r="C59" t="str">
            <v>costo mensa - quota a carico dipendenti</v>
          </cell>
          <cell r="D59">
            <v>1</v>
          </cell>
          <cell r="E59" t="str">
            <v>03</v>
          </cell>
          <cell r="F59" t="str">
            <v>01.3</v>
          </cell>
          <cell r="G59">
            <v>1</v>
          </cell>
          <cell r="H59" t="str">
            <v>03</v>
          </cell>
          <cell r="I59" t="str">
            <v>02</v>
          </cell>
          <cell r="J59">
            <v>14</v>
          </cell>
          <cell r="K59" t="str">
            <v>002</v>
          </cell>
          <cell r="L59" t="str">
            <v>Servizio mense personale civile</v>
          </cell>
          <cell r="M59">
            <v>120000</v>
          </cell>
          <cell r="O59">
            <v>117837.04000000001</v>
          </cell>
          <cell r="P59">
            <v>70744.960000000006</v>
          </cell>
          <cell r="Q59">
            <v>0</v>
          </cell>
          <cell r="R59">
            <v>2162.9599999999919</v>
          </cell>
          <cell r="S59">
            <v>49255.039999999994</v>
          </cell>
        </row>
        <row r="60">
          <cell r="A60">
            <v>11601</v>
          </cell>
          <cell r="B60">
            <v>10336</v>
          </cell>
          <cell r="C60" t="str">
            <v>altre spese utilizzo beni di terzi - oneri locazioni</v>
          </cell>
          <cell r="D60">
            <v>1</v>
          </cell>
          <cell r="E60" t="str">
            <v>05</v>
          </cell>
          <cell r="F60" t="str">
            <v>01.3</v>
          </cell>
          <cell r="G60">
            <v>1</v>
          </cell>
          <cell r="H60" t="str">
            <v>03</v>
          </cell>
          <cell r="I60" t="str">
            <v>02</v>
          </cell>
          <cell r="J60" t="str">
            <v>07</v>
          </cell>
          <cell r="K60">
            <v>999</v>
          </cell>
          <cell r="L60" t="str">
            <v>Altre spese sostenute per utilizzo di beni di terzi n.a.c.</v>
          </cell>
          <cell r="M60">
            <v>13500</v>
          </cell>
          <cell r="O60">
            <v>12500</v>
          </cell>
          <cell r="P60">
            <v>5407.7</v>
          </cell>
          <cell r="Q60">
            <v>0</v>
          </cell>
          <cell r="R60">
            <v>1000</v>
          </cell>
          <cell r="S60">
            <v>8092.3</v>
          </cell>
        </row>
        <row r="61">
          <cell r="A61" t="str">
            <v>n.c.</v>
          </cell>
          <cell r="B61">
            <v>10376</v>
          </cell>
          <cell r="C61" t="str">
            <v>servizi tecnici attinenti la sicurezza sui luoghi di lavoro</v>
          </cell>
          <cell r="D61">
            <v>1</v>
          </cell>
          <cell r="E61" t="str">
            <v>06</v>
          </cell>
          <cell r="F61" t="str">
            <v>01.3</v>
          </cell>
          <cell r="G61">
            <v>1</v>
          </cell>
          <cell r="H61" t="str">
            <v>03</v>
          </cell>
          <cell r="I61" t="str">
            <v>02</v>
          </cell>
          <cell r="J61">
            <v>13</v>
          </cell>
          <cell r="K61">
            <v>999</v>
          </cell>
          <cell r="L61" t="str">
            <v>Altri servizi ausiliari n.a.c.</v>
          </cell>
          <cell r="M61">
            <v>1500</v>
          </cell>
          <cell r="O61">
            <v>1067.5</v>
          </cell>
          <cell r="P61">
            <v>824.72</v>
          </cell>
          <cell r="Q61">
            <v>0</v>
          </cell>
          <cell r="R61">
            <v>432.5</v>
          </cell>
          <cell r="S61">
            <v>675.28</v>
          </cell>
        </row>
        <row r="62">
          <cell r="A62" t="str">
            <v>2n.c.</v>
          </cell>
          <cell r="B62">
            <v>10404</v>
          </cell>
          <cell r="C62" t="str">
            <v>trasferimento risorse giunta regionale per contributo ANAC</v>
          </cell>
          <cell r="D62">
            <v>1</v>
          </cell>
          <cell r="E62">
            <v>11</v>
          </cell>
          <cell r="F62" t="str">
            <v>01.3</v>
          </cell>
          <cell r="G62">
            <v>1</v>
          </cell>
          <cell r="H62" t="str">
            <v>04</v>
          </cell>
          <cell r="I62" t="str">
            <v>01</v>
          </cell>
          <cell r="J62" t="str">
            <v>02</v>
          </cell>
          <cell r="K62" t="str">
            <v>001</v>
          </cell>
          <cell r="L62" t="str">
            <v>Trasferimenti correnti a Regioni e province autonome</v>
          </cell>
          <cell r="M62">
            <v>450</v>
          </cell>
          <cell r="O62">
            <v>0</v>
          </cell>
          <cell r="P62">
            <v>0</v>
          </cell>
          <cell r="Q62">
            <v>0</v>
          </cell>
          <cell r="R62">
            <v>450</v>
          </cell>
          <cell r="S62">
            <v>450</v>
          </cell>
        </row>
        <row r="63">
          <cell r="A63">
            <v>9401</v>
          </cell>
          <cell r="B63">
            <v>20001</v>
          </cell>
          <cell r="C63" t="str">
            <v>manutenzione immobili - spese d'investimento</v>
          </cell>
          <cell r="D63">
            <v>1</v>
          </cell>
          <cell r="E63" t="str">
            <v>06</v>
          </cell>
          <cell r="F63" t="str">
            <v>01.3</v>
          </cell>
          <cell r="G63">
            <v>2</v>
          </cell>
          <cell r="H63" t="str">
            <v>02</v>
          </cell>
          <cell r="I63" t="str">
            <v>01</v>
          </cell>
          <cell r="J63">
            <v>10</v>
          </cell>
          <cell r="K63">
            <v>999</v>
          </cell>
          <cell r="L63" t="str">
            <v>Beni immobili di valore culturale, storico ed artistico n.a.c.</v>
          </cell>
          <cell r="M63">
            <v>8700</v>
          </cell>
          <cell r="O63">
            <v>0</v>
          </cell>
          <cell r="P63">
            <v>0</v>
          </cell>
          <cell r="Q63">
            <v>0</v>
          </cell>
          <cell r="R63">
            <v>8700</v>
          </cell>
          <cell r="S63">
            <v>8700</v>
          </cell>
        </row>
        <row r="64">
          <cell r="A64">
            <v>9402</v>
          </cell>
          <cell r="B64">
            <v>20002</v>
          </cell>
          <cell r="C64" t="str">
            <v>manutenzione impianti - spese d'investimento</v>
          </cell>
          <cell r="D64">
            <v>1</v>
          </cell>
          <cell r="E64" t="str">
            <v>06</v>
          </cell>
          <cell r="F64" t="str">
            <v>01.3</v>
          </cell>
          <cell r="G64">
            <v>2</v>
          </cell>
          <cell r="H64" t="str">
            <v>02</v>
          </cell>
          <cell r="I64" t="str">
            <v>01</v>
          </cell>
          <cell r="J64" t="str">
            <v>04</v>
          </cell>
          <cell r="K64" t="str">
            <v>002</v>
          </cell>
          <cell r="L64" t="str">
            <v>Impianti</v>
          </cell>
          <cell r="M64">
            <v>129555.13</v>
          </cell>
          <cell r="O64">
            <v>129555.13</v>
          </cell>
          <cell r="P64">
            <v>0</v>
          </cell>
          <cell r="Q64">
            <v>0</v>
          </cell>
          <cell r="R64">
            <v>0</v>
          </cell>
          <cell r="S64">
            <v>129555.13</v>
          </cell>
        </row>
        <row r="65">
          <cell r="A65">
            <v>9501</v>
          </cell>
          <cell r="B65">
            <v>20003</v>
          </cell>
          <cell r="C65" t="str">
            <v>servizi tecnici e di progettazione per manutenzione straordinaria beni immobili -spese d'investimento</v>
          </cell>
          <cell r="D65">
            <v>1</v>
          </cell>
          <cell r="E65" t="str">
            <v>06</v>
          </cell>
          <cell r="F65" t="str">
            <v>01.3</v>
          </cell>
          <cell r="G65">
            <v>2</v>
          </cell>
          <cell r="H65" t="str">
            <v>02</v>
          </cell>
          <cell r="I65" t="str">
            <v>03</v>
          </cell>
          <cell r="J65" t="str">
            <v>05</v>
          </cell>
          <cell r="K65" t="str">
            <v>001</v>
          </cell>
          <cell r="L65" t="str">
            <v>Incarichi professionali per la realizzazione di investimenti</v>
          </cell>
          <cell r="M65">
            <v>0</v>
          </cell>
          <cell r="O65">
            <v>0</v>
          </cell>
          <cell r="P65">
            <v>0</v>
          </cell>
          <cell r="Q65">
            <v>0</v>
          </cell>
          <cell r="R65">
            <v>0</v>
          </cell>
          <cell r="S65">
            <v>0</v>
          </cell>
        </row>
        <row r="66">
          <cell r="A66">
            <v>980401</v>
          </cell>
          <cell r="B66">
            <v>20007</v>
          </cell>
          <cell r="C66" t="str">
            <v>acquisto mobili e arredi per mensa</v>
          </cell>
          <cell r="D66">
            <v>1</v>
          </cell>
          <cell r="E66" t="str">
            <v>03</v>
          </cell>
          <cell r="F66" t="str">
            <v>01.3</v>
          </cell>
          <cell r="G66">
            <v>2</v>
          </cell>
          <cell r="H66" t="str">
            <v>02</v>
          </cell>
          <cell r="I66" t="str">
            <v>01</v>
          </cell>
          <cell r="J66" t="str">
            <v>03</v>
          </cell>
          <cell r="K66" t="str">
            <v>001</v>
          </cell>
          <cell r="L66" t="str">
            <v>Mobili e arredi per ufficio</v>
          </cell>
          <cell r="M66">
            <v>500</v>
          </cell>
          <cell r="O66">
            <v>0</v>
          </cell>
          <cell r="P66">
            <v>0</v>
          </cell>
          <cell r="Q66">
            <v>0</v>
          </cell>
          <cell r="R66">
            <v>500</v>
          </cell>
          <cell r="S66">
            <v>500</v>
          </cell>
        </row>
        <row r="67">
          <cell r="A67">
            <v>980402</v>
          </cell>
          <cell r="B67">
            <v>20008</v>
          </cell>
          <cell r="C67" t="str">
            <v>acquisto attrezzature e apparecchiature per mensa</v>
          </cell>
          <cell r="D67">
            <v>1</v>
          </cell>
          <cell r="E67" t="str">
            <v>03</v>
          </cell>
          <cell r="F67" t="str">
            <v>01.3</v>
          </cell>
          <cell r="G67">
            <v>2</v>
          </cell>
          <cell r="H67" t="str">
            <v>02</v>
          </cell>
          <cell r="I67" t="str">
            <v>01</v>
          </cell>
          <cell r="J67" t="str">
            <v>05</v>
          </cell>
          <cell r="K67">
            <v>999</v>
          </cell>
          <cell r="L67" t="str">
            <v>Attrezzature n.a.c.</v>
          </cell>
          <cell r="M67">
            <v>2000</v>
          </cell>
          <cell r="O67">
            <v>1980.14</v>
          </cell>
          <cell r="P67">
            <v>1980.13</v>
          </cell>
          <cell r="Q67">
            <v>0.01</v>
          </cell>
          <cell r="R67">
            <v>19.869999999999902</v>
          </cell>
          <cell r="S67">
            <v>19.869999999999891</v>
          </cell>
        </row>
        <row r="68">
          <cell r="A68">
            <v>9901</v>
          </cell>
          <cell r="B68">
            <v>20012</v>
          </cell>
          <cell r="C68" t="str">
            <v>sviluppo software e manutenzione evolutiva</v>
          </cell>
          <cell r="D68">
            <v>1</v>
          </cell>
          <cell r="E68" t="str">
            <v>08</v>
          </cell>
          <cell r="F68" t="str">
            <v>01.3</v>
          </cell>
          <cell r="G68">
            <v>2</v>
          </cell>
          <cell r="H68" t="str">
            <v>02</v>
          </cell>
          <cell r="I68" t="str">
            <v>03</v>
          </cell>
          <cell r="J68" t="str">
            <v>02</v>
          </cell>
          <cell r="K68" t="str">
            <v>001</v>
          </cell>
          <cell r="L68" t="str">
            <v>Sviluppo software e manutenzione evolutiva</v>
          </cell>
          <cell r="M68">
            <v>232203.9</v>
          </cell>
          <cell r="N68">
            <v>115203.64</v>
          </cell>
          <cell r="O68">
            <v>120968.35</v>
          </cell>
          <cell r="P68">
            <v>0</v>
          </cell>
          <cell r="Q68">
            <v>19578.560000000001</v>
          </cell>
          <cell r="R68">
            <v>15610.469999999987</v>
          </cell>
          <cell r="S68">
            <v>117000.26</v>
          </cell>
        </row>
        <row r="69">
          <cell r="A69">
            <v>990201</v>
          </cell>
          <cell r="B69">
            <v>20013</v>
          </cell>
          <cell r="C69" t="str">
            <v>server</v>
          </cell>
          <cell r="D69">
            <v>1</v>
          </cell>
          <cell r="E69" t="str">
            <v>08</v>
          </cell>
          <cell r="F69" t="str">
            <v>01.3</v>
          </cell>
          <cell r="G69">
            <v>2</v>
          </cell>
          <cell r="H69" t="str">
            <v>02</v>
          </cell>
          <cell r="I69" t="str">
            <v>01</v>
          </cell>
          <cell r="J69" t="str">
            <v>07</v>
          </cell>
          <cell r="K69" t="str">
            <v>001</v>
          </cell>
          <cell r="L69" t="str">
            <v>Server</v>
          </cell>
          <cell r="M69">
            <v>85043.15</v>
          </cell>
          <cell r="O69">
            <v>41502.57</v>
          </cell>
          <cell r="P69">
            <v>19127.77</v>
          </cell>
          <cell r="Q69">
            <v>0</v>
          </cell>
          <cell r="R69">
            <v>43540.579999999994</v>
          </cell>
          <cell r="S69">
            <v>65915.37999999999</v>
          </cell>
        </row>
        <row r="70">
          <cell r="A70">
            <v>990202</v>
          </cell>
          <cell r="B70">
            <v>20014</v>
          </cell>
          <cell r="C70" t="str">
            <v>postazioni di lavoro</v>
          </cell>
          <cell r="D70">
            <v>1</v>
          </cell>
          <cell r="E70" t="str">
            <v>08</v>
          </cell>
          <cell r="F70" t="str">
            <v>01.3</v>
          </cell>
          <cell r="G70">
            <v>2</v>
          </cell>
          <cell r="H70" t="str">
            <v>02</v>
          </cell>
          <cell r="I70" t="str">
            <v>01</v>
          </cell>
          <cell r="J70" t="str">
            <v>07</v>
          </cell>
          <cell r="K70" t="str">
            <v>002</v>
          </cell>
          <cell r="L70" t="str">
            <v>Postazioni di lavoro</v>
          </cell>
          <cell r="M70">
            <v>76270.600000000006</v>
          </cell>
          <cell r="O70">
            <v>59785.599999999999</v>
          </cell>
          <cell r="P70">
            <v>12785.6</v>
          </cell>
          <cell r="Q70">
            <v>0</v>
          </cell>
          <cell r="R70">
            <v>16485.000000000007</v>
          </cell>
          <cell r="S70">
            <v>63485.000000000007</v>
          </cell>
        </row>
        <row r="71">
          <cell r="A71">
            <v>990203</v>
          </cell>
          <cell r="B71">
            <v>20015</v>
          </cell>
          <cell r="C71" t="str">
            <v>periferiche</v>
          </cell>
          <cell r="D71">
            <v>1</v>
          </cell>
          <cell r="E71" t="str">
            <v>08</v>
          </cell>
          <cell r="F71" t="str">
            <v>01.3</v>
          </cell>
          <cell r="G71">
            <v>2</v>
          </cell>
          <cell r="H71" t="str">
            <v>02</v>
          </cell>
          <cell r="I71" t="str">
            <v>01</v>
          </cell>
          <cell r="J71" t="str">
            <v>07</v>
          </cell>
          <cell r="K71" t="str">
            <v>003</v>
          </cell>
          <cell r="L71" t="str">
            <v>Periferiche</v>
          </cell>
          <cell r="M71">
            <v>10000</v>
          </cell>
          <cell r="O71">
            <v>7765.18</v>
          </cell>
          <cell r="P71">
            <v>7765.18</v>
          </cell>
          <cell r="Q71">
            <v>0</v>
          </cell>
          <cell r="R71">
            <v>2234.8199999999997</v>
          </cell>
          <cell r="S71">
            <v>2234.8199999999997</v>
          </cell>
        </row>
        <row r="72">
          <cell r="A72">
            <v>990204</v>
          </cell>
          <cell r="B72">
            <v>20016</v>
          </cell>
          <cell r="C72" t="str">
            <v>apparati di telecomunicazione</v>
          </cell>
          <cell r="D72">
            <v>1</v>
          </cell>
          <cell r="E72" t="str">
            <v>08</v>
          </cell>
          <cell r="F72" t="str">
            <v>01.3</v>
          </cell>
          <cell r="G72">
            <v>2</v>
          </cell>
          <cell r="H72" t="str">
            <v>02</v>
          </cell>
          <cell r="I72" t="str">
            <v>01</v>
          </cell>
          <cell r="J72" t="str">
            <v>07</v>
          </cell>
          <cell r="K72" t="str">
            <v>004</v>
          </cell>
          <cell r="L72" t="str">
            <v>Apparati di telecomunicazione</v>
          </cell>
          <cell r="M72">
            <v>22000</v>
          </cell>
          <cell r="O72">
            <v>4772.6400000000003</v>
          </cell>
          <cell r="P72">
            <v>4772.6400000000003</v>
          </cell>
          <cell r="Q72">
            <v>0</v>
          </cell>
          <cell r="R72">
            <v>17227.36</v>
          </cell>
          <cell r="S72">
            <v>17227.36</v>
          </cell>
        </row>
        <row r="73">
          <cell r="A73">
            <v>990205</v>
          </cell>
          <cell r="B73">
            <v>20017</v>
          </cell>
          <cell r="C73" t="str">
            <v>apparati multimediali</v>
          </cell>
          <cell r="D73">
            <v>1</v>
          </cell>
          <cell r="E73" t="str">
            <v>08</v>
          </cell>
          <cell r="F73" t="str">
            <v>01.3</v>
          </cell>
          <cell r="G73">
            <v>2</v>
          </cell>
          <cell r="H73" t="str">
            <v>02</v>
          </cell>
          <cell r="I73" t="str">
            <v>01</v>
          </cell>
          <cell r="J73" t="str">
            <v>07</v>
          </cell>
          <cell r="K73">
            <v>999</v>
          </cell>
          <cell r="L73" t="str">
            <v>Hardware n.a.c.</v>
          </cell>
          <cell r="M73">
            <v>15000</v>
          </cell>
          <cell r="O73">
            <v>633.17999999999995</v>
          </cell>
          <cell r="P73">
            <v>0</v>
          </cell>
          <cell r="Q73">
            <v>0</v>
          </cell>
          <cell r="R73">
            <v>14366.82</v>
          </cell>
          <cell r="S73">
            <v>15000</v>
          </cell>
        </row>
        <row r="74">
          <cell r="A74">
            <v>9904</v>
          </cell>
          <cell r="B74">
            <v>20018</v>
          </cell>
          <cell r="C74" t="str">
            <v>altre spese di investimento per beni immateriali</v>
          </cell>
          <cell r="D74">
            <v>1</v>
          </cell>
          <cell r="E74" t="str">
            <v>08</v>
          </cell>
          <cell r="F74" t="str">
            <v>01.3</v>
          </cell>
          <cell r="G74">
            <v>2</v>
          </cell>
          <cell r="H74" t="str">
            <v>02</v>
          </cell>
          <cell r="I74" t="str">
            <v>03</v>
          </cell>
          <cell r="J74">
            <v>99</v>
          </cell>
          <cell r="K74" t="str">
            <v>001</v>
          </cell>
          <cell r="L74" t="str">
            <v>Spese di investimento per beni immateriali n.a.c.</v>
          </cell>
          <cell r="M74">
            <v>10387.85</v>
          </cell>
          <cell r="O74">
            <v>0</v>
          </cell>
          <cell r="P74">
            <v>0</v>
          </cell>
          <cell r="Q74">
            <v>0</v>
          </cell>
          <cell r="R74">
            <v>10387.85</v>
          </cell>
          <cell r="S74">
            <v>10387.85</v>
          </cell>
        </row>
        <row r="75">
          <cell r="A75">
            <v>9905</v>
          </cell>
          <cell r="B75">
            <v>20019</v>
          </cell>
          <cell r="C75" t="str">
            <v>altro hardware</v>
          </cell>
          <cell r="D75">
            <v>1</v>
          </cell>
          <cell r="E75" t="str">
            <v>08</v>
          </cell>
          <cell r="F75" t="str">
            <v>01.3</v>
          </cell>
          <cell r="G75">
            <v>2</v>
          </cell>
          <cell r="H75" t="str">
            <v>02</v>
          </cell>
          <cell r="I75" t="str">
            <v>01</v>
          </cell>
          <cell r="J75" t="str">
            <v>07</v>
          </cell>
          <cell r="K75">
            <v>999</v>
          </cell>
          <cell r="L75" t="str">
            <v>Hardware n.a.c.</v>
          </cell>
          <cell r="M75">
            <v>0</v>
          </cell>
          <cell r="O75">
            <v>0</v>
          </cell>
          <cell r="P75">
            <v>0</v>
          </cell>
          <cell r="Q75">
            <v>0</v>
          </cell>
          <cell r="R75">
            <v>0</v>
          </cell>
          <cell r="S75">
            <v>0</v>
          </cell>
        </row>
        <row r="76">
          <cell r="A76" t="str">
            <v>3n.c.</v>
          </cell>
          <cell r="B76">
            <v>20025</v>
          </cell>
          <cell r="C76" t="str">
            <v>servizi tecnici di prgettazione per gli impianti di videosorveglianza e di sicurezza agli accessi</v>
          </cell>
          <cell r="D76">
            <v>1</v>
          </cell>
          <cell r="E76" t="str">
            <v>08</v>
          </cell>
          <cell r="F76" t="str">
            <v>01.3</v>
          </cell>
          <cell r="G76">
            <v>2</v>
          </cell>
          <cell r="H76" t="str">
            <v>02</v>
          </cell>
          <cell r="I76" t="str">
            <v>03</v>
          </cell>
          <cell r="J76" t="str">
            <v>05</v>
          </cell>
          <cell r="K76" t="str">
            <v>001</v>
          </cell>
          <cell r="L76" t="str">
            <v>Incarichi professionali per la realizzazione di investimenti</v>
          </cell>
          <cell r="M76">
            <v>30000</v>
          </cell>
          <cell r="O76">
            <v>0</v>
          </cell>
          <cell r="P76">
            <v>0</v>
          </cell>
          <cell r="Q76">
            <v>0</v>
          </cell>
          <cell r="R76">
            <v>30000</v>
          </cell>
          <cell r="S76">
            <v>30000</v>
          </cell>
        </row>
        <row r="77">
          <cell r="A77">
            <v>10201</v>
          </cell>
          <cell r="B77">
            <v>70001</v>
          </cell>
          <cell r="C77" t="str">
            <v>costituzione depositi cauzionali</v>
          </cell>
          <cell r="D77">
            <v>99</v>
          </cell>
          <cell r="E77" t="str">
            <v>01</v>
          </cell>
          <cell r="F77" t="str">
            <v>01.3</v>
          </cell>
          <cell r="G77">
            <v>7</v>
          </cell>
          <cell r="H77" t="str">
            <v>02</v>
          </cell>
          <cell r="I77" t="str">
            <v>04</v>
          </cell>
          <cell r="J77" t="str">
            <v>01</v>
          </cell>
          <cell r="L77" t="str">
            <v>Costituzione di depositi cauzionali o contrattuali presso terzi</v>
          </cell>
          <cell r="M77">
            <v>5000</v>
          </cell>
          <cell r="R77">
            <v>5000</v>
          </cell>
          <cell r="S77">
            <v>5000</v>
          </cell>
        </row>
        <row r="78">
          <cell r="M78">
            <v>3374804.1</v>
          </cell>
          <cell r="N78" t="e">
            <v>#REF!</v>
          </cell>
          <cell r="O78">
            <v>2728553.7200000007</v>
          </cell>
          <cell r="P78">
            <v>1573935.7599999998</v>
          </cell>
          <cell r="Q78">
            <v>19578.580000000002</v>
          </cell>
          <cell r="R78" t="e">
            <v>#REF!</v>
          </cell>
          <cell r="S78" t="e">
            <v>#REF!</v>
          </cell>
        </row>
        <row r="79">
          <cell r="B79">
            <v>73</v>
          </cell>
        </row>
        <row r="82">
          <cell r="A82" t="str">
            <v>ACCERTAMENTI</v>
          </cell>
        </row>
        <row r="84">
          <cell r="B84" t="str">
            <v>nuovo cap/art</v>
          </cell>
          <cell r="C84" t="str">
            <v>descrizione capitolo</v>
          </cell>
          <cell r="G84" t="str">
            <v>liv1</v>
          </cell>
          <cell r="H84" t="str">
            <v>liv2</v>
          </cell>
          <cell r="I84" t="str">
            <v>liv3</v>
          </cell>
          <cell r="J84" t="str">
            <v>liv4</v>
          </cell>
          <cell r="K84" t="str">
            <v>liv5</v>
          </cell>
          <cell r="L84" t="str">
            <v>descrizione (da piano dei conti)</v>
          </cell>
          <cell r="M84" t="str">
            <v>stanziamento 2016</v>
          </cell>
          <cell r="N84" t="str">
            <v>importo accertamento</v>
          </cell>
          <cell r="O84" t="str">
            <v>somme riscosse</v>
          </cell>
          <cell r="P84" t="str">
            <v>scostamento (accertato-riscosso)</v>
          </cell>
          <cell r="Q84" t="str">
            <v>scostamento (stanziamento-accertamento)</v>
          </cell>
        </row>
        <row r="85">
          <cell r="A85">
            <v>30</v>
          </cell>
          <cell r="B85">
            <v>3015</v>
          </cell>
          <cell r="C85" t="str">
            <v>recuperi spese telefoniche - quota carico consiglieri e gruppi consiliari</v>
          </cell>
          <cell r="G85">
            <v>3</v>
          </cell>
          <cell r="H85" t="str">
            <v>05</v>
          </cell>
          <cell r="I85" t="str">
            <v>02</v>
          </cell>
          <cell r="J85" t="str">
            <v>03</v>
          </cell>
          <cell r="K85" t="str">
            <v>004</v>
          </cell>
          <cell r="L85" t="str">
            <v>entrate da rimborsi, recuperi e restituzioni di somme non dovute o incassate in eccesso da Famiglie</v>
          </cell>
          <cell r="M85">
            <v>26723.4</v>
          </cell>
          <cell r="N85">
            <v>13700.2</v>
          </cell>
          <cell r="O85">
            <v>637.86</v>
          </cell>
          <cell r="P85">
            <v>13062.34</v>
          </cell>
          <cell r="Q85">
            <v>13023.2</v>
          </cell>
        </row>
        <row r="86">
          <cell r="A86">
            <v>40</v>
          </cell>
          <cell r="B86">
            <v>3016</v>
          </cell>
          <cell r="C86" t="str">
            <v>entrate per conguaglio utenze sedi consiglio regionale</v>
          </cell>
          <cell r="G86">
            <v>3</v>
          </cell>
          <cell r="H86" t="str">
            <v>05</v>
          </cell>
          <cell r="I86" t="str">
            <v>02</v>
          </cell>
          <cell r="J86" t="str">
            <v>03</v>
          </cell>
          <cell r="K86" t="str">
            <v>005</v>
          </cell>
          <cell r="L86" t="str">
            <v>entrate da rimborsi, recupero e restituzioni di somme non dovute o incassate in eccesso da imprese</v>
          </cell>
          <cell r="M86">
            <v>0</v>
          </cell>
          <cell r="N86">
            <v>4670.5600000000004</v>
          </cell>
          <cell r="O86">
            <v>4670.5600000000004</v>
          </cell>
          <cell r="P86">
            <v>0</v>
          </cell>
          <cell r="Q86">
            <v>-4670.5600000000004</v>
          </cell>
        </row>
        <row r="87">
          <cell r="A87">
            <v>54</v>
          </cell>
          <cell r="B87">
            <v>3017</v>
          </cell>
          <cell r="C87" t="str">
            <v>interessi attivi da deposito cauzionale</v>
          </cell>
          <cell r="G87">
            <v>3</v>
          </cell>
          <cell r="H87" t="str">
            <v>03</v>
          </cell>
          <cell r="I87" t="str">
            <v>03</v>
          </cell>
          <cell r="J87">
            <v>99</v>
          </cell>
          <cell r="K87">
            <v>0</v>
          </cell>
          <cell r="L87" t="str">
            <v>interessi attivi</v>
          </cell>
          <cell r="M87">
            <v>0</v>
          </cell>
          <cell r="N87">
            <v>0</v>
          </cell>
          <cell r="O87">
            <v>0</v>
          </cell>
          <cell r="P87">
            <v>0</v>
          </cell>
          <cell r="Q87">
            <v>0</v>
          </cell>
        </row>
        <row r="88">
          <cell r="A88">
            <v>60</v>
          </cell>
          <cell r="B88">
            <v>3018</v>
          </cell>
          <cell r="C88" t="str">
            <v>interessi attivi di mora da deposito cauzionale</v>
          </cell>
          <cell r="G88">
            <v>3</v>
          </cell>
          <cell r="H88" t="str">
            <v>05</v>
          </cell>
          <cell r="I88" t="str">
            <v>02</v>
          </cell>
          <cell r="J88" t="str">
            <v>03</v>
          </cell>
          <cell r="K88" t="str">
            <v>004</v>
          </cell>
          <cell r="L88" t="str">
            <v>entrate da rimborsi, recupero e restituzioni di somme non dovute o incassate in eccesso da famiglie</v>
          </cell>
          <cell r="M88">
            <v>0</v>
          </cell>
          <cell r="N88">
            <v>0</v>
          </cell>
          <cell r="O88">
            <v>0</v>
          </cell>
          <cell r="P88">
            <v>0</v>
          </cell>
          <cell r="Q88">
            <v>0</v>
          </cell>
        </row>
        <row r="89">
          <cell r="A89">
            <v>29</v>
          </cell>
          <cell r="B89">
            <v>3019</v>
          </cell>
          <cell r="C89" t="str">
            <v>rimborso da giunta regionale - recuperi mensa quota a carico dipendenti</v>
          </cell>
          <cell r="G89">
            <v>3</v>
          </cell>
          <cell r="H89" t="str">
            <v>05</v>
          </cell>
          <cell r="I89" t="str">
            <v>02</v>
          </cell>
          <cell r="J89" t="str">
            <v>03</v>
          </cell>
          <cell r="K89" t="str">
            <v>004</v>
          </cell>
          <cell r="L89" t="str">
            <v>Entrate da rimbrosi, recuperi e restituzioni di somme non dovute o incassate in eccesso da Famiglie</v>
          </cell>
          <cell r="M89">
            <v>120000</v>
          </cell>
          <cell r="N89">
            <v>106418.52</v>
          </cell>
          <cell r="O89">
            <v>29880.29</v>
          </cell>
          <cell r="P89">
            <v>76538.23000000001</v>
          </cell>
          <cell r="Q89">
            <v>13581.479999999996</v>
          </cell>
        </row>
        <row r="90">
          <cell r="A90">
            <v>31</v>
          </cell>
          <cell r="B90">
            <v>3020</v>
          </cell>
          <cell r="C90" t="str">
            <v>recuperi premi assicurativi consiglieri, presidente giunta e assessori (Art. 24 c. 2 l.r. 3/2009)</v>
          </cell>
          <cell r="G90">
            <v>3</v>
          </cell>
          <cell r="H90" t="str">
            <v>05</v>
          </cell>
          <cell r="I90" t="str">
            <v>02</v>
          </cell>
          <cell r="J90" t="str">
            <v>03</v>
          </cell>
          <cell r="K90" t="str">
            <v>004</v>
          </cell>
          <cell r="L90" t="str">
            <v>Entrate da rimbrosi, recuperi e restituzioni di somme non dovute o incassate in eccesso da Famiglie</v>
          </cell>
          <cell r="M90">
            <v>65006.03</v>
          </cell>
          <cell r="N90">
            <v>64640.03</v>
          </cell>
          <cell r="O90">
            <v>84191.03</v>
          </cell>
          <cell r="P90">
            <v>-19551</v>
          </cell>
          <cell r="Q90">
            <v>366</v>
          </cell>
        </row>
        <row r="91">
          <cell r="A91">
            <v>46</v>
          </cell>
          <cell r="B91">
            <v>3022</v>
          </cell>
          <cell r="C91" t="str">
            <v xml:space="preserve">rimborsi, recuperi vari e incasso bolli per spese contrattuali </v>
          </cell>
          <cell r="G91">
            <v>3</v>
          </cell>
          <cell r="H91" t="str">
            <v>05</v>
          </cell>
          <cell r="I91">
            <v>99</v>
          </cell>
          <cell r="J91">
            <v>99</v>
          </cell>
          <cell r="K91">
            <v>999</v>
          </cell>
          <cell r="L91" t="str">
            <v>altre entrate correnti n.a.c.</v>
          </cell>
          <cell r="M91">
            <v>100</v>
          </cell>
          <cell r="N91">
            <v>454.69</v>
          </cell>
          <cell r="O91">
            <v>454.69</v>
          </cell>
          <cell r="P91">
            <v>0</v>
          </cell>
          <cell r="Q91">
            <v>-354.69</v>
          </cell>
        </row>
        <row r="92">
          <cell r="A92">
            <v>55</v>
          </cell>
          <cell r="B92">
            <v>3023</v>
          </cell>
          <cell r="C92" t="str">
            <v>proventi da multe, ammende, sanzioni e penali a carico di imprese</v>
          </cell>
          <cell r="G92">
            <v>3</v>
          </cell>
          <cell r="H92" t="str">
            <v>02</v>
          </cell>
          <cell r="I92" t="str">
            <v>03</v>
          </cell>
          <cell r="J92" t="str">
            <v>01</v>
          </cell>
          <cell r="K92" t="str">
            <v>001</v>
          </cell>
          <cell r="L92" t="str">
            <v>Proventi da multe, ammende, sanzioni e oblazioni a carico delle imprese</v>
          </cell>
          <cell r="M92">
            <v>2660.5</v>
          </cell>
          <cell r="N92">
            <v>0</v>
          </cell>
          <cell r="O92">
            <v>2660.5</v>
          </cell>
          <cell r="P92">
            <v>-2660.5</v>
          </cell>
          <cell r="Q92">
            <v>2660.5</v>
          </cell>
        </row>
        <row r="93">
          <cell r="A93">
            <v>58</v>
          </cell>
          <cell r="B93">
            <v>3024</v>
          </cell>
          <cell r="C93" t="str">
            <v>rimborsi per consumo di energia elettrica e acqua</v>
          </cell>
          <cell r="G93">
            <v>3</v>
          </cell>
          <cell r="H93" t="str">
            <v>05</v>
          </cell>
          <cell r="I93" t="str">
            <v>02</v>
          </cell>
          <cell r="J93" t="str">
            <v>03</v>
          </cell>
          <cell r="K93" t="str">
            <v>000</v>
          </cell>
          <cell r="L93" t="str">
            <v>Entrate da rimborsi e recuperi</v>
          </cell>
          <cell r="M93">
            <v>400</v>
          </cell>
          <cell r="N93">
            <v>0</v>
          </cell>
          <cell r="O93">
            <v>400</v>
          </cell>
          <cell r="P93">
            <v>-400</v>
          </cell>
          <cell r="Q93">
            <v>400</v>
          </cell>
        </row>
        <row r="94">
          <cell r="A94" t="str">
            <v>e n.c.</v>
          </cell>
          <cell r="B94">
            <v>3027</v>
          </cell>
          <cell r="C94" t="str">
            <v>interessi attivi su recupero quote assicurative</v>
          </cell>
          <cell r="G94">
            <v>3</v>
          </cell>
          <cell r="H94" t="str">
            <v>03</v>
          </cell>
          <cell r="I94" t="str">
            <v>03</v>
          </cell>
          <cell r="J94">
            <v>99</v>
          </cell>
          <cell r="L94" t="str">
            <v>altri interessi attivi diversi</v>
          </cell>
          <cell r="M94">
            <v>10</v>
          </cell>
        </row>
        <row r="95">
          <cell r="A95">
            <v>25</v>
          </cell>
          <cell r="B95">
            <v>9021</v>
          </cell>
          <cell r="C95" t="str">
            <v>incassi depositi cauzionali</v>
          </cell>
          <cell r="G95">
            <v>9</v>
          </cell>
          <cell r="H95" t="str">
            <v>02</v>
          </cell>
          <cell r="I95" t="str">
            <v>04</v>
          </cell>
          <cell r="J95" t="str">
            <v>02</v>
          </cell>
          <cell r="K95" t="str">
            <v>001</v>
          </cell>
          <cell r="L95" t="str">
            <v>entrate per conto terzi</v>
          </cell>
          <cell r="M95">
            <v>5000</v>
          </cell>
          <cell r="N95">
            <v>0</v>
          </cell>
          <cell r="O95">
            <v>0</v>
          </cell>
          <cell r="P95">
            <v>0</v>
          </cell>
          <cell r="Q95">
            <v>5000</v>
          </cell>
        </row>
        <row r="96">
          <cell r="M96">
            <v>219899.93</v>
          </cell>
          <cell r="N96">
            <v>189884</v>
          </cell>
          <cell r="P96">
            <v>66989.070000000007</v>
          </cell>
          <cell r="Q96">
            <v>30005.929999999997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tabSelected="1" workbookViewId="0">
      <selection sqref="A1:M1"/>
    </sheetView>
  </sheetViews>
  <sheetFormatPr defaultRowHeight="13.2" x14ac:dyDescent="0.25"/>
  <cols>
    <col min="1" max="2" width="0.33203125" customWidth="1"/>
    <col min="3" max="3" width="7.88671875" customWidth="1"/>
    <col min="4" max="4" width="39.109375" customWidth="1"/>
    <col min="5" max="5" width="6.5546875" customWidth="1"/>
    <col min="6" max="6" width="12" customWidth="1"/>
    <col min="7" max="7" width="6.5546875" customWidth="1"/>
    <col min="8" max="8" width="12" customWidth="1"/>
    <col min="9" max="9" width="6.5546875" customWidth="1"/>
    <col min="10" max="10" width="12" customWidth="1"/>
    <col min="11" max="11" width="6.5546875" customWidth="1"/>
    <col min="12" max="12" width="12" customWidth="1"/>
    <col min="13" max="13" width="6.5546875" customWidth="1"/>
    <col min="14" max="14" width="11.88671875" customWidth="1"/>
    <col min="257" max="258" width="0.33203125" customWidth="1"/>
    <col min="259" max="259" width="7.88671875" customWidth="1"/>
    <col min="260" max="260" width="39.109375" customWidth="1"/>
    <col min="261" max="261" width="6.5546875" customWidth="1"/>
    <col min="262" max="262" width="12" customWidth="1"/>
    <col min="263" max="263" width="6.5546875" customWidth="1"/>
    <col min="264" max="264" width="12" customWidth="1"/>
    <col min="265" max="265" width="6.5546875" customWidth="1"/>
    <col min="266" max="266" width="12" customWidth="1"/>
    <col min="267" max="267" width="6.5546875" customWidth="1"/>
    <col min="268" max="268" width="12" customWidth="1"/>
    <col min="269" max="269" width="6.5546875" customWidth="1"/>
    <col min="270" max="270" width="11.88671875" customWidth="1"/>
    <col min="513" max="514" width="0.33203125" customWidth="1"/>
    <col min="515" max="515" width="7.88671875" customWidth="1"/>
    <col min="516" max="516" width="39.109375" customWidth="1"/>
    <col min="517" max="517" width="6.5546875" customWidth="1"/>
    <col min="518" max="518" width="12" customWidth="1"/>
    <col min="519" max="519" width="6.5546875" customWidth="1"/>
    <col min="520" max="520" width="12" customWidth="1"/>
    <col min="521" max="521" width="6.5546875" customWidth="1"/>
    <col min="522" max="522" width="12" customWidth="1"/>
    <col min="523" max="523" width="6.5546875" customWidth="1"/>
    <col min="524" max="524" width="12" customWidth="1"/>
    <col min="525" max="525" width="6.5546875" customWidth="1"/>
    <col min="526" max="526" width="11.88671875" customWidth="1"/>
    <col min="769" max="770" width="0.33203125" customWidth="1"/>
    <col min="771" max="771" width="7.88671875" customWidth="1"/>
    <col min="772" max="772" width="39.109375" customWidth="1"/>
    <col min="773" max="773" width="6.5546875" customWidth="1"/>
    <col min="774" max="774" width="12" customWidth="1"/>
    <col min="775" max="775" width="6.5546875" customWidth="1"/>
    <col min="776" max="776" width="12" customWidth="1"/>
    <col min="777" max="777" width="6.5546875" customWidth="1"/>
    <col min="778" max="778" width="12" customWidth="1"/>
    <col min="779" max="779" width="6.5546875" customWidth="1"/>
    <col min="780" max="780" width="12" customWidth="1"/>
    <col min="781" max="781" width="6.5546875" customWidth="1"/>
    <col min="782" max="782" width="11.88671875" customWidth="1"/>
    <col min="1025" max="1026" width="0.33203125" customWidth="1"/>
    <col min="1027" max="1027" width="7.88671875" customWidth="1"/>
    <col min="1028" max="1028" width="39.109375" customWidth="1"/>
    <col min="1029" max="1029" width="6.5546875" customWidth="1"/>
    <col min="1030" max="1030" width="12" customWidth="1"/>
    <col min="1031" max="1031" width="6.5546875" customWidth="1"/>
    <col min="1032" max="1032" width="12" customWidth="1"/>
    <col min="1033" max="1033" width="6.5546875" customWidth="1"/>
    <col min="1034" max="1034" width="12" customWidth="1"/>
    <col min="1035" max="1035" width="6.5546875" customWidth="1"/>
    <col min="1036" max="1036" width="12" customWidth="1"/>
    <col min="1037" max="1037" width="6.5546875" customWidth="1"/>
    <col min="1038" max="1038" width="11.88671875" customWidth="1"/>
    <col min="1281" max="1282" width="0.33203125" customWidth="1"/>
    <col min="1283" max="1283" width="7.88671875" customWidth="1"/>
    <col min="1284" max="1284" width="39.109375" customWidth="1"/>
    <col min="1285" max="1285" width="6.5546875" customWidth="1"/>
    <col min="1286" max="1286" width="12" customWidth="1"/>
    <col min="1287" max="1287" width="6.5546875" customWidth="1"/>
    <col min="1288" max="1288" width="12" customWidth="1"/>
    <col min="1289" max="1289" width="6.5546875" customWidth="1"/>
    <col min="1290" max="1290" width="12" customWidth="1"/>
    <col min="1291" max="1291" width="6.5546875" customWidth="1"/>
    <col min="1292" max="1292" width="12" customWidth="1"/>
    <col min="1293" max="1293" width="6.5546875" customWidth="1"/>
    <col min="1294" max="1294" width="11.88671875" customWidth="1"/>
    <col min="1537" max="1538" width="0.33203125" customWidth="1"/>
    <col min="1539" max="1539" width="7.88671875" customWidth="1"/>
    <col min="1540" max="1540" width="39.109375" customWidth="1"/>
    <col min="1541" max="1541" width="6.5546875" customWidth="1"/>
    <col min="1542" max="1542" width="12" customWidth="1"/>
    <col min="1543" max="1543" width="6.5546875" customWidth="1"/>
    <col min="1544" max="1544" width="12" customWidth="1"/>
    <col min="1545" max="1545" width="6.5546875" customWidth="1"/>
    <col min="1546" max="1546" width="12" customWidth="1"/>
    <col min="1547" max="1547" width="6.5546875" customWidth="1"/>
    <col min="1548" max="1548" width="12" customWidth="1"/>
    <col min="1549" max="1549" width="6.5546875" customWidth="1"/>
    <col min="1550" max="1550" width="11.88671875" customWidth="1"/>
    <col min="1793" max="1794" width="0.33203125" customWidth="1"/>
    <col min="1795" max="1795" width="7.88671875" customWidth="1"/>
    <col min="1796" max="1796" width="39.109375" customWidth="1"/>
    <col min="1797" max="1797" width="6.5546875" customWidth="1"/>
    <col min="1798" max="1798" width="12" customWidth="1"/>
    <col min="1799" max="1799" width="6.5546875" customWidth="1"/>
    <col min="1800" max="1800" width="12" customWidth="1"/>
    <col min="1801" max="1801" width="6.5546875" customWidth="1"/>
    <col min="1802" max="1802" width="12" customWidth="1"/>
    <col min="1803" max="1803" width="6.5546875" customWidth="1"/>
    <col min="1804" max="1804" width="12" customWidth="1"/>
    <col min="1805" max="1805" width="6.5546875" customWidth="1"/>
    <col min="1806" max="1806" width="11.88671875" customWidth="1"/>
    <col min="2049" max="2050" width="0.33203125" customWidth="1"/>
    <col min="2051" max="2051" width="7.88671875" customWidth="1"/>
    <col min="2052" max="2052" width="39.109375" customWidth="1"/>
    <col min="2053" max="2053" width="6.5546875" customWidth="1"/>
    <col min="2054" max="2054" width="12" customWidth="1"/>
    <col min="2055" max="2055" width="6.5546875" customWidth="1"/>
    <col min="2056" max="2056" width="12" customWidth="1"/>
    <col min="2057" max="2057" width="6.5546875" customWidth="1"/>
    <col min="2058" max="2058" width="12" customWidth="1"/>
    <col min="2059" max="2059" width="6.5546875" customWidth="1"/>
    <col min="2060" max="2060" width="12" customWidth="1"/>
    <col min="2061" max="2061" width="6.5546875" customWidth="1"/>
    <col min="2062" max="2062" width="11.88671875" customWidth="1"/>
    <col min="2305" max="2306" width="0.33203125" customWidth="1"/>
    <col min="2307" max="2307" width="7.88671875" customWidth="1"/>
    <col min="2308" max="2308" width="39.109375" customWidth="1"/>
    <col min="2309" max="2309" width="6.5546875" customWidth="1"/>
    <col min="2310" max="2310" width="12" customWidth="1"/>
    <col min="2311" max="2311" width="6.5546875" customWidth="1"/>
    <col min="2312" max="2312" width="12" customWidth="1"/>
    <col min="2313" max="2313" width="6.5546875" customWidth="1"/>
    <col min="2314" max="2314" width="12" customWidth="1"/>
    <col min="2315" max="2315" width="6.5546875" customWidth="1"/>
    <col min="2316" max="2316" width="12" customWidth="1"/>
    <col min="2317" max="2317" width="6.5546875" customWidth="1"/>
    <col min="2318" max="2318" width="11.88671875" customWidth="1"/>
    <col min="2561" max="2562" width="0.33203125" customWidth="1"/>
    <col min="2563" max="2563" width="7.88671875" customWidth="1"/>
    <col min="2564" max="2564" width="39.109375" customWidth="1"/>
    <col min="2565" max="2565" width="6.5546875" customWidth="1"/>
    <col min="2566" max="2566" width="12" customWidth="1"/>
    <col min="2567" max="2567" width="6.5546875" customWidth="1"/>
    <col min="2568" max="2568" width="12" customWidth="1"/>
    <col min="2569" max="2569" width="6.5546875" customWidth="1"/>
    <col min="2570" max="2570" width="12" customWidth="1"/>
    <col min="2571" max="2571" width="6.5546875" customWidth="1"/>
    <col min="2572" max="2572" width="12" customWidth="1"/>
    <col min="2573" max="2573" width="6.5546875" customWidth="1"/>
    <col min="2574" max="2574" width="11.88671875" customWidth="1"/>
    <col min="2817" max="2818" width="0.33203125" customWidth="1"/>
    <col min="2819" max="2819" width="7.88671875" customWidth="1"/>
    <col min="2820" max="2820" width="39.109375" customWidth="1"/>
    <col min="2821" max="2821" width="6.5546875" customWidth="1"/>
    <col min="2822" max="2822" width="12" customWidth="1"/>
    <col min="2823" max="2823" width="6.5546875" customWidth="1"/>
    <col min="2824" max="2824" width="12" customWidth="1"/>
    <col min="2825" max="2825" width="6.5546875" customWidth="1"/>
    <col min="2826" max="2826" width="12" customWidth="1"/>
    <col min="2827" max="2827" width="6.5546875" customWidth="1"/>
    <col min="2828" max="2828" width="12" customWidth="1"/>
    <col min="2829" max="2829" width="6.5546875" customWidth="1"/>
    <col min="2830" max="2830" width="11.88671875" customWidth="1"/>
    <col min="3073" max="3074" width="0.33203125" customWidth="1"/>
    <col min="3075" max="3075" width="7.88671875" customWidth="1"/>
    <col min="3076" max="3076" width="39.109375" customWidth="1"/>
    <col min="3077" max="3077" width="6.5546875" customWidth="1"/>
    <col min="3078" max="3078" width="12" customWidth="1"/>
    <col min="3079" max="3079" width="6.5546875" customWidth="1"/>
    <col min="3080" max="3080" width="12" customWidth="1"/>
    <col min="3081" max="3081" width="6.5546875" customWidth="1"/>
    <col min="3082" max="3082" width="12" customWidth="1"/>
    <col min="3083" max="3083" width="6.5546875" customWidth="1"/>
    <col min="3084" max="3084" width="12" customWidth="1"/>
    <col min="3085" max="3085" width="6.5546875" customWidth="1"/>
    <col min="3086" max="3086" width="11.88671875" customWidth="1"/>
    <col min="3329" max="3330" width="0.33203125" customWidth="1"/>
    <col min="3331" max="3331" width="7.88671875" customWidth="1"/>
    <col min="3332" max="3332" width="39.109375" customWidth="1"/>
    <col min="3333" max="3333" width="6.5546875" customWidth="1"/>
    <col min="3334" max="3334" width="12" customWidth="1"/>
    <col min="3335" max="3335" width="6.5546875" customWidth="1"/>
    <col min="3336" max="3336" width="12" customWidth="1"/>
    <col min="3337" max="3337" width="6.5546875" customWidth="1"/>
    <col min="3338" max="3338" width="12" customWidth="1"/>
    <col min="3339" max="3339" width="6.5546875" customWidth="1"/>
    <col min="3340" max="3340" width="12" customWidth="1"/>
    <col min="3341" max="3341" width="6.5546875" customWidth="1"/>
    <col min="3342" max="3342" width="11.88671875" customWidth="1"/>
    <col min="3585" max="3586" width="0.33203125" customWidth="1"/>
    <col min="3587" max="3587" width="7.88671875" customWidth="1"/>
    <col min="3588" max="3588" width="39.109375" customWidth="1"/>
    <col min="3589" max="3589" width="6.5546875" customWidth="1"/>
    <col min="3590" max="3590" width="12" customWidth="1"/>
    <col min="3591" max="3591" width="6.5546875" customWidth="1"/>
    <col min="3592" max="3592" width="12" customWidth="1"/>
    <col min="3593" max="3593" width="6.5546875" customWidth="1"/>
    <col min="3594" max="3594" width="12" customWidth="1"/>
    <col min="3595" max="3595" width="6.5546875" customWidth="1"/>
    <col min="3596" max="3596" width="12" customWidth="1"/>
    <col min="3597" max="3597" width="6.5546875" customWidth="1"/>
    <col min="3598" max="3598" width="11.88671875" customWidth="1"/>
    <col min="3841" max="3842" width="0.33203125" customWidth="1"/>
    <col min="3843" max="3843" width="7.88671875" customWidth="1"/>
    <col min="3844" max="3844" width="39.109375" customWidth="1"/>
    <col min="3845" max="3845" width="6.5546875" customWidth="1"/>
    <col min="3846" max="3846" width="12" customWidth="1"/>
    <col min="3847" max="3847" width="6.5546875" customWidth="1"/>
    <col min="3848" max="3848" width="12" customWidth="1"/>
    <col min="3849" max="3849" width="6.5546875" customWidth="1"/>
    <col min="3850" max="3850" width="12" customWidth="1"/>
    <col min="3851" max="3851" width="6.5546875" customWidth="1"/>
    <col min="3852" max="3852" width="12" customWidth="1"/>
    <col min="3853" max="3853" width="6.5546875" customWidth="1"/>
    <col min="3854" max="3854" width="11.88671875" customWidth="1"/>
    <col min="4097" max="4098" width="0.33203125" customWidth="1"/>
    <col min="4099" max="4099" width="7.88671875" customWidth="1"/>
    <col min="4100" max="4100" width="39.109375" customWidth="1"/>
    <col min="4101" max="4101" width="6.5546875" customWidth="1"/>
    <col min="4102" max="4102" width="12" customWidth="1"/>
    <col min="4103" max="4103" width="6.5546875" customWidth="1"/>
    <col min="4104" max="4104" width="12" customWidth="1"/>
    <col min="4105" max="4105" width="6.5546875" customWidth="1"/>
    <col min="4106" max="4106" width="12" customWidth="1"/>
    <col min="4107" max="4107" width="6.5546875" customWidth="1"/>
    <col min="4108" max="4108" width="12" customWidth="1"/>
    <col min="4109" max="4109" width="6.5546875" customWidth="1"/>
    <col min="4110" max="4110" width="11.88671875" customWidth="1"/>
    <col min="4353" max="4354" width="0.33203125" customWidth="1"/>
    <col min="4355" max="4355" width="7.88671875" customWidth="1"/>
    <col min="4356" max="4356" width="39.109375" customWidth="1"/>
    <col min="4357" max="4357" width="6.5546875" customWidth="1"/>
    <col min="4358" max="4358" width="12" customWidth="1"/>
    <col min="4359" max="4359" width="6.5546875" customWidth="1"/>
    <col min="4360" max="4360" width="12" customWidth="1"/>
    <col min="4361" max="4361" width="6.5546875" customWidth="1"/>
    <col min="4362" max="4362" width="12" customWidth="1"/>
    <col min="4363" max="4363" width="6.5546875" customWidth="1"/>
    <col min="4364" max="4364" width="12" customWidth="1"/>
    <col min="4365" max="4365" width="6.5546875" customWidth="1"/>
    <col min="4366" max="4366" width="11.88671875" customWidth="1"/>
    <col min="4609" max="4610" width="0.33203125" customWidth="1"/>
    <col min="4611" max="4611" width="7.88671875" customWidth="1"/>
    <col min="4612" max="4612" width="39.109375" customWidth="1"/>
    <col min="4613" max="4613" width="6.5546875" customWidth="1"/>
    <col min="4614" max="4614" width="12" customWidth="1"/>
    <col min="4615" max="4615" width="6.5546875" customWidth="1"/>
    <col min="4616" max="4616" width="12" customWidth="1"/>
    <col min="4617" max="4617" width="6.5546875" customWidth="1"/>
    <col min="4618" max="4618" width="12" customWidth="1"/>
    <col min="4619" max="4619" width="6.5546875" customWidth="1"/>
    <col min="4620" max="4620" width="12" customWidth="1"/>
    <col min="4621" max="4621" width="6.5546875" customWidth="1"/>
    <col min="4622" max="4622" width="11.88671875" customWidth="1"/>
    <col min="4865" max="4866" width="0.33203125" customWidth="1"/>
    <col min="4867" max="4867" width="7.88671875" customWidth="1"/>
    <col min="4868" max="4868" width="39.109375" customWidth="1"/>
    <col min="4869" max="4869" width="6.5546875" customWidth="1"/>
    <col min="4870" max="4870" width="12" customWidth="1"/>
    <col min="4871" max="4871" width="6.5546875" customWidth="1"/>
    <col min="4872" max="4872" width="12" customWidth="1"/>
    <col min="4873" max="4873" width="6.5546875" customWidth="1"/>
    <col min="4874" max="4874" width="12" customWidth="1"/>
    <col min="4875" max="4875" width="6.5546875" customWidth="1"/>
    <col min="4876" max="4876" width="12" customWidth="1"/>
    <col min="4877" max="4877" width="6.5546875" customWidth="1"/>
    <col min="4878" max="4878" width="11.88671875" customWidth="1"/>
    <col min="5121" max="5122" width="0.33203125" customWidth="1"/>
    <col min="5123" max="5123" width="7.88671875" customWidth="1"/>
    <col min="5124" max="5124" width="39.109375" customWidth="1"/>
    <col min="5125" max="5125" width="6.5546875" customWidth="1"/>
    <col min="5126" max="5126" width="12" customWidth="1"/>
    <col min="5127" max="5127" width="6.5546875" customWidth="1"/>
    <col min="5128" max="5128" width="12" customWidth="1"/>
    <col min="5129" max="5129" width="6.5546875" customWidth="1"/>
    <col min="5130" max="5130" width="12" customWidth="1"/>
    <col min="5131" max="5131" width="6.5546875" customWidth="1"/>
    <col min="5132" max="5132" width="12" customWidth="1"/>
    <col min="5133" max="5133" width="6.5546875" customWidth="1"/>
    <col min="5134" max="5134" width="11.88671875" customWidth="1"/>
    <col min="5377" max="5378" width="0.33203125" customWidth="1"/>
    <col min="5379" max="5379" width="7.88671875" customWidth="1"/>
    <col min="5380" max="5380" width="39.109375" customWidth="1"/>
    <col min="5381" max="5381" width="6.5546875" customWidth="1"/>
    <col min="5382" max="5382" width="12" customWidth="1"/>
    <col min="5383" max="5383" width="6.5546875" customWidth="1"/>
    <col min="5384" max="5384" width="12" customWidth="1"/>
    <col min="5385" max="5385" width="6.5546875" customWidth="1"/>
    <col min="5386" max="5386" width="12" customWidth="1"/>
    <col min="5387" max="5387" width="6.5546875" customWidth="1"/>
    <col min="5388" max="5388" width="12" customWidth="1"/>
    <col min="5389" max="5389" width="6.5546875" customWidth="1"/>
    <col min="5390" max="5390" width="11.88671875" customWidth="1"/>
    <col min="5633" max="5634" width="0.33203125" customWidth="1"/>
    <col min="5635" max="5635" width="7.88671875" customWidth="1"/>
    <col min="5636" max="5636" width="39.109375" customWidth="1"/>
    <col min="5637" max="5637" width="6.5546875" customWidth="1"/>
    <col min="5638" max="5638" width="12" customWidth="1"/>
    <col min="5639" max="5639" width="6.5546875" customWidth="1"/>
    <col min="5640" max="5640" width="12" customWidth="1"/>
    <col min="5641" max="5641" width="6.5546875" customWidth="1"/>
    <col min="5642" max="5642" width="12" customWidth="1"/>
    <col min="5643" max="5643" width="6.5546875" customWidth="1"/>
    <col min="5644" max="5644" width="12" customWidth="1"/>
    <col min="5645" max="5645" width="6.5546875" customWidth="1"/>
    <col min="5646" max="5646" width="11.88671875" customWidth="1"/>
    <col min="5889" max="5890" width="0.33203125" customWidth="1"/>
    <col min="5891" max="5891" width="7.88671875" customWidth="1"/>
    <col min="5892" max="5892" width="39.109375" customWidth="1"/>
    <col min="5893" max="5893" width="6.5546875" customWidth="1"/>
    <col min="5894" max="5894" width="12" customWidth="1"/>
    <col min="5895" max="5895" width="6.5546875" customWidth="1"/>
    <col min="5896" max="5896" width="12" customWidth="1"/>
    <col min="5897" max="5897" width="6.5546875" customWidth="1"/>
    <col min="5898" max="5898" width="12" customWidth="1"/>
    <col min="5899" max="5899" width="6.5546875" customWidth="1"/>
    <col min="5900" max="5900" width="12" customWidth="1"/>
    <col min="5901" max="5901" width="6.5546875" customWidth="1"/>
    <col min="5902" max="5902" width="11.88671875" customWidth="1"/>
    <col min="6145" max="6146" width="0.33203125" customWidth="1"/>
    <col min="6147" max="6147" width="7.88671875" customWidth="1"/>
    <col min="6148" max="6148" width="39.109375" customWidth="1"/>
    <col min="6149" max="6149" width="6.5546875" customWidth="1"/>
    <col min="6150" max="6150" width="12" customWidth="1"/>
    <col min="6151" max="6151" width="6.5546875" customWidth="1"/>
    <col min="6152" max="6152" width="12" customWidth="1"/>
    <col min="6153" max="6153" width="6.5546875" customWidth="1"/>
    <col min="6154" max="6154" width="12" customWidth="1"/>
    <col min="6155" max="6155" width="6.5546875" customWidth="1"/>
    <col min="6156" max="6156" width="12" customWidth="1"/>
    <col min="6157" max="6157" width="6.5546875" customWidth="1"/>
    <col min="6158" max="6158" width="11.88671875" customWidth="1"/>
    <col min="6401" max="6402" width="0.33203125" customWidth="1"/>
    <col min="6403" max="6403" width="7.88671875" customWidth="1"/>
    <col min="6404" max="6404" width="39.109375" customWidth="1"/>
    <col min="6405" max="6405" width="6.5546875" customWidth="1"/>
    <col min="6406" max="6406" width="12" customWidth="1"/>
    <col min="6407" max="6407" width="6.5546875" customWidth="1"/>
    <col min="6408" max="6408" width="12" customWidth="1"/>
    <col min="6409" max="6409" width="6.5546875" customWidth="1"/>
    <col min="6410" max="6410" width="12" customWidth="1"/>
    <col min="6411" max="6411" width="6.5546875" customWidth="1"/>
    <col min="6412" max="6412" width="12" customWidth="1"/>
    <col min="6413" max="6413" width="6.5546875" customWidth="1"/>
    <col min="6414" max="6414" width="11.88671875" customWidth="1"/>
    <col min="6657" max="6658" width="0.33203125" customWidth="1"/>
    <col min="6659" max="6659" width="7.88671875" customWidth="1"/>
    <col min="6660" max="6660" width="39.109375" customWidth="1"/>
    <col min="6661" max="6661" width="6.5546875" customWidth="1"/>
    <col min="6662" max="6662" width="12" customWidth="1"/>
    <col min="6663" max="6663" width="6.5546875" customWidth="1"/>
    <col min="6664" max="6664" width="12" customWidth="1"/>
    <col min="6665" max="6665" width="6.5546875" customWidth="1"/>
    <col min="6666" max="6666" width="12" customWidth="1"/>
    <col min="6667" max="6667" width="6.5546875" customWidth="1"/>
    <col min="6668" max="6668" width="12" customWidth="1"/>
    <col min="6669" max="6669" width="6.5546875" customWidth="1"/>
    <col min="6670" max="6670" width="11.88671875" customWidth="1"/>
    <col min="6913" max="6914" width="0.33203125" customWidth="1"/>
    <col min="6915" max="6915" width="7.88671875" customWidth="1"/>
    <col min="6916" max="6916" width="39.109375" customWidth="1"/>
    <col min="6917" max="6917" width="6.5546875" customWidth="1"/>
    <col min="6918" max="6918" width="12" customWidth="1"/>
    <col min="6919" max="6919" width="6.5546875" customWidth="1"/>
    <col min="6920" max="6920" width="12" customWidth="1"/>
    <col min="6921" max="6921" width="6.5546875" customWidth="1"/>
    <col min="6922" max="6922" width="12" customWidth="1"/>
    <col min="6923" max="6923" width="6.5546875" customWidth="1"/>
    <col min="6924" max="6924" width="12" customWidth="1"/>
    <col min="6925" max="6925" width="6.5546875" customWidth="1"/>
    <col min="6926" max="6926" width="11.88671875" customWidth="1"/>
    <col min="7169" max="7170" width="0.33203125" customWidth="1"/>
    <col min="7171" max="7171" width="7.88671875" customWidth="1"/>
    <col min="7172" max="7172" width="39.109375" customWidth="1"/>
    <col min="7173" max="7173" width="6.5546875" customWidth="1"/>
    <col min="7174" max="7174" width="12" customWidth="1"/>
    <col min="7175" max="7175" width="6.5546875" customWidth="1"/>
    <col min="7176" max="7176" width="12" customWidth="1"/>
    <col min="7177" max="7177" width="6.5546875" customWidth="1"/>
    <col min="7178" max="7178" width="12" customWidth="1"/>
    <col min="7179" max="7179" width="6.5546875" customWidth="1"/>
    <col min="7180" max="7180" width="12" customWidth="1"/>
    <col min="7181" max="7181" width="6.5546875" customWidth="1"/>
    <col min="7182" max="7182" width="11.88671875" customWidth="1"/>
    <col min="7425" max="7426" width="0.33203125" customWidth="1"/>
    <col min="7427" max="7427" width="7.88671875" customWidth="1"/>
    <col min="7428" max="7428" width="39.109375" customWidth="1"/>
    <col min="7429" max="7429" width="6.5546875" customWidth="1"/>
    <col min="7430" max="7430" width="12" customWidth="1"/>
    <col min="7431" max="7431" width="6.5546875" customWidth="1"/>
    <col min="7432" max="7432" width="12" customWidth="1"/>
    <col min="7433" max="7433" width="6.5546875" customWidth="1"/>
    <col min="7434" max="7434" width="12" customWidth="1"/>
    <col min="7435" max="7435" width="6.5546875" customWidth="1"/>
    <col min="7436" max="7436" width="12" customWidth="1"/>
    <col min="7437" max="7437" width="6.5546875" customWidth="1"/>
    <col min="7438" max="7438" width="11.88671875" customWidth="1"/>
    <col min="7681" max="7682" width="0.33203125" customWidth="1"/>
    <col min="7683" max="7683" width="7.88671875" customWidth="1"/>
    <col min="7684" max="7684" width="39.109375" customWidth="1"/>
    <col min="7685" max="7685" width="6.5546875" customWidth="1"/>
    <col min="7686" max="7686" width="12" customWidth="1"/>
    <col min="7687" max="7687" width="6.5546875" customWidth="1"/>
    <col min="7688" max="7688" width="12" customWidth="1"/>
    <col min="7689" max="7689" width="6.5546875" customWidth="1"/>
    <col min="7690" max="7690" width="12" customWidth="1"/>
    <col min="7691" max="7691" width="6.5546875" customWidth="1"/>
    <col min="7692" max="7692" width="12" customWidth="1"/>
    <col min="7693" max="7693" width="6.5546875" customWidth="1"/>
    <col min="7694" max="7694" width="11.88671875" customWidth="1"/>
    <col min="7937" max="7938" width="0.33203125" customWidth="1"/>
    <col min="7939" max="7939" width="7.88671875" customWidth="1"/>
    <col min="7940" max="7940" width="39.109375" customWidth="1"/>
    <col min="7941" max="7941" width="6.5546875" customWidth="1"/>
    <col min="7942" max="7942" width="12" customWidth="1"/>
    <col min="7943" max="7943" width="6.5546875" customWidth="1"/>
    <col min="7944" max="7944" width="12" customWidth="1"/>
    <col min="7945" max="7945" width="6.5546875" customWidth="1"/>
    <col min="7946" max="7946" width="12" customWidth="1"/>
    <col min="7947" max="7947" width="6.5546875" customWidth="1"/>
    <col min="7948" max="7948" width="12" customWidth="1"/>
    <col min="7949" max="7949" width="6.5546875" customWidth="1"/>
    <col min="7950" max="7950" width="11.88671875" customWidth="1"/>
    <col min="8193" max="8194" width="0.33203125" customWidth="1"/>
    <col min="8195" max="8195" width="7.88671875" customWidth="1"/>
    <col min="8196" max="8196" width="39.109375" customWidth="1"/>
    <col min="8197" max="8197" width="6.5546875" customWidth="1"/>
    <col min="8198" max="8198" width="12" customWidth="1"/>
    <col min="8199" max="8199" width="6.5546875" customWidth="1"/>
    <col min="8200" max="8200" width="12" customWidth="1"/>
    <col min="8201" max="8201" width="6.5546875" customWidth="1"/>
    <col min="8202" max="8202" width="12" customWidth="1"/>
    <col min="8203" max="8203" width="6.5546875" customWidth="1"/>
    <col min="8204" max="8204" width="12" customWidth="1"/>
    <col min="8205" max="8205" width="6.5546875" customWidth="1"/>
    <col min="8206" max="8206" width="11.88671875" customWidth="1"/>
    <col min="8449" max="8450" width="0.33203125" customWidth="1"/>
    <col min="8451" max="8451" width="7.88671875" customWidth="1"/>
    <col min="8452" max="8452" width="39.109375" customWidth="1"/>
    <col min="8453" max="8453" width="6.5546875" customWidth="1"/>
    <col min="8454" max="8454" width="12" customWidth="1"/>
    <col min="8455" max="8455" width="6.5546875" customWidth="1"/>
    <col min="8456" max="8456" width="12" customWidth="1"/>
    <col min="8457" max="8457" width="6.5546875" customWidth="1"/>
    <col min="8458" max="8458" width="12" customWidth="1"/>
    <col min="8459" max="8459" width="6.5546875" customWidth="1"/>
    <col min="8460" max="8460" width="12" customWidth="1"/>
    <col min="8461" max="8461" width="6.5546875" customWidth="1"/>
    <col min="8462" max="8462" width="11.88671875" customWidth="1"/>
    <col min="8705" max="8706" width="0.33203125" customWidth="1"/>
    <col min="8707" max="8707" width="7.88671875" customWidth="1"/>
    <col min="8708" max="8708" width="39.109375" customWidth="1"/>
    <col min="8709" max="8709" width="6.5546875" customWidth="1"/>
    <col min="8710" max="8710" width="12" customWidth="1"/>
    <col min="8711" max="8711" width="6.5546875" customWidth="1"/>
    <col min="8712" max="8712" width="12" customWidth="1"/>
    <col min="8713" max="8713" width="6.5546875" customWidth="1"/>
    <col min="8714" max="8714" width="12" customWidth="1"/>
    <col min="8715" max="8715" width="6.5546875" customWidth="1"/>
    <col min="8716" max="8716" width="12" customWidth="1"/>
    <col min="8717" max="8717" width="6.5546875" customWidth="1"/>
    <col min="8718" max="8718" width="11.88671875" customWidth="1"/>
    <col min="8961" max="8962" width="0.33203125" customWidth="1"/>
    <col min="8963" max="8963" width="7.88671875" customWidth="1"/>
    <col min="8964" max="8964" width="39.109375" customWidth="1"/>
    <col min="8965" max="8965" width="6.5546875" customWidth="1"/>
    <col min="8966" max="8966" width="12" customWidth="1"/>
    <col min="8967" max="8967" width="6.5546875" customWidth="1"/>
    <col min="8968" max="8968" width="12" customWidth="1"/>
    <col min="8969" max="8969" width="6.5546875" customWidth="1"/>
    <col min="8970" max="8970" width="12" customWidth="1"/>
    <col min="8971" max="8971" width="6.5546875" customWidth="1"/>
    <col min="8972" max="8972" width="12" customWidth="1"/>
    <col min="8973" max="8973" width="6.5546875" customWidth="1"/>
    <col min="8974" max="8974" width="11.88671875" customWidth="1"/>
    <col min="9217" max="9218" width="0.33203125" customWidth="1"/>
    <col min="9219" max="9219" width="7.88671875" customWidth="1"/>
    <col min="9220" max="9220" width="39.109375" customWidth="1"/>
    <col min="9221" max="9221" width="6.5546875" customWidth="1"/>
    <col min="9222" max="9222" width="12" customWidth="1"/>
    <col min="9223" max="9223" width="6.5546875" customWidth="1"/>
    <col min="9224" max="9224" width="12" customWidth="1"/>
    <col min="9225" max="9225" width="6.5546875" customWidth="1"/>
    <col min="9226" max="9226" width="12" customWidth="1"/>
    <col min="9227" max="9227" width="6.5546875" customWidth="1"/>
    <col min="9228" max="9228" width="12" customWidth="1"/>
    <col min="9229" max="9229" width="6.5546875" customWidth="1"/>
    <col min="9230" max="9230" width="11.88671875" customWidth="1"/>
    <col min="9473" max="9474" width="0.33203125" customWidth="1"/>
    <col min="9475" max="9475" width="7.88671875" customWidth="1"/>
    <col min="9476" max="9476" width="39.109375" customWidth="1"/>
    <col min="9477" max="9477" width="6.5546875" customWidth="1"/>
    <col min="9478" max="9478" width="12" customWidth="1"/>
    <col min="9479" max="9479" width="6.5546875" customWidth="1"/>
    <col min="9480" max="9480" width="12" customWidth="1"/>
    <col min="9481" max="9481" width="6.5546875" customWidth="1"/>
    <col min="9482" max="9482" width="12" customWidth="1"/>
    <col min="9483" max="9483" width="6.5546875" customWidth="1"/>
    <col min="9484" max="9484" width="12" customWidth="1"/>
    <col min="9485" max="9485" width="6.5546875" customWidth="1"/>
    <col min="9486" max="9486" width="11.88671875" customWidth="1"/>
    <col min="9729" max="9730" width="0.33203125" customWidth="1"/>
    <col min="9731" max="9731" width="7.88671875" customWidth="1"/>
    <col min="9732" max="9732" width="39.109375" customWidth="1"/>
    <col min="9733" max="9733" width="6.5546875" customWidth="1"/>
    <col min="9734" max="9734" width="12" customWidth="1"/>
    <col min="9735" max="9735" width="6.5546875" customWidth="1"/>
    <col min="9736" max="9736" width="12" customWidth="1"/>
    <col min="9737" max="9737" width="6.5546875" customWidth="1"/>
    <col min="9738" max="9738" width="12" customWidth="1"/>
    <col min="9739" max="9739" width="6.5546875" customWidth="1"/>
    <col min="9740" max="9740" width="12" customWidth="1"/>
    <col min="9741" max="9741" width="6.5546875" customWidth="1"/>
    <col min="9742" max="9742" width="11.88671875" customWidth="1"/>
    <col min="9985" max="9986" width="0.33203125" customWidth="1"/>
    <col min="9987" max="9987" width="7.88671875" customWidth="1"/>
    <col min="9988" max="9988" width="39.109375" customWidth="1"/>
    <col min="9989" max="9989" width="6.5546875" customWidth="1"/>
    <col min="9990" max="9990" width="12" customWidth="1"/>
    <col min="9991" max="9991" width="6.5546875" customWidth="1"/>
    <col min="9992" max="9992" width="12" customWidth="1"/>
    <col min="9993" max="9993" width="6.5546875" customWidth="1"/>
    <col min="9994" max="9994" width="12" customWidth="1"/>
    <col min="9995" max="9995" width="6.5546875" customWidth="1"/>
    <col min="9996" max="9996" width="12" customWidth="1"/>
    <col min="9997" max="9997" width="6.5546875" customWidth="1"/>
    <col min="9998" max="9998" width="11.88671875" customWidth="1"/>
    <col min="10241" max="10242" width="0.33203125" customWidth="1"/>
    <col min="10243" max="10243" width="7.88671875" customWidth="1"/>
    <col min="10244" max="10244" width="39.109375" customWidth="1"/>
    <col min="10245" max="10245" width="6.5546875" customWidth="1"/>
    <col min="10246" max="10246" width="12" customWidth="1"/>
    <col min="10247" max="10247" width="6.5546875" customWidth="1"/>
    <col min="10248" max="10248" width="12" customWidth="1"/>
    <col min="10249" max="10249" width="6.5546875" customWidth="1"/>
    <col min="10250" max="10250" width="12" customWidth="1"/>
    <col min="10251" max="10251" width="6.5546875" customWidth="1"/>
    <col min="10252" max="10252" width="12" customWidth="1"/>
    <col min="10253" max="10253" width="6.5546875" customWidth="1"/>
    <col min="10254" max="10254" width="11.88671875" customWidth="1"/>
    <col min="10497" max="10498" width="0.33203125" customWidth="1"/>
    <col min="10499" max="10499" width="7.88671875" customWidth="1"/>
    <col min="10500" max="10500" width="39.109375" customWidth="1"/>
    <col min="10501" max="10501" width="6.5546875" customWidth="1"/>
    <col min="10502" max="10502" width="12" customWidth="1"/>
    <col min="10503" max="10503" width="6.5546875" customWidth="1"/>
    <col min="10504" max="10504" width="12" customWidth="1"/>
    <col min="10505" max="10505" width="6.5546875" customWidth="1"/>
    <col min="10506" max="10506" width="12" customWidth="1"/>
    <col min="10507" max="10507" width="6.5546875" customWidth="1"/>
    <col min="10508" max="10508" width="12" customWidth="1"/>
    <col min="10509" max="10509" width="6.5546875" customWidth="1"/>
    <col min="10510" max="10510" width="11.88671875" customWidth="1"/>
    <col min="10753" max="10754" width="0.33203125" customWidth="1"/>
    <col min="10755" max="10755" width="7.88671875" customWidth="1"/>
    <col min="10756" max="10756" width="39.109375" customWidth="1"/>
    <col min="10757" max="10757" width="6.5546875" customWidth="1"/>
    <col min="10758" max="10758" width="12" customWidth="1"/>
    <col min="10759" max="10759" width="6.5546875" customWidth="1"/>
    <col min="10760" max="10760" width="12" customWidth="1"/>
    <col min="10761" max="10761" width="6.5546875" customWidth="1"/>
    <col min="10762" max="10762" width="12" customWidth="1"/>
    <col min="10763" max="10763" width="6.5546875" customWidth="1"/>
    <col min="10764" max="10764" width="12" customWidth="1"/>
    <col min="10765" max="10765" width="6.5546875" customWidth="1"/>
    <col min="10766" max="10766" width="11.88671875" customWidth="1"/>
    <col min="11009" max="11010" width="0.33203125" customWidth="1"/>
    <col min="11011" max="11011" width="7.88671875" customWidth="1"/>
    <col min="11012" max="11012" width="39.109375" customWidth="1"/>
    <col min="11013" max="11013" width="6.5546875" customWidth="1"/>
    <col min="11014" max="11014" width="12" customWidth="1"/>
    <col min="11015" max="11015" width="6.5546875" customWidth="1"/>
    <col min="11016" max="11016" width="12" customWidth="1"/>
    <col min="11017" max="11017" width="6.5546875" customWidth="1"/>
    <col min="11018" max="11018" width="12" customWidth="1"/>
    <col min="11019" max="11019" width="6.5546875" customWidth="1"/>
    <col min="11020" max="11020" width="12" customWidth="1"/>
    <col min="11021" max="11021" width="6.5546875" customWidth="1"/>
    <col min="11022" max="11022" width="11.88671875" customWidth="1"/>
    <col min="11265" max="11266" width="0.33203125" customWidth="1"/>
    <col min="11267" max="11267" width="7.88671875" customWidth="1"/>
    <col min="11268" max="11268" width="39.109375" customWidth="1"/>
    <col min="11269" max="11269" width="6.5546875" customWidth="1"/>
    <col min="11270" max="11270" width="12" customWidth="1"/>
    <col min="11271" max="11271" width="6.5546875" customWidth="1"/>
    <col min="11272" max="11272" width="12" customWidth="1"/>
    <col min="11273" max="11273" width="6.5546875" customWidth="1"/>
    <col min="11274" max="11274" width="12" customWidth="1"/>
    <col min="11275" max="11275" width="6.5546875" customWidth="1"/>
    <col min="11276" max="11276" width="12" customWidth="1"/>
    <col min="11277" max="11277" width="6.5546875" customWidth="1"/>
    <col min="11278" max="11278" width="11.88671875" customWidth="1"/>
    <col min="11521" max="11522" width="0.33203125" customWidth="1"/>
    <col min="11523" max="11523" width="7.88671875" customWidth="1"/>
    <col min="11524" max="11524" width="39.109375" customWidth="1"/>
    <col min="11525" max="11525" width="6.5546875" customWidth="1"/>
    <col min="11526" max="11526" width="12" customWidth="1"/>
    <col min="11527" max="11527" width="6.5546875" customWidth="1"/>
    <col min="11528" max="11528" width="12" customWidth="1"/>
    <col min="11529" max="11529" width="6.5546875" customWidth="1"/>
    <col min="11530" max="11530" width="12" customWidth="1"/>
    <col min="11531" max="11531" width="6.5546875" customWidth="1"/>
    <col min="11532" max="11532" width="12" customWidth="1"/>
    <col min="11533" max="11533" width="6.5546875" customWidth="1"/>
    <col min="11534" max="11534" width="11.88671875" customWidth="1"/>
    <col min="11777" max="11778" width="0.33203125" customWidth="1"/>
    <col min="11779" max="11779" width="7.88671875" customWidth="1"/>
    <col min="11780" max="11780" width="39.109375" customWidth="1"/>
    <col min="11781" max="11781" width="6.5546875" customWidth="1"/>
    <col min="11782" max="11782" width="12" customWidth="1"/>
    <col min="11783" max="11783" width="6.5546875" customWidth="1"/>
    <col min="11784" max="11784" width="12" customWidth="1"/>
    <col min="11785" max="11785" width="6.5546875" customWidth="1"/>
    <col min="11786" max="11786" width="12" customWidth="1"/>
    <col min="11787" max="11787" width="6.5546875" customWidth="1"/>
    <col min="11788" max="11788" width="12" customWidth="1"/>
    <col min="11789" max="11789" width="6.5546875" customWidth="1"/>
    <col min="11790" max="11790" width="11.88671875" customWidth="1"/>
    <col min="12033" max="12034" width="0.33203125" customWidth="1"/>
    <col min="12035" max="12035" width="7.88671875" customWidth="1"/>
    <col min="12036" max="12036" width="39.109375" customWidth="1"/>
    <col min="12037" max="12037" width="6.5546875" customWidth="1"/>
    <col min="12038" max="12038" width="12" customWidth="1"/>
    <col min="12039" max="12039" width="6.5546875" customWidth="1"/>
    <col min="12040" max="12040" width="12" customWidth="1"/>
    <col min="12041" max="12041" width="6.5546875" customWidth="1"/>
    <col min="12042" max="12042" width="12" customWidth="1"/>
    <col min="12043" max="12043" width="6.5546875" customWidth="1"/>
    <col min="12044" max="12044" width="12" customWidth="1"/>
    <col min="12045" max="12045" width="6.5546875" customWidth="1"/>
    <col min="12046" max="12046" width="11.88671875" customWidth="1"/>
    <col min="12289" max="12290" width="0.33203125" customWidth="1"/>
    <col min="12291" max="12291" width="7.88671875" customWidth="1"/>
    <col min="12292" max="12292" width="39.109375" customWidth="1"/>
    <col min="12293" max="12293" width="6.5546875" customWidth="1"/>
    <col min="12294" max="12294" width="12" customWidth="1"/>
    <col min="12295" max="12295" width="6.5546875" customWidth="1"/>
    <col min="12296" max="12296" width="12" customWidth="1"/>
    <col min="12297" max="12297" width="6.5546875" customWidth="1"/>
    <col min="12298" max="12298" width="12" customWidth="1"/>
    <col min="12299" max="12299" width="6.5546875" customWidth="1"/>
    <col min="12300" max="12300" width="12" customWidth="1"/>
    <col min="12301" max="12301" width="6.5546875" customWidth="1"/>
    <col min="12302" max="12302" width="11.88671875" customWidth="1"/>
    <col min="12545" max="12546" width="0.33203125" customWidth="1"/>
    <col min="12547" max="12547" width="7.88671875" customWidth="1"/>
    <col min="12548" max="12548" width="39.109375" customWidth="1"/>
    <col min="12549" max="12549" width="6.5546875" customWidth="1"/>
    <col min="12550" max="12550" width="12" customWidth="1"/>
    <col min="12551" max="12551" width="6.5546875" customWidth="1"/>
    <col min="12552" max="12552" width="12" customWidth="1"/>
    <col min="12553" max="12553" width="6.5546875" customWidth="1"/>
    <col min="12554" max="12554" width="12" customWidth="1"/>
    <col min="12555" max="12555" width="6.5546875" customWidth="1"/>
    <col min="12556" max="12556" width="12" customWidth="1"/>
    <col min="12557" max="12557" width="6.5546875" customWidth="1"/>
    <col min="12558" max="12558" width="11.88671875" customWidth="1"/>
    <col min="12801" max="12802" width="0.33203125" customWidth="1"/>
    <col min="12803" max="12803" width="7.88671875" customWidth="1"/>
    <col min="12804" max="12804" width="39.109375" customWidth="1"/>
    <col min="12805" max="12805" width="6.5546875" customWidth="1"/>
    <col min="12806" max="12806" width="12" customWidth="1"/>
    <col min="12807" max="12807" width="6.5546875" customWidth="1"/>
    <col min="12808" max="12808" width="12" customWidth="1"/>
    <col min="12809" max="12809" width="6.5546875" customWidth="1"/>
    <col min="12810" max="12810" width="12" customWidth="1"/>
    <col min="12811" max="12811" width="6.5546875" customWidth="1"/>
    <col min="12812" max="12812" width="12" customWidth="1"/>
    <col min="12813" max="12813" width="6.5546875" customWidth="1"/>
    <col min="12814" max="12814" width="11.88671875" customWidth="1"/>
    <col min="13057" max="13058" width="0.33203125" customWidth="1"/>
    <col min="13059" max="13059" width="7.88671875" customWidth="1"/>
    <col min="13060" max="13060" width="39.109375" customWidth="1"/>
    <col min="13061" max="13061" width="6.5546875" customWidth="1"/>
    <col min="13062" max="13062" width="12" customWidth="1"/>
    <col min="13063" max="13063" width="6.5546875" customWidth="1"/>
    <col min="13064" max="13064" width="12" customWidth="1"/>
    <col min="13065" max="13065" width="6.5546875" customWidth="1"/>
    <col min="13066" max="13066" width="12" customWidth="1"/>
    <col min="13067" max="13067" width="6.5546875" customWidth="1"/>
    <col min="13068" max="13068" width="12" customWidth="1"/>
    <col min="13069" max="13069" width="6.5546875" customWidth="1"/>
    <col min="13070" max="13070" width="11.88671875" customWidth="1"/>
    <col min="13313" max="13314" width="0.33203125" customWidth="1"/>
    <col min="13315" max="13315" width="7.88671875" customWidth="1"/>
    <col min="13316" max="13316" width="39.109375" customWidth="1"/>
    <col min="13317" max="13317" width="6.5546875" customWidth="1"/>
    <col min="13318" max="13318" width="12" customWidth="1"/>
    <col min="13319" max="13319" width="6.5546875" customWidth="1"/>
    <col min="13320" max="13320" width="12" customWidth="1"/>
    <col min="13321" max="13321" width="6.5546875" customWidth="1"/>
    <col min="13322" max="13322" width="12" customWidth="1"/>
    <col min="13323" max="13323" width="6.5546875" customWidth="1"/>
    <col min="13324" max="13324" width="12" customWidth="1"/>
    <col min="13325" max="13325" width="6.5546875" customWidth="1"/>
    <col min="13326" max="13326" width="11.88671875" customWidth="1"/>
    <col min="13569" max="13570" width="0.33203125" customWidth="1"/>
    <col min="13571" max="13571" width="7.88671875" customWidth="1"/>
    <col min="13572" max="13572" width="39.109375" customWidth="1"/>
    <col min="13573" max="13573" width="6.5546875" customWidth="1"/>
    <col min="13574" max="13574" width="12" customWidth="1"/>
    <col min="13575" max="13575" width="6.5546875" customWidth="1"/>
    <col min="13576" max="13576" width="12" customWidth="1"/>
    <col min="13577" max="13577" width="6.5546875" customWidth="1"/>
    <col min="13578" max="13578" width="12" customWidth="1"/>
    <col min="13579" max="13579" width="6.5546875" customWidth="1"/>
    <col min="13580" max="13580" width="12" customWidth="1"/>
    <col min="13581" max="13581" width="6.5546875" customWidth="1"/>
    <col min="13582" max="13582" width="11.88671875" customWidth="1"/>
    <col min="13825" max="13826" width="0.33203125" customWidth="1"/>
    <col min="13827" max="13827" width="7.88671875" customWidth="1"/>
    <col min="13828" max="13828" width="39.109375" customWidth="1"/>
    <col min="13829" max="13829" width="6.5546875" customWidth="1"/>
    <col min="13830" max="13830" width="12" customWidth="1"/>
    <col min="13831" max="13831" width="6.5546875" customWidth="1"/>
    <col min="13832" max="13832" width="12" customWidth="1"/>
    <col min="13833" max="13833" width="6.5546875" customWidth="1"/>
    <col min="13834" max="13834" width="12" customWidth="1"/>
    <col min="13835" max="13835" width="6.5546875" customWidth="1"/>
    <col min="13836" max="13836" width="12" customWidth="1"/>
    <col min="13837" max="13837" width="6.5546875" customWidth="1"/>
    <col min="13838" max="13838" width="11.88671875" customWidth="1"/>
    <col min="14081" max="14082" width="0.33203125" customWidth="1"/>
    <col min="14083" max="14083" width="7.88671875" customWidth="1"/>
    <col min="14084" max="14084" width="39.109375" customWidth="1"/>
    <col min="14085" max="14085" width="6.5546875" customWidth="1"/>
    <col min="14086" max="14086" width="12" customWidth="1"/>
    <col min="14087" max="14087" width="6.5546875" customWidth="1"/>
    <col min="14088" max="14088" width="12" customWidth="1"/>
    <col min="14089" max="14089" width="6.5546875" customWidth="1"/>
    <col min="14090" max="14090" width="12" customWidth="1"/>
    <col min="14091" max="14091" width="6.5546875" customWidth="1"/>
    <col min="14092" max="14092" width="12" customWidth="1"/>
    <col min="14093" max="14093" width="6.5546875" customWidth="1"/>
    <col min="14094" max="14094" width="11.88671875" customWidth="1"/>
    <col min="14337" max="14338" width="0.33203125" customWidth="1"/>
    <col min="14339" max="14339" width="7.88671875" customWidth="1"/>
    <col min="14340" max="14340" width="39.109375" customWidth="1"/>
    <col min="14341" max="14341" width="6.5546875" customWidth="1"/>
    <col min="14342" max="14342" width="12" customWidth="1"/>
    <col min="14343" max="14343" width="6.5546875" customWidth="1"/>
    <col min="14344" max="14344" width="12" customWidth="1"/>
    <col min="14345" max="14345" width="6.5546875" customWidth="1"/>
    <col min="14346" max="14346" width="12" customWidth="1"/>
    <col min="14347" max="14347" width="6.5546875" customWidth="1"/>
    <col min="14348" max="14348" width="12" customWidth="1"/>
    <col min="14349" max="14349" width="6.5546875" customWidth="1"/>
    <col min="14350" max="14350" width="11.88671875" customWidth="1"/>
    <col min="14593" max="14594" width="0.33203125" customWidth="1"/>
    <col min="14595" max="14595" width="7.88671875" customWidth="1"/>
    <col min="14596" max="14596" width="39.109375" customWidth="1"/>
    <col min="14597" max="14597" width="6.5546875" customWidth="1"/>
    <col min="14598" max="14598" width="12" customWidth="1"/>
    <col min="14599" max="14599" width="6.5546875" customWidth="1"/>
    <col min="14600" max="14600" width="12" customWidth="1"/>
    <col min="14601" max="14601" width="6.5546875" customWidth="1"/>
    <col min="14602" max="14602" width="12" customWidth="1"/>
    <col min="14603" max="14603" width="6.5546875" customWidth="1"/>
    <col min="14604" max="14604" width="12" customWidth="1"/>
    <col min="14605" max="14605" width="6.5546875" customWidth="1"/>
    <col min="14606" max="14606" width="11.88671875" customWidth="1"/>
    <col min="14849" max="14850" width="0.33203125" customWidth="1"/>
    <col min="14851" max="14851" width="7.88671875" customWidth="1"/>
    <col min="14852" max="14852" width="39.109375" customWidth="1"/>
    <col min="14853" max="14853" width="6.5546875" customWidth="1"/>
    <col min="14854" max="14854" width="12" customWidth="1"/>
    <col min="14855" max="14855" width="6.5546875" customWidth="1"/>
    <col min="14856" max="14856" width="12" customWidth="1"/>
    <col min="14857" max="14857" width="6.5546875" customWidth="1"/>
    <col min="14858" max="14858" width="12" customWidth="1"/>
    <col min="14859" max="14859" width="6.5546875" customWidth="1"/>
    <col min="14860" max="14860" width="12" customWidth="1"/>
    <col min="14861" max="14861" width="6.5546875" customWidth="1"/>
    <col min="14862" max="14862" width="11.88671875" customWidth="1"/>
    <col min="15105" max="15106" width="0.33203125" customWidth="1"/>
    <col min="15107" max="15107" width="7.88671875" customWidth="1"/>
    <col min="15108" max="15108" width="39.109375" customWidth="1"/>
    <col min="15109" max="15109" width="6.5546875" customWidth="1"/>
    <col min="15110" max="15110" width="12" customWidth="1"/>
    <col min="15111" max="15111" width="6.5546875" customWidth="1"/>
    <col min="15112" max="15112" width="12" customWidth="1"/>
    <col min="15113" max="15113" width="6.5546875" customWidth="1"/>
    <col min="15114" max="15114" width="12" customWidth="1"/>
    <col min="15115" max="15115" width="6.5546875" customWidth="1"/>
    <col min="15116" max="15116" width="12" customWidth="1"/>
    <col min="15117" max="15117" width="6.5546875" customWidth="1"/>
    <col min="15118" max="15118" width="11.88671875" customWidth="1"/>
    <col min="15361" max="15362" width="0.33203125" customWidth="1"/>
    <col min="15363" max="15363" width="7.88671875" customWidth="1"/>
    <col min="15364" max="15364" width="39.109375" customWidth="1"/>
    <col min="15365" max="15365" width="6.5546875" customWidth="1"/>
    <col min="15366" max="15366" width="12" customWidth="1"/>
    <col min="15367" max="15367" width="6.5546875" customWidth="1"/>
    <col min="15368" max="15368" width="12" customWidth="1"/>
    <col min="15369" max="15369" width="6.5546875" customWidth="1"/>
    <col min="15370" max="15370" width="12" customWidth="1"/>
    <col min="15371" max="15371" width="6.5546875" customWidth="1"/>
    <col min="15372" max="15372" width="12" customWidth="1"/>
    <col min="15373" max="15373" width="6.5546875" customWidth="1"/>
    <col min="15374" max="15374" width="11.88671875" customWidth="1"/>
    <col min="15617" max="15618" width="0.33203125" customWidth="1"/>
    <col min="15619" max="15619" width="7.88671875" customWidth="1"/>
    <col min="15620" max="15620" width="39.109375" customWidth="1"/>
    <col min="15621" max="15621" width="6.5546875" customWidth="1"/>
    <col min="15622" max="15622" width="12" customWidth="1"/>
    <col min="15623" max="15623" width="6.5546875" customWidth="1"/>
    <col min="15624" max="15624" width="12" customWidth="1"/>
    <col min="15625" max="15625" width="6.5546875" customWidth="1"/>
    <col min="15626" max="15626" width="12" customWidth="1"/>
    <col min="15627" max="15627" width="6.5546875" customWidth="1"/>
    <col min="15628" max="15628" width="12" customWidth="1"/>
    <col min="15629" max="15629" width="6.5546875" customWidth="1"/>
    <col min="15630" max="15630" width="11.88671875" customWidth="1"/>
    <col min="15873" max="15874" width="0.33203125" customWidth="1"/>
    <col min="15875" max="15875" width="7.88671875" customWidth="1"/>
    <col min="15876" max="15876" width="39.109375" customWidth="1"/>
    <col min="15877" max="15877" width="6.5546875" customWidth="1"/>
    <col min="15878" max="15878" width="12" customWidth="1"/>
    <col min="15879" max="15879" width="6.5546875" customWidth="1"/>
    <col min="15880" max="15880" width="12" customWidth="1"/>
    <col min="15881" max="15881" width="6.5546875" customWidth="1"/>
    <col min="15882" max="15882" width="12" customWidth="1"/>
    <col min="15883" max="15883" width="6.5546875" customWidth="1"/>
    <col min="15884" max="15884" width="12" customWidth="1"/>
    <col min="15885" max="15885" width="6.5546875" customWidth="1"/>
    <col min="15886" max="15886" width="11.88671875" customWidth="1"/>
    <col min="16129" max="16130" width="0.33203125" customWidth="1"/>
    <col min="16131" max="16131" width="7.88671875" customWidth="1"/>
    <col min="16132" max="16132" width="39.109375" customWidth="1"/>
    <col min="16133" max="16133" width="6.5546875" customWidth="1"/>
    <col min="16134" max="16134" width="12" customWidth="1"/>
    <col min="16135" max="16135" width="6.5546875" customWidth="1"/>
    <col min="16136" max="16136" width="12" customWidth="1"/>
    <col min="16137" max="16137" width="6.5546875" customWidth="1"/>
    <col min="16138" max="16138" width="12" customWidth="1"/>
    <col min="16139" max="16139" width="6.5546875" customWidth="1"/>
    <col min="16140" max="16140" width="12" customWidth="1"/>
    <col min="16141" max="16141" width="6.5546875" customWidth="1"/>
    <col min="16142" max="16142" width="11.88671875" customWidth="1"/>
  </cols>
  <sheetData>
    <row r="1" spans="1:14" s="1" customFormat="1" ht="13.5" customHeight="1" x14ac:dyDescent="0.15">
      <c r="A1" s="933" t="s">
        <v>42</v>
      </c>
      <c r="B1" s="933"/>
      <c r="C1" s="933"/>
      <c r="D1" s="933"/>
      <c r="E1" s="933"/>
      <c r="F1" s="933"/>
      <c r="G1" s="933"/>
      <c r="H1" s="933"/>
      <c r="I1" s="933"/>
      <c r="J1" s="933"/>
      <c r="K1" s="933"/>
      <c r="L1" s="933"/>
      <c r="M1" s="933"/>
    </row>
    <row r="2" spans="1:14" s="1" customFormat="1" ht="11.25" customHeight="1" x14ac:dyDescent="0.15"/>
    <row r="3" spans="1:14" s="1" customFormat="1" ht="26.25" customHeight="1" x14ac:dyDescent="0.15">
      <c r="C3" s="934" t="s">
        <v>43</v>
      </c>
      <c r="D3" s="935" t="s">
        <v>2</v>
      </c>
      <c r="E3" s="936" t="s">
        <v>3</v>
      </c>
      <c r="F3" s="936"/>
      <c r="G3" s="934" t="s">
        <v>4</v>
      </c>
      <c r="H3" s="934"/>
      <c r="I3" s="936" t="s">
        <v>5</v>
      </c>
      <c r="J3" s="936"/>
      <c r="K3" s="934"/>
      <c r="L3" s="934"/>
      <c r="M3" s="936" t="s">
        <v>6</v>
      </c>
      <c r="N3" s="936"/>
    </row>
    <row r="4" spans="1:14" s="1" customFormat="1" ht="26.25" customHeight="1" x14ac:dyDescent="0.15">
      <c r="C4" s="934"/>
      <c r="D4" s="935"/>
      <c r="E4" s="936" t="s">
        <v>7</v>
      </c>
      <c r="F4" s="936"/>
      <c r="G4" s="934" t="s">
        <v>8</v>
      </c>
      <c r="H4" s="934"/>
      <c r="I4" s="936" t="s">
        <v>9</v>
      </c>
      <c r="J4" s="936"/>
      <c r="K4" s="936" t="s">
        <v>10</v>
      </c>
      <c r="L4" s="936"/>
      <c r="M4" s="936" t="s">
        <v>11</v>
      </c>
      <c r="N4" s="936"/>
    </row>
    <row r="5" spans="1:14" s="1" customFormat="1" ht="26.25" customHeight="1" x14ac:dyDescent="0.15">
      <c r="C5" s="934"/>
      <c r="D5" s="935"/>
      <c r="E5" s="936" t="s">
        <v>12</v>
      </c>
      <c r="F5" s="936"/>
      <c r="G5" s="936" t="s">
        <v>13</v>
      </c>
      <c r="H5" s="936"/>
      <c r="I5" s="936" t="s">
        <v>14</v>
      </c>
      <c r="J5" s="936"/>
      <c r="K5" s="934"/>
      <c r="L5" s="934"/>
      <c r="M5" s="936" t="s">
        <v>15</v>
      </c>
      <c r="N5" s="936"/>
    </row>
    <row r="6" spans="1:14" s="1" customFormat="1" ht="3.75" customHeight="1" x14ac:dyDescent="0.15"/>
    <row r="7" spans="1:14" s="1" customFormat="1" ht="18" customHeight="1" x14ac:dyDescent="0.15">
      <c r="C7" s="5"/>
      <c r="D7" s="6" t="s">
        <v>16</v>
      </c>
      <c r="E7" s="7" t="s">
        <v>17</v>
      </c>
      <c r="F7" s="8">
        <v>142646.72999999998</v>
      </c>
      <c r="G7" s="9"/>
      <c r="H7" s="9"/>
      <c r="I7" s="9"/>
      <c r="J7" s="9"/>
      <c r="K7" s="9"/>
      <c r="L7" s="9"/>
      <c r="M7" s="9"/>
      <c r="N7" s="10"/>
    </row>
    <row r="8" spans="1:14" s="1" customFormat="1" ht="18" customHeight="1" x14ac:dyDescent="0.15">
      <c r="C8" s="11"/>
      <c r="D8" s="12" t="s">
        <v>18</v>
      </c>
      <c r="E8" s="13" t="s">
        <v>17</v>
      </c>
      <c r="F8" s="14">
        <v>353230.09</v>
      </c>
      <c r="G8" s="15"/>
      <c r="H8" s="15"/>
      <c r="I8" s="15"/>
      <c r="J8" s="15"/>
      <c r="K8" s="15"/>
      <c r="L8" s="15"/>
      <c r="M8" s="15"/>
      <c r="N8" s="16"/>
    </row>
    <row r="9" spans="1:14" s="1" customFormat="1" ht="18" customHeight="1" x14ac:dyDescent="0.15">
      <c r="C9" s="11"/>
      <c r="D9" s="17" t="s">
        <v>19</v>
      </c>
      <c r="E9" s="13" t="s">
        <v>17</v>
      </c>
      <c r="F9" s="14">
        <v>8221202.790000001</v>
      </c>
      <c r="G9" s="15"/>
      <c r="H9" s="53"/>
      <c r="I9" s="15"/>
      <c r="J9" s="15"/>
      <c r="K9" s="15"/>
      <c r="L9" s="15"/>
      <c r="M9" s="15"/>
      <c r="N9" s="16"/>
    </row>
    <row r="10" spans="1:14" s="1" customFormat="1" ht="18" customHeight="1" x14ac:dyDescent="0.15">
      <c r="C10" s="18"/>
      <c r="D10" s="19" t="s">
        <v>44</v>
      </c>
      <c r="E10" s="20" t="s">
        <v>17</v>
      </c>
      <c r="F10" s="21" t="s">
        <v>21</v>
      </c>
      <c r="G10" s="22"/>
      <c r="H10" s="22"/>
      <c r="I10" s="22"/>
      <c r="J10" s="22"/>
      <c r="K10" s="22"/>
      <c r="L10" s="22"/>
      <c r="M10" s="22"/>
      <c r="N10" s="23"/>
    </row>
    <row r="11" spans="1:14" s="1" customFormat="1" ht="3.75" customHeight="1" x14ac:dyDescent="0.15"/>
    <row r="12" spans="1:14" s="1" customFormat="1" ht="18" customHeight="1" x14ac:dyDescent="0.25">
      <c r="A12" s="54"/>
      <c r="B12" s="54"/>
      <c r="C12" s="55" t="s">
        <v>22</v>
      </c>
      <c r="D12" s="937" t="s">
        <v>23</v>
      </c>
      <c r="E12" s="937"/>
      <c r="F12" s="937"/>
      <c r="G12" s="937"/>
      <c r="H12" s="937"/>
      <c r="I12" s="937"/>
      <c r="J12" s="937"/>
      <c r="K12" s="937"/>
      <c r="L12" s="937"/>
      <c r="M12" s="937"/>
      <c r="N12" s="937"/>
    </row>
    <row r="13" spans="1:14" s="1" customFormat="1" ht="11.25" customHeight="1" x14ac:dyDescent="0.2">
      <c r="A13" s="56"/>
      <c r="B13" s="56"/>
      <c r="C13" s="32"/>
      <c r="D13" s="33"/>
      <c r="E13" s="57"/>
      <c r="F13" s="33"/>
      <c r="G13" s="57"/>
      <c r="H13" s="33"/>
      <c r="I13" s="57"/>
      <c r="J13" s="33"/>
      <c r="K13" s="57"/>
      <c r="L13" s="33"/>
      <c r="M13" s="57"/>
      <c r="N13" s="58"/>
    </row>
    <row r="14" spans="1:14" s="1" customFormat="1" ht="18" customHeight="1" x14ac:dyDescent="0.2">
      <c r="A14" s="24">
        <v>2000000</v>
      </c>
      <c r="B14" s="24">
        <v>2010100</v>
      </c>
      <c r="C14" s="59" t="s">
        <v>45</v>
      </c>
      <c r="D14" s="60" t="s">
        <v>46</v>
      </c>
      <c r="E14" s="13" t="s">
        <v>24</v>
      </c>
      <c r="F14" s="34">
        <v>26551.759999999998</v>
      </c>
      <c r="G14" s="13" t="s">
        <v>25</v>
      </c>
      <c r="H14" s="34">
        <v>26551.759999999998</v>
      </c>
      <c r="I14" s="13" t="s">
        <v>26</v>
      </c>
      <c r="J14" s="34">
        <v>0</v>
      </c>
      <c r="K14" s="57"/>
      <c r="L14" s="33"/>
      <c r="M14" s="13" t="s">
        <v>27</v>
      </c>
      <c r="N14" s="35">
        <v>0</v>
      </c>
    </row>
    <row r="15" spans="1:14" s="1" customFormat="1" ht="18" customHeight="1" x14ac:dyDescent="0.2">
      <c r="A15" s="31"/>
      <c r="B15" s="31"/>
      <c r="C15" s="32"/>
      <c r="D15" s="33"/>
      <c r="E15" s="13" t="s">
        <v>17</v>
      </c>
      <c r="F15" s="34">
        <v>22775625.18</v>
      </c>
      <c r="G15" s="13" t="s">
        <v>28</v>
      </c>
      <c r="H15" s="34">
        <v>22756382.390000001</v>
      </c>
      <c r="I15" s="13" t="s">
        <v>29</v>
      </c>
      <c r="J15" s="34">
        <v>22782264.919999998</v>
      </c>
      <c r="K15" s="13" t="s">
        <v>17</v>
      </c>
      <c r="L15" s="34">
        <v>6639.7399999983609</v>
      </c>
      <c r="M15" s="13" t="s">
        <v>30</v>
      </c>
      <c r="N15" s="35">
        <v>25882.529999997467</v>
      </c>
    </row>
    <row r="16" spans="1:14" s="1" customFormat="1" ht="18" customHeight="1" x14ac:dyDescent="0.2">
      <c r="A16" s="31"/>
      <c r="B16" s="31"/>
      <c r="C16" s="32"/>
      <c r="D16" s="33"/>
      <c r="E16" s="13" t="s">
        <v>31</v>
      </c>
      <c r="F16" s="34">
        <v>22802176.939999998</v>
      </c>
      <c r="G16" s="13" t="s">
        <v>32</v>
      </c>
      <c r="H16" s="34">
        <v>22782934.149999999</v>
      </c>
      <c r="I16" s="13" t="s">
        <v>31</v>
      </c>
      <c r="J16" s="34">
        <v>-19242.789999999106</v>
      </c>
      <c r="K16" s="57"/>
      <c r="L16" s="33"/>
      <c r="M16" s="13" t="s">
        <v>32</v>
      </c>
      <c r="N16" s="35">
        <v>25882.529999997467</v>
      </c>
    </row>
    <row r="17" spans="1:14" s="1" customFormat="1" ht="11.25" customHeight="1" x14ac:dyDescent="0.2">
      <c r="A17" s="56"/>
      <c r="B17" s="56"/>
      <c r="C17" s="32"/>
      <c r="D17" s="33"/>
      <c r="E17" s="57"/>
      <c r="F17" s="33"/>
      <c r="G17" s="57"/>
      <c r="H17" s="33"/>
      <c r="I17" s="57"/>
      <c r="J17" s="33"/>
      <c r="K17" s="57"/>
      <c r="L17" s="33"/>
      <c r="M17" s="57"/>
      <c r="N17" s="58"/>
    </row>
    <row r="18" spans="1:14" s="1" customFormat="1" ht="18" customHeight="1" x14ac:dyDescent="0.2">
      <c r="A18" s="61"/>
      <c r="B18" s="24">
        <v>2010400</v>
      </c>
      <c r="C18" s="59" t="s">
        <v>47</v>
      </c>
      <c r="D18" s="60" t="s">
        <v>48</v>
      </c>
      <c r="E18" s="13" t="s">
        <v>24</v>
      </c>
      <c r="F18" s="34" t="s">
        <v>21</v>
      </c>
      <c r="G18" s="13" t="s">
        <v>25</v>
      </c>
      <c r="H18" s="34" t="s">
        <v>21</v>
      </c>
      <c r="I18" s="13" t="s">
        <v>26</v>
      </c>
      <c r="J18" s="34" t="s">
        <v>21</v>
      </c>
      <c r="K18" s="57"/>
      <c r="L18" s="33"/>
      <c r="M18" s="13" t="s">
        <v>27</v>
      </c>
      <c r="N18" s="35" t="s">
        <v>21</v>
      </c>
    </row>
    <row r="19" spans="1:14" s="1" customFormat="1" ht="18" customHeight="1" x14ac:dyDescent="0.2">
      <c r="A19" s="31"/>
      <c r="B19" s="31"/>
      <c r="C19" s="32"/>
      <c r="D19" s="33"/>
      <c r="E19" s="13" t="s">
        <v>17</v>
      </c>
      <c r="F19" s="34">
        <v>5500</v>
      </c>
      <c r="G19" s="13" t="s">
        <v>28</v>
      </c>
      <c r="H19" s="34">
        <v>5500</v>
      </c>
      <c r="I19" s="13" t="s">
        <v>29</v>
      </c>
      <c r="J19" s="34">
        <v>5500</v>
      </c>
      <c r="K19" s="13" t="s">
        <v>17</v>
      </c>
      <c r="L19" s="34">
        <v>0</v>
      </c>
      <c r="M19" s="13" t="s">
        <v>30</v>
      </c>
      <c r="N19" s="35">
        <v>0</v>
      </c>
    </row>
    <row r="20" spans="1:14" s="1" customFormat="1" ht="18" customHeight="1" x14ac:dyDescent="0.2">
      <c r="A20" s="31"/>
      <c r="B20" s="31"/>
      <c r="C20" s="32"/>
      <c r="D20" s="33"/>
      <c r="E20" s="13" t="s">
        <v>31</v>
      </c>
      <c r="F20" s="34">
        <v>5500</v>
      </c>
      <c r="G20" s="13" t="s">
        <v>32</v>
      </c>
      <c r="H20" s="34">
        <v>5500</v>
      </c>
      <c r="I20" s="13" t="s">
        <v>31</v>
      </c>
      <c r="J20" s="34">
        <v>0</v>
      </c>
      <c r="K20" s="57"/>
      <c r="L20" s="33"/>
      <c r="M20" s="13" t="s">
        <v>32</v>
      </c>
      <c r="N20" s="35">
        <v>0</v>
      </c>
    </row>
    <row r="21" spans="1:14" s="1" customFormat="1" ht="18" customHeight="1" x14ac:dyDescent="0.15">
      <c r="A21" s="62">
        <v>2000000</v>
      </c>
      <c r="B21" s="63"/>
      <c r="C21" s="938" t="s">
        <v>49</v>
      </c>
      <c r="D21" s="939" t="s">
        <v>50</v>
      </c>
      <c r="E21" s="42" t="s">
        <v>24</v>
      </c>
      <c r="F21" s="8">
        <v>26551.759999999998</v>
      </c>
      <c r="G21" s="42" t="s">
        <v>25</v>
      </c>
      <c r="H21" s="8">
        <v>26551.759999999998</v>
      </c>
      <c r="I21" s="42" t="s">
        <v>26</v>
      </c>
      <c r="J21" s="8">
        <v>0</v>
      </c>
      <c r="K21" s="43"/>
      <c r="L21" s="9"/>
      <c r="M21" s="42" t="s">
        <v>27</v>
      </c>
      <c r="N21" s="44">
        <v>0</v>
      </c>
    </row>
    <row r="22" spans="1:14" s="1" customFormat="1" ht="18" customHeight="1" x14ac:dyDescent="0.15">
      <c r="A22" s="63"/>
      <c r="B22" s="63"/>
      <c r="C22" s="938"/>
      <c r="D22" s="939"/>
      <c r="E22" s="46" t="s">
        <v>17</v>
      </c>
      <c r="F22" s="14">
        <v>22781125.18</v>
      </c>
      <c r="G22" s="46" t="s">
        <v>28</v>
      </c>
      <c r="H22" s="14">
        <v>22761882.390000001</v>
      </c>
      <c r="I22" s="46" t="s">
        <v>29</v>
      </c>
      <c r="J22" s="14">
        <v>22787764.919999998</v>
      </c>
      <c r="K22" s="46" t="s">
        <v>17</v>
      </c>
      <c r="L22" s="14">
        <v>6639.7399999983609</v>
      </c>
      <c r="M22" s="46" t="s">
        <v>30</v>
      </c>
      <c r="N22" s="47">
        <v>25882.529999997467</v>
      </c>
    </row>
    <row r="23" spans="1:14" s="1" customFormat="1" ht="18" customHeight="1" x14ac:dyDescent="0.15">
      <c r="A23" s="63"/>
      <c r="B23" s="63"/>
      <c r="C23" s="938"/>
      <c r="D23" s="939"/>
      <c r="E23" s="48" t="s">
        <v>31</v>
      </c>
      <c r="F23" s="49">
        <v>22807676.939999998</v>
      </c>
      <c r="G23" s="48" t="s">
        <v>32</v>
      </c>
      <c r="H23" s="49">
        <v>22788434.149999999</v>
      </c>
      <c r="I23" s="48" t="s">
        <v>31</v>
      </c>
      <c r="J23" s="49">
        <v>-19242.789999999106</v>
      </c>
      <c r="K23" s="50"/>
      <c r="L23" s="22"/>
      <c r="M23" s="48" t="s">
        <v>32</v>
      </c>
      <c r="N23" s="51">
        <v>25882.529999997467</v>
      </c>
    </row>
    <row r="24" spans="1:14" s="1" customFormat="1" ht="3.75" customHeight="1" x14ac:dyDescent="0.25">
      <c r="A24" s="41"/>
      <c r="B24" s="41"/>
      <c r="C24" s="41"/>
      <c r="D24" s="41"/>
      <c r="E24" s="41"/>
      <c r="F24" s="41"/>
      <c r="G24" s="41"/>
      <c r="H24" s="41"/>
      <c r="I24" s="41"/>
      <c r="J24" s="41"/>
      <c r="K24" s="41"/>
      <c r="L24" s="41"/>
      <c r="M24" s="41"/>
      <c r="N24" s="41"/>
    </row>
    <row r="25" spans="1:14" s="1" customFormat="1" ht="18" customHeight="1" x14ac:dyDescent="0.25">
      <c r="A25" s="54"/>
      <c r="B25" s="54"/>
      <c r="C25" s="55" t="s">
        <v>33</v>
      </c>
      <c r="D25" s="937" t="s">
        <v>34</v>
      </c>
      <c r="E25" s="937"/>
      <c r="F25" s="937"/>
      <c r="G25" s="937"/>
      <c r="H25" s="937"/>
      <c r="I25" s="937"/>
      <c r="J25" s="937"/>
      <c r="K25" s="937"/>
      <c r="L25" s="937"/>
      <c r="M25" s="937"/>
      <c r="N25" s="937"/>
    </row>
    <row r="26" spans="1:14" s="1" customFormat="1" ht="11.25" customHeight="1" x14ac:dyDescent="0.2">
      <c r="A26" s="56"/>
      <c r="B26" s="56"/>
      <c r="C26" s="32"/>
      <c r="D26" s="33"/>
      <c r="E26" s="57"/>
      <c r="F26" s="33"/>
      <c r="G26" s="57"/>
      <c r="H26" s="33"/>
      <c r="I26" s="57"/>
      <c r="J26" s="33"/>
      <c r="K26" s="57"/>
      <c r="L26" s="33"/>
      <c r="M26" s="57"/>
      <c r="N26" s="58"/>
    </row>
    <row r="27" spans="1:14" s="1" customFormat="1" ht="18" customHeight="1" x14ac:dyDescent="0.2">
      <c r="A27" s="24">
        <v>3000000</v>
      </c>
      <c r="B27" s="24">
        <v>3010000</v>
      </c>
      <c r="C27" s="59" t="s">
        <v>51</v>
      </c>
      <c r="D27" s="60" t="s">
        <v>52</v>
      </c>
      <c r="E27" s="13" t="s">
        <v>24</v>
      </c>
      <c r="F27" s="34" t="s">
        <v>21</v>
      </c>
      <c r="G27" s="13" t="s">
        <v>25</v>
      </c>
      <c r="H27" s="34" t="s">
        <v>21</v>
      </c>
      <c r="I27" s="13" t="s">
        <v>26</v>
      </c>
      <c r="J27" s="34" t="s">
        <v>21</v>
      </c>
      <c r="K27" s="57"/>
      <c r="L27" s="33"/>
      <c r="M27" s="13" t="s">
        <v>27</v>
      </c>
      <c r="N27" s="35" t="s">
        <v>21</v>
      </c>
    </row>
    <row r="28" spans="1:14" s="1" customFormat="1" ht="18" customHeight="1" x14ac:dyDescent="0.2">
      <c r="A28" s="31"/>
      <c r="B28" s="31"/>
      <c r="C28" s="32"/>
      <c r="D28" s="33"/>
      <c r="E28" s="13" t="s">
        <v>17</v>
      </c>
      <c r="F28" s="34">
        <v>1000</v>
      </c>
      <c r="G28" s="13" t="s">
        <v>28</v>
      </c>
      <c r="H28" s="34">
        <v>3367.59</v>
      </c>
      <c r="I28" s="13" t="s">
        <v>29</v>
      </c>
      <c r="J28" s="34">
        <v>3367.59</v>
      </c>
      <c r="K28" s="13" t="s">
        <v>17</v>
      </c>
      <c r="L28" s="34">
        <v>2367.59</v>
      </c>
      <c r="M28" s="13" t="s">
        <v>30</v>
      </c>
      <c r="N28" s="35">
        <v>0</v>
      </c>
    </row>
    <row r="29" spans="1:14" s="1" customFormat="1" ht="18" customHeight="1" x14ac:dyDescent="0.2">
      <c r="A29" s="31"/>
      <c r="B29" s="31"/>
      <c r="C29" s="32"/>
      <c r="D29" s="33"/>
      <c r="E29" s="13" t="s">
        <v>31</v>
      </c>
      <c r="F29" s="34">
        <v>1000</v>
      </c>
      <c r="G29" s="13" t="s">
        <v>32</v>
      </c>
      <c r="H29" s="34">
        <v>3367.59</v>
      </c>
      <c r="I29" s="13" t="s">
        <v>31</v>
      </c>
      <c r="J29" s="34">
        <v>2367.59</v>
      </c>
      <c r="K29" s="57"/>
      <c r="L29" s="33"/>
      <c r="M29" s="13" t="s">
        <v>32</v>
      </c>
      <c r="N29" s="35">
        <v>0</v>
      </c>
    </row>
    <row r="30" spans="1:14" s="1" customFormat="1" ht="11.25" customHeight="1" x14ac:dyDescent="0.2">
      <c r="A30" s="56"/>
      <c r="B30" s="56"/>
      <c r="C30" s="32"/>
      <c r="D30" s="33"/>
      <c r="E30" s="57"/>
      <c r="F30" s="33"/>
      <c r="G30" s="57"/>
      <c r="H30" s="33"/>
      <c r="I30" s="57"/>
      <c r="J30" s="33"/>
      <c r="K30" s="57"/>
      <c r="L30" s="33"/>
      <c r="M30" s="57"/>
      <c r="N30" s="58"/>
    </row>
    <row r="31" spans="1:14" s="1" customFormat="1" ht="18" customHeight="1" x14ac:dyDescent="0.2">
      <c r="A31" s="61"/>
      <c r="B31" s="24">
        <v>3020000</v>
      </c>
      <c r="C31" s="59" t="s">
        <v>53</v>
      </c>
      <c r="D31" s="60" t="s">
        <v>54</v>
      </c>
      <c r="E31" s="13" t="s">
        <v>24</v>
      </c>
      <c r="F31" s="34" t="s">
        <v>21</v>
      </c>
      <c r="G31" s="13" t="s">
        <v>25</v>
      </c>
      <c r="H31" s="34" t="s">
        <v>21</v>
      </c>
      <c r="I31" s="13" t="s">
        <v>26</v>
      </c>
      <c r="J31" s="34" t="s">
        <v>21</v>
      </c>
      <c r="K31" s="57"/>
      <c r="L31" s="33"/>
      <c r="M31" s="13" t="s">
        <v>27</v>
      </c>
      <c r="N31" s="35" t="s">
        <v>21</v>
      </c>
    </row>
    <row r="32" spans="1:14" s="1" customFormat="1" ht="18" customHeight="1" x14ac:dyDescent="0.2">
      <c r="A32" s="31"/>
      <c r="B32" s="31"/>
      <c r="C32" s="32"/>
      <c r="D32" s="33"/>
      <c r="E32" s="13" t="s">
        <v>17</v>
      </c>
      <c r="F32" s="34">
        <v>100</v>
      </c>
      <c r="G32" s="13" t="s">
        <v>28</v>
      </c>
      <c r="H32" s="34" t="s">
        <v>21</v>
      </c>
      <c r="I32" s="13" t="s">
        <v>29</v>
      </c>
      <c r="J32" s="34" t="s">
        <v>21</v>
      </c>
      <c r="K32" s="13" t="s">
        <v>17</v>
      </c>
      <c r="L32" s="34">
        <v>-100</v>
      </c>
      <c r="M32" s="13" t="s">
        <v>30</v>
      </c>
      <c r="N32" s="35" t="s">
        <v>21</v>
      </c>
    </row>
    <row r="33" spans="1:14" s="1" customFormat="1" ht="18" customHeight="1" x14ac:dyDescent="0.2">
      <c r="A33" s="31"/>
      <c r="B33" s="31"/>
      <c r="C33" s="32"/>
      <c r="D33" s="33"/>
      <c r="E33" s="13" t="s">
        <v>31</v>
      </c>
      <c r="F33" s="34">
        <v>100</v>
      </c>
      <c r="G33" s="13" t="s">
        <v>32</v>
      </c>
      <c r="H33" s="34" t="s">
        <v>21</v>
      </c>
      <c r="I33" s="13" t="s">
        <v>31</v>
      </c>
      <c r="J33" s="34">
        <v>-100</v>
      </c>
      <c r="K33" s="57"/>
      <c r="L33" s="33"/>
      <c r="M33" s="13" t="s">
        <v>32</v>
      </c>
      <c r="N33" s="35" t="s">
        <v>21</v>
      </c>
    </row>
    <row r="34" spans="1:14" s="1" customFormat="1" ht="11.25" customHeight="1" x14ac:dyDescent="0.2">
      <c r="A34" s="56"/>
      <c r="B34" s="56"/>
      <c r="C34" s="32"/>
      <c r="D34" s="33"/>
      <c r="E34" s="57"/>
      <c r="F34" s="33"/>
      <c r="G34" s="57"/>
      <c r="H34" s="33"/>
      <c r="I34" s="57"/>
      <c r="J34" s="33"/>
      <c r="K34" s="57"/>
      <c r="L34" s="33"/>
      <c r="M34" s="57"/>
      <c r="N34" s="58"/>
    </row>
    <row r="35" spans="1:14" s="1" customFormat="1" ht="18" customHeight="1" x14ac:dyDescent="0.2">
      <c r="A35" s="61"/>
      <c r="B35" s="24">
        <v>3030000</v>
      </c>
      <c r="C35" s="59" t="s">
        <v>55</v>
      </c>
      <c r="D35" s="60" t="s">
        <v>56</v>
      </c>
      <c r="E35" s="13" t="s">
        <v>24</v>
      </c>
      <c r="F35" s="34" t="s">
        <v>21</v>
      </c>
      <c r="G35" s="13" t="s">
        <v>25</v>
      </c>
      <c r="H35" s="34" t="s">
        <v>21</v>
      </c>
      <c r="I35" s="13" t="s">
        <v>26</v>
      </c>
      <c r="J35" s="34" t="s">
        <v>21</v>
      </c>
      <c r="K35" s="57"/>
      <c r="L35" s="33"/>
      <c r="M35" s="13" t="s">
        <v>27</v>
      </c>
      <c r="N35" s="35" t="s">
        <v>21</v>
      </c>
    </row>
    <row r="36" spans="1:14" s="1" customFormat="1" ht="18" customHeight="1" x14ac:dyDescent="0.2">
      <c r="A36" s="31"/>
      <c r="B36" s="31"/>
      <c r="C36" s="32"/>
      <c r="D36" s="33"/>
      <c r="E36" s="13" t="s">
        <v>17</v>
      </c>
      <c r="F36" s="34">
        <v>20</v>
      </c>
      <c r="G36" s="13" t="s">
        <v>28</v>
      </c>
      <c r="H36" s="34">
        <v>436.35</v>
      </c>
      <c r="I36" s="13" t="s">
        <v>29</v>
      </c>
      <c r="J36" s="34">
        <v>436.35</v>
      </c>
      <c r="K36" s="13" t="s">
        <v>17</v>
      </c>
      <c r="L36" s="34">
        <v>416.35</v>
      </c>
      <c r="M36" s="13" t="s">
        <v>30</v>
      </c>
      <c r="N36" s="35">
        <v>0</v>
      </c>
    </row>
    <row r="37" spans="1:14" s="1" customFormat="1" ht="18" customHeight="1" x14ac:dyDescent="0.2">
      <c r="A37" s="31"/>
      <c r="B37" s="31"/>
      <c r="C37" s="32"/>
      <c r="D37" s="33"/>
      <c r="E37" s="13" t="s">
        <v>31</v>
      </c>
      <c r="F37" s="34">
        <v>20</v>
      </c>
      <c r="G37" s="13" t="s">
        <v>32</v>
      </c>
      <c r="H37" s="34">
        <v>436.35</v>
      </c>
      <c r="I37" s="13" t="s">
        <v>31</v>
      </c>
      <c r="J37" s="34">
        <v>416.35</v>
      </c>
      <c r="K37" s="57"/>
      <c r="L37" s="33"/>
      <c r="M37" s="13" t="s">
        <v>32</v>
      </c>
      <c r="N37" s="35">
        <v>0</v>
      </c>
    </row>
    <row r="38" spans="1:14" s="1" customFormat="1" ht="11.25" customHeight="1" x14ac:dyDescent="0.2">
      <c r="A38" s="56"/>
      <c r="B38" s="56"/>
      <c r="C38" s="32"/>
      <c r="D38" s="33"/>
      <c r="E38" s="57"/>
      <c r="F38" s="33"/>
      <c r="G38" s="57"/>
      <c r="H38" s="33"/>
      <c r="I38" s="57"/>
      <c r="J38" s="33"/>
      <c r="K38" s="57"/>
      <c r="L38" s="33"/>
      <c r="M38" s="57"/>
      <c r="N38" s="58"/>
    </row>
    <row r="39" spans="1:14" s="1" customFormat="1" ht="18" customHeight="1" x14ac:dyDescent="0.2">
      <c r="A39" s="61"/>
      <c r="B39" s="24">
        <v>3050000</v>
      </c>
      <c r="C39" s="59" t="s">
        <v>57</v>
      </c>
      <c r="D39" s="60" t="s">
        <v>58</v>
      </c>
      <c r="E39" s="13" t="s">
        <v>24</v>
      </c>
      <c r="F39" s="34">
        <v>33258.800000000003</v>
      </c>
      <c r="G39" s="13" t="s">
        <v>25</v>
      </c>
      <c r="H39" s="34">
        <v>32288.32</v>
      </c>
      <c r="I39" s="13" t="s">
        <v>26</v>
      </c>
      <c r="J39" s="34">
        <v>-249.42</v>
      </c>
      <c r="K39" s="57"/>
      <c r="L39" s="33"/>
      <c r="M39" s="13" t="s">
        <v>27</v>
      </c>
      <c r="N39" s="35">
        <v>721.06000000000324</v>
      </c>
    </row>
    <row r="40" spans="1:14" s="1" customFormat="1" ht="18" customHeight="1" x14ac:dyDescent="0.2">
      <c r="A40" s="31"/>
      <c r="B40" s="31"/>
      <c r="C40" s="32"/>
      <c r="D40" s="33"/>
      <c r="E40" s="13" t="s">
        <v>17</v>
      </c>
      <c r="F40" s="34">
        <v>239614.03999999998</v>
      </c>
      <c r="G40" s="13" t="s">
        <v>28</v>
      </c>
      <c r="H40" s="34">
        <v>101134.92</v>
      </c>
      <c r="I40" s="13" t="s">
        <v>29</v>
      </c>
      <c r="J40" s="34">
        <v>150068.43999999997</v>
      </c>
      <c r="K40" s="13" t="s">
        <v>17</v>
      </c>
      <c r="L40" s="34">
        <v>-89545.600000000006</v>
      </c>
      <c r="M40" s="13" t="s">
        <v>30</v>
      </c>
      <c r="N40" s="35">
        <v>48933.519999999975</v>
      </c>
    </row>
    <row r="41" spans="1:14" s="1" customFormat="1" ht="18" customHeight="1" x14ac:dyDescent="0.2">
      <c r="A41" s="31"/>
      <c r="B41" s="31"/>
      <c r="C41" s="32"/>
      <c r="D41" s="33"/>
      <c r="E41" s="13" t="s">
        <v>31</v>
      </c>
      <c r="F41" s="34">
        <v>272872.83999999997</v>
      </c>
      <c r="G41" s="13" t="s">
        <v>32</v>
      </c>
      <c r="H41" s="34">
        <v>133423.24000000002</v>
      </c>
      <c r="I41" s="13" t="s">
        <v>31</v>
      </c>
      <c r="J41" s="34">
        <v>-139449.59999999995</v>
      </c>
      <c r="K41" s="57"/>
      <c r="L41" s="33"/>
      <c r="M41" s="13" t="s">
        <v>32</v>
      </c>
      <c r="N41" s="35">
        <v>49654.57999999998</v>
      </c>
    </row>
    <row r="42" spans="1:14" s="1" customFormat="1" ht="18" customHeight="1" x14ac:dyDescent="0.15">
      <c r="A42" s="62">
        <v>3000000</v>
      </c>
      <c r="B42" s="63"/>
      <c r="C42" s="938" t="s">
        <v>59</v>
      </c>
      <c r="D42" s="939" t="s">
        <v>60</v>
      </c>
      <c r="E42" s="42" t="s">
        <v>24</v>
      </c>
      <c r="F42" s="8">
        <v>33258.800000000003</v>
      </c>
      <c r="G42" s="42" t="s">
        <v>25</v>
      </c>
      <c r="H42" s="8">
        <v>32288.32</v>
      </c>
      <c r="I42" s="42" t="s">
        <v>26</v>
      </c>
      <c r="J42" s="8">
        <v>-249.42</v>
      </c>
      <c r="K42" s="43"/>
      <c r="L42" s="9"/>
      <c r="M42" s="42" t="s">
        <v>27</v>
      </c>
      <c r="N42" s="44">
        <v>721.06000000000324</v>
      </c>
    </row>
    <row r="43" spans="1:14" s="1" customFormat="1" ht="18" customHeight="1" x14ac:dyDescent="0.15">
      <c r="A43" s="63"/>
      <c r="B43" s="63"/>
      <c r="C43" s="938"/>
      <c r="D43" s="939"/>
      <c r="E43" s="46" t="s">
        <v>17</v>
      </c>
      <c r="F43" s="14">
        <v>240734.03999999998</v>
      </c>
      <c r="G43" s="46" t="s">
        <v>28</v>
      </c>
      <c r="H43" s="14">
        <v>104938.86</v>
      </c>
      <c r="I43" s="46" t="s">
        <v>29</v>
      </c>
      <c r="J43" s="14">
        <v>153872.37999999998</v>
      </c>
      <c r="K43" s="46" t="s">
        <v>17</v>
      </c>
      <c r="L43" s="14">
        <v>-86861.66</v>
      </c>
      <c r="M43" s="46" t="s">
        <v>30</v>
      </c>
      <c r="N43" s="47">
        <v>48933.519999999975</v>
      </c>
    </row>
    <row r="44" spans="1:14" s="1" customFormat="1" ht="18" customHeight="1" x14ac:dyDescent="0.15">
      <c r="A44" s="63"/>
      <c r="B44" s="63"/>
      <c r="C44" s="938"/>
      <c r="D44" s="939"/>
      <c r="E44" s="48" t="s">
        <v>31</v>
      </c>
      <c r="F44" s="49">
        <v>273992.83999999997</v>
      </c>
      <c r="G44" s="48" t="s">
        <v>32</v>
      </c>
      <c r="H44" s="49">
        <v>137227.18000000002</v>
      </c>
      <c r="I44" s="48" t="s">
        <v>31</v>
      </c>
      <c r="J44" s="49">
        <v>-136765.65999999995</v>
      </c>
      <c r="K44" s="50"/>
      <c r="L44" s="22"/>
      <c r="M44" s="48" t="s">
        <v>32</v>
      </c>
      <c r="N44" s="51">
        <v>49654.57999999998</v>
      </c>
    </row>
    <row r="45" spans="1:14" s="1" customFormat="1" ht="3.75" customHeight="1" x14ac:dyDescent="0.25">
      <c r="A45" s="41"/>
      <c r="B45" s="41"/>
      <c r="C45" s="41"/>
      <c r="D45" s="41"/>
      <c r="E45" s="41"/>
      <c r="F45" s="41"/>
      <c r="G45" s="41"/>
      <c r="H45" s="41"/>
      <c r="I45" s="41"/>
      <c r="J45" s="41"/>
      <c r="K45" s="41"/>
      <c r="L45" s="41"/>
      <c r="M45" s="41"/>
      <c r="N45" s="41"/>
    </row>
    <row r="46" spans="1:14" s="1" customFormat="1" ht="18" customHeight="1" x14ac:dyDescent="0.25">
      <c r="A46" s="54"/>
      <c r="B46" s="54"/>
      <c r="C46" s="55" t="s">
        <v>35</v>
      </c>
      <c r="D46" s="937" t="s">
        <v>36</v>
      </c>
      <c r="E46" s="937"/>
      <c r="F46" s="937"/>
      <c r="G46" s="937"/>
      <c r="H46" s="937"/>
      <c r="I46" s="937"/>
      <c r="J46" s="937"/>
      <c r="K46" s="937"/>
      <c r="L46" s="937"/>
      <c r="M46" s="937"/>
      <c r="N46" s="937"/>
    </row>
    <row r="47" spans="1:14" s="1" customFormat="1" ht="11.25" customHeight="1" x14ac:dyDescent="0.2">
      <c r="A47" s="56"/>
      <c r="B47" s="56"/>
      <c r="C47" s="32"/>
      <c r="D47" s="33"/>
      <c r="E47" s="57"/>
      <c r="F47" s="33"/>
      <c r="G47" s="57"/>
      <c r="H47" s="33"/>
      <c r="I47" s="57"/>
      <c r="J47" s="33"/>
      <c r="K47" s="57"/>
      <c r="L47" s="33"/>
      <c r="M47" s="57"/>
      <c r="N47" s="58"/>
    </row>
    <row r="48" spans="1:14" s="1" customFormat="1" ht="18" customHeight="1" x14ac:dyDescent="0.2">
      <c r="A48" s="24">
        <v>4000000</v>
      </c>
      <c r="B48" s="24">
        <v>4020000</v>
      </c>
      <c r="C48" s="59" t="s">
        <v>61</v>
      </c>
      <c r="D48" s="60" t="s">
        <v>62</v>
      </c>
      <c r="E48" s="13" t="s">
        <v>24</v>
      </c>
      <c r="F48" s="34" t="s">
        <v>21</v>
      </c>
      <c r="G48" s="13" t="s">
        <v>25</v>
      </c>
      <c r="H48" s="34" t="s">
        <v>21</v>
      </c>
      <c r="I48" s="13" t="s">
        <v>26</v>
      </c>
      <c r="J48" s="34" t="s">
        <v>21</v>
      </c>
      <c r="K48" s="57"/>
      <c r="L48" s="33"/>
      <c r="M48" s="13" t="s">
        <v>27</v>
      </c>
      <c r="N48" s="35" t="s">
        <v>21</v>
      </c>
    </row>
    <row r="49" spans="1:14" s="1" customFormat="1" ht="18" customHeight="1" x14ac:dyDescent="0.2">
      <c r="A49" s="31"/>
      <c r="B49" s="31"/>
      <c r="C49" s="32"/>
      <c r="D49" s="33"/>
      <c r="E49" s="13" t="s">
        <v>17</v>
      </c>
      <c r="F49" s="34">
        <v>1347271</v>
      </c>
      <c r="G49" s="13" t="s">
        <v>28</v>
      </c>
      <c r="H49" s="34">
        <v>1347271</v>
      </c>
      <c r="I49" s="13" t="s">
        <v>29</v>
      </c>
      <c r="J49" s="34">
        <v>1347271</v>
      </c>
      <c r="K49" s="13" t="s">
        <v>17</v>
      </c>
      <c r="L49" s="34">
        <v>0</v>
      </c>
      <c r="M49" s="13" t="s">
        <v>30</v>
      </c>
      <c r="N49" s="35">
        <v>0</v>
      </c>
    </row>
    <row r="50" spans="1:14" s="1" customFormat="1" ht="18" customHeight="1" x14ac:dyDescent="0.2">
      <c r="A50" s="31"/>
      <c r="B50" s="31"/>
      <c r="C50" s="32"/>
      <c r="D50" s="33"/>
      <c r="E50" s="13" t="s">
        <v>31</v>
      </c>
      <c r="F50" s="34">
        <v>1347271</v>
      </c>
      <c r="G50" s="13" t="s">
        <v>32</v>
      </c>
      <c r="H50" s="34">
        <v>1347271</v>
      </c>
      <c r="I50" s="13" t="s">
        <v>31</v>
      </c>
      <c r="J50" s="34">
        <v>0</v>
      </c>
      <c r="K50" s="57"/>
      <c r="L50" s="33"/>
      <c r="M50" s="13" t="s">
        <v>32</v>
      </c>
      <c r="N50" s="35">
        <v>0</v>
      </c>
    </row>
    <row r="51" spans="1:14" s="1" customFormat="1" ht="11.25" customHeight="1" x14ac:dyDescent="0.2">
      <c r="A51" s="56"/>
      <c r="B51" s="56"/>
      <c r="C51" s="32"/>
      <c r="D51" s="33"/>
      <c r="E51" s="57"/>
      <c r="F51" s="33"/>
      <c r="G51" s="57"/>
      <c r="H51" s="33"/>
      <c r="I51" s="57"/>
      <c r="J51" s="33"/>
      <c r="K51" s="57"/>
      <c r="L51" s="33"/>
      <c r="M51" s="57"/>
      <c r="N51" s="58"/>
    </row>
    <row r="52" spans="1:14" s="1" customFormat="1" ht="18" customHeight="1" x14ac:dyDescent="0.2">
      <c r="A52" s="61"/>
      <c r="B52" s="24">
        <v>4050000</v>
      </c>
      <c r="C52" s="59" t="s">
        <v>63</v>
      </c>
      <c r="D52" s="60" t="s">
        <v>64</v>
      </c>
      <c r="E52" s="13" t="s">
        <v>24</v>
      </c>
      <c r="F52" s="34" t="s">
        <v>21</v>
      </c>
      <c r="G52" s="13" t="s">
        <v>25</v>
      </c>
      <c r="H52" s="34" t="s">
        <v>21</v>
      </c>
      <c r="I52" s="13" t="s">
        <v>26</v>
      </c>
      <c r="J52" s="34" t="s">
        <v>21</v>
      </c>
      <c r="K52" s="57"/>
      <c r="L52" s="33"/>
      <c r="M52" s="13" t="s">
        <v>27</v>
      </c>
      <c r="N52" s="35" t="s">
        <v>21</v>
      </c>
    </row>
    <row r="53" spans="1:14" s="1" customFormat="1" ht="18" customHeight="1" x14ac:dyDescent="0.2">
      <c r="A53" s="31"/>
      <c r="B53" s="31"/>
      <c r="C53" s="32"/>
      <c r="D53" s="33"/>
      <c r="E53" s="13" t="s">
        <v>17</v>
      </c>
      <c r="F53" s="34">
        <v>0</v>
      </c>
      <c r="G53" s="13" t="s">
        <v>28</v>
      </c>
      <c r="H53" s="34">
        <v>23876</v>
      </c>
      <c r="I53" s="13" t="s">
        <v>29</v>
      </c>
      <c r="J53" s="34">
        <v>23876</v>
      </c>
      <c r="K53" s="13" t="s">
        <v>17</v>
      </c>
      <c r="L53" s="34">
        <v>23876</v>
      </c>
      <c r="M53" s="13" t="s">
        <v>30</v>
      </c>
      <c r="N53" s="35">
        <v>0</v>
      </c>
    </row>
    <row r="54" spans="1:14" s="1" customFormat="1" ht="18" customHeight="1" x14ac:dyDescent="0.2">
      <c r="A54" s="31"/>
      <c r="B54" s="31"/>
      <c r="C54" s="32"/>
      <c r="D54" s="33"/>
      <c r="E54" s="13" t="s">
        <v>31</v>
      </c>
      <c r="F54" s="34">
        <v>0</v>
      </c>
      <c r="G54" s="13" t="s">
        <v>32</v>
      </c>
      <c r="H54" s="34">
        <v>23876</v>
      </c>
      <c r="I54" s="13" t="s">
        <v>31</v>
      </c>
      <c r="J54" s="34">
        <v>23876</v>
      </c>
      <c r="K54" s="57"/>
      <c r="L54" s="33"/>
      <c r="M54" s="13" t="s">
        <v>32</v>
      </c>
      <c r="N54" s="35">
        <v>0</v>
      </c>
    </row>
    <row r="55" spans="1:14" s="1" customFormat="1" ht="18" customHeight="1" x14ac:dyDescent="0.15">
      <c r="A55" s="62">
        <v>4000000</v>
      </c>
      <c r="B55" s="63"/>
      <c r="C55" s="938" t="s">
        <v>65</v>
      </c>
      <c r="D55" s="939" t="s">
        <v>66</v>
      </c>
      <c r="E55" s="42" t="s">
        <v>24</v>
      </c>
      <c r="F55" s="8" t="s">
        <v>21</v>
      </c>
      <c r="G55" s="42" t="s">
        <v>25</v>
      </c>
      <c r="H55" s="8" t="s">
        <v>21</v>
      </c>
      <c r="I55" s="42" t="s">
        <v>26</v>
      </c>
      <c r="J55" s="8" t="s">
        <v>21</v>
      </c>
      <c r="K55" s="43"/>
      <c r="L55" s="9"/>
      <c r="M55" s="42" t="s">
        <v>27</v>
      </c>
      <c r="N55" s="44" t="s">
        <v>21</v>
      </c>
    </row>
    <row r="56" spans="1:14" s="1" customFormat="1" ht="18" customHeight="1" x14ac:dyDescent="0.15">
      <c r="A56" s="63"/>
      <c r="B56" s="63"/>
      <c r="C56" s="938"/>
      <c r="D56" s="939"/>
      <c r="E56" s="46" t="s">
        <v>17</v>
      </c>
      <c r="F56" s="14">
        <v>1347271</v>
      </c>
      <c r="G56" s="46" t="s">
        <v>28</v>
      </c>
      <c r="H56" s="14">
        <v>1371147</v>
      </c>
      <c r="I56" s="46" t="s">
        <v>29</v>
      </c>
      <c r="J56" s="14">
        <v>1371147</v>
      </c>
      <c r="K56" s="46" t="s">
        <v>17</v>
      </c>
      <c r="L56" s="14">
        <v>23876</v>
      </c>
      <c r="M56" s="46" t="s">
        <v>30</v>
      </c>
      <c r="N56" s="47">
        <v>0</v>
      </c>
    </row>
    <row r="57" spans="1:14" s="1" customFormat="1" ht="18" customHeight="1" x14ac:dyDescent="0.15">
      <c r="A57" s="63"/>
      <c r="B57" s="63"/>
      <c r="C57" s="938"/>
      <c r="D57" s="939"/>
      <c r="E57" s="48" t="s">
        <v>31</v>
      </c>
      <c r="F57" s="49">
        <v>1347271</v>
      </c>
      <c r="G57" s="48" t="s">
        <v>32</v>
      </c>
      <c r="H57" s="49">
        <v>1371147</v>
      </c>
      <c r="I57" s="48" t="s">
        <v>31</v>
      </c>
      <c r="J57" s="49">
        <v>23876</v>
      </c>
      <c r="K57" s="50"/>
      <c r="L57" s="22"/>
      <c r="M57" s="48" t="s">
        <v>32</v>
      </c>
      <c r="N57" s="51">
        <v>0</v>
      </c>
    </row>
    <row r="58" spans="1:14" s="1" customFormat="1" ht="3.75" customHeight="1" x14ac:dyDescent="0.25">
      <c r="A58" s="41"/>
      <c r="B58" s="41"/>
      <c r="C58" s="41"/>
      <c r="D58" s="41"/>
      <c r="E58" s="41"/>
      <c r="F58" s="41"/>
      <c r="G58" s="41"/>
      <c r="H58" s="41"/>
      <c r="I58" s="41"/>
      <c r="J58" s="41"/>
      <c r="K58" s="41"/>
      <c r="L58" s="41"/>
      <c r="M58" s="41"/>
      <c r="N58" s="41"/>
    </row>
    <row r="59" spans="1:14" s="1" customFormat="1" ht="18" customHeight="1" x14ac:dyDescent="0.25">
      <c r="A59" s="54"/>
      <c r="B59" s="54"/>
      <c r="C59" s="55" t="s">
        <v>37</v>
      </c>
      <c r="D59" s="937" t="s">
        <v>38</v>
      </c>
      <c r="E59" s="937"/>
      <c r="F59" s="937"/>
      <c r="G59" s="937"/>
      <c r="H59" s="937"/>
      <c r="I59" s="937"/>
      <c r="J59" s="937"/>
      <c r="K59" s="937"/>
      <c r="L59" s="937"/>
      <c r="M59" s="937"/>
      <c r="N59" s="937"/>
    </row>
    <row r="60" spans="1:14" s="1" customFormat="1" ht="11.25" customHeight="1" x14ac:dyDescent="0.2">
      <c r="A60" s="56"/>
      <c r="B60" s="56"/>
      <c r="C60" s="32"/>
      <c r="D60" s="33"/>
      <c r="E60" s="57"/>
      <c r="F60" s="33"/>
      <c r="G60" s="57"/>
      <c r="H60" s="33"/>
      <c r="I60" s="57"/>
      <c r="J60" s="33"/>
      <c r="K60" s="57"/>
      <c r="L60" s="33"/>
      <c r="M60" s="57"/>
      <c r="N60" s="58"/>
    </row>
    <row r="61" spans="1:14" s="1" customFormat="1" ht="18" customHeight="1" x14ac:dyDescent="0.2">
      <c r="A61" s="24">
        <v>9000000</v>
      </c>
      <c r="B61" s="24">
        <v>9010000</v>
      </c>
      <c r="C61" s="59" t="s">
        <v>67</v>
      </c>
      <c r="D61" s="60" t="s">
        <v>68</v>
      </c>
      <c r="E61" s="13" t="s">
        <v>24</v>
      </c>
      <c r="F61" s="34">
        <v>14776</v>
      </c>
      <c r="G61" s="13" t="s">
        <v>25</v>
      </c>
      <c r="H61" s="34">
        <v>14776</v>
      </c>
      <c r="I61" s="13" t="s">
        <v>26</v>
      </c>
      <c r="J61" s="34">
        <v>0</v>
      </c>
      <c r="K61" s="57"/>
      <c r="L61" s="33"/>
      <c r="M61" s="13" t="s">
        <v>27</v>
      </c>
      <c r="N61" s="35">
        <v>0</v>
      </c>
    </row>
    <row r="62" spans="1:14" s="1" customFormat="1" ht="18" customHeight="1" x14ac:dyDescent="0.2">
      <c r="A62" s="31"/>
      <c r="B62" s="31"/>
      <c r="C62" s="32"/>
      <c r="D62" s="33"/>
      <c r="E62" s="13" t="s">
        <v>17</v>
      </c>
      <c r="F62" s="34">
        <v>5354949.3499999996</v>
      </c>
      <c r="G62" s="13" t="s">
        <v>28</v>
      </c>
      <c r="H62" s="34">
        <v>4759758.95</v>
      </c>
      <c r="I62" s="13" t="s">
        <v>29</v>
      </c>
      <c r="J62" s="34">
        <v>4789308.24</v>
      </c>
      <c r="K62" s="13" t="s">
        <v>17</v>
      </c>
      <c r="L62" s="34">
        <v>-565641.1099999994</v>
      </c>
      <c r="M62" s="13" t="s">
        <v>30</v>
      </c>
      <c r="N62" s="35">
        <v>29549.290000000037</v>
      </c>
    </row>
    <row r="63" spans="1:14" s="1" customFormat="1" ht="18" customHeight="1" x14ac:dyDescent="0.2">
      <c r="A63" s="31"/>
      <c r="B63" s="31"/>
      <c r="C63" s="32"/>
      <c r="D63" s="33"/>
      <c r="E63" s="13" t="s">
        <v>31</v>
      </c>
      <c r="F63" s="34">
        <v>5369725.3499999996</v>
      </c>
      <c r="G63" s="13" t="s">
        <v>32</v>
      </c>
      <c r="H63" s="34">
        <v>4774534.95</v>
      </c>
      <c r="I63" s="13" t="s">
        <v>31</v>
      </c>
      <c r="J63" s="34">
        <v>-595190.39999999944</v>
      </c>
      <c r="K63" s="57"/>
      <c r="L63" s="33"/>
      <c r="M63" s="13" t="s">
        <v>32</v>
      </c>
      <c r="N63" s="35">
        <v>29549.290000000037</v>
      </c>
    </row>
    <row r="64" spans="1:14" s="1" customFormat="1" ht="11.25" customHeight="1" x14ac:dyDescent="0.2">
      <c r="A64" s="56"/>
      <c r="B64" s="56"/>
      <c r="C64" s="32"/>
      <c r="D64" s="33"/>
      <c r="E64" s="57"/>
      <c r="F64" s="33"/>
      <c r="G64" s="57"/>
      <c r="H64" s="33"/>
      <c r="I64" s="57"/>
      <c r="J64" s="33"/>
      <c r="K64" s="57"/>
      <c r="L64" s="33"/>
      <c r="M64" s="57"/>
      <c r="N64" s="58"/>
    </row>
    <row r="65" spans="1:14" s="1" customFormat="1" ht="18" customHeight="1" x14ac:dyDescent="0.2">
      <c r="A65" s="61"/>
      <c r="B65" s="24">
        <v>9020000</v>
      </c>
      <c r="C65" s="59" t="s">
        <v>69</v>
      </c>
      <c r="D65" s="60" t="s">
        <v>70</v>
      </c>
      <c r="E65" s="13" t="s">
        <v>24</v>
      </c>
      <c r="F65" s="34">
        <v>671.39</v>
      </c>
      <c r="G65" s="13" t="s">
        <v>25</v>
      </c>
      <c r="H65" s="34">
        <v>0</v>
      </c>
      <c r="I65" s="13" t="s">
        <v>26</v>
      </c>
      <c r="J65" s="34">
        <v>0</v>
      </c>
      <c r="K65" s="57"/>
      <c r="L65" s="33"/>
      <c r="M65" s="13" t="s">
        <v>27</v>
      </c>
      <c r="N65" s="35">
        <v>671.39</v>
      </c>
    </row>
    <row r="66" spans="1:14" s="1" customFormat="1" ht="18" customHeight="1" x14ac:dyDescent="0.2">
      <c r="A66" s="31"/>
      <c r="B66" s="31"/>
      <c r="C66" s="32"/>
      <c r="D66" s="33"/>
      <c r="E66" s="13" t="s">
        <v>17</v>
      </c>
      <c r="F66" s="34">
        <v>12000</v>
      </c>
      <c r="G66" s="13" t="s">
        <v>28</v>
      </c>
      <c r="H66" s="34">
        <v>90</v>
      </c>
      <c r="I66" s="13" t="s">
        <v>29</v>
      </c>
      <c r="J66" s="34">
        <v>90</v>
      </c>
      <c r="K66" s="13" t="s">
        <v>17</v>
      </c>
      <c r="L66" s="34">
        <v>-11910</v>
      </c>
      <c r="M66" s="13" t="s">
        <v>30</v>
      </c>
      <c r="N66" s="35">
        <v>0</v>
      </c>
    </row>
    <row r="67" spans="1:14" s="1" customFormat="1" ht="18" customHeight="1" x14ac:dyDescent="0.2">
      <c r="A67" s="31"/>
      <c r="B67" s="31"/>
      <c r="C67" s="32"/>
      <c r="D67" s="33"/>
      <c r="E67" s="13" t="s">
        <v>31</v>
      </c>
      <c r="F67" s="34">
        <v>12671.39</v>
      </c>
      <c r="G67" s="13" t="s">
        <v>32</v>
      </c>
      <c r="H67" s="34">
        <v>90</v>
      </c>
      <c r="I67" s="13" t="s">
        <v>31</v>
      </c>
      <c r="J67" s="34">
        <v>-12581.39</v>
      </c>
      <c r="K67" s="57"/>
      <c r="L67" s="33"/>
      <c r="M67" s="13" t="s">
        <v>32</v>
      </c>
      <c r="N67" s="35">
        <v>671.39</v>
      </c>
    </row>
    <row r="68" spans="1:14" s="1" customFormat="1" ht="18" customHeight="1" x14ac:dyDescent="0.15">
      <c r="A68" s="62">
        <v>9000000</v>
      </c>
      <c r="B68" s="63"/>
      <c r="C68" s="938" t="s">
        <v>71</v>
      </c>
      <c r="D68" s="939" t="s">
        <v>72</v>
      </c>
      <c r="E68" s="42" t="s">
        <v>24</v>
      </c>
      <c r="F68" s="8">
        <v>15447.39</v>
      </c>
      <c r="G68" s="42" t="s">
        <v>25</v>
      </c>
      <c r="H68" s="8">
        <v>14776</v>
      </c>
      <c r="I68" s="42" t="s">
        <v>26</v>
      </c>
      <c r="J68" s="8">
        <v>0</v>
      </c>
      <c r="K68" s="43"/>
      <c r="L68" s="9"/>
      <c r="M68" s="42" t="s">
        <v>27</v>
      </c>
      <c r="N68" s="44">
        <v>671.38999999999942</v>
      </c>
    </row>
    <row r="69" spans="1:14" s="1" customFormat="1" ht="18" customHeight="1" x14ac:dyDescent="0.15">
      <c r="A69" s="63"/>
      <c r="B69" s="63"/>
      <c r="C69" s="938"/>
      <c r="D69" s="939"/>
      <c r="E69" s="46" t="s">
        <v>17</v>
      </c>
      <c r="F69" s="14">
        <v>5366949.3499999996</v>
      </c>
      <c r="G69" s="46" t="s">
        <v>28</v>
      </c>
      <c r="H69" s="14">
        <v>4759848.95</v>
      </c>
      <c r="I69" s="46" t="s">
        <v>29</v>
      </c>
      <c r="J69" s="14">
        <v>4789398.24</v>
      </c>
      <c r="K69" s="46" t="s">
        <v>17</v>
      </c>
      <c r="L69" s="14">
        <v>-577551.1099999994</v>
      </c>
      <c r="M69" s="46" t="s">
        <v>30</v>
      </c>
      <c r="N69" s="47">
        <v>29549.290000000037</v>
      </c>
    </row>
    <row r="70" spans="1:14" s="1" customFormat="1" ht="18" customHeight="1" x14ac:dyDescent="0.15">
      <c r="A70" s="63"/>
      <c r="B70" s="63"/>
      <c r="C70" s="938"/>
      <c r="D70" s="939"/>
      <c r="E70" s="48" t="s">
        <v>31</v>
      </c>
      <c r="F70" s="49">
        <v>5382396.7399999993</v>
      </c>
      <c r="G70" s="48" t="s">
        <v>32</v>
      </c>
      <c r="H70" s="49">
        <v>4774624.95</v>
      </c>
      <c r="I70" s="48" t="s">
        <v>31</v>
      </c>
      <c r="J70" s="49">
        <v>-607771.78999999911</v>
      </c>
      <c r="K70" s="50"/>
      <c r="L70" s="22"/>
      <c r="M70" s="48" t="s">
        <v>32</v>
      </c>
      <c r="N70" s="51">
        <v>30220.680000000037</v>
      </c>
    </row>
    <row r="71" spans="1:14" s="1" customFormat="1" ht="3.75" customHeight="1" x14ac:dyDescent="0.25">
      <c r="A71" s="41"/>
      <c r="B71" s="41"/>
      <c r="C71" s="41"/>
      <c r="D71" s="41"/>
      <c r="E71" s="41"/>
      <c r="F71" s="41"/>
      <c r="G71" s="41"/>
      <c r="H71" s="41"/>
      <c r="I71" s="41"/>
      <c r="J71" s="41"/>
      <c r="K71" s="41"/>
      <c r="L71" s="41"/>
      <c r="M71" s="41"/>
      <c r="N71" s="41"/>
    </row>
    <row r="72" spans="1:14" s="1" customFormat="1" ht="18" customHeight="1" x14ac:dyDescent="0.15">
      <c r="C72" s="5"/>
      <c r="D72" s="6" t="s">
        <v>39</v>
      </c>
      <c r="E72" s="42" t="s">
        <v>24</v>
      </c>
      <c r="F72" s="8">
        <v>75257.95</v>
      </c>
      <c r="G72" s="42" t="s">
        <v>25</v>
      </c>
      <c r="H72" s="8">
        <v>73616.079999999987</v>
      </c>
      <c r="I72" s="42" t="s">
        <v>26</v>
      </c>
      <c r="J72" s="8">
        <v>-249.42</v>
      </c>
      <c r="K72" s="43"/>
      <c r="L72" s="9"/>
      <c r="M72" s="42" t="s">
        <v>27</v>
      </c>
      <c r="N72" s="44">
        <v>1392.4500000000098</v>
      </c>
    </row>
    <row r="73" spans="1:14" s="1" customFormat="1" ht="18" customHeight="1" x14ac:dyDescent="0.15">
      <c r="C73" s="11"/>
      <c r="D73" s="45"/>
      <c r="E73" s="46" t="s">
        <v>17</v>
      </c>
      <c r="F73" s="14">
        <v>29736079.57</v>
      </c>
      <c r="G73" s="46" t="s">
        <v>28</v>
      </c>
      <c r="H73" s="14">
        <v>28997817.200000003</v>
      </c>
      <c r="I73" s="46" t="s">
        <v>29</v>
      </c>
      <c r="J73" s="14">
        <v>29102182.539999999</v>
      </c>
      <c r="K73" s="46" t="s">
        <v>17</v>
      </c>
      <c r="L73" s="14">
        <v>-633897.03000000119</v>
      </c>
      <c r="M73" s="46" t="s">
        <v>30</v>
      </c>
      <c r="N73" s="47">
        <v>104365.33999999613</v>
      </c>
    </row>
    <row r="74" spans="1:14" s="1" customFormat="1" ht="18" customHeight="1" x14ac:dyDescent="0.15">
      <c r="C74" s="18"/>
      <c r="D74" s="22"/>
      <c r="E74" s="48" t="s">
        <v>31</v>
      </c>
      <c r="F74" s="49">
        <v>29811337.52</v>
      </c>
      <c r="G74" s="48" t="s">
        <v>32</v>
      </c>
      <c r="H74" s="49">
        <v>29071433.280000001</v>
      </c>
      <c r="I74" s="48" t="s">
        <v>31</v>
      </c>
      <c r="J74" s="49">
        <v>-739904.23999999836</v>
      </c>
      <c r="K74" s="50"/>
      <c r="L74" s="22"/>
      <c r="M74" s="48" t="s">
        <v>32</v>
      </c>
      <c r="N74" s="51">
        <v>105757.78999999614</v>
      </c>
    </row>
    <row r="75" spans="1:14" s="1" customFormat="1" ht="3.75" customHeight="1" x14ac:dyDescent="0.15"/>
    <row r="76" spans="1:14" s="1" customFormat="1" ht="18" customHeight="1" x14ac:dyDescent="0.15">
      <c r="C76" s="5"/>
      <c r="D76" s="6" t="s">
        <v>40</v>
      </c>
      <c r="E76" s="42" t="s">
        <v>24</v>
      </c>
      <c r="F76" s="8">
        <v>75257.95</v>
      </c>
      <c r="G76" s="42" t="s">
        <v>25</v>
      </c>
      <c r="H76" s="8">
        <v>73616.079999999987</v>
      </c>
      <c r="I76" s="42" t="s">
        <v>26</v>
      </c>
      <c r="J76" s="8">
        <v>-249.42</v>
      </c>
      <c r="K76" s="43"/>
      <c r="L76" s="9"/>
      <c r="M76" s="42" t="s">
        <v>27</v>
      </c>
      <c r="N76" s="44">
        <v>1392.4500000000098</v>
      </c>
    </row>
    <row r="77" spans="1:14" s="1" customFormat="1" ht="18" customHeight="1" x14ac:dyDescent="0.15">
      <c r="C77" s="11"/>
      <c r="D77" s="45"/>
      <c r="E77" s="46" t="s">
        <v>17</v>
      </c>
      <c r="F77" s="14">
        <v>38453159.18</v>
      </c>
      <c r="G77" s="46" t="s">
        <v>28</v>
      </c>
      <c r="H77" s="14">
        <v>28997817.200000003</v>
      </c>
      <c r="I77" s="46" t="s">
        <v>29</v>
      </c>
      <c r="J77" s="14">
        <v>29102182.539999999</v>
      </c>
      <c r="K77" s="46" t="s">
        <v>17</v>
      </c>
      <c r="L77" s="14">
        <v>-633897.03000000119</v>
      </c>
      <c r="M77" s="46" t="s">
        <v>30</v>
      </c>
      <c r="N77" s="47">
        <v>104365.33999999613</v>
      </c>
    </row>
    <row r="78" spans="1:14" s="1" customFormat="1" ht="18" customHeight="1" x14ac:dyDescent="0.15">
      <c r="C78" s="18"/>
      <c r="D78" s="52" t="s">
        <v>73</v>
      </c>
      <c r="E78" s="48" t="s">
        <v>31</v>
      </c>
      <c r="F78" s="49">
        <v>29811337.52</v>
      </c>
      <c r="G78" s="48" t="s">
        <v>32</v>
      </c>
      <c r="H78" s="49">
        <v>29071433.280000001</v>
      </c>
      <c r="I78" s="48" t="s">
        <v>31</v>
      </c>
      <c r="J78" s="49">
        <v>-739904.23999999836</v>
      </c>
      <c r="K78" s="50"/>
      <c r="L78" s="22"/>
      <c r="M78" s="48" t="s">
        <v>32</v>
      </c>
      <c r="N78" s="51">
        <v>105757.78999999614</v>
      </c>
    </row>
  </sheetData>
  <mergeCells count="30">
    <mergeCell ref="D59:N59"/>
    <mergeCell ref="C68:C70"/>
    <mergeCell ref="D68:D70"/>
    <mergeCell ref="D25:N25"/>
    <mergeCell ref="C42:C44"/>
    <mergeCell ref="D42:D44"/>
    <mergeCell ref="D46:N46"/>
    <mergeCell ref="C55:C57"/>
    <mergeCell ref="D55:D57"/>
    <mergeCell ref="K5:L5"/>
    <mergeCell ref="M5:N5"/>
    <mergeCell ref="D12:N12"/>
    <mergeCell ref="C21:C23"/>
    <mergeCell ref="D21:D23"/>
    <mergeCell ref="A1:M1"/>
    <mergeCell ref="C3:C5"/>
    <mergeCell ref="D3:D5"/>
    <mergeCell ref="E3:F3"/>
    <mergeCell ref="G3:H3"/>
    <mergeCell ref="I3:J3"/>
    <mergeCell ref="K3:L3"/>
    <mergeCell ref="M3:N3"/>
    <mergeCell ref="E4:F4"/>
    <mergeCell ref="G4:H4"/>
    <mergeCell ref="I4:J4"/>
    <mergeCell ref="K4:L4"/>
    <mergeCell ref="M4:N4"/>
    <mergeCell ref="E5:F5"/>
    <mergeCell ref="G5:H5"/>
    <mergeCell ref="I5:J5"/>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V50"/>
  <sheetViews>
    <sheetView view="pageBreakPreview" zoomScale="40" zoomScaleNormal="80" zoomScaleSheetLayoutView="40" workbookViewId="0">
      <selection activeCell="P23" sqref="P23"/>
    </sheetView>
  </sheetViews>
  <sheetFormatPr defaultRowHeight="21" x14ac:dyDescent="0.4"/>
  <cols>
    <col min="1" max="1" width="1.33203125" style="381" customWidth="1"/>
    <col min="2" max="2" width="12.44140625" style="381" customWidth="1"/>
    <col min="3" max="3" width="64.6640625" style="381" customWidth="1"/>
    <col min="4" max="4" width="14.109375" style="381" customWidth="1"/>
    <col min="5" max="5" width="68.44140625" style="381" customWidth="1"/>
    <col min="6" max="6" width="29" style="381" customWidth="1"/>
    <col min="7" max="8" width="29.5546875" style="381" customWidth="1"/>
    <col min="9" max="9" width="33.109375" style="381" customWidth="1"/>
    <col min="10" max="10" width="34.6640625" style="381" customWidth="1"/>
    <col min="11" max="11" width="41.44140625" style="381" customWidth="1"/>
    <col min="12" max="12" width="38.33203125" style="381" customWidth="1"/>
    <col min="13" max="13" width="29.88671875" style="381" customWidth="1"/>
    <col min="14" max="14" width="33" style="381" customWidth="1"/>
    <col min="15" max="15" width="36" style="381" customWidth="1"/>
    <col min="16" max="256" width="9.109375" style="381"/>
    <col min="257" max="257" width="1.33203125" style="381" customWidth="1"/>
    <col min="258" max="258" width="12.44140625" style="381" customWidth="1"/>
    <col min="259" max="259" width="64.6640625" style="381" customWidth="1"/>
    <col min="260" max="260" width="14.109375" style="381" customWidth="1"/>
    <col min="261" max="261" width="68.44140625" style="381" customWidth="1"/>
    <col min="262" max="262" width="29" style="381" customWidth="1"/>
    <col min="263" max="264" width="29.5546875" style="381" customWidth="1"/>
    <col min="265" max="265" width="33.109375" style="381" customWidth="1"/>
    <col min="266" max="266" width="34.6640625" style="381" customWidth="1"/>
    <col min="267" max="267" width="41.44140625" style="381" customWidth="1"/>
    <col min="268" max="268" width="38.33203125" style="381" customWidth="1"/>
    <col min="269" max="269" width="29.88671875" style="381" customWidth="1"/>
    <col min="270" max="270" width="33" style="381" customWidth="1"/>
    <col min="271" max="271" width="36" style="381" customWidth="1"/>
    <col min="272" max="512" width="9.109375" style="381"/>
    <col min="513" max="513" width="1.33203125" style="381" customWidth="1"/>
    <col min="514" max="514" width="12.44140625" style="381" customWidth="1"/>
    <col min="515" max="515" width="64.6640625" style="381" customWidth="1"/>
    <col min="516" max="516" width="14.109375" style="381" customWidth="1"/>
    <col min="517" max="517" width="68.44140625" style="381" customWidth="1"/>
    <col min="518" max="518" width="29" style="381" customWidth="1"/>
    <col min="519" max="520" width="29.5546875" style="381" customWidth="1"/>
    <col min="521" max="521" width="33.109375" style="381" customWidth="1"/>
    <col min="522" max="522" width="34.6640625" style="381" customWidth="1"/>
    <col min="523" max="523" width="41.44140625" style="381" customWidth="1"/>
    <col min="524" max="524" width="38.33203125" style="381" customWidth="1"/>
    <col min="525" max="525" width="29.88671875" style="381" customWidth="1"/>
    <col min="526" max="526" width="33" style="381" customWidth="1"/>
    <col min="527" max="527" width="36" style="381" customWidth="1"/>
    <col min="528" max="768" width="9.109375" style="381"/>
    <col min="769" max="769" width="1.33203125" style="381" customWidth="1"/>
    <col min="770" max="770" width="12.44140625" style="381" customWidth="1"/>
    <col min="771" max="771" width="64.6640625" style="381" customWidth="1"/>
    <col min="772" max="772" width="14.109375" style="381" customWidth="1"/>
    <col min="773" max="773" width="68.44140625" style="381" customWidth="1"/>
    <col min="774" max="774" width="29" style="381" customWidth="1"/>
    <col min="775" max="776" width="29.5546875" style="381" customWidth="1"/>
    <col min="777" max="777" width="33.109375" style="381" customWidth="1"/>
    <col min="778" max="778" width="34.6640625" style="381" customWidth="1"/>
    <col min="779" max="779" width="41.44140625" style="381" customWidth="1"/>
    <col min="780" max="780" width="38.33203125" style="381" customWidth="1"/>
    <col min="781" max="781" width="29.88671875" style="381" customWidth="1"/>
    <col min="782" max="782" width="33" style="381" customWidth="1"/>
    <col min="783" max="783" width="36" style="381" customWidth="1"/>
    <col min="784" max="1024" width="9.109375" style="381"/>
    <col min="1025" max="1025" width="1.33203125" style="381" customWidth="1"/>
    <col min="1026" max="1026" width="12.44140625" style="381" customWidth="1"/>
    <col min="1027" max="1027" width="64.6640625" style="381" customWidth="1"/>
    <col min="1028" max="1028" width="14.109375" style="381" customWidth="1"/>
    <col min="1029" max="1029" width="68.44140625" style="381" customWidth="1"/>
    <col min="1030" max="1030" width="29" style="381" customWidth="1"/>
    <col min="1031" max="1032" width="29.5546875" style="381" customWidth="1"/>
    <col min="1033" max="1033" width="33.109375" style="381" customWidth="1"/>
    <col min="1034" max="1034" width="34.6640625" style="381" customWidth="1"/>
    <col min="1035" max="1035" width="41.44140625" style="381" customWidth="1"/>
    <col min="1036" max="1036" width="38.33203125" style="381" customWidth="1"/>
    <col min="1037" max="1037" width="29.88671875" style="381" customWidth="1"/>
    <col min="1038" max="1038" width="33" style="381" customWidth="1"/>
    <col min="1039" max="1039" width="36" style="381" customWidth="1"/>
    <col min="1040" max="1280" width="9.109375" style="381"/>
    <col min="1281" max="1281" width="1.33203125" style="381" customWidth="1"/>
    <col min="1282" max="1282" width="12.44140625" style="381" customWidth="1"/>
    <col min="1283" max="1283" width="64.6640625" style="381" customWidth="1"/>
    <col min="1284" max="1284" width="14.109375" style="381" customWidth="1"/>
    <col min="1285" max="1285" width="68.44140625" style="381" customWidth="1"/>
    <col min="1286" max="1286" width="29" style="381" customWidth="1"/>
    <col min="1287" max="1288" width="29.5546875" style="381" customWidth="1"/>
    <col min="1289" max="1289" width="33.109375" style="381" customWidth="1"/>
    <col min="1290" max="1290" width="34.6640625" style="381" customWidth="1"/>
    <col min="1291" max="1291" width="41.44140625" style="381" customWidth="1"/>
    <col min="1292" max="1292" width="38.33203125" style="381" customWidth="1"/>
    <col min="1293" max="1293" width="29.88671875" style="381" customWidth="1"/>
    <col min="1294" max="1294" width="33" style="381" customWidth="1"/>
    <col min="1295" max="1295" width="36" style="381" customWidth="1"/>
    <col min="1296" max="1536" width="9.109375" style="381"/>
    <col min="1537" max="1537" width="1.33203125" style="381" customWidth="1"/>
    <col min="1538" max="1538" width="12.44140625" style="381" customWidth="1"/>
    <col min="1539" max="1539" width="64.6640625" style="381" customWidth="1"/>
    <col min="1540" max="1540" width="14.109375" style="381" customWidth="1"/>
    <col min="1541" max="1541" width="68.44140625" style="381" customWidth="1"/>
    <col min="1542" max="1542" width="29" style="381" customWidth="1"/>
    <col min="1543" max="1544" width="29.5546875" style="381" customWidth="1"/>
    <col min="1545" max="1545" width="33.109375" style="381" customWidth="1"/>
    <col min="1546" max="1546" width="34.6640625" style="381" customWidth="1"/>
    <col min="1547" max="1547" width="41.44140625" style="381" customWidth="1"/>
    <col min="1548" max="1548" width="38.33203125" style="381" customWidth="1"/>
    <col min="1549" max="1549" width="29.88671875" style="381" customWidth="1"/>
    <col min="1550" max="1550" width="33" style="381" customWidth="1"/>
    <col min="1551" max="1551" width="36" style="381" customWidth="1"/>
    <col min="1552" max="1792" width="9.109375" style="381"/>
    <col min="1793" max="1793" width="1.33203125" style="381" customWidth="1"/>
    <col min="1794" max="1794" width="12.44140625" style="381" customWidth="1"/>
    <col min="1795" max="1795" width="64.6640625" style="381" customWidth="1"/>
    <col min="1796" max="1796" width="14.109375" style="381" customWidth="1"/>
    <col min="1797" max="1797" width="68.44140625" style="381" customWidth="1"/>
    <col min="1798" max="1798" width="29" style="381" customWidth="1"/>
    <col min="1799" max="1800" width="29.5546875" style="381" customWidth="1"/>
    <col min="1801" max="1801" width="33.109375" style="381" customWidth="1"/>
    <col min="1802" max="1802" width="34.6640625" style="381" customWidth="1"/>
    <col min="1803" max="1803" width="41.44140625" style="381" customWidth="1"/>
    <col min="1804" max="1804" width="38.33203125" style="381" customWidth="1"/>
    <col min="1805" max="1805" width="29.88671875" style="381" customWidth="1"/>
    <col min="1806" max="1806" width="33" style="381" customWidth="1"/>
    <col min="1807" max="1807" width="36" style="381" customWidth="1"/>
    <col min="1808" max="2048" width="9.109375" style="381"/>
    <col min="2049" max="2049" width="1.33203125" style="381" customWidth="1"/>
    <col min="2050" max="2050" width="12.44140625" style="381" customWidth="1"/>
    <col min="2051" max="2051" width="64.6640625" style="381" customWidth="1"/>
    <col min="2052" max="2052" width="14.109375" style="381" customWidth="1"/>
    <col min="2053" max="2053" width="68.44140625" style="381" customWidth="1"/>
    <col min="2054" max="2054" width="29" style="381" customWidth="1"/>
    <col min="2055" max="2056" width="29.5546875" style="381" customWidth="1"/>
    <col min="2057" max="2057" width="33.109375" style="381" customWidth="1"/>
    <col min="2058" max="2058" width="34.6640625" style="381" customWidth="1"/>
    <col min="2059" max="2059" width="41.44140625" style="381" customWidth="1"/>
    <col min="2060" max="2060" width="38.33203125" style="381" customWidth="1"/>
    <col min="2061" max="2061" width="29.88671875" style="381" customWidth="1"/>
    <col min="2062" max="2062" width="33" style="381" customWidth="1"/>
    <col min="2063" max="2063" width="36" style="381" customWidth="1"/>
    <col min="2064" max="2304" width="9.109375" style="381"/>
    <col min="2305" max="2305" width="1.33203125" style="381" customWidth="1"/>
    <col min="2306" max="2306" width="12.44140625" style="381" customWidth="1"/>
    <col min="2307" max="2307" width="64.6640625" style="381" customWidth="1"/>
    <col min="2308" max="2308" width="14.109375" style="381" customWidth="1"/>
    <col min="2309" max="2309" width="68.44140625" style="381" customWidth="1"/>
    <col min="2310" max="2310" width="29" style="381" customWidth="1"/>
    <col min="2311" max="2312" width="29.5546875" style="381" customWidth="1"/>
    <col min="2313" max="2313" width="33.109375" style="381" customWidth="1"/>
    <col min="2314" max="2314" width="34.6640625" style="381" customWidth="1"/>
    <col min="2315" max="2315" width="41.44140625" style="381" customWidth="1"/>
    <col min="2316" max="2316" width="38.33203125" style="381" customWidth="1"/>
    <col min="2317" max="2317" width="29.88671875" style="381" customWidth="1"/>
    <col min="2318" max="2318" width="33" style="381" customWidth="1"/>
    <col min="2319" max="2319" width="36" style="381" customWidth="1"/>
    <col min="2320" max="2560" width="9.109375" style="381"/>
    <col min="2561" max="2561" width="1.33203125" style="381" customWidth="1"/>
    <col min="2562" max="2562" width="12.44140625" style="381" customWidth="1"/>
    <col min="2563" max="2563" width="64.6640625" style="381" customWidth="1"/>
    <col min="2564" max="2564" width="14.109375" style="381" customWidth="1"/>
    <col min="2565" max="2565" width="68.44140625" style="381" customWidth="1"/>
    <col min="2566" max="2566" width="29" style="381" customWidth="1"/>
    <col min="2567" max="2568" width="29.5546875" style="381" customWidth="1"/>
    <col min="2569" max="2569" width="33.109375" style="381" customWidth="1"/>
    <col min="2570" max="2570" width="34.6640625" style="381" customWidth="1"/>
    <col min="2571" max="2571" width="41.44140625" style="381" customWidth="1"/>
    <col min="2572" max="2572" width="38.33203125" style="381" customWidth="1"/>
    <col min="2573" max="2573" width="29.88671875" style="381" customWidth="1"/>
    <col min="2574" max="2574" width="33" style="381" customWidth="1"/>
    <col min="2575" max="2575" width="36" style="381" customWidth="1"/>
    <col min="2576" max="2816" width="9.109375" style="381"/>
    <col min="2817" max="2817" width="1.33203125" style="381" customWidth="1"/>
    <col min="2818" max="2818" width="12.44140625" style="381" customWidth="1"/>
    <col min="2819" max="2819" width="64.6640625" style="381" customWidth="1"/>
    <col min="2820" max="2820" width="14.109375" style="381" customWidth="1"/>
    <col min="2821" max="2821" width="68.44140625" style="381" customWidth="1"/>
    <col min="2822" max="2822" width="29" style="381" customWidth="1"/>
    <col min="2823" max="2824" width="29.5546875" style="381" customWidth="1"/>
    <col min="2825" max="2825" width="33.109375" style="381" customWidth="1"/>
    <col min="2826" max="2826" width="34.6640625" style="381" customWidth="1"/>
    <col min="2827" max="2827" width="41.44140625" style="381" customWidth="1"/>
    <col min="2828" max="2828" width="38.33203125" style="381" customWidth="1"/>
    <col min="2829" max="2829" width="29.88671875" style="381" customWidth="1"/>
    <col min="2830" max="2830" width="33" style="381" customWidth="1"/>
    <col min="2831" max="2831" width="36" style="381" customWidth="1"/>
    <col min="2832" max="3072" width="9.109375" style="381"/>
    <col min="3073" max="3073" width="1.33203125" style="381" customWidth="1"/>
    <col min="3074" max="3074" width="12.44140625" style="381" customWidth="1"/>
    <col min="3075" max="3075" width="64.6640625" style="381" customWidth="1"/>
    <col min="3076" max="3076" width="14.109375" style="381" customWidth="1"/>
    <col min="3077" max="3077" width="68.44140625" style="381" customWidth="1"/>
    <col min="3078" max="3078" width="29" style="381" customWidth="1"/>
    <col min="3079" max="3080" width="29.5546875" style="381" customWidth="1"/>
    <col min="3081" max="3081" width="33.109375" style="381" customWidth="1"/>
    <col min="3082" max="3082" width="34.6640625" style="381" customWidth="1"/>
    <col min="3083" max="3083" width="41.44140625" style="381" customWidth="1"/>
    <col min="3084" max="3084" width="38.33203125" style="381" customWidth="1"/>
    <col min="3085" max="3085" width="29.88671875" style="381" customWidth="1"/>
    <col min="3086" max="3086" width="33" style="381" customWidth="1"/>
    <col min="3087" max="3087" width="36" style="381" customWidth="1"/>
    <col min="3088" max="3328" width="9.109375" style="381"/>
    <col min="3329" max="3329" width="1.33203125" style="381" customWidth="1"/>
    <col min="3330" max="3330" width="12.44140625" style="381" customWidth="1"/>
    <col min="3331" max="3331" width="64.6640625" style="381" customWidth="1"/>
    <col min="3332" max="3332" width="14.109375" style="381" customWidth="1"/>
    <col min="3333" max="3333" width="68.44140625" style="381" customWidth="1"/>
    <col min="3334" max="3334" width="29" style="381" customWidth="1"/>
    <col min="3335" max="3336" width="29.5546875" style="381" customWidth="1"/>
    <col min="3337" max="3337" width="33.109375" style="381" customWidth="1"/>
    <col min="3338" max="3338" width="34.6640625" style="381" customWidth="1"/>
    <col min="3339" max="3339" width="41.44140625" style="381" customWidth="1"/>
    <col min="3340" max="3340" width="38.33203125" style="381" customWidth="1"/>
    <col min="3341" max="3341" width="29.88671875" style="381" customWidth="1"/>
    <col min="3342" max="3342" width="33" style="381" customWidth="1"/>
    <col min="3343" max="3343" width="36" style="381" customWidth="1"/>
    <col min="3344" max="3584" width="9.109375" style="381"/>
    <col min="3585" max="3585" width="1.33203125" style="381" customWidth="1"/>
    <col min="3586" max="3586" width="12.44140625" style="381" customWidth="1"/>
    <col min="3587" max="3587" width="64.6640625" style="381" customWidth="1"/>
    <col min="3588" max="3588" width="14.109375" style="381" customWidth="1"/>
    <col min="3589" max="3589" width="68.44140625" style="381" customWidth="1"/>
    <col min="3590" max="3590" width="29" style="381" customWidth="1"/>
    <col min="3591" max="3592" width="29.5546875" style="381" customWidth="1"/>
    <col min="3593" max="3593" width="33.109375" style="381" customWidth="1"/>
    <col min="3594" max="3594" width="34.6640625" style="381" customWidth="1"/>
    <col min="3595" max="3595" width="41.44140625" style="381" customWidth="1"/>
    <col min="3596" max="3596" width="38.33203125" style="381" customWidth="1"/>
    <col min="3597" max="3597" width="29.88671875" style="381" customWidth="1"/>
    <col min="3598" max="3598" width="33" style="381" customWidth="1"/>
    <col min="3599" max="3599" width="36" style="381" customWidth="1"/>
    <col min="3600" max="3840" width="9.109375" style="381"/>
    <col min="3841" max="3841" width="1.33203125" style="381" customWidth="1"/>
    <col min="3842" max="3842" width="12.44140625" style="381" customWidth="1"/>
    <col min="3843" max="3843" width="64.6640625" style="381" customWidth="1"/>
    <col min="3844" max="3844" width="14.109375" style="381" customWidth="1"/>
    <col min="3845" max="3845" width="68.44140625" style="381" customWidth="1"/>
    <col min="3846" max="3846" width="29" style="381" customWidth="1"/>
    <col min="3847" max="3848" width="29.5546875" style="381" customWidth="1"/>
    <col min="3849" max="3849" width="33.109375" style="381" customWidth="1"/>
    <col min="3850" max="3850" width="34.6640625" style="381" customWidth="1"/>
    <col min="3851" max="3851" width="41.44140625" style="381" customWidth="1"/>
    <col min="3852" max="3852" width="38.33203125" style="381" customWidth="1"/>
    <col min="3853" max="3853" width="29.88671875" style="381" customWidth="1"/>
    <col min="3854" max="3854" width="33" style="381" customWidth="1"/>
    <col min="3855" max="3855" width="36" style="381" customWidth="1"/>
    <col min="3856" max="4096" width="9.109375" style="381"/>
    <col min="4097" max="4097" width="1.33203125" style="381" customWidth="1"/>
    <col min="4098" max="4098" width="12.44140625" style="381" customWidth="1"/>
    <col min="4099" max="4099" width="64.6640625" style="381" customWidth="1"/>
    <col min="4100" max="4100" width="14.109375" style="381" customWidth="1"/>
    <col min="4101" max="4101" width="68.44140625" style="381" customWidth="1"/>
    <col min="4102" max="4102" width="29" style="381" customWidth="1"/>
    <col min="4103" max="4104" width="29.5546875" style="381" customWidth="1"/>
    <col min="4105" max="4105" width="33.109375" style="381" customWidth="1"/>
    <col min="4106" max="4106" width="34.6640625" style="381" customWidth="1"/>
    <col min="4107" max="4107" width="41.44140625" style="381" customWidth="1"/>
    <col min="4108" max="4108" width="38.33203125" style="381" customWidth="1"/>
    <col min="4109" max="4109" width="29.88671875" style="381" customWidth="1"/>
    <col min="4110" max="4110" width="33" style="381" customWidth="1"/>
    <col min="4111" max="4111" width="36" style="381" customWidth="1"/>
    <col min="4112" max="4352" width="9.109375" style="381"/>
    <col min="4353" max="4353" width="1.33203125" style="381" customWidth="1"/>
    <col min="4354" max="4354" width="12.44140625" style="381" customWidth="1"/>
    <col min="4355" max="4355" width="64.6640625" style="381" customWidth="1"/>
    <col min="4356" max="4356" width="14.109375" style="381" customWidth="1"/>
    <col min="4357" max="4357" width="68.44140625" style="381" customWidth="1"/>
    <col min="4358" max="4358" width="29" style="381" customWidth="1"/>
    <col min="4359" max="4360" width="29.5546875" style="381" customWidth="1"/>
    <col min="4361" max="4361" width="33.109375" style="381" customWidth="1"/>
    <col min="4362" max="4362" width="34.6640625" style="381" customWidth="1"/>
    <col min="4363" max="4363" width="41.44140625" style="381" customWidth="1"/>
    <col min="4364" max="4364" width="38.33203125" style="381" customWidth="1"/>
    <col min="4365" max="4365" width="29.88671875" style="381" customWidth="1"/>
    <col min="4366" max="4366" width="33" style="381" customWidth="1"/>
    <col min="4367" max="4367" width="36" style="381" customWidth="1"/>
    <col min="4368" max="4608" width="9.109375" style="381"/>
    <col min="4609" max="4609" width="1.33203125" style="381" customWidth="1"/>
    <col min="4610" max="4610" width="12.44140625" style="381" customWidth="1"/>
    <col min="4611" max="4611" width="64.6640625" style="381" customWidth="1"/>
    <col min="4612" max="4612" width="14.109375" style="381" customWidth="1"/>
    <col min="4613" max="4613" width="68.44140625" style="381" customWidth="1"/>
    <col min="4614" max="4614" width="29" style="381" customWidth="1"/>
    <col min="4615" max="4616" width="29.5546875" style="381" customWidth="1"/>
    <col min="4617" max="4617" width="33.109375" style="381" customWidth="1"/>
    <col min="4618" max="4618" width="34.6640625" style="381" customWidth="1"/>
    <col min="4619" max="4619" width="41.44140625" style="381" customWidth="1"/>
    <col min="4620" max="4620" width="38.33203125" style="381" customWidth="1"/>
    <col min="4621" max="4621" width="29.88671875" style="381" customWidth="1"/>
    <col min="4622" max="4622" width="33" style="381" customWidth="1"/>
    <col min="4623" max="4623" width="36" style="381" customWidth="1"/>
    <col min="4624" max="4864" width="9.109375" style="381"/>
    <col min="4865" max="4865" width="1.33203125" style="381" customWidth="1"/>
    <col min="4866" max="4866" width="12.44140625" style="381" customWidth="1"/>
    <col min="4867" max="4867" width="64.6640625" style="381" customWidth="1"/>
    <col min="4868" max="4868" width="14.109375" style="381" customWidth="1"/>
    <col min="4869" max="4869" width="68.44140625" style="381" customWidth="1"/>
    <col min="4870" max="4870" width="29" style="381" customWidth="1"/>
    <col min="4871" max="4872" width="29.5546875" style="381" customWidth="1"/>
    <col min="4873" max="4873" width="33.109375" style="381" customWidth="1"/>
    <col min="4874" max="4874" width="34.6640625" style="381" customWidth="1"/>
    <col min="4875" max="4875" width="41.44140625" style="381" customWidth="1"/>
    <col min="4876" max="4876" width="38.33203125" style="381" customWidth="1"/>
    <col min="4877" max="4877" width="29.88671875" style="381" customWidth="1"/>
    <col min="4878" max="4878" width="33" style="381" customWidth="1"/>
    <col min="4879" max="4879" width="36" style="381" customWidth="1"/>
    <col min="4880" max="5120" width="9.109375" style="381"/>
    <col min="5121" max="5121" width="1.33203125" style="381" customWidth="1"/>
    <col min="5122" max="5122" width="12.44140625" style="381" customWidth="1"/>
    <col min="5123" max="5123" width="64.6640625" style="381" customWidth="1"/>
    <col min="5124" max="5124" width="14.109375" style="381" customWidth="1"/>
    <col min="5125" max="5125" width="68.44140625" style="381" customWidth="1"/>
    <col min="5126" max="5126" width="29" style="381" customWidth="1"/>
    <col min="5127" max="5128" width="29.5546875" style="381" customWidth="1"/>
    <col min="5129" max="5129" width="33.109375" style="381" customWidth="1"/>
    <col min="5130" max="5130" width="34.6640625" style="381" customWidth="1"/>
    <col min="5131" max="5131" width="41.44140625" style="381" customWidth="1"/>
    <col min="5132" max="5132" width="38.33203125" style="381" customWidth="1"/>
    <col min="5133" max="5133" width="29.88671875" style="381" customWidth="1"/>
    <col min="5134" max="5134" width="33" style="381" customWidth="1"/>
    <col min="5135" max="5135" width="36" style="381" customWidth="1"/>
    <col min="5136" max="5376" width="9.109375" style="381"/>
    <col min="5377" max="5377" width="1.33203125" style="381" customWidth="1"/>
    <col min="5378" max="5378" width="12.44140625" style="381" customWidth="1"/>
    <col min="5379" max="5379" width="64.6640625" style="381" customWidth="1"/>
    <col min="5380" max="5380" width="14.109375" style="381" customWidth="1"/>
    <col min="5381" max="5381" width="68.44140625" style="381" customWidth="1"/>
    <col min="5382" max="5382" width="29" style="381" customWidth="1"/>
    <col min="5383" max="5384" width="29.5546875" style="381" customWidth="1"/>
    <col min="5385" max="5385" width="33.109375" style="381" customWidth="1"/>
    <col min="5386" max="5386" width="34.6640625" style="381" customWidth="1"/>
    <col min="5387" max="5387" width="41.44140625" style="381" customWidth="1"/>
    <col min="5388" max="5388" width="38.33203125" style="381" customWidth="1"/>
    <col min="5389" max="5389" width="29.88671875" style="381" customWidth="1"/>
    <col min="5390" max="5390" width="33" style="381" customWidth="1"/>
    <col min="5391" max="5391" width="36" style="381" customWidth="1"/>
    <col min="5392" max="5632" width="9.109375" style="381"/>
    <col min="5633" max="5633" width="1.33203125" style="381" customWidth="1"/>
    <col min="5634" max="5634" width="12.44140625" style="381" customWidth="1"/>
    <col min="5635" max="5635" width="64.6640625" style="381" customWidth="1"/>
    <col min="5636" max="5636" width="14.109375" style="381" customWidth="1"/>
    <col min="5637" max="5637" width="68.44140625" style="381" customWidth="1"/>
    <col min="5638" max="5638" width="29" style="381" customWidth="1"/>
    <col min="5639" max="5640" width="29.5546875" style="381" customWidth="1"/>
    <col min="5641" max="5641" width="33.109375" style="381" customWidth="1"/>
    <col min="5642" max="5642" width="34.6640625" style="381" customWidth="1"/>
    <col min="5643" max="5643" width="41.44140625" style="381" customWidth="1"/>
    <col min="5644" max="5644" width="38.33203125" style="381" customWidth="1"/>
    <col min="5645" max="5645" width="29.88671875" style="381" customWidth="1"/>
    <col min="5646" max="5646" width="33" style="381" customWidth="1"/>
    <col min="5647" max="5647" width="36" style="381" customWidth="1"/>
    <col min="5648" max="5888" width="9.109375" style="381"/>
    <col min="5889" max="5889" width="1.33203125" style="381" customWidth="1"/>
    <col min="5890" max="5890" width="12.44140625" style="381" customWidth="1"/>
    <col min="5891" max="5891" width="64.6640625" style="381" customWidth="1"/>
    <col min="5892" max="5892" width="14.109375" style="381" customWidth="1"/>
    <col min="5893" max="5893" width="68.44140625" style="381" customWidth="1"/>
    <col min="5894" max="5894" width="29" style="381" customWidth="1"/>
    <col min="5895" max="5896" width="29.5546875" style="381" customWidth="1"/>
    <col min="5897" max="5897" width="33.109375" style="381" customWidth="1"/>
    <col min="5898" max="5898" width="34.6640625" style="381" customWidth="1"/>
    <col min="5899" max="5899" width="41.44140625" style="381" customWidth="1"/>
    <col min="5900" max="5900" width="38.33203125" style="381" customWidth="1"/>
    <col min="5901" max="5901" width="29.88671875" style="381" customWidth="1"/>
    <col min="5902" max="5902" width="33" style="381" customWidth="1"/>
    <col min="5903" max="5903" width="36" style="381" customWidth="1"/>
    <col min="5904" max="6144" width="9.109375" style="381"/>
    <col min="6145" max="6145" width="1.33203125" style="381" customWidth="1"/>
    <col min="6146" max="6146" width="12.44140625" style="381" customWidth="1"/>
    <col min="6147" max="6147" width="64.6640625" style="381" customWidth="1"/>
    <col min="6148" max="6148" width="14.109375" style="381" customWidth="1"/>
    <col min="6149" max="6149" width="68.44140625" style="381" customWidth="1"/>
    <col min="6150" max="6150" width="29" style="381" customWidth="1"/>
    <col min="6151" max="6152" width="29.5546875" style="381" customWidth="1"/>
    <col min="6153" max="6153" width="33.109375" style="381" customWidth="1"/>
    <col min="6154" max="6154" width="34.6640625" style="381" customWidth="1"/>
    <col min="6155" max="6155" width="41.44140625" style="381" customWidth="1"/>
    <col min="6156" max="6156" width="38.33203125" style="381" customWidth="1"/>
    <col min="6157" max="6157" width="29.88671875" style="381" customWidth="1"/>
    <col min="6158" max="6158" width="33" style="381" customWidth="1"/>
    <col min="6159" max="6159" width="36" style="381" customWidth="1"/>
    <col min="6160" max="6400" width="9.109375" style="381"/>
    <col min="6401" max="6401" width="1.33203125" style="381" customWidth="1"/>
    <col min="6402" max="6402" width="12.44140625" style="381" customWidth="1"/>
    <col min="6403" max="6403" width="64.6640625" style="381" customWidth="1"/>
    <col min="6404" max="6404" width="14.109375" style="381" customWidth="1"/>
    <col min="6405" max="6405" width="68.44140625" style="381" customWidth="1"/>
    <col min="6406" max="6406" width="29" style="381" customWidth="1"/>
    <col min="6407" max="6408" width="29.5546875" style="381" customWidth="1"/>
    <col min="6409" max="6409" width="33.109375" style="381" customWidth="1"/>
    <col min="6410" max="6410" width="34.6640625" style="381" customWidth="1"/>
    <col min="6411" max="6411" width="41.44140625" style="381" customWidth="1"/>
    <col min="6412" max="6412" width="38.33203125" style="381" customWidth="1"/>
    <col min="6413" max="6413" width="29.88671875" style="381" customWidth="1"/>
    <col min="6414" max="6414" width="33" style="381" customWidth="1"/>
    <col min="6415" max="6415" width="36" style="381" customWidth="1"/>
    <col min="6416" max="6656" width="9.109375" style="381"/>
    <col min="6657" max="6657" width="1.33203125" style="381" customWidth="1"/>
    <col min="6658" max="6658" width="12.44140625" style="381" customWidth="1"/>
    <col min="6659" max="6659" width="64.6640625" style="381" customWidth="1"/>
    <col min="6660" max="6660" width="14.109375" style="381" customWidth="1"/>
    <col min="6661" max="6661" width="68.44140625" style="381" customWidth="1"/>
    <col min="6662" max="6662" width="29" style="381" customWidth="1"/>
    <col min="6663" max="6664" width="29.5546875" style="381" customWidth="1"/>
    <col min="6665" max="6665" width="33.109375" style="381" customWidth="1"/>
    <col min="6666" max="6666" width="34.6640625" style="381" customWidth="1"/>
    <col min="6667" max="6667" width="41.44140625" style="381" customWidth="1"/>
    <col min="6668" max="6668" width="38.33203125" style="381" customWidth="1"/>
    <col min="6669" max="6669" width="29.88671875" style="381" customWidth="1"/>
    <col min="6670" max="6670" width="33" style="381" customWidth="1"/>
    <col min="6671" max="6671" width="36" style="381" customWidth="1"/>
    <col min="6672" max="6912" width="9.109375" style="381"/>
    <col min="6913" max="6913" width="1.33203125" style="381" customWidth="1"/>
    <col min="6914" max="6914" width="12.44140625" style="381" customWidth="1"/>
    <col min="6915" max="6915" width="64.6640625" style="381" customWidth="1"/>
    <col min="6916" max="6916" width="14.109375" style="381" customWidth="1"/>
    <col min="6917" max="6917" width="68.44140625" style="381" customWidth="1"/>
    <col min="6918" max="6918" width="29" style="381" customWidth="1"/>
    <col min="6919" max="6920" width="29.5546875" style="381" customWidth="1"/>
    <col min="6921" max="6921" width="33.109375" style="381" customWidth="1"/>
    <col min="6922" max="6922" width="34.6640625" style="381" customWidth="1"/>
    <col min="6923" max="6923" width="41.44140625" style="381" customWidth="1"/>
    <col min="6924" max="6924" width="38.33203125" style="381" customWidth="1"/>
    <col min="6925" max="6925" width="29.88671875" style="381" customWidth="1"/>
    <col min="6926" max="6926" width="33" style="381" customWidth="1"/>
    <col min="6927" max="6927" width="36" style="381" customWidth="1"/>
    <col min="6928" max="7168" width="9.109375" style="381"/>
    <col min="7169" max="7169" width="1.33203125" style="381" customWidth="1"/>
    <col min="7170" max="7170" width="12.44140625" style="381" customWidth="1"/>
    <col min="7171" max="7171" width="64.6640625" style="381" customWidth="1"/>
    <col min="7172" max="7172" width="14.109375" style="381" customWidth="1"/>
    <col min="7173" max="7173" width="68.44140625" style="381" customWidth="1"/>
    <col min="7174" max="7174" width="29" style="381" customWidth="1"/>
    <col min="7175" max="7176" width="29.5546875" style="381" customWidth="1"/>
    <col min="7177" max="7177" width="33.109375" style="381" customWidth="1"/>
    <col min="7178" max="7178" width="34.6640625" style="381" customWidth="1"/>
    <col min="7179" max="7179" width="41.44140625" style="381" customWidth="1"/>
    <col min="7180" max="7180" width="38.33203125" style="381" customWidth="1"/>
    <col min="7181" max="7181" width="29.88671875" style="381" customWidth="1"/>
    <col min="7182" max="7182" width="33" style="381" customWidth="1"/>
    <col min="7183" max="7183" width="36" style="381" customWidth="1"/>
    <col min="7184" max="7424" width="9.109375" style="381"/>
    <col min="7425" max="7425" width="1.33203125" style="381" customWidth="1"/>
    <col min="7426" max="7426" width="12.44140625" style="381" customWidth="1"/>
    <col min="7427" max="7427" width="64.6640625" style="381" customWidth="1"/>
    <col min="7428" max="7428" width="14.109375" style="381" customWidth="1"/>
    <col min="7429" max="7429" width="68.44140625" style="381" customWidth="1"/>
    <col min="7430" max="7430" width="29" style="381" customWidth="1"/>
    <col min="7431" max="7432" width="29.5546875" style="381" customWidth="1"/>
    <col min="7433" max="7433" width="33.109375" style="381" customWidth="1"/>
    <col min="7434" max="7434" width="34.6640625" style="381" customWidth="1"/>
    <col min="7435" max="7435" width="41.44140625" style="381" customWidth="1"/>
    <col min="7436" max="7436" width="38.33203125" style="381" customWidth="1"/>
    <col min="7437" max="7437" width="29.88671875" style="381" customWidth="1"/>
    <col min="7438" max="7438" width="33" style="381" customWidth="1"/>
    <col min="7439" max="7439" width="36" style="381" customWidth="1"/>
    <col min="7440" max="7680" width="9.109375" style="381"/>
    <col min="7681" max="7681" width="1.33203125" style="381" customWidth="1"/>
    <col min="7682" max="7682" width="12.44140625" style="381" customWidth="1"/>
    <col min="7683" max="7683" width="64.6640625" style="381" customWidth="1"/>
    <col min="7684" max="7684" width="14.109375" style="381" customWidth="1"/>
    <col min="7685" max="7685" width="68.44140625" style="381" customWidth="1"/>
    <col min="7686" max="7686" width="29" style="381" customWidth="1"/>
    <col min="7687" max="7688" width="29.5546875" style="381" customWidth="1"/>
    <col min="7689" max="7689" width="33.109375" style="381" customWidth="1"/>
    <col min="7690" max="7690" width="34.6640625" style="381" customWidth="1"/>
    <col min="7691" max="7691" width="41.44140625" style="381" customWidth="1"/>
    <col min="7692" max="7692" width="38.33203125" style="381" customWidth="1"/>
    <col min="7693" max="7693" width="29.88671875" style="381" customWidth="1"/>
    <col min="7694" max="7694" width="33" style="381" customWidth="1"/>
    <col min="7695" max="7695" width="36" style="381" customWidth="1"/>
    <col min="7696" max="7936" width="9.109375" style="381"/>
    <col min="7937" max="7937" width="1.33203125" style="381" customWidth="1"/>
    <col min="7938" max="7938" width="12.44140625" style="381" customWidth="1"/>
    <col min="7939" max="7939" width="64.6640625" style="381" customWidth="1"/>
    <col min="7940" max="7940" width="14.109375" style="381" customWidth="1"/>
    <col min="7941" max="7941" width="68.44140625" style="381" customWidth="1"/>
    <col min="7942" max="7942" width="29" style="381" customWidth="1"/>
    <col min="7943" max="7944" width="29.5546875" style="381" customWidth="1"/>
    <col min="7945" max="7945" width="33.109375" style="381" customWidth="1"/>
    <col min="7946" max="7946" width="34.6640625" style="381" customWidth="1"/>
    <col min="7947" max="7947" width="41.44140625" style="381" customWidth="1"/>
    <col min="7948" max="7948" width="38.33203125" style="381" customWidth="1"/>
    <col min="7949" max="7949" width="29.88671875" style="381" customWidth="1"/>
    <col min="7950" max="7950" width="33" style="381" customWidth="1"/>
    <col min="7951" max="7951" width="36" style="381" customWidth="1"/>
    <col min="7952" max="8192" width="9.109375" style="381"/>
    <col min="8193" max="8193" width="1.33203125" style="381" customWidth="1"/>
    <col min="8194" max="8194" width="12.44140625" style="381" customWidth="1"/>
    <col min="8195" max="8195" width="64.6640625" style="381" customWidth="1"/>
    <col min="8196" max="8196" width="14.109375" style="381" customWidth="1"/>
    <col min="8197" max="8197" width="68.44140625" style="381" customWidth="1"/>
    <col min="8198" max="8198" width="29" style="381" customWidth="1"/>
    <col min="8199" max="8200" width="29.5546875" style="381" customWidth="1"/>
    <col min="8201" max="8201" width="33.109375" style="381" customWidth="1"/>
    <col min="8202" max="8202" width="34.6640625" style="381" customWidth="1"/>
    <col min="8203" max="8203" width="41.44140625" style="381" customWidth="1"/>
    <col min="8204" max="8204" width="38.33203125" style="381" customWidth="1"/>
    <col min="8205" max="8205" width="29.88671875" style="381" customWidth="1"/>
    <col min="8206" max="8206" width="33" style="381" customWidth="1"/>
    <col min="8207" max="8207" width="36" style="381" customWidth="1"/>
    <col min="8208" max="8448" width="9.109375" style="381"/>
    <col min="8449" max="8449" width="1.33203125" style="381" customWidth="1"/>
    <col min="8450" max="8450" width="12.44140625" style="381" customWidth="1"/>
    <col min="8451" max="8451" width="64.6640625" style="381" customWidth="1"/>
    <col min="8452" max="8452" width="14.109375" style="381" customWidth="1"/>
    <col min="8453" max="8453" width="68.44140625" style="381" customWidth="1"/>
    <col min="8454" max="8454" width="29" style="381" customWidth="1"/>
    <col min="8455" max="8456" width="29.5546875" style="381" customWidth="1"/>
    <col min="8457" max="8457" width="33.109375" style="381" customWidth="1"/>
    <col min="8458" max="8458" width="34.6640625" style="381" customWidth="1"/>
    <col min="8459" max="8459" width="41.44140625" style="381" customWidth="1"/>
    <col min="8460" max="8460" width="38.33203125" style="381" customWidth="1"/>
    <col min="8461" max="8461" width="29.88671875" style="381" customWidth="1"/>
    <col min="8462" max="8462" width="33" style="381" customWidth="1"/>
    <col min="8463" max="8463" width="36" style="381" customWidth="1"/>
    <col min="8464" max="8704" width="9.109375" style="381"/>
    <col min="8705" max="8705" width="1.33203125" style="381" customWidth="1"/>
    <col min="8706" max="8706" width="12.44140625" style="381" customWidth="1"/>
    <col min="8707" max="8707" width="64.6640625" style="381" customWidth="1"/>
    <col min="8708" max="8708" width="14.109375" style="381" customWidth="1"/>
    <col min="8709" max="8709" width="68.44140625" style="381" customWidth="1"/>
    <col min="8710" max="8710" width="29" style="381" customWidth="1"/>
    <col min="8711" max="8712" width="29.5546875" style="381" customWidth="1"/>
    <col min="8713" max="8713" width="33.109375" style="381" customWidth="1"/>
    <col min="8714" max="8714" width="34.6640625" style="381" customWidth="1"/>
    <col min="8715" max="8715" width="41.44140625" style="381" customWidth="1"/>
    <col min="8716" max="8716" width="38.33203125" style="381" customWidth="1"/>
    <col min="8717" max="8717" width="29.88671875" style="381" customWidth="1"/>
    <col min="8718" max="8718" width="33" style="381" customWidth="1"/>
    <col min="8719" max="8719" width="36" style="381" customWidth="1"/>
    <col min="8720" max="8960" width="9.109375" style="381"/>
    <col min="8961" max="8961" width="1.33203125" style="381" customWidth="1"/>
    <col min="8962" max="8962" width="12.44140625" style="381" customWidth="1"/>
    <col min="8963" max="8963" width="64.6640625" style="381" customWidth="1"/>
    <col min="8964" max="8964" width="14.109375" style="381" customWidth="1"/>
    <col min="8965" max="8965" width="68.44140625" style="381" customWidth="1"/>
    <col min="8966" max="8966" width="29" style="381" customWidth="1"/>
    <col min="8967" max="8968" width="29.5546875" style="381" customWidth="1"/>
    <col min="8969" max="8969" width="33.109375" style="381" customWidth="1"/>
    <col min="8970" max="8970" width="34.6640625" style="381" customWidth="1"/>
    <col min="8971" max="8971" width="41.44140625" style="381" customWidth="1"/>
    <col min="8972" max="8972" width="38.33203125" style="381" customWidth="1"/>
    <col min="8973" max="8973" width="29.88671875" style="381" customWidth="1"/>
    <col min="8974" max="8974" width="33" style="381" customWidth="1"/>
    <col min="8975" max="8975" width="36" style="381" customWidth="1"/>
    <col min="8976" max="9216" width="9.109375" style="381"/>
    <col min="9217" max="9217" width="1.33203125" style="381" customWidth="1"/>
    <col min="9218" max="9218" width="12.44140625" style="381" customWidth="1"/>
    <col min="9219" max="9219" width="64.6640625" style="381" customWidth="1"/>
    <col min="9220" max="9220" width="14.109375" style="381" customWidth="1"/>
    <col min="9221" max="9221" width="68.44140625" style="381" customWidth="1"/>
    <col min="9222" max="9222" width="29" style="381" customWidth="1"/>
    <col min="9223" max="9224" width="29.5546875" style="381" customWidth="1"/>
    <col min="9225" max="9225" width="33.109375" style="381" customWidth="1"/>
    <col min="9226" max="9226" width="34.6640625" style="381" customWidth="1"/>
    <col min="9227" max="9227" width="41.44140625" style="381" customWidth="1"/>
    <col min="9228" max="9228" width="38.33203125" style="381" customWidth="1"/>
    <col min="9229" max="9229" width="29.88671875" style="381" customWidth="1"/>
    <col min="9230" max="9230" width="33" style="381" customWidth="1"/>
    <col min="9231" max="9231" width="36" style="381" customWidth="1"/>
    <col min="9232" max="9472" width="9.109375" style="381"/>
    <col min="9473" max="9473" width="1.33203125" style="381" customWidth="1"/>
    <col min="9474" max="9474" width="12.44140625" style="381" customWidth="1"/>
    <col min="9475" max="9475" width="64.6640625" style="381" customWidth="1"/>
    <col min="9476" max="9476" width="14.109375" style="381" customWidth="1"/>
    <col min="9477" max="9477" width="68.44140625" style="381" customWidth="1"/>
    <col min="9478" max="9478" width="29" style="381" customWidth="1"/>
    <col min="9479" max="9480" width="29.5546875" style="381" customWidth="1"/>
    <col min="9481" max="9481" width="33.109375" style="381" customWidth="1"/>
    <col min="9482" max="9482" width="34.6640625" style="381" customWidth="1"/>
    <col min="9483" max="9483" width="41.44140625" style="381" customWidth="1"/>
    <col min="9484" max="9484" width="38.33203125" style="381" customWidth="1"/>
    <col min="9485" max="9485" width="29.88671875" style="381" customWidth="1"/>
    <col min="9486" max="9486" width="33" style="381" customWidth="1"/>
    <col min="9487" max="9487" width="36" style="381" customWidth="1"/>
    <col min="9488" max="9728" width="9.109375" style="381"/>
    <col min="9729" max="9729" width="1.33203125" style="381" customWidth="1"/>
    <col min="9730" max="9730" width="12.44140625" style="381" customWidth="1"/>
    <col min="9731" max="9731" width="64.6640625" style="381" customWidth="1"/>
    <col min="9732" max="9732" width="14.109375" style="381" customWidth="1"/>
    <col min="9733" max="9733" width="68.44140625" style="381" customWidth="1"/>
    <col min="9734" max="9734" width="29" style="381" customWidth="1"/>
    <col min="9735" max="9736" width="29.5546875" style="381" customWidth="1"/>
    <col min="9737" max="9737" width="33.109375" style="381" customWidth="1"/>
    <col min="9738" max="9738" width="34.6640625" style="381" customWidth="1"/>
    <col min="9739" max="9739" width="41.44140625" style="381" customWidth="1"/>
    <col min="9740" max="9740" width="38.33203125" style="381" customWidth="1"/>
    <col min="9741" max="9741" width="29.88671875" style="381" customWidth="1"/>
    <col min="9742" max="9742" width="33" style="381" customWidth="1"/>
    <col min="9743" max="9743" width="36" style="381" customWidth="1"/>
    <col min="9744" max="9984" width="9.109375" style="381"/>
    <col min="9985" max="9985" width="1.33203125" style="381" customWidth="1"/>
    <col min="9986" max="9986" width="12.44140625" style="381" customWidth="1"/>
    <col min="9987" max="9987" width="64.6640625" style="381" customWidth="1"/>
    <col min="9988" max="9988" width="14.109375" style="381" customWidth="1"/>
    <col min="9989" max="9989" width="68.44140625" style="381" customWidth="1"/>
    <col min="9990" max="9990" width="29" style="381" customWidth="1"/>
    <col min="9991" max="9992" width="29.5546875" style="381" customWidth="1"/>
    <col min="9993" max="9993" width="33.109375" style="381" customWidth="1"/>
    <col min="9994" max="9994" width="34.6640625" style="381" customWidth="1"/>
    <col min="9995" max="9995" width="41.44140625" style="381" customWidth="1"/>
    <col min="9996" max="9996" width="38.33203125" style="381" customWidth="1"/>
    <col min="9997" max="9997" width="29.88671875" style="381" customWidth="1"/>
    <col min="9998" max="9998" width="33" style="381" customWidth="1"/>
    <col min="9999" max="9999" width="36" style="381" customWidth="1"/>
    <col min="10000" max="10240" width="9.109375" style="381"/>
    <col min="10241" max="10241" width="1.33203125" style="381" customWidth="1"/>
    <col min="10242" max="10242" width="12.44140625" style="381" customWidth="1"/>
    <col min="10243" max="10243" width="64.6640625" style="381" customWidth="1"/>
    <col min="10244" max="10244" width="14.109375" style="381" customWidth="1"/>
    <col min="10245" max="10245" width="68.44140625" style="381" customWidth="1"/>
    <col min="10246" max="10246" width="29" style="381" customWidth="1"/>
    <col min="10247" max="10248" width="29.5546875" style="381" customWidth="1"/>
    <col min="10249" max="10249" width="33.109375" style="381" customWidth="1"/>
    <col min="10250" max="10250" width="34.6640625" style="381" customWidth="1"/>
    <col min="10251" max="10251" width="41.44140625" style="381" customWidth="1"/>
    <col min="10252" max="10252" width="38.33203125" style="381" customWidth="1"/>
    <col min="10253" max="10253" width="29.88671875" style="381" customWidth="1"/>
    <col min="10254" max="10254" width="33" style="381" customWidth="1"/>
    <col min="10255" max="10255" width="36" style="381" customWidth="1"/>
    <col min="10256" max="10496" width="9.109375" style="381"/>
    <col min="10497" max="10497" width="1.33203125" style="381" customWidth="1"/>
    <col min="10498" max="10498" width="12.44140625" style="381" customWidth="1"/>
    <col min="10499" max="10499" width="64.6640625" style="381" customWidth="1"/>
    <col min="10500" max="10500" width="14.109375" style="381" customWidth="1"/>
    <col min="10501" max="10501" width="68.44140625" style="381" customWidth="1"/>
    <col min="10502" max="10502" width="29" style="381" customWidth="1"/>
    <col min="10503" max="10504" width="29.5546875" style="381" customWidth="1"/>
    <col min="10505" max="10505" width="33.109375" style="381" customWidth="1"/>
    <col min="10506" max="10506" width="34.6640625" style="381" customWidth="1"/>
    <col min="10507" max="10507" width="41.44140625" style="381" customWidth="1"/>
    <col min="10508" max="10508" width="38.33203125" style="381" customWidth="1"/>
    <col min="10509" max="10509" width="29.88671875" style="381" customWidth="1"/>
    <col min="10510" max="10510" width="33" style="381" customWidth="1"/>
    <col min="10511" max="10511" width="36" style="381" customWidth="1"/>
    <col min="10512" max="10752" width="9.109375" style="381"/>
    <col min="10753" max="10753" width="1.33203125" style="381" customWidth="1"/>
    <col min="10754" max="10754" width="12.44140625" style="381" customWidth="1"/>
    <col min="10755" max="10755" width="64.6640625" style="381" customWidth="1"/>
    <col min="10756" max="10756" width="14.109375" style="381" customWidth="1"/>
    <col min="10757" max="10757" width="68.44140625" style="381" customWidth="1"/>
    <col min="10758" max="10758" width="29" style="381" customWidth="1"/>
    <col min="10759" max="10760" width="29.5546875" style="381" customWidth="1"/>
    <col min="10761" max="10761" width="33.109375" style="381" customWidth="1"/>
    <col min="10762" max="10762" width="34.6640625" style="381" customWidth="1"/>
    <col min="10763" max="10763" width="41.44140625" style="381" customWidth="1"/>
    <col min="10764" max="10764" width="38.33203125" style="381" customWidth="1"/>
    <col min="10765" max="10765" width="29.88671875" style="381" customWidth="1"/>
    <col min="10766" max="10766" width="33" style="381" customWidth="1"/>
    <col min="10767" max="10767" width="36" style="381" customWidth="1"/>
    <col min="10768" max="11008" width="9.109375" style="381"/>
    <col min="11009" max="11009" width="1.33203125" style="381" customWidth="1"/>
    <col min="11010" max="11010" width="12.44140625" style="381" customWidth="1"/>
    <col min="11011" max="11011" width="64.6640625" style="381" customWidth="1"/>
    <col min="11012" max="11012" width="14.109375" style="381" customWidth="1"/>
    <col min="11013" max="11013" width="68.44140625" style="381" customWidth="1"/>
    <col min="11014" max="11014" width="29" style="381" customWidth="1"/>
    <col min="11015" max="11016" width="29.5546875" style="381" customWidth="1"/>
    <col min="11017" max="11017" width="33.109375" style="381" customWidth="1"/>
    <col min="11018" max="11018" width="34.6640625" style="381" customWidth="1"/>
    <col min="11019" max="11019" width="41.44140625" style="381" customWidth="1"/>
    <col min="11020" max="11020" width="38.33203125" style="381" customWidth="1"/>
    <col min="11021" max="11021" width="29.88671875" style="381" customWidth="1"/>
    <col min="11022" max="11022" width="33" style="381" customWidth="1"/>
    <col min="11023" max="11023" width="36" style="381" customWidth="1"/>
    <col min="11024" max="11264" width="9.109375" style="381"/>
    <col min="11265" max="11265" width="1.33203125" style="381" customWidth="1"/>
    <col min="11266" max="11266" width="12.44140625" style="381" customWidth="1"/>
    <col min="11267" max="11267" width="64.6640625" style="381" customWidth="1"/>
    <col min="11268" max="11268" width="14.109375" style="381" customWidth="1"/>
    <col min="11269" max="11269" width="68.44140625" style="381" customWidth="1"/>
    <col min="11270" max="11270" width="29" style="381" customWidth="1"/>
    <col min="11271" max="11272" width="29.5546875" style="381" customWidth="1"/>
    <col min="11273" max="11273" width="33.109375" style="381" customWidth="1"/>
    <col min="11274" max="11274" width="34.6640625" style="381" customWidth="1"/>
    <col min="11275" max="11275" width="41.44140625" style="381" customWidth="1"/>
    <col min="11276" max="11276" width="38.33203125" style="381" customWidth="1"/>
    <col min="11277" max="11277" width="29.88671875" style="381" customWidth="1"/>
    <col min="11278" max="11278" width="33" style="381" customWidth="1"/>
    <col min="11279" max="11279" width="36" style="381" customWidth="1"/>
    <col min="11280" max="11520" width="9.109375" style="381"/>
    <col min="11521" max="11521" width="1.33203125" style="381" customWidth="1"/>
    <col min="11522" max="11522" width="12.44140625" style="381" customWidth="1"/>
    <col min="11523" max="11523" width="64.6640625" style="381" customWidth="1"/>
    <col min="11524" max="11524" width="14.109375" style="381" customWidth="1"/>
    <col min="11525" max="11525" width="68.44140625" style="381" customWidth="1"/>
    <col min="11526" max="11526" width="29" style="381" customWidth="1"/>
    <col min="11527" max="11528" width="29.5546875" style="381" customWidth="1"/>
    <col min="11529" max="11529" width="33.109375" style="381" customWidth="1"/>
    <col min="11530" max="11530" width="34.6640625" style="381" customWidth="1"/>
    <col min="11531" max="11531" width="41.44140625" style="381" customWidth="1"/>
    <col min="11532" max="11532" width="38.33203125" style="381" customWidth="1"/>
    <col min="11533" max="11533" width="29.88671875" style="381" customWidth="1"/>
    <col min="11534" max="11534" width="33" style="381" customWidth="1"/>
    <col min="11535" max="11535" width="36" style="381" customWidth="1"/>
    <col min="11536" max="11776" width="9.109375" style="381"/>
    <col min="11777" max="11777" width="1.33203125" style="381" customWidth="1"/>
    <col min="11778" max="11778" width="12.44140625" style="381" customWidth="1"/>
    <col min="11779" max="11779" width="64.6640625" style="381" customWidth="1"/>
    <col min="11780" max="11780" width="14.109375" style="381" customWidth="1"/>
    <col min="11781" max="11781" width="68.44140625" style="381" customWidth="1"/>
    <col min="11782" max="11782" width="29" style="381" customWidth="1"/>
    <col min="11783" max="11784" width="29.5546875" style="381" customWidth="1"/>
    <col min="11785" max="11785" width="33.109375" style="381" customWidth="1"/>
    <col min="11786" max="11786" width="34.6640625" style="381" customWidth="1"/>
    <col min="11787" max="11787" width="41.44140625" style="381" customWidth="1"/>
    <col min="11788" max="11788" width="38.33203125" style="381" customWidth="1"/>
    <col min="11789" max="11789" width="29.88671875" style="381" customWidth="1"/>
    <col min="11790" max="11790" width="33" style="381" customWidth="1"/>
    <col min="11791" max="11791" width="36" style="381" customWidth="1"/>
    <col min="11792" max="12032" width="9.109375" style="381"/>
    <col min="12033" max="12033" width="1.33203125" style="381" customWidth="1"/>
    <col min="12034" max="12034" width="12.44140625" style="381" customWidth="1"/>
    <col min="12035" max="12035" width="64.6640625" style="381" customWidth="1"/>
    <col min="12036" max="12036" width="14.109375" style="381" customWidth="1"/>
    <col min="12037" max="12037" width="68.44140625" style="381" customWidth="1"/>
    <col min="12038" max="12038" width="29" style="381" customWidth="1"/>
    <col min="12039" max="12040" width="29.5546875" style="381" customWidth="1"/>
    <col min="12041" max="12041" width="33.109375" style="381" customWidth="1"/>
    <col min="12042" max="12042" width="34.6640625" style="381" customWidth="1"/>
    <col min="12043" max="12043" width="41.44140625" style="381" customWidth="1"/>
    <col min="12044" max="12044" width="38.33203125" style="381" customWidth="1"/>
    <col min="12045" max="12045" width="29.88671875" style="381" customWidth="1"/>
    <col min="12046" max="12046" width="33" style="381" customWidth="1"/>
    <col min="12047" max="12047" width="36" style="381" customWidth="1"/>
    <col min="12048" max="12288" width="9.109375" style="381"/>
    <col min="12289" max="12289" width="1.33203125" style="381" customWidth="1"/>
    <col min="12290" max="12290" width="12.44140625" style="381" customWidth="1"/>
    <col min="12291" max="12291" width="64.6640625" style="381" customWidth="1"/>
    <col min="12292" max="12292" width="14.109375" style="381" customWidth="1"/>
    <col min="12293" max="12293" width="68.44140625" style="381" customWidth="1"/>
    <col min="12294" max="12294" width="29" style="381" customWidth="1"/>
    <col min="12295" max="12296" width="29.5546875" style="381" customWidth="1"/>
    <col min="12297" max="12297" width="33.109375" style="381" customWidth="1"/>
    <col min="12298" max="12298" width="34.6640625" style="381" customWidth="1"/>
    <col min="12299" max="12299" width="41.44140625" style="381" customWidth="1"/>
    <col min="12300" max="12300" width="38.33203125" style="381" customWidth="1"/>
    <col min="12301" max="12301" width="29.88671875" style="381" customWidth="1"/>
    <col min="12302" max="12302" width="33" style="381" customWidth="1"/>
    <col min="12303" max="12303" width="36" style="381" customWidth="1"/>
    <col min="12304" max="12544" width="9.109375" style="381"/>
    <col min="12545" max="12545" width="1.33203125" style="381" customWidth="1"/>
    <col min="12546" max="12546" width="12.44140625" style="381" customWidth="1"/>
    <col min="12547" max="12547" width="64.6640625" style="381" customWidth="1"/>
    <col min="12548" max="12548" width="14.109375" style="381" customWidth="1"/>
    <col min="12549" max="12549" width="68.44140625" style="381" customWidth="1"/>
    <col min="12550" max="12550" width="29" style="381" customWidth="1"/>
    <col min="12551" max="12552" width="29.5546875" style="381" customWidth="1"/>
    <col min="12553" max="12553" width="33.109375" style="381" customWidth="1"/>
    <col min="12554" max="12554" width="34.6640625" style="381" customWidth="1"/>
    <col min="12555" max="12555" width="41.44140625" style="381" customWidth="1"/>
    <col min="12556" max="12556" width="38.33203125" style="381" customWidth="1"/>
    <col min="12557" max="12557" width="29.88671875" style="381" customWidth="1"/>
    <col min="12558" max="12558" width="33" style="381" customWidth="1"/>
    <col min="12559" max="12559" width="36" style="381" customWidth="1"/>
    <col min="12560" max="12800" width="9.109375" style="381"/>
    <col min="12801" max="12801" width="1.33203125" style="381" customWidth="1"/>
    <col min="12802" max="12802" width="12.44140625" style="381" customWidth="1"/>
    <col min="12803" max="12803" width="64.6640625" style="381" customWidth="1"/>
    <col min="12804" max="12804" width="14.109375" style="381" customWidth="1"/>
    <col min="12805" max="12805" width="68.44140625" style="381" customWidth="1"/>
    <col min="12806" max="12806" width="29" style="381" customWidth="1"/>
    <col min="12807" max="12808" width="29.5546875" style="381" customWidth="1"/>
    <col min="12809" max="12809" width="33.109375" style="381" customWidth="1"/>
    <col min="12810" max="12810" width="34.6640625" style="381" customWidth="1"/>
    <col min="12811" max="12811" width="41.44140625" style="381" customWidth="1"/>
    <col min="12812" max="12812" width="38.33203125" style="381" customWidth="1"/>
    <col min="12813" max="12813" width="29.88671875" style="381" customWidth="1"/>
    <col min="12814" max="12814" width="33" style="381" customWidth="1"/>
    <col min="12815" max="12815" width="36" style="381" customWidth="1"/>
    <col min="12816" max="13056" width="9.109375" style="381"/>
    <col min="13057" max="13057" width="1.33203125" style="381" customWidth="1"/>
    <col min="13058" max="13058" width="12.44140625" style="381" customWidth="1"/>
    <col min="13059" max="13059" width="64.6640625" style="381" customWidth="1"/>
    <col min="13060" max="13060" width="14.109375" style="381" customWidth="1"/>
    <col min="13061" max="13061" width="68.44140625" style="381" customWidth="1"/>
    <col min="13062" max="13062" width="29" style="381" customWidth="1"/>
    <col min="13063" max="13064" width="29.5546875" style="381" customWidth="1"/>
    <col min="13065" max="13065" width="33.109375" style="381" customWidth="1"/>
    <col min="13066" max="13066" width="34.6640625" style="381" customWidth="1"/>
    <col min="13067" max="13067" width="41.44140625" style="381" customWidth="1"/>
    <col min="13068" max="13068" width="38.33203125" style="381" customWidth="1"/>
    <col min="13069" max="13069" width="29.88671875" style="381" customWidth="1"/>
    <col min="13070" max="13070" width="33" style="381" customWidth="1"/>
    <col min="13071" max="13071" width="36" style="381" customWidth="1"/>
    <col min="13072" max="13312" width="9.109375" style="381"/>
    <col min="13313" max="13313" width="1.33203125" style="381" customWidth="1"/>
    <col min="13314" max="13314" width="12.44140625" style="381" customWidth="1"/>
    <col min="13315" max="13315" width="64.6640625" style="381" customWidth="1"/>
    <col min="13316" max="13316" width="14.109375" style="381" customWidth="1"/>
    <col min="13317" max="13317" width="68.44140625" style="381" customWidth="1"/>
    <col min="13318" max="13318" width="29" style="381" customWidth="1"/>
    <col min="13319" max="13320" width="29.5546875" style="381" customWidth="1"/>
    <col min="13321" max="13321" width="33.109375" style="381" customWidth="1"/>
    <col min="13322" max="13322" width="34.6640625" style="381" customWidth="1"/>
    <col min="13323" max="13323" width="41.44140625" style="381" customWidth="1"/>
    <col min="13324" max="13324" width="38.33203125" style="381" customWidth="1"/>
    <col min="13325" max="13325" width="29.88671875" style="381" customWidth="1"/>
    <col min="13326" max="13326" width="33" style="381" customWidth="1"/>
    <col min="13327" max="13327" width="36" style="381" customWidth="1"/>
    <col min="13328" max="13568" width="9.109375" style="381"/>
    <col min="13569" max="13569" width="1.33203125" style="381" customWidth="1"/>
    <col min="13570" max="13570" width="12.44140625" style="381" customWidth="1"/>
    <col min="13571" max="13571" width="64.6640625" style="381" customWidth="1"/>
    <col min="13572" max="13572" width="14.109375" style="381" customWidth="1"/>
    <col min="13573" max="13573" width="68.44140625" style="381" customWidth="1"/>
    <col min="13574" max="13574" width="29" style="381" customWidth="1"/>
    <col min="13575" max="13576" width="29.5546875" style="381" customWidth="1"/>
    <col min="13577" max="13577" width="33.109375" style="381" customWidth="1"/>
    <col min="13578" max="13578" width="34.6640625" style="381" customWidth="1"/>
    <col min="13579" max="13579" width="41.44140625" style="381" customWidth="1"/>
    <col min="13580" max="13580" width="38.33203125" style="381" customWidth="1"/>
    <col min="13581" max="13581" width="29.88671875" style="381" customWidth="1"/>
    <col min="13582" max="13582" width="33" style="381" customWidth="1"/>
    <col min="13583" max="13583" width="36" style="381" customWidth="1"/>
    <col min="13584" max="13824" width="9.109375" style="381"/>
    <col min="13825" max="13825" width="1.33203125" style="381" customWidth="1"/>
    <col min="13826" max="13826" width="12.44140625" style="381" customWidth="1"/>
    <col min="13827" max="13827" width="64.6640625" style="381" customWidth="1"/>
    <col min="13828" max="13828" width="14.109375" style="381" customWidth="1"/>
    <col min="13829" max="13829" width="68.44140625" style="381" customWidth="1"/>
    <col min="13830" max="13830" width="29" style="381" customWidth="1"/>
    <col min="13831" max="13832" width="29.5546875" style="381" customWidth="1"/>
    <col min="13833" max="13833" width="33.109375" style="381" customWidth="1"/>
    <col min="13834" max="13834" width="34.6640625" style="381" customWidth="1"/>
    <col min="13835" max="13835" width="41.44140625" style="381" customWidth="1"/>
    <col min="13836" max="13836" width="38.33203125" style="381" customWidth="1"/>
    <col min="13837" max="13837" width="29.88671875" style="381" customWidth="1"/>
    <col min="13838" max="13838" width="33" style="381" customWidth="1"/>
    <col min="13839" max="13839" width="36" style="381" customWidth="1"/>
    <col min="13840" max="14080" width="9.109375" style="381"/>
    <col min="14081" max="14081" width="1.33203125" style="381" customWidth="1"/>
    <col min="14082" max="14082" width="12.44140625" style="381" customWidth="1"/>
    <col min="14083" max="14083" width="64.6640625" style="381" customWidth="1"/>
    <col min="14084" max="14084" width="14.109375" style="381" customWidth="1"/>
    <col min="14085" max="14085" width="68.44140625" style="381" customWidth="1"/>
    <col min="14086" max="14086" width="29" style="381" customWidth="1"/>
    <col min="14087" max="14088" width="29.5546875" style="381" customWidth="1"/>
    <col min="14089" max="14089" width="33.109375" style="381" customWidth="1"/>
    <col min="14090" max="14090" width="34.6640625" style="381" customWidth="1"/>
    <col min="14091" max="14091" width="41.44140625" style="381" customWidth="1"/>
    <col min="14092" max="14092" width="38.33203125" style="381" customWidth="1"/>
    <col min="14093" max="14093" width="29.88671875" style="381" customWidth="1"/>
    <col min="14094" max="14094" width="33" style="381" customWidth="1"/>
    <col min="14095" max="14095" width="36" style="381" customWidth="1"/>
    <col min="14096" max="14336" width="9.109375" style="381"/>
    <col min="14337" max="14337" width="1.33203125" style="381" customWidth="1"/>
    <col min="14338" max="14338" width="12.44140625" style="381" customWidth="1"/>
    <col min="14339" max="14339" width="64.6640625" style="381" customWidth="1"/>
    <col min="14340" max="14340" width="14.109375" style="381" customWidth="1"/>
    <col min="14341" max="14341" width="68.44140625" style="381" customWidth="1"/>
    <col min="14342" max="14342" width="29" style="381" customWidth="1"/>
    <col min="14343" max="14344" width="29.5546875" style="381" customWidth="1"/>
    <col min="14345" max="14345" width="33.109375" style="381" customWidth="1"/>
    <col min="14346" max="14346" width="34.6640625" style="381" customWidth="1"/>
    <col min="14347" max="14347" width="41.44140625" style="381" customWidth="1"/>
    <col min="14348" max="14348" width="38.33203125" style="381" customWidth="1"/>
    <col min="14349" max="14349" width="29.88671875" style="381" customWidth="1"/>
    <col min="14350" max="14350" width="33" style="381" customWidth="1"/>
    <col min="14351" max="14351" width="36" style="381" customWidth="1"/>
    <col min="14352" max="14592" width="9.109375" style="381"/>
    <col min="14593" max="14593" width="1.33203125" style="381" customWidth="1"/>
    <col min="14594" max="14594" width="12.44140625" style="381" customWidth="1"/>
    <col min="14595" max="14595" width="64.6640625" style="381" customWidth="1"/>
    <col min="14596" max="14596" width="14.109375" style="381" customWidth="1"/>
    <col min="14597" max="14597" width="68.44140625" style="381" customWidth="1"/>
    <col min="14598" max="14598" width="29" style="381" customWidth="1"/>
    <col min="14599" max="14600" width="29.5546875" style="381" customWidth="1"/>
    <col min="14601" max="14601" width="33.109375" style="381" customWidth="1"/>
    <col min="14602" max="14602" width="34.6640625" style="381" customWidth="1"/>
    <col min="14603" max="14603" width="41.44140625" style="381" customWidth="1"/>
    <col min="14604" max="14604" width="38.33203125" style="381" customWidth="1"/>
    <col min="14605" max="14605" width="29.88671875" style="381" customWidth="1"/>
    <col min="14606" max="14606" width="33" style="381" customWidth="1"/>
    <col min="14607" max="14607" width="36" style="381" customWidth="1"/>
    <col min="14608" max="14848" width="9.109375" style="381"/>
    <col min="14849" max="14849" width="1.33203125" style="381" customWidth="1"/>
    <col min="14850" max="14850" width="12.44140625" style="381" customWidth="1"/>
    <col min="14851" max="14851" width="64.6640625" style="381" customWidth="1"/>
    <col min="14852" max="14852" width="14.109375" style="381" customWidth="1"/>
    <col min="14853" max="14853" width="68.44140625" style="381" customWidth="1"/>
    <col min="14854" max="14854" width="29" style="381" customWidth="1"/>
    <col min="14855" max="14856" width="29.5546875" style="381" customWidth="1"/>
    <col min="14857" max="14857" width="33.109375" style="381" customWidth="1"/>
    <col min="14858" max="14858" width="34.6640625" style="381" customWidth="1"/>
    <col min="14859" max="14859" width="41.44140625" style="381" customWidth="1"/>
    <col min="14860" max="14860" width="38.33203125" style="381" customWidth="1"/>
    <col min="14861" max="14861" width="29.88671875" style="381" customWidth="1"/>
    <col min="14862" max="14862" width="33" style="381" customWidth="1"/>
    <col min="14863" max="14863" width="36" style="381" customWidth="1"/>
    <col min="14864" max="15104" width="9.109375" style="381"/>
    <col min="15105" max="15105" width="1.33203125" style="381" customWidth="1"/>
    <col min="15106" max="15106" width="12.44140625" style="381" customWidth="1"/>
    <col min="15107" max="15107" width="64.6640625" style="381" customWidth="1"/>
    <col min="15108" max="15108" width="14.109375" style="381" customWidth="1"/>
    <col min="15109" max="15109" width="68.44140625" style="381" customWidth="1"/>
    <col min="15110" max="15110" width="29" style="381" customWidth="1"/>
    <col min="15111" max="15112" width="29.5546875" style="381" customWidth="1"/>
    <col min="15113" max="15113" width="33.109375" style="381" customWidth="1"/>
    <col min="15114" max="15114" width="34.6640625" style="381" customWidth="1"/>
    <col min="15115" max="15115" width="41.44140625" style="381" customWidth="1"/>
    <col min="15116" max="15116" width="38.33203125" style="381" customWidth="1"/>
    <col min="15117" max="15117" width="29.88671875" style="381" customWidth="1"/>
    <col min="15118" max="15118" width="33" style="381" customWidth="1"/>
    <col min="15119" max="15119" width="36" style="381" customWidth="1"/>
    <col min="15120" max="15360" width="9.109375" style="381"/>
    <col min="15361" max="15361" width="1.33203125" style="381" customWidth="1"/>
    <col min="15362" max="15362" width="12.44140625" style="381" customWidth="1"/>
    <col min="15363" max="15363" width="64.6640625" style="381" customWidth="1"/>
    <col min="15364" max="15364" width="14.109375" style="381" customWidth="1"/>
    <col min="15365" max="15365" width="68.44140625" style="381" customWidth="1"/>
    <col min="15366" max="15366" width="29" style="381" customWidth="1"/>
    <col min="15367" max="15368" width="29.5546875" style="381" customWidth="1"/>
    <col min="15369" max="15369" width="33.109375" style="381" customWidth="1"/>
    <col min="15370" max="15370" width="34.6640625" style="381" customWidth="1"/>
    <col min="15371" max="15371" width="41.44140625" style="381" customWidth="1"/>
    <col min="15372" max="15372" width="38.33203125" style="381" customWidth="1"/>
    <col min="15373" max="15373" width="29.88671875" style="381" customWidth="1"/>
    <col min="15374" max="15374" width="33" style="381" customWidth="1"/>
    <col min="15375" max="15375" width="36" style="381" customWidth="1"/>
    <col min="15376" max="15616" width="9.109375" style="381"/>
    <col min="15617" max="15617" width="1.33203125" style="381" customWidth="1"/>
    <col min="15618" max="15618" width="12.44140625" style="381" customWidth="1"/>
    <col min="15619" max="15619" width="64.6640625" style="381" customWidth="1"/>
    <col min="15620" max="15620" width="14.109375" style="381" customWidth="1"/>
    <col min="15621" max="15621" width="68.44140625" style="381" customWidth="1"/>
    <col min="15622" max="15622" width="29" style="381" customWidth="1"/>
    <col min="15623" max="15624" width="29.5546875" style="381" customWidth="1"/>
    <col min="15625" max="15625" width="33.109375" style="381" customWidth="1"/>
    <col min="15626" max="15626" width="34.6640625" style="381" customWidth="1"/>
    <col min="15627" max="15627" width="41.44140625" style="381" customWidth="1"/>
    <col min="15628" max="15628" width="38.33203125" style="381" customWidth="1"/>
    <col min="15629" max="15629" width="29.88671875" style="381" customWidth="1"/>
    <col min="15630" max="15630" width="33" style="381" customWidth="1"/>
    <col min="15631" max="15631" width="36" style="381" customWidth="1"/>
    <col min="15632" max="15872" width="9.109375" style="381"/>
    <col min="15873" max="15873" width="1.33203125" style="381" customWidth="1"/>
    <col min="15874" max="15874" width="12.44140625" style="381" customWidth="1"/>
    <col min="15875" max="15875" width="64.6640625" style="381" customWidth="1"/>
    <col min="15876" max="15876" width="14.109375" style="381" customWidth="1"/>
    <col min="15877" max="15877" width="68.44140625" style="381" customWidth="1"/>
    <col min="15878" max="15878" width="29" style="381" customWidth="1"/>
    <col min="15879" max="15880" width="29.5546875" style="381" customWidth="1"/>
    <col min="15881" max="15881" width="33.109375" style="381" customWidth="1"/>
    <col min="15882" max="15882" width="34.6640625" style="381" customWidth="1"/>
    <col min="15883" max="15883" width="41.44140625" style="381" customWidth="1"/>
    <col min="15884" max="15884" width="38.33203125" style="381" customWidth="1"/>
    <col min="15885" max="15885" width="29.88671875" style="381" customWidth="1"/>
    <col min="15886" max="15886" width="33" style="381" customWidth="1"/>
    <col min="15887" max="15887" width="36" style="381" customWidth="1"/>
    <col min="15888" max="16128" width="9.109375" style="381"/>
    <col min="16129" max="16129" width="1.33203125" style="381" customWidth="1"/>
    <col min="16130" max="16130" width="12.44140625" style="381" customWidth="1"/>
    <col min="16131" max="16131" width="64.6640625" style="381" customWidth="1"/>
    <col min="16132" max="16132" width="14.109375" style="381" customWidth="1"/>
    <col min="16133" max="16133" width="68.44140625" style="381" customWidth="1"/>
    <col min="16134" max="16134" width="29" style="381" customWidth="1"/>
    <col min="16135" max="16136" width="29.5546875" style="381" customWidth="1"/>
    <col min="16137" max="16137" width="33.109375" style="381" customWidth="1"/>
    <col min="16138" max="16138" width="34.6640625" style="381" customWidth="1"/>
    <col min="16139" max="16139" width="41.44140625" style="381" customWidth="1"/>
    <col min="16140" max="16140" width="38.33203125" style="381" customWidth="1"/>
    <col min="16141" max="16141" width="29.88671875" style="381" customWidth="1"/>
    <col min="16142" max="16142" width="33" style="381" customWidth="1"/>
    <col min="16143" max="16143" width="36" style="381" customWidth="1"/>
    <col min="16144" max="16384" width="9.109375" style="381"/>
  </cols>
  <sheetData>
    <row r="1" spans="2:22" s="380" customFormat="1" x14ac:dyDescent="0.4">
      <c r="B1" s="968" t="s">
        <v>460</v>
      </c>
      <c r="C1" s="968"/>
      <c r="D1" s="968"/>
      <c r="E1" s="968"/>
      <c r="F1" s="968"/>
      <c r="G1" s="968"/>
      <c r="H1" s="968"/>
      <c r="I1" s="968"/>
      <c r="J1" s="968"/>
      <c r="K1" s="968"/>
      <c r="L1" s="968"/>
      <c r="M1" s="968"/>
      <c r="N1" s="968"/>
    </row>
    <row r="2" spans="2:22" ht="35.25" customHeight="1" x14ac:dyDescent="0.4">
      <c r="B2" s="957" t="s">
        <v>421</v>
      </c>
      <c r="C2" s="957"/>
      <c r="D2" s="957"/>
      <c r="E2" s="957"/>
      <c r="F2" s="957"/>
      <c r="G2" s="957"/>
      <c r="H2" s="957"/>
      <c r="I2" s="957"/>
      <c r="J2" s="957"/>
      <c r="K2" s="957"/>
      <c r="L2" s="957"/>
      <c r="M2" s="957"/>
      <c r="N2" s="957"/>
    </row>
    <row r="3" spans="2:22" ht="8.25" customHeight="1" thickBot="1" x14ac:dyDescent="0.45">
      <c r="B3" s="382"/>
      <c r="C3" s="382"/>
      <c r="D3" s="382"/>
      <c r="E3" s="382"/>
      <c r="F3" s="382"/>
      <c r="G3" s="382"/>
      <c r="H3" s="382"/>
      <c r="I3" s="382"/>
      <c r="J3" s="382"/>
      <c r="K3" s="382"/>
      <c r="L3" s="382"/>
      <c r="M3" s="382"/>
      <c r="N3" s="382"/>
      <c r="O3" s="382"/>
      <c r="P3" s="382"/>
      <c r="Q3" s="382"/>
      <c r="R3" s="382"/>
      <c r="S3" s="382"/>
      <c r="T3" s="382"/>
      <c r="U3" s="382"/>
      <c r="V3" s="382"/>
    </row>
    <row r="4" spans="2:22" ht="254.25" customHeight="1" thickTop="1" thickBot="1" x14ac:dyDescent="0.45">
      <c r="B4" s="383" t="s">
        <v>461</v>
      </c>
      <c r="C4" s="384" t="s">
        <v>462</v>
      </c>
      <c r="D4" s="384" t="s">
        <v>463</v>
      </c>
      <c r="E4" s="384" t="s">
        <v>462</v>
      </c>
      <c r="F4" s="385" t="s">
        <v>464</v>
      </c>
      <c r="G4" s="385" t="s">
        <v>465</v>
      </c>
      <c r="H4" s="384" t="s">
        <v>466</v>
      </c>
      <c r="I4" s="384" t="s">
        <v>467</v>
      </c>
      <c r="J4" s="385" t="s">
        <v>468</v>
      </c>
      <c r="K4" s="385" t="s">
        <v>469</v>
      </c>
      <c r="L4" s="385" t="s">
        <v>470</v>
      </c>
      <c r="M4" s="384" t="s">
        <v>471</v>
      </c>
      <c r="N4" s="384" t="s">
        <v>472</v>
      </c>
    </row>
    <row r="5" spans="2:22" ht="61.5" customHeight="1" thickBot="1" x14ac:dyDescent="0.45">
      <c r="B5" s="386"/>
      <c r="C5" s="387"/>
      <c r="D5" s="387"/>
      <c r="E5" s="387"/>
      <c r="F5" s="388" t="s">
        <v>429</v>
      </c>
      <c r="G5" s="388" t="s">
        <v>430</v>
      </c>
      <c r="H5" s="388" t="s">
        <v>431</v>
      </c>
      <c r="I5" s="388" t="s">
        <v>432</v>
      </c>
      <c r="J5" s="388" t="s">
        <v>473</v>
      </c>
      <c r="K5" s="388" t="s">
        <v>474</v>
      </c>
      <c r="L5" s="388" t="s">
        <v>475</v>
      </c>
      <c r="M5" s="389" t="s">
        <v>476</v>
      </c>
      <c r="N5" s="389" t="s">
        <v>477</v>
      </c>
    </row>
    <row r="6" spans="2:22" ht="21.6" thickTop="1" x14ac:dyDescent="0.4">
      <c r="B6" s="390" t="s">
        <v>478</v>
      </c>
      <c r="C6" s="391"/>
      <c r="D6" s="392"/>
      <c r="E6" s="392"/>
      <c r="F6" s="392"/>
      <c r="G6" s="392"/>
      <c r="H6" s="392"/>
      <c r="I6" s="392"/>
      <c r="J6" s="392"/>
      <c r="K6" s="392"/>
      <c r="L6" s="392"/>
      <c r="M6" s="392"/>
      <c r="N6" s="393"/>
    </row>
    <row r="7" spans="2:22" x14ac:dyDescent="0.4">
      <c r="B7" s="394"/>
      <c r="C7" s="395" t="s">
        <v>233</v>
      </c>
      <c r="D7" s="396"/>
      <c r="E7" s="397"/>
      <c r="F7" s="398"/>
      <c r="G7" s="399"/>
      <c r="H7" s="399"/>
      <c r="I7" s="399"/>
      <c r="J7" s="400"/>
      <c r="K7" s="401"/>
      <c r="L7" s="401"/>
      <c r="M7" s="401">
        <f>+G7+H7-I7-J7+L7</f>
        <v>0</v>
      </c>
      <c r="N7" s="402">
        <f>+F7+H7-I7-J7-K7+L7</f>
        <v>0</v>
      </c>
    </row>
    <row r="8" spans="2:22" ht="51" customHeight="1" x14ac:dyDescent="0.4">
      <c r="B8" s="394">
        <v>2003</v>
      </c>
      <c r="C8" s="395" t="s">
        <v>479</v>
      </c>
      <c r="D8" s="403" t="s">
        <v>480</v>
      </c>
      <c r="E8" s="397" t="s">
        <v>481</v>
      </c>
      <c r="F8" s="404">
        <v>0</v>
      </c>
      <c r="G8" s="405">
        <v>0</v>
      </c>
      <c r="H8" s="405">
        <v>172676.07</v>
      </c>
      <c r="I8" s="405">
        <v>78711.53</v>
      </c>
      <c r="J8" s="406">
        <v>0</v>
      </c>
      <c r="K8" s="407"/>
      <c r="L8" s="407"/>
      <c r="M8" s="407">
        <f>+G8+H8-I8-J8+L8</f>
        <v>93964.540000000008</v>
      </c>
      <c r="N8" s="408">
        <f>+F8+H8-I8-J8-K8+L8</f>
        <v>93964.540000000008</v>
      </c>
    </row>
    <row r="9" spans="2:22" ht="53.25" customHeight="1" x14ac:dyDescent="0.4">
      <c r="B9" s="394">
        <v>2003</v>
      </c>
      <c r="C9" s="395" t="s">
        <v>482</v>
      </c>
      <c r="D9" s="403" t="s">
        <v>480</v>
      </c>
      <c r="E9" s="397" t="s">
        <v>483</v>
      </c>
      <c r="F9" s="404">
        <v>255975.58</v>
      </c>
      <c r="G9" s="405">
        <v>255975.58</v>
      </c>
      <c r="H9" s="405">
        <v>0</v>
      </c>
      <c r="I9" s="405">
        <v>18996.259999999998</v>
      </c>
      <c r="J9" s="406">
        <v>15000</v>
      </c>
      <c r="K9" s="407">
        <v>0</v>
      </c>
      <c r="L9" s="407"/>
      <c r="M9" s="407">
        <f>+G9+H9-I9-J9+L9</f>
        <v>221979.31999999998</v>
      </c>
      <c r="N9" s="408">
        <f>+F9+H9-I9-J9-K9+L9</f>
        <v>221979.31999999998</v>
      </c>
    </row>
    <row r="10" spans="2:22" x14ac:dyDescent="0.4">
      <c r="B10" s="394" t="s">
        <v>233</v>
      </c>
      <c r="C10" s="395" t="s">
        <v>233</v>
      </c>
      <c r="D10" s="403" t="s">
        <v>233</v>
      </c>
      <c r="E10" s="397" t="s">
        <v>233</v>
      </c>
      <c r="F10" s="404">
        <v>0</v>
      </c>
      <c r="G10" s="405">
        <v>0</v>
      </c>
      <c r="H10" s="405">
        <v>0</v>
      </c>
      <c r="I10" s="405">
        <v>0</v>
      </c>
      <c r="J10" s="406"/>
      <c r="K10" s="407"/>
      <c r="L10" s="407"/>
      <c r="M10" s="407">
        <f>+G10+H10-I10-J10+L10</f>
        <v>0</v>
      </c>
      <c r="N10" s="408">
        <f>+F10+H10-I10-J10-K10+L10</f>
        <v>0</v>
      </c>
    </row>
    <row r="11" spans="2:22" ht="21.6" thickBot="1" x14ac:dyDescent="0.45">
      <c r="B11" s="394" t="s">
        <v>233</v>
      </c>
      <c r="C11" s="395" t="s">
        <v>233</v>
      </c>
      <c r="D11" s="403" t="s">
        <v>233</v>
      </c>
      <c r="E11" s="397" t="s">
        <v>233</v>
      </c>
      <c r="F11" s="404">
        <v>0</v>
      </c>
      <c r="G11" s="405">
        <v>0</v>
      </c>
      <c r="H11" s="405">
        <v>0</v>
      </c>
      <c r="I11" s="405">
        <v>0</v>
      </c>
      <c r="J11" s="406"/>
      <c r="K11" s="407"/>
      <c r="L11" s="407"/>
      <c r="M11" s="407">
        <f>+G11+H11-I11-J11+L11</f>
        <v>0</v>
      </c>
      <c r="N11" s="408">
        <f>+F11+H11-I11-J11-K11+L11</f>
        <v>0</v>
      </c>
    </row>
    <row r="12" spans="2:22" ht="22.2" thickTop="1" thickBot="1" x14ac:dyDescent="0.45">
      <c r="B12" s="969" t="s">
        <v>484</v>
      </c>
      <c r="C12" s="970"/>
      <c r="D12" s="970"/>
      <c r="E12" s="410"/>
      <c r="F12" s="411">
        <f t="shared" ref="F12:N12" si="0">SUM(F7:F11)</f>
        <v>255975.58</v>
      </c>
      <c r="G12" s="411">
        <f t="shared" si="0"/>
        <v>255975.58</v>
      </c>
      <c r="H12" s="411">
        <f t="shared" si="0"/>
        <v>172676.07</v>
      </c>
      <c r="I12" s="411">
        <f t="shared" si="0"/>
        <v>97707.79</v>
      </c>
      <c r="J12" s="411">
        <f t="shared" si="0"/>
        <v>15000</v>
      </c>
      <c r="K12" s="411">
        <f t="shared" si="0"/>
        <v>0</v>
      </c>
      <c r="L12" s="411">
        <f t="shared" si="0"/>
        <v>0</v>
      </c>
      <c r="M12" s="411">
        <f t="shared" si="0"/>
        <v>315943.86</v>
      </c>
      <c r="N12" s="411">
        <f t="shared" si="0"/>
        <v>315943.86</v>
      </c>
    </row>
    <row r="13" spans="2:22" ht="21.6" thickTop="1" x14ac:dyDescent="0.4">
      <c r="B13" s="972" t="s">
        <v>485</v>
      </c>
      <c r="C13" s="973"/>
      <c r="D13" s="973"/>
      <c r="E13" s="392"/>
      <c r="F13" s="400"/>
      <c r="G13" s="400"/>
      <c r="H13" s="400"/>
      <c r="I13" s="400"/>
      <c r="J13" s="400"/>
      <c r="K13" s="400"/>
      <c r="L13" s="400"/>
      <c r="M13" s="401"/>
      <c r="N13" s="412"/>
    </row>
    <row r="14" spans="2:22" ht="24.75" customHeight="1" x14ac:dyDescent="0.4">
      <c r="B14" s="394"/>
      <c r="C14" s="395"/>
      <c r="D14" s="396"/>
      <c r="E14" s="397"/>
      <c r="F14" s="404"/>
      <c r="G14" s="405"/>
      <c r="H14" s="405"/>
      <c r="I14" s="405"/>
      <c r="J14" s="406"/>
      <c r="K14" s="407"/>
      <c r="L14" s="407"/>
      <c r="M14" s="407">
        <f t="shared" ref="M14:M20" si="1">+G14+H14-I14-J14+L14</f>
        <v>0</v>
      </c>
      <c r="N14" s="408">
        <f t="shared" ref="N14:N20" si="2">+F14+H14-I14-J14-K14+L14</f>
        <v>0</v>
      </c>
    </row>
    <row r="15" spans="2:22" ht="79.5" customHeight="1" x14ac:dyDescent="0.4">
      <c r="B15" s="413">
        <v>2006</v>
      </c>
      <c r="C15" s="414" t="s">
        <v>486</v>
      </c>
      <c r="D15" s="396" t="s">
        <v>480</v>
      </c>
      <c r="E15" s="397" t="s">
        <v>487</v>
      </c>
      <c r="F15" s="404">
        <v>0</v>
      </c>
      <c r="G15" s="405">
        <v>0</v>
      </c>
      <c r="H15" s="405">
        <v>2750</v>
      </c>
      <c r="I15" s="405"/>
      <c r="J15" s="406"/>
      <c r="K15" s="407"/>
      <c r="L15" s="407"/>
      <c r="M15" s="407">
        <f t="shared" si="1"/>
        <v>2750</v>
      </c>
      <c r="N15" s="408">
        <f t="shared" si="2"/>
        <v>2750</v>
      </c>
    </row>
    <row r="16" spans="2:22" ht="104.25" customHeight="1" x14ac:dyDescent="0.4">
      <c r="B16" s="413">
        <v>2010</v>
      </c>
      <c r="C16" s="414" t="s">
        <v>488</v>
      </c>
      <c r="D16" s="396" t="s">
        <v>480</v>
      </c>
      <c r="E16" s="397" t="s">
        <v>487</v>
      </c>
      <c r="F16" s="404">
        <v>0</v>
      </c>
      <c r="G16" s="405"/>
      <c r="H16" s="405">
        <v>5500</v>
      </c>
      <c r="I16" s="405">
        <v>0</v>
      </c>
      <c r="J16" s="406"/>
      <c r="K16" s="407">
        <v>0</v>
      </c>
      <c r="L16" s="407"/>
      <c r="M16" s="407">
        <f t="shared" si="1"/>
        <v>5500</v>
      </c>
      <c r="N16" s="408">
        <f t="shared" si="2"/>
        <v>5500</v>
      </c>
    </row>
    <row r="17" spans="2:14" ht="75.75" customHeight="1" x14ac:dyDescent="0.4">
      <c r="B17" s="413" t="s">
        <v>489</v>
      </c>
      <c r="C17" s="414" t="s">
        <v>490</v>
      </c>
      <c r="D17" s="396" t="s">
        <v>480</v>
      </c>
      <c r="E17" s="397" t="s">
        <v>487</v>
      </c>
      <c r="F17" s="404">
        <v>19548.03</v>
      </c>
      <c r="G17" s="404">
        <v>19548.03</v>
      </c>
      <c r="H17" s="405">
        <v>0</v>
      </c>
      <c r="I17" s="405">
        <v>3284.58</v>
      </c>
      <c r="J17" s="406"/>
      <c r="K17" s="407"/>
      <c r="L17" s="407"/>
      <c r="M17" s="407">
        <f t="shared" si="1"/>
        <v>16263.449999999999</v>
      </c>
      <c r="N17" s="408">
        <f t="shared" si="2"/>
        <v>16263.449999999999</v>
      </c>
    </row>
    <row r="18" spans="2:14" ht="72" customHeight="1" x14ac:dyDescent="0.4">
      <c r="B18" s="413">
        <v>2001</v>
      </c>
      <c r="C18" s="414" t="s">
        <v>491</v>
      </c>
      <c r="D18" s="396">
        <v>10341</v>
      </c>
      <c r="E18" s="397" t="s">
        <v>492</v>
      </c>
      <c r="F18" s="404">
        <v>14960</v>
      </c>
      <c r="G18" s="405">
        <v>14960</v>
      </c>
      <c r="H18" s="405"/>
      <c r="I18" s="405">
        <v>8040</v>
      </c>
      <c r="J18" s="406"/>
      <c r="K18" s="407"/>
      <c r="L18" s="407"/>
      <c r="M18" s="407">
        <f t="shared" si="1"/>
        <v>6920</v>
      </c>
      <c r="N18" s="408">
        <f t="shared" si="2"/>
        <v>6920</v>
      </c>
    </row>
    <row r="19" spans="2:14" ht="78" customHeight="1" x14ac:dyDescent="0.4">
      <c r="B19" s="413">
        <v>2001</v>
      </c>
      <c r="C19" s="414" t="s">
        <v>493</v>
      </c>
      <c r="D19" s="396">
        <v>10341</v>
      </c>
      <c r="E19" s="397" t="s">
        <v>494</v>
      </c>
      <c r="F19" s="404">
        <v>0</v>
      </c>
      <c r="G19" s="405">
        <v>0</v>
      </c>
      <c r="H19" s="405">
        <v>25000</v>
      </c>
      <c r="I19" s="405">
        <v>15000</v>
      </c>
      <c r="J19" s="406"/>
      <c r="K19" s="407"/>
      <c r="L19" s="407"/>
      <c r="M19" s="407">
        <f t="shared" si="1"/>
        <v>10000</v>
      </c>
      <c r="N19" s="408">
        <f t="shared" si="2"/>
        <v>10000</v>
      </c>
    </row>
    <row r="20" spans="2:14" ht="21.6" thickBot="1" x14ac:dyDescent="0.45">
      <c r="B20" s="415"/>
      <c r="C20" s="416"/>
      <c r="D20" s="396"/>
      <c r="E20" s="392"/>
      <c r="F20" s="404"/>
      <c r="G20" s="405"/>
      <c r="H20" s="405"/>
      <c r="I20" s="405"/>
      <c r="J20" s="406"/>
      <c r="K20" s="407"/>
      <c r="L20" s="407"/>
      <c r="M20" s="407">
        <f t="shared" si="1"/>
        <v>0</v>
      </c>
      <c r="N20" s="408">
        <f t="shared" si="2"/>
        <v>0</v>
      </c>
    </row>
    <row r="21" spans="2:14" ht="22.2" thickTop="1" thickBot="1" x14ac:dyDescent="0.45">
      <c r="B21" s="969" t="s">
        <v>495</v>
      </c>
      <c r="C21" s="970"/>
      <c r="D21" s="970"/>
      <c r="E21" s="971"/>
      <c r="F21" s="411">
        <f t="shared" ref="F21:N21" si="3">SUM(F14:F20)</f>
        <v>34508.03</v>
      </c>
      <c r="G21" s="411">
        <f t="shared" si="3"/>
        <v>34508.03</v>
      </c>
      <c r="H21" s="411">
        <f t="shared" si="3"/>
        <v>33250</v>
      </c>
      <c r="I21" s="411">
        <f t="shared" si="3"/>
        <v>26324.58</v>
      </c>
      <c r="J21" s="411">
        <f t="shared" si="3"/>
        <v>0</v>
      </c>
      <c r="K21" s="411">
        <f t="shared" si="3"/>
        <v>0</v>
      </c>
      <c r="L21" s="411">
        <f t="shared" si="3"/>
        <v>0</v>
      </c>
      <c r="M21" s="411">
        <f t="shared" si="3"/>
        <v>41433.449999999997</v>
      </c>
      <c r="N21" s="411">
        <f t="shared" si="3"/>
        <v>41433.449999999997</v>
      </c>
    </row>
    <row r="22" spans="2:14" ht="21.6" thickTop="1" x14ac:dyDescent="0.4">
      <c r="B22" s="972" t="s">
        <v>496</v>
      </c>
      <c r="C22" s="973"/>
      <c r="D22" s="973"/>
      <c r="E22" s="392"/>
      <c r="F22" s="406"/>
      <c r="G22" s="406"/>
      <c r="H22" s="406"/>
      <c r="I22" s="406"/>
      <c r="J22" s="406"/>
      <c r="K22" s="406"/>
      <c r="L22" s="406"/>
      <c r="M22" s="407"/>
      <c r="N22" s="417"/>
    </row>
    <row r="23" spans="2:14" ht="36" customHeight="1" thickBot="1" x14ac:dyDescent="0.45">
      <c r="B23" s="394"/>
      <c r="C23" s="396"/>
      <c r="D23" s="396"/>
      <c r="E23" s="392"/>
      <c r="F23" s="404"/>
      <c r="G23" s="405"/>
      <c r="H23" s="405"/>
      <c r="I23" s="405"/>
      <c r="J23" s="406"/>
      <c r="K23" s="407"/>
      <c r="L23" s="407"/>
      <c r="M23" s="407">
        <f>+G23+H23-I23-J23+L23</f>
        <v>0</v>
      </c>
      <c r="N23" s="408">
        <f>+F23+H23-I23-J23-K23+L23</f>
        <v>0</v>
      </c>
    </row>
    <row r="24" spans="2:14" ht="35.25" customHeight="1" thickTop="1" thickBot="1" x14ac:dyDescent="0.45">
      <c r="B24" s="969" t="s">
        <v>497</v>
      </c>
      <c r="C24" s="970"/>
      <c r="D24" s="970"/>
      <c r="E24" s="971"/>
      <c r="F24" s="411">
        <f>SUM(F23:F23)</f>
        <v>0</v>
      </c>
      <c r="G24" s="411"/>
      <c r="H24" s="411">
        <f t="shared" ref="H24:N24" si="4">SUM(H23:H23)</f>
        <v>0</v>
      </c>
      <c r="I24" s="411">
        <f t="shared" si="4"/>
        <v>0</v>
      </c>
      <c r="J24" s="411">
        <f t="shared" si="4"/>
        <v>0</v>
      </c>
      <c r="K24" s="411">
        <f t="shared" si="4"/>
        <v>0</v>
      </c>
      <c r="L24" s="411">
        <f t="shared" si="4"/>
        <v>0</v>
      </c>
      <c r="M24" s="411">
        <f t="shared" si="4"/>
        <v>0</v>
      </c>
      <c r="N24" s="411">
        <f t="shared" si="4"/>
        <v>0</v>
      </c>
    </row>
    <row r="25" spans="2:14" ht="35.25" customHeight="1" thickTop="1" x14ac:dyDescent="0.4">
      <c r="B25" s="972" t="s">
        <v>498</v>
      </c>
      <c r="C25" s="973"/>
      <c r="D25" s="973"/>
      <c r="E25" s="392"/>
      <c r="F25" s="406"/>
      <c r="G25" s="406"/>
      <c r="H25" s="406"/>
      <c r="I25" s="406"/>
      <c r="J25" s="406"/>
      <c r="K25" s="406"/>
      <c r="L25" s="406"/>
      <c r="M25" s="407"/>
      <c r="N25" s="417"/>
    </row>
    <row r="26" spans="2:14" ht="42.75" customHeight="1" thickBot="1" x14ac:dyDescent="0.45">
      <c r="B26" s="394"/>
      <c r="C26" s="396"/>
      <c r="D26" s="396"/>
      <c r="E26" s="392"/>
      <c r="F26" s="404"/>
      <c r="G26" s="405"/>
      <c r="H26" s="405"/>
      <c r="I26" s="405"/>
      <c r="J26" s="406"/>
      <c r="K26" s="407"/>
      <c r="L26" s="407"/>
      <c r="M26" s="407">
        <f>+G26+H26-I26-J26+L26</f>
        <v>0</v>
      </c>
      <c r="N26" s="408">
        <f>+F26+H26-I26-J26-K26+L26</f>
        <v>0</v>
      </c>
    </row>
    <row r="27" spans="2:14" ht="42.75" customHeight="1" thickTop="1" thickBot="1" x14ac:dyDescent="0.45">
      <c r="B27" s="969" t="s">
        <v>499</v>
      </c>
      <c r="C27" s="970"/>
      <c r="D27" s="970"/>
      <c r="E27" s="971"/>
      <c r="F27" s="411">
        <f t="shared" ref="F27:N27" si="5">SUM(F26:F26)</f>
        <v>0</v>
      </c>
      <c r="G27" s="411">
        <f t="shared" si="5"/>
        <v>0</v>
      </c>
      <c r="H27" s="411">
        <f t="shared" si="5"/>
        <v>0</v>
      </c>
      <c r="I27" s="411">
        <f t="shared" si="5"/>
        <v>0</v>
      </c>
      <c r="J27" s="411">
        <f t="shared" si="5"/>
        <v>0</v>
      </c>
      <c r="K27" s="411">
        <f t="shared" si="5"/>
        <v>0</v>
      </c>
      <c r="L27" s="411">
        <f t="shared" si="5"/>
        <v>0</v>
      </c>
      <c r="M27" s="411">
        <f t="shared" si="5"/>
        <v>0</v>
      </c>
      <c r="N27" s="411">
        <f t="shared" si="5"/>
        <v>0</v>
      </c>
    </row>
    <row r="28" spans="2:14" ht="21.6" thickTop="1" x14ac:dyDescent="0.4">
      <c r="B28" s="972" t="s">
        <v>500</v>
      </c>
      <c r="C28" s="973"/>
      <c r="D28" s="392"/>
      <c r="E28" s="392"/>
      <c r="F28" s="406"/>
      <c r="G28" s="406"/>
      <c r="H28" s="406"/>
      <c r="I28" s="406"/>
      <c r="J28" s="406"/>
      <c r="K28" s="406"/>
      <c r="L28" s="406"/>
      <c r="M28" s="407"/>
      <c r="N28" s="417"/>
    </row>
    <row r="29" spans="2:14" ht="19.5" customHeight="1" x14ac:dyDescent="0.4">
      <c r="B29" s="394"/>
      <c r="C29" s="396"/>
      <c r="D29" s="396"/>
      <c r="E29" s="392"/>
      <c r="F29" s="404"/>
      <c r="G29" s="405"/>
      <c r="H29" s="405"/>
      <c r="I29" s="405"/>
      <c r="J29" s="406"/>
      <c r="K29" s="407"/>
      <c r="L29" s="407"/>
      <c r="M29" s="407">
        <f>+G29+H29-I29-J29+L29</f>
        <v>0</v>
      </c>
      <c r="N29" s="408">
        <f>+F29+H29-I29-J29-K29+L29</f>
        <v>0</v>
      </c>
    </row>
    <row r="30" spans="2:14" ht="65.25" customHeight="1" x14ac:dyDescent="0.4">
      <c r="B30" s="413">
        <v>3061</v>
      </c>
      <c r="C30" s="414" t="s">
        <v>501</v>
      </c>
      <c r="D30" s="396" t="s">
        <v>480</v>
      </c>
      <c r="E30" s="397" t="s">
        <v>502</v>
      </c>
      <c r="F30" s="404">
        <v>37622.699999999997</v>
      </c>
      <c r="G30" s="404">
        <v>37622.699999999997</v>
      </c>
      <c r="H30" s="405">
        <v>12377.300000000003</v>
      </c>
      <c r="I30" s="404">
        <v>50000</v>
      </c>
      <c r="J30" s="406"/>
      <c r="K30" s="407">
        <v>0</v>
      </c>
      <c r="L30" s="407"/>
      <c r="M30" s="407">
        <f>+G30+H30-I30-J30+L30</f>
        <v>0</v>
      </c>
      <c r="N30" s="407">
        <f>+F30+H30-I30-J30-K30+L30</f>
        <v>0</v>
      </c>
    </row>
    <row r="31" spans="2:14" ht="19.5" customHeight="1" x14ac:dyDescent="0.4">
      <c r="B31" s="413" t="s">
        <v>233</v>
      </c>
      <c r="C31" s="414" t="s">
        <v>233</v>
      </c>
      <c r="D31" s="396" t="s">
        <v>233</v>
      </c>
      <c r="E31" s="397" t="s">
        <v>233</v>
      </c>
      <c r="F31" s="404">
        <v>0</v>
      </c>
      <c r="G31" s="404">
        <v>0</v>
      </c>
      <c r="H31" s="405">
        <v>0</v>
      </c>
      <c r="I31" s="405">
        <v>0</v>
      </c>
      <c r="J31" s="406">
        <v>0</v>
      </c>
      <c r="K31" s="418"/>
      <c r="L31" s="405">
        <v>0</v>
      </c>
      <c r="M31" s="407">
        <f>+G31+H31-I31-J31+L31</f>
        <v>0</v>
      </c>
      <c r="N31" s="407">
        <f>+F31+H31-I31-J31-K31+L31</f>
        <v>0</v>
      </c>
    </row>
    <row r="32" spans="2:14" ht="21.6" thickBot="1" x14ac:dyDescent="0.45">
      <c r="B32" s="415"/>
      <c r="C32" s="416"/>
      <c r="D32" s="396"/>
      <c r="E32" s="392"/>
      <c r="F32" s="404"/>
      <c r="G32" s="405"/>
      <c r="H32" s="405"/>
      <c r="I32" s="405"/>
      <c r="J32" s="406"/>
      <c r="K32" s="407"/>
      <c r="L32" s="407"/>
      <c r="M32" s="407">
        <f>+G32+H32-I32-J32+L32</f>
        <v>0</v>
      </c>
      <c r="N32" s="408">
        <f>+F32+H32-I32-J32-K32+L32</f>
        <v>0</v>
      </c>
    </row>
    <row r="33" spans="2:15" ht="39" customHeight="1" thickTop="1" thickBot="1" x14ac:dyDescent="0.45">
      <c r="B33" s="969" t="s">
        <v>503</v>
      </c>
      <c r="C33" s="970"/>
      <c r="D33" s="409"/>
      <c r="E33" s="410"/>
      <c r="F33" s="411">
        <f t="shared" ref="F33:N33" si="6">SUM(F29:F32)</f>
        <v>37622.699999999997</v>
      </c>
      <c r="G33" s="411">
        <f t="shared" si="6"/>
        <v>37622.699999999997</v>
      </c>
      <c r="H33" s="411">
        <f t="shared" si="6"/>
        <v>12377.300000000003</v>
      </c>
      <c r="I33" s="411">
        <f t="shared" si="6"/>
        <v>50000</v>
      </c>
      <c r="J33" s="411">
        <f t="shared" si="6"/>
        <v>0</v>
      </c>
      <c r="K33" s="411">
        <f t="shared" si="6"/>
        <v>0</v>
      </c>
      <c r="L33" s="411">
        <f t="shared" si="6"/>
        <v>0</v>
      </c>
      <c r="M33" s="411">
        <f t="shared" si="6"/>
        <v>0</v>
      </c>
      <c r="N33" s="411">
        <f t="shared" si="6"/>
        <v>0</v>
      </c>
    </row>
    <row r="34" spans="2:15" ht="39" customHeight="1" thickTop="1" thickBot="1" x14ac:dyDescent="0.45">
      <c r="B34" s="969" t="s">
        <v>504</v>
      </c>
      <c r="C34" s="970"/>
      <c r="D34" s="970"/>
      <c r="E34" s="971"/>
      <c r="F34" s="419">
        <f t="shared" ref="F34:L34" si="7">+F33+F27+F24+F21+F12</f>
        <v>328106.31</v>
      </c>
      <c r="G34" s="419">
        <f t="shared" si="7"/>
        <v>328106.31</v>
      </c>
      <c r="H34" s="419">
        <f t="shared" si="7"/>
        <v>218303.37</v>
      </c>
      <c r="I34" s="419">
        <f t="shared" si="7"/>
        <v>174032.37</v>
      </c>
      <c r="J34" s="419">
        <f t="shared" si="7"/>
        <v>15000</v>
      </c>
      <c r="K34" s="419">
        <f t="shared" si="7"/>
        <v>0</v>
      </c>
      <c r="L34" s="419">
        <f t="shared" si="7"/>
        <v>0</v>
      </c>
      <c r="M34" s="419">
        <f>+M33+M27+M24+M21+M12</f>
        <v>357377.31</v>
      </c>
      <c r="N34" s="419">
        <f>+N33+N27+N24+N21+N12</f>
        <v>357377.31</v>
      </c>
      <c r="O34" s="420" t="s">
        <v>233</v>
      </c>
    </row>
    <row r="35" spans="2:15" ht="21.75" customHeight="1" thickTop="1" thickBot="1" x14ac:dyDescent="0.45">
      <c r="B35" s="421"/>
      <c r="C35" s="421"/>
      <c r="D35" s="421"/>
      <c r="E35" s="421"/>
      <c r="F35" s="422"/>
      <c r="G35" s="422"/>
      <c r="H35" s="423"/>
      <c r="I35" s="422"/>
      <c r="J35" s="422"/>
      <c r="K35" s="422"/>
      <c r="L35" s="422"/>
      <c r="M35" s="424"/>
      <c r="N35" s="424"/>
    </row>
    <row r="36" spans="2:15" ht="41.25" customHeight="1" thickTop="1" x14ac:dyDescent="0.4">
      <c r="E36" s="420"/>
      <c r="F36" s="400"/>
      <c r="G36" s="392"/>
      <c r="H36" s="425" t="s">
        <v>505</v>
      </c>
      <c r="I36" s="426"/>
      <c r="J36" s="427"/>
      <c r="K36" s="427"/>
      <c r="L36" s="428"/>
      <c r="M36" s="429"/>
      <c r="N36" s="430"/>
    </row>
    <row r="37" spans="2:15" ht="41.25" customHeight="1" x14ac:dyDescent="0.4">
      <c r="F37" s="400"/>
      <c r="G37" s="392"/>
      <c r="H37" s="431" t="s">
        <v>506</v>
      </c>
      <c r="I37" s="432"/>
      <c r="J37" s="432"/>
      <c r="K37" s="432"/>
      <c r="L37" s="433"/>
      <c r="M37" s="434"/>
      <c r="N37" s="435"/>
    </row>
    <row r="38" spans="2:15" ht="41.25" customHeight="1" x14ac:dyDescent="0.4">
      <c r="E38" s="420" t="s">
        <v>233</v>
      </c>
      <c r="F38" s="400"/>
      <c r="G38" s="392"/>
      <c r="H38" s="431" t="s">
        <v>507</v>
      </c>
      <c r="I38" s="432"/>
      <c r="J38" s="432"/>
      <c r="K38" s="432"/>
      <c r="L38" s="433"/>
      <c r="M38" s="434"/>
      <c r="N38" s="435"/>
    </row>
    <row r="39" spans="2:15" ht="41.25" customHeight="1" x14ac:dyDescent="0.4">
      <c r="E39" s="420" t="s">
        <v>233</v>
      </c>
      <c r="F39" s="400"/>
      <c r="G39" s="392"/>
      <c r="H39" s="981" t="s">
        <v>508</v>
      </c>
      <c r="I39" s="982"/>
      <c r="J39" s="982"/>
      <c r="K39" s="982"/>
      <c r="L39" s="983"/>
      <c r="M39" s="434"/>
      <c r="N39" s="435"/>
    </row>
    <row r="40" spans="2:15" ht="41.25" customHeight="1" thickBot="1" x14ac:dyDescent="0.45">
      <c r="F40" s="400"/>
      <c r="G40" s="392"/>
      <c r="H40" s="436" t="s">
        <v>509</v>
      </c>
      <c r="I40" s="437"/>
      <c r="J40" s="437"/>
      <c r="K40" s="437"/>
      <c r="L40" s="438"/>
      <c r="M40" s="439"/>
      <c r="N40" s="440"/>
    </row>
    <row r="41" spans="2:15" ht="41.25" customHeight="1" thickTop="1" thickBot="1" x14ac:dyDescent="0.45">
      <c r="F41" s="400"/>
      <c r="G41" s="392"/>
      <c r="H41" s="977" t="s">
        <v>510</v>
      </c>
      <c r="I41" s="978"/>
      <c r="J41" s="978"/>
      <c r="K41" s="978"/>
      <c r="L41" s="979"/>
      <c r="M41" s="441">
        <f>SUM(M36:M40)</f>
        <v>0</v>
      </c>
      <c r="N41" s="442">
        <f>SUM(N36:N40)</f>
        <v>0</v>
      </c>
    </row>
    <row r="42" spans="2:15" ht="41.25" customHeight="1" thickTop="1" x14ac:dyDescent="0.4">
      <c r="F42" s="400"/>
      <c r="G42" s="392"/>
      <c r="H42" s="984" t="s">
        <v>511</v>
      </c>
      <c r="I42" s="985"/>
      <c r="J42" s="985"/>
      <c r="K42" s="985"/>
      <c r="L42" s="986"/>
      <c r="M42" s="443">
        <f>+M12-M36</f>
        <v>315943.86</v>
      </c>
      <c r="N42" s="444">
        <f>+N12-N36</f>
        <v>315943.86</v>
      </c>
    </row>
    <row r="43" spans="2:15" ht="41.25" customHeight="1" x14ac:dyDescent="0.4">
      <c r="F43" s="400"/>
      <c r="G43" s="392"/>
      <c r="H43" s="987" t="s">
        <v>512</v>
      </c>
      <c r="I43" s="988"/>
      <c r="J43" s="988"/>
      <c r="K43" s="988"/>
      <c r="L43" s="989"/>
      <c r="M43" s="445">
        <f>+M21-M37</f>
        <v>41433.449999999997</v>
      </c>
      <c r="N43" s="446">
        <f>+N21-N37</f>
        <v>41433.449999999997</v>
      </c>
    </row>
    <row r="44" spans="2:15" ht="41.25" customHeight="1" x14ac:dyDescent="0.4">
      <c r="F44" s="400"/>
      <c r="G44" s="392"/>
      <c r="H44" s="987" t="s">
        <v>513</v>
      </c>
      <c r="I44" s="988"/>
      <c r="J44" s="988"/>
      <c r="K44" s="988"/>
      <c r="L44" s="989"/>
      <c r="M44" s="445">
        <f>+M24-M38</f>
        <v>0</v>
      </c>
      <c r="N44" s="446">
        <f>+N24-N38</f>
        <v>0</v>
      </c>
    </row>
    <row r="45" spans="2:15" ht="41.25" customHeight="1" x14ac:dyDescent="0.4">
      <c r="F45" s="400"/>
      <c r="G45" s="392"/>
      <c r="H45" s="987" t="s">
        <v>514</v>
      </c>
      <c r="I45" s="988"/>
      <c r="J45" s="988"/>
      <c r="K45" s="988"/>
      <c r="L45" s="989"/>
      <c r="M45" s="445">
        <f>+M27-M39</f>
        <v>0</v>
      </c>
      <c r="N45" s="446">
        <f>+N27-N39</f>
        <v>0</v>
      </c>
    </row>
    <row r="46" spans="2:15" ht="46.5" customHeight="1" thickBot="1" x14ac:dyDescent="0.45">
      <c r="F46" s="400"/>
      <c r="G46" s="392"/>
      <c r="H46" s="974" t="s">
        <v>515</v>
      </c>
      <c r="I46" s="975"/>
      <c r="J46" s="975"/>
      <c r="K46" s="975"/>
      <c r="L46" s="976"/>
      <c r="M46" s="447">
        <f>+M33-M40</f>
        <v>0</v>
      </c>
      <c r="N46" s="448">
        <f>+N33-N40</f>
        <v>0</v>
      </c>
    </row>
    <row r="47" spans="2:15" ht="42.75" customHeight="1" thickTop="1" thickBot="1" x14ac:dyDescent="0.45">
      <c r="H47" s="977" t="s">
        <v>516</v>
      </c>
      <c r="I47" s="978"/>
      <c r="J47" s="978"/>
      <c r="K47" s="978"/>
      <c r="L47" s="979"/>
      <c r="M47" s="441">
        <f>SUM(M42:M46)</f>
        <v>357377.31</v>
      </c>
      <c r="N47" s="442">
        <f>SUM(N42:N46)</f>
        <v>357377.31</v>
      </c>
    </row>
    <row r="48" spans="2:15" ht="40.5" customHeight="1" thickTop="1" x14ac:dyDescent="0.4">
      <c r="B48" s="449" t="s">
        <v>517</v>
      </c>
      <c r="C48" s="450"/>
      <c r="D48" s="450"/>
      <c r="E48" s="450"/>
    </row>
    <row r="49" spans="2:14" ht="64.5" customHeight="1" x14ac:dyDescent="0.4">
      <c r="B49" s="451" t="s">
        <v>518</v>
      </c>
      <c r="C49" s="451"/>
      <c r="D49" s="451"/>
      <c r="E49" s="451"/>
      <c r="F49" s="451"/>
      <c r="G49" s="451"/>
      <c r="H49" s="451"/>
    </row>
    <row r="50" spans="2:14" ht="64.5" customHeight="1" x14ac:dyDescent="0.4">
      <c r="B50" s="980" t="s">
        <v>519</v>
      </c>
      <c r="C50" s="980"/>
      <c r="D50" s="980"/>
      <c r="E50" s="980"/>
      <c r="F50" s="980"/>
      <c r="G50" s="980"/>
      <c r="H50" s="980"/>
      <c r="I50" s="980"/>
      <c r="J50" s="980"/>
      <c r="K50" s="980"/>
      <c r="L50" s="980"/>
      <c r="M50" s="980"/>
      <c r="N50" s="980"/>
    </row>
  </sheetData>
  <mergeCells count="21">
    <mergeCell ref="H46:L46"/>
    <mergeCell ref="H47:L47"/>
    <mergeCell ref="B50:N50"/>
    <mergeCell ref="H39:L39"/>
    <mergeCell ref="H41:L41"/>
    <mergeCell ref="H42:L42"/>
    <mergeCell ref="H43:L43"/>
    <mergeCell ref="H44:L44"/>
    <mergeCell ref="H45:L45"/>
    <mergeCell ref="B34:E34"/>
    <mergeCell ref="B1:N1"/>
    <mergeCell ref="B2:N2"/>
    <mergeCell ref="B12:D12"/>
    <mergeCell ref="B13:D13"/>
    <mergeCell ref="B21:E21"/>
    <mergeCell ref="B22:D22"/>
    <mergeCell ref="B24:E24"/>
    <mergeCell ref="B25:D25"/>
    <mergeCell ref="B27:E27"/>
    <mergeCell ref="B28:C28"/>
    <mergeCell ref="B33:C33"/>
  </mergeCells>
  <printOptions horizontalCentered="1"/>
  <pageMargins left="0.70866141732283472" right="0.70866141732283472" top="0.74803149606299213" bottom="0.74803149606299213" header="0.31496062992125984" footer="0.31496062992125984"/>
  <pageSetup paperSize="8" scale="40" orientation="landscape" r:id="rId1"/>
  <rowBreaks count="1" manualBreakCount="1">
    <brk id="34"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25"/>
  <sheetViews>
    <sheetView view="pageBreakPreview" zoomScale="60" zoomScaleNormal="80" workbookViewId="0">
      <selection activeCell="J7" sqref="J7:J8"/>
    </sheetView>
  </sheetViews>
  <sheetFormatPr defaultRowHeight="18" x14ac:dyDescent="0.35"/>
  <cols>
    <col min="1" max="1" width="3.6640625" style="454" customWidth="1"/>
    <col min="2" max="2" width="16.6640625" style="454" customWidth="1"/>
    <col min="3" max="3" width="37.44140625" style="454" customWidth="1"/>
    <col min="4" max="4" width="14.109375" style="454" customWidth="1"/>
    <col min="5" max="5" width="36.6640625" style="454" customWidth="1"/>
    <col min="6" max="6" width="23" style="454" customWidth="1"/>
    <col min="7" max="7" width="19.6640625" style="454" customWidth="1"/>
    <col min="8" max="8" width="71.109375" style="454" customWidth="1"/>
    <col min="9" max="9" width="37.5546875" style="454" customWidth="1"/>
    <col min="10" max="10" width="41.44140625" style="454" customWidth="1"/>
    <col min="11" max="11" width="32.88671875" style="454" customWidth="1"/>
    <col min="12" max="12" width="4.109375" style="454" customWidth="1"/>
    <col min="13" max="256" width="9.109375" style="454"/>
    <col min="257" max="257" width="3.6640625" style="454" customWidth="1"/>
    <col min="258" max="258" width="16.6640625" style="454" customWidth="1"/>
    <col min="259" max="259" width="37.44140625" style="454" customWidth="1"/>
    <col min="260" max="260" width="14.109375" style="454" customWidth="1"/>
    <col min="261" max="261" width="36.6640625" style="454" customWidth="1"/>
    <col min="262" max="262" width="23" style="454" customWidth="1"/>
    <col min="263" max="263" width="19.6640625" style="454" customWidth="1"/>
    <col min="264" max="264" width="71.109375" style="454" customWidth="1"/>
    <col min="265" max="265" width="37.5546875" style="454" customWidth="1"/>
    <col min="266" max="266" width="41.44140625" style="454" customWidth="1"/>
    <col min="267" max="267" width="32.88671875" style="454" customWidth="1"/>
    <col min="268" max="268" width="4.109375" style="454" customWidth="1"/>
    <col min="269" max="512" width="9.109375" style="454"/>
    <col min="513" max="513" width="3.6640625" style="454" customWidth="1"/>
    <col min="514" max="514" width="16.6640625" style="454" customWidth="1"/>
    <col min="515" max="515" width="37.44140625" style="454" customWidth="1"/>
    <col min="516" max="516" width="14.109375" style="454" customWidth="1"/>
    <col min="517" max="517" width="36.6640625" style="454" customWidth="1"/>
    <col min="518" max="518" width="23" style="454" customWidth="1"/>
    <col min="519" max="519" width="19.6640625" style="454" customWidth="1"/>
    <col min="520" max="520" width="71.109375" style="454" customWidth="1"/>
    <col min="521" max="521" width="37.5546875" style="454" customWidth="1"/>
    <col min="522" max="522" width="41.44140625" style="454" customWidth="1"/>
    <col min="523" max="523" width="32.88671875" style="454" customWidth="1"/>
    <col min="524" max="524" width="4.109375" style="454" customWidth="1"/>
    <col min="525" max="768" width="9.109375" style="454"/>
    <col min="769" max="769" width="3.6640625" style="454" customWidth="1"/>
    <col min="770" max="770" width="16.6640625" style="454" customWidth="1"/>
    <col min="771" max="771" width="37.44140625" style="454" customWidth="1"/>
    <col min="772" max="772" width="14.109375" style="454" customWidth="1"/>
    <col min="773" max="773" width="36.6640625" style="454" customWidth="1"/>
    <col min="774" max="774" width="23" style="454" customWidth="1"/>
    <col min="775" max="775" width="19.6640625" style="454" customWidth="1"/>
    <col min="776" max="776" width="71.109375" style="454" customWidth="1"/>
    <col min="777" max="777" width="37.5546875" style="454" customWidth="1"/>
    <col min="778" max="778" width="41.44140625" style="454" customWidth="1"/>
    <col min="779" max="779" width="32.88671875" style="454" customWidth="1"/>
    <col min="780" max="780" width="4.109375" style="454" customWidth="1"/>
    <col min="781" max="1024" width="9.109375" style="454"/>
    <col min="1025" max="1025" width="3.6640625" style="454" customWidth="1"/>
    <col min="1026" max="1026" width="16.6640625" style="454" customWidth="1"/>
    <col min="1027" max="1027" width="37.44140625" style="454" customWidth="1"/>
    <col min="1028" max="1028" width="14.109375" style="454" customWidth="1"/>
    <col min="1029" max="1029" width="36.6640625" style="454" customWidth="1"/>
    <col min="1030" max="1030" width="23" style="454" customWidth="1"/>
    <col min="1031" max="1031" width="19.6640625" style="454" customWidth="1"/>
    <col min="1032" max="1032" width="71.109375" style="454" customWidth="1"/>
    <col min="1033" max="1033" width="37.5546875" style="454" customWidth="1"/>
    <col min="1034" max="1034" width="41.44140625" style="454" customWidth="1"/>
    <col min="1035" max="1035" width="32.88671875" style="454" customWidth="1"/>
    <col min="1036" max="1036" width="4.109375" style="454" customWidth="1"/>
    <col min="1037" max="1280" width="9.109375" style="454"/>
    <col min="1281" max="1281" width="3.6640625" style="454" customWidth="1"/>
    <col min="1282" max="1282" width="16.6640625" style="454" customWidth="1"/>
    <col min="1283" max="1283" width="37.44140625" style="454" customWidth="1"/>
    <col min="1284" max="1284" width="14.109375" style="454" customWidth="1"/>
    <col min="1285" max="1285" width="36.6640625" style="454" customWidth="1"/>
    <col min="1286" max="1286" width="23" style="454" customWidth="1"/>
    <col min="1287" max="1287" width="19.6640625" style="454" customWidth="1"/>
    <col min="1288" max="1288" width="71.109375" style="454" customWidth="1"/>
    <col min="1289" max="1289" width="37.5546875" style="454" customWidth="1"/>
    <col min="1290" max="1290" width="41.44140625" style="454" customWidth="1"/>
    <col min="1291" max="1291" width="32.88671875" style="454" customWidth="1"/>
    <col min="1292" max="1292" width="4.109375" style="454" customWidth="1"/>
    <col min="1293" max="1536" width="9.109375" style="454"/>
    <col min="1537" max="1537" width="3.6640625" style="454" customWidth="1"/>
    <col min="1538" max="1538" width="16.6640625" style="454" customWidth="1"/>
    <col min="1539" max="1539" width="37.44140625" style="454" customWidth="1"/>
    <col min="1540" max="1540" width="14.109375" style="454" customWidth="1"/>
    <col min="1541" max="1541" width="36.6640625" style="454" customWidth="1"/>
    <col min="1542" max="1542" width="23" style="454" customWidth="1"/>
    <col min="1543" max="1543" width="19.6640625" style="454" customWidth="1"/>
    <col min="1544" max="1544" width="71.109375" style="454" customWidth="1"/>
    <col min="1545" max="1545" width="37.5546875" style="454" customWidth="1"/>
    <col min="1546" max="1546" width="41.44140625" style="454" customWidth="1"/>
    <col min="1547" max="1547" width="32.88671875" style="454" customWidth="1"/>
    <col min="1548" max="1548" width="4.109375" style="454" customWidth="1"/>
    <col min="1549" max="1792" width="9.109375" style="454"/>
    <col min="1793" max="1793" width="3.6640625" style="454" customWidth="1"/>
    <col min="1794" max="1794" width="16.6640625" style="454" customWidth="1"/>
    <col min="1795" max="1795" width="37.44140625" style="454" customWidth="1"/>
    <col min="1796" max="1796" width="14.109375" style="454" customWidth="1"/>
    <col min="1797" max="1797" width="36.6640625" style="454" customWidth="1"/>
    <col min="1798" max="1798" width="23" style="454" customWidth="1"/>
    <col min="1799" max="1799" width="19.6640625" style="454" customWidth="1"/>
    <col min="1800" max="1800" width="71.109375" style="454" customWidth="1"/>
    <col min="1801" max="1801" width="37.5546875" style="454" customWidth="1"/>
    <col min="1802" max="1802" width="41.44140625" style="454" customWidth="1"/>
    <col min="1803" max="1803" width="32.88671875" style="454" customWidth="1"/>
    <col min="1804" max="1804" width="4.109375" style="454" customWidth="1"/>
    <col min="1805" max="2048" width="9.109375" style="454"/>
    <col min="2049" max="2049" width="3.6640625" style="454" customWidth="1"/>
    <col min="2050" max="2050" width="16.6640625" style="454" customWidth="1"/>
    <col min="2051" max="2051" width="37.44140625" style="454" customWidth="1"/>
    <col min="2052" max="2052" width="14.109375" style="454" customWidth="1"/>
    <col min="2053" max="2053" width="36.6640625" style="454" customWidth="1"/>
    <col min="2054" max="2054" width="23" style="454" customWidth="1"/>
    <col min="2055" max="2055" width="19.6640625" style="454" customWidth="1"/>
    <col min="2056" max="2056" width="71.109375" style="454" customWidth="1"/>
    <col min="2057" max="2057" width="37.5546875" style="454" customWidth="1"/>
    <col min="2058" max="2058" width="41.44140625" style="454" customWidth="1"/>
    <col min="2059" max="2059" width="32.88671875" style="454" customWidth="1"/>
    <col min="2060" max="2060" width="4.109375" style="454" customWidth="1"/>
    <col min="2061" max="2304" width="9.109375" style="454"/>
    <col min="2305" max="2305" width="3.6640625" style="454" customWidth="1"/>
    <col min="2306" max="2306" width="16.6640625" style="454" customWidth="1"/>
    <col min="2307" max="2307" width="37.44140625" style="454" customWidth="1"/>
    <col min="2308" max="2308" width="14.109375" style="454" customWidth="1"/>
    <col min="2309" max="2309" width="36.6640625" style="454" customWidth="1"/>
    <col min="2310" max="2310" width="23" style="454" customWidth="1"/>
    <col min="2311" max="2311" width="19.6640625" style="454" customWidth="1"/>
    <col min="2312" max="2312" width="71.109375" style="454" customWidth="1"/>
    <col min="2313" max="2313" width="37.5546875" style="454" customWidth="1"/>
    <col min="2314" max="2314" width="41.44140625" style="454" customWidth="1"/>
    <col min="2315" max="2315" width="32.88671875" style="454" customWidth="1"/>
    <col min="2316" max="2316" width="4.109375" style="454" customWidth="1"/>
    <col min="2317" max="2560" width="9.109375" style="454"/>
    <col min="2561" max="2561" width="3.6640625" style="454" customWidth="1"/>
    <col min="2562" max="2562" width="16.6640625" style="454" customWidth="1"/>
    <col min="2563" max="2563" width="37.44140625" style="454" customWidth="1"/>
    <col min="2564" max="2564" width="14.109375" style="454" customWidth="1"/>
    <col min="2565" max="2565" width="36.6640625" style="454" customWidth="1"/>
    <col min="2566" max="2566" width="23" style="454" customWidth="1"/>
    <col min="2567" max="2567" width="19.6640625" style="454" customWidth="1"/>
    <col min="2568" max="2568" width="71.109375" style="454" customWidth="1"/>
    <col min="2569" max="2569" width="37.5546875" style="454" customWidth="1"/>
    <col min="2570" max="2570" width="41.44140625" style="454" customWidth="1"/>
    <col min="2571" max="2571" width="32.88671875" style="454" customWidth="1"/>
    <col min="2572" max="2572" width="4.109375" style="454" customWidth="1"/>
    <col min="2573" max="2816" width="9.109375" style="454"/>
    <col min="2817" max="2817" width="3.6640625" style="454" customWidth="1"/>
    <col min="2818" max="2818" width="16.6640625" style="454" customWidth="1"/>
    <col min="2819" max="2819" width="37.44140625" style="454" customWidth="1"/>
    <col min="2820" max="2820" width="14.109375" style="454" customWidth="1"/>
    <col min="2821" max="2821" width="36.6640625" style="454" customWidth="1"/>
    <col min="2822" max="2822" width="23" style="454" customWidth="1"/>
    <col min="2823" max="2823" width="19.6640625" style="454" customWidth="1"/>
    <col min="2824" max="2824" width="71.109375" style="454" customWidth="1"/>
    <col min="2825" max="2825" width="37.5546875" style="454" customWidth="1"/>
    <col min="2826" max="2826" width="41.44140625" style="454" customWidth="1"/>
    <col min="2827" max="2827" width="32.88671875" style="454" customWidth="1"/>
    <col min="2828" max="2828" width="4.109375" style="454" customWidth="1"/>
    <col min="2829" max="3072" width="9.109375" style="454"/>
    <col min="3073" max="3073" width="3.6640625" style="454" customWidth="1"/>
    <col min="3074" max="3074" width="16.6640625" style="454" customWidth="1"/>
    <col min="3075" max="3075" width="37.44140625" style="454" customWidth="1"/>
    <col min="3076" max="3076" width="14.109375" style="454" customWidth="1"/>
    <col min="3077" max="3077" width="36.6640625" style="454" customWidth="1"/>
    <col min="3078" max="3078" width="23" style="454" customWidth="1"/>
    <col min="3079" max="3079" width="19.6640625" style="454" customWidth="1"/>
    <col min="3080" max="3080" width="71.109375" style="454" customWidth="1"/>
    <col min="3081" max="3081" width="37.5546875" style="454" customWidth="1"/>
    <col min="3082" max="3082" width="41.44140625" style="454" customWidth="1"/>
    <col min="3083" max="3083" width="32.88671875" style="454" customWidth="1"/>
    <col min="3084" max="3084" width="4.109375" style="454" customWidth="1"/>
    <col min="3085" max="3328" width="9.109375" style="454"/>
    <col min="3329" max="3329" width="3.6640625" style="454" customWidth="1"/>
    <col min="3330" max="3330" width="16.6640625" style="454" customWidth="1"/>
    <col min="3331" max="3331" width="37.44140625" style="454" customWidth="1"/>
    <col min="3332" max="3332" width="14.109375" style="454" customWidth="1"/>
    <col min="3333" max="3333" width="36.6640625" style="454" customWidth="1"/>
    <col min="3334" max="3334" width="23" style="454" customWidth="1"/>
    <col min="3335" max="3335" width="19.6640625" style="454" customWidth="1"/>
    <col min="3336" max="3336" width="71.109375" style="454" customWidth="1"/>
    <col min="3337" max="3337" width="37.5546875" style="454" customWidth="1"/>
    <col min="3338" max="3338" width="41.44140625" style="454" customWidth="1"/>
    <col min="3339" max="3339" width="32.88671875" style="454" customWidth="1"/>
    <col min="3340" max="3340" width="4.109375" style="454" customWidth="1"/>
    <col min="3341" max="3584" width="9.109375" style="454"/>
    <col min="3585" max="3585" width="3.6640625" style="454" customWidth="1"/>
    <col min="3586" max="3586" width="16.6640625" style="454" customWidth="1"/>
    <col min="3587" max="3587" width="37.44140625" style="454" customWidth="1"/>
    <col min="3588" max="3588" width="14.109375" style="454" customWidth="1"/>
    <col min="3589" max="3589" width="36.6640625" style="454" customWidth="1"/>
    <col min="3590" max="3590" width="23" style="454" customWidth="1"/>
    <col min="3591" max="3591" width="19.6640625" style="454" customWidth="1"/>
    <col min="3592" max="3592" width="71.109375" style="454" customWidth="1"/>
    <col min="3593" max="3593" width="37.5546875" style="454" customWidth="1"/>
    <col min="3594" max="3594" width="41.44140625" style="454" customWidth="1"/>
    <col min="3595" max="3595" width="32.88671875" style="454" customWidth="1"/>
    <col min="3596" max="3596" width="4.109375" style="454" customWidth="1"/>
    <col min="3597" max="3840" width="9.109375" style="454"/>
    <col min="3841" max="3841" width="3.6640625" style="454" customWidth="1"/>
    <col min="3842" max="3842" width="16.6640625" style="454" customWidth="1"/>
    <col min="3843" max="3843" width="37.44140625" style="454" customWidth="1"/>
    <col min="3844" max="3844" width="14.109375" style="454" customWidth="1"/>
    <col min="3845" max="3845" width="36.6640625" style="454" customWidth="1"/>
    <col min="3846" max="3846" width="23" style="454" customWidth="1"/>
    <col min="3847" max="3847" width="19.6640625" style="454" customWidth="1"/>
    <col min="3848" max="3848" width="71.109375" style="454" customWidth="1"/>
    <col min="3849" max="3849" width="37.5546875" style="454" customWidth="1"/>
    <col min="3850" max="3850" width="41.44140625" style="454" customWidth="1"/>
    <col min="3851" max="3851" width="32.88671875" style="454" customWidth="1"/>
    <col min="3852" max="3852" width="4.109375" style="454" customWidth="1"/>
    <col min="3853" max="4096" width="9.109375" style="454"/>
    <col min="4097" max="4097" width="3.6640625" style="454" customWidth="1"/>
    <col min="4098" max="4098" width="16.6640625" style="454" customWidth="1"/>
    <col min="4099" max="4099" width="37.44140625" style="454" customWidth="1"/>
    <col min="4100" max="4100" width="14.109375" style="454" customWidth="1"/>
    <col min="4101" max="4101" width="36.6640625" style="454" customWidth="1"/>
    <col min="4102" max="4102" width="23" style="454" customWidth="1"/>
    <col min="4103" max="4103" width="19.6640625" style="454" customWidth="1"/>
    <col min="4104" max="4104" width="71.109375" style="454" customWidth="1"/>
    <col min="4105" max="4105" width="37.5546875" style="454" customWidth="1"/>
    <col min="4106" max="4106" width="41.44140625" style="454" customWidth="1"/>
    <col min="4107" max="4107" width="32.88671875" style="454" customWidth="1"/>
    <col min="4108" max="4108" width="4.109375" style="454" customWidth="1"/>
    <col min="4109" max="4352" width="9.109375" style="454"/>
    <col min="4353" max="4353" width="3.6640625" style="454" customWidth="1"/>
    <col min="4354" max="4354" width="16.6640625" style="454" customWidth="1"/>
    <col min="4355" max="4355" width="37.44140625" style="454" customWidth="1"/>
    <col min="4356" max="4356" width="14.109375" style="454" customWidth="1"/>
    <col min="4357" max="4357" width="36.6640625" style="454" customWidth="1"/>
    <col min="4358" max="4358" width="23" style="454" customWidth="1"/>
    <col min="4359" max="4359" width="19.6640625" style="454" customWidth="1"/>
    <col min="4360" max="4360" width="71.109375" style="454" customWidth="1"/>
    <col min="4361" max="4361" width="37.5546875" style="454" customWidth="1"/>
    <col min="4362" max="4362" width="41.44140625" style="454" customWidth="1"/>
    <col min="4363" max="4363" width="32.88671875" style="454" customWidth="1"/>
    <col min="4364" max="4364" width="4.109375" style="454" customWidth="1"/>
    <col min="4365" max="4608" width="9.109375" style="454"/>
    <col min="4609" max="4609" width="3.6640625" style="454" customWidth="1"/>
    <col min="4610" max="4610" width="16.6640625" style="454" customWidth="1"/>
    <col min="4611" max="4611" width="37.44140625" style="454" customWidth="1"/>
    <col min="4612" max="4612" width="14.109375" style="454" customWidth="1"/>
    <col min="4613" max="4613" width="36.6640625" style="454" customWidth="1"/>
    <col min="4614" max="4614" width="23" style="454" customWidth="1"/>
    <col min="4615" max="4615" width="19.6640625" style="454" customWidth="1"/>
    <col min="4616" max="4616" width="71.109375" style="454" customWidth="1"/>
    <col min="4617" max="4617" width="37.5546875" style="454" customWidth="1"/>
    <col min="4618" max="4618" width="41.44140625" style="454" customWidth="1"/>
    <col min="4619" max="4619" width="32.88671875" style="454" customWidth="1"/>
    <col min="4620" max="4620" width="4.109375" style="454" customWidth="1"/>
    <col min="4621" max="4864" width="9.109375" style="454"/>
    <col min="4865" max="4865" width="3.6640625" style="454" customWidth="1"/>
    <col min="4866" max="4866" width="16.6640625" style="454" customWidth="1"/>
    <col min="4867" max="4867" width="37.44140625" style="454" customWidth="1"/>
    <col min="4868" max="4868" width="14.109375" style="454" customWidth="1"/>
    <col min="4869" max="4869" width="36.6640625" style="454" customWidth="1"/>
    <col min="4870" max="4870" width="23" style="454" customWidth="1"/>
    <col min="4871" max="4871" width="19.6640625" style="454" customWidth="1"/>
    <col min="4872" max="4872" width="71.109375" style="454" customWidth="1"/>
    <col min="4873" max="4873" width="37.5546875" style="454" customWidth="1"/>
    <col min="4874" max="4874" width="41.44140625" style="454" customWidth="1"/>
    <col min="4875" max="4875" width="32.88671875" style="454" customWidth="1"/>
    <col min="4876" max="4876" width="4.109375" style="454" customWidth="1"/>
    <col min="4877" max="5120" width="9.109375" style="454"/>
    <col min="5121" max="5121" width="3.6640625" style="454" customWidth="1"/>
    <col min="5122" max="5122" width="16.6640625" style="454" customWidth="1"/>
    <col min="5123" max="5123" width="37.44140625" style="454" customWidth="1"/>
    <col min="5124" max="5124" width="14.109375" style="454" customWidth="1"/>
    <col min="5125" max="5125" width="36.6640625" style="454" customWidth="1"/>
    <col min="5126" max="5126" width="23" style="454" customWidth="1"/>
    <col min="5127" max="5127" width="19.6640625" style="454" customWidth="1"/>
    <col min="5128" max="5128" width="71.109375" style="454" customWidth="1"/>
    <col min="5129" max="5129" width="37.5546875" style="454" customWidth="1"/>
    <col min="5130" max="5130" width="41.44140625" style="454" customWidth="1"/>
    <col min="5131" max="5131" width="32.88671875" style="454" customWidth="1"/>
    <col min="5132" max="5132" width="4.109375" style="454" customWidth="1"/>
    <col min="5133" max="5376" width="9.109375" style="454"/>
    <col min="5377" max="5377" width="3.6640625" style="454" customWidth="1"/>
    <col min="5378" max="5378" width="16.6640625" style="454" customWidth="1"/>
    <col min="5379" max="5379" width="37.44140625" style="454" customWidth="1"/>
    <col min="5380" max="5380" width="14.109375" style="454" customWidth="1"/>
    <col min="5381" max="5381" width="36.6640625" style="454" customWidth="1"/>
    <col min="5382" max="5382" width="23" style="454" customWidth="1"/>
    <col min="5383" max="5383" width="19.6640625" style="454" customWidth="1"/>
    <col min="5384" max="5384" width="71.109375" style="454" customWidth="1"/>
    <col min="5385" max="5385" width="37.5546875" style="454" customWidth="1"/>
    <col min="5386" max="5386" width="41.44140625" style="454" customWidth="1"/>
    <col min="5387" max="5387" width="32.88671875" style="454" customWidth="1"/>
    <col min="5388" max="5388" width="4.109375" style="454" customWidth="1"/>
    <col min="5389" max="5632" width="9.109375" style="454"/>
    <col min="5633" max="5633" width="3.6640625" style="454" customWidth="1"/>
    <col min="5634" max="5634" width="16.6640625" style="454" customWidth="1"/>
    <col min="5635" max="5635" width="37.44140625" style="454" customWidth="1"/>
    <col min="5636" max="5636" width="14.109375" style="454" customWidth="1"/>
    <col min="5637" max="5637" width="36.6640625" style="454" customWidth="1"/>
    <col min="5638" max="5638" width="23" style="454" customWidth="1"/>
    <col min="5639" max="5639" width="19.6640625" style="454" customWidth="1"/>
    <col min="5640" max="5640" width="71.109375" style="454" customWidth="1"/>
    <col min="5641" max="5641" width="37.5546875" style="454" customWidth="1"/>
    <col min="5642" max="5642" width="41.44140625" style="454" customWidth="1"/>
    <col min="5643" max="5643" width="32.88671875" style="454" customWidth="1"/>
    <col min="5644" max="5644" width="4.109375" style="454" customWidth="1"/>
    <col min="5645" max="5888" width="9.109375" style="454"/>
    <col min="5889" max="5889" width="3.6640625" style="454" customWidth="1"/>
    <col min="5890" max="5890" width="16.6640625" style="454" customWidth="1"/>
    <col min="5891" max="5891" width="37.44140625" style="454" customWidth="1"/>
    <col min="5892" max="5892" width="14.109375" style="454" customWidth="1"/>
    <col min="5893" max="5893" width="36.6640625" style="454" customWidth="1"/>
    <col min="5894" max="5894" width="23" style="454" customWidth="1"/>
    <col min="5895" max="5895" width="19.6640625" style="454" customWidth="1"/>
    <col min="5896" max="5896" width="71.109375" style="454" customWidth="1"/>
    <col min="5897" max="5897" width="37.5546875" style="454" customWidth="1"/>
    <col min="5898" max="5898" width="41.44140625" style="454" customWidth="1"/>
    <col min="5899" max="5899" width="32.88671875" style="454" customWidth="1"/>
    <col min="5900" max="5900" width="4.109375" style="454" customWidth="1"/>
    <col min="5901" max="6144" width="9.109375" style="454"/>
    <col min="6145" max="6145" width="3.6640625" style="454" customWidth="1"/>
    <col min="6146" max="6146" width="16.6640625" style="454" customWidth="1"/>
    <col min="6147" max="6147" width="37.44140625" style="454" customWidth="1"/>
    <col min="6148" max="6148" width="14.109375" style="454" customWidth="1"/>
    <col min="6149" max="6149" width="36.6640625" style="454" customWidth="1"/>
    <col min="6150" max="6150" width="23" style="454" customWidth="1"/>
    <col min="6151" max="6151" width="19.6640625" style="454" customWidth="1"/>
    <col min="6152" max="6152" width="71.109375" style="454" customWidth="1"/>
    <col min="6153" max="6153" width="37.5546875" style="454" customWidth="1"/>
    <col min="6154" max="6154" width="41.44140625" style="454" customWidth="1"/>
    <col min="6155" max="6155" width="32.88671875" style="454" customWidth="1"/>
    <col min="6156" max="6156" width="4.109375" style="454" customWidth="1"/>
    <col min="6157" max="6400" width="9.109375" style="454"/>
    <col min="6401" max="6401" width="3.6640625" style="454" customWidth="1"/>
    <col min="6402" max="6402" width="16.6640625" style="454" customWidth="1"/>
    <col min="6403" max="6403" width="37.44140625" style="454" customWidth="1"/>
    <col min="6404" max="6404" width="14.109375" style="454" customWidth="1"/>
    <col min="6405" max="6405" width="36.6640625" style="454" customWidth="1"/>
    <col min="6406" max="6406" width="23" style="454" customWidth="1"/>
    <col min="6407" max="6407" width="19.6640625" style="454" customWidth="1"/>
    <col min="6408" max="6408" width="71.109375" style="454" customWidth="1"/>
    <col min="6409" max="6409" width="37.5546875" style="454" customWidth="1"/>
    <col min="6410" max="6410" width="41.44140625" style="454" customWidth="1"/>
    <col min="6411" max="6411" width="32.88671875" style="454" customWidth="1"/>
    <col min="6412" max="6412" width="4.109375" style="454" customWidth="1"/>
    <col min="6413" max="6656" width="9.109375" style="454"/>
    <col min="6657" max="6657" width="3.6640625" style="454" customWidth="1"/>
    <col min="6658" max="6658" width="16.6640625" style="454" customWidth="1"/>
    <col min="6659" max="6659" width="37.44140625" style="454" customWidth="1"/>
    <col min="6660" max="6660" width="14.109375" style="454" customWidth="1"/>
    <col min="6661" max="6661" width="36.6640625" style="454" customWidth="1"/>
    <col min="6662" max="6662" width="23" style="454" customWidth="1"/>
    <col min="6663" max="6663" width="19.6640625" style="454" customWidth="1"/>
    <col min="6664" max="6664" width="71.109375" style="454" customWidth="1"/>
    <col min="6665" max="6665" width="37.5546875" style="454" customWidth="1"/>
    <col min="6666" max="6666" width="41.44140625" style="454" customWidth="1"/>
    <col min="6667" max="6667" width="32.88671875" style="454" customWidth="1"/>
    <col min="6668" max="6668" width="4.109375" style="454" customWidth="1"/>
    <col min="6669" max="6912" width="9.109375" style="454"/>
    <col min="6913" max="6913" width="3.6640625" style="454" customWidth="1"/>
    <col min="6914" max="6914" width="16.6640625" style="454" customWidth="1"/>
    <col min="6915" max="6915" width="37.44140625" style="454" customWidth="1"/>
    <col min="6916" max="6916" width="14.109375" style="454" customWidth="1"/>
    <col min="6917" max="6917" width="36.6640625" style="454" customWidth="1"/>
    <col min="6918" max="6918" width="23" style="454" customWidth="1"/>
    <col min="6919" max="6919" width="19.6640625" style="454" customWidth="1"/>
    <col min="6920" max="6920" width="71.109375" style="454" customWidth="1"/>
    <col min="6921" max="6921" width="37.5546875" style="454" customWidth="1"/>
    <col min="6922" max="6922" width="41.44140625" style="454" customWidth="1"/>
    <col min="6923" max="6923" width="32.88671875" style="454" customWidth="1"/>
    <col min="6924" max="6924" width="4.109375" style="454" customWidth="1"/>
    <col min="6925" max="7168" width="9.109375" style="454"/>
    <col min="7169" max="7169" width="3.6640625" style="454" customWidth="1"/>
    <col min="7170" max="7170" width="16.6640625" style="454" customWidth="1"/>
    <col min="7171" max="7171" width="37.44140625" style="454" customWidth="1"/>
    <col min="7172" max="7172" width="14.109375" style="454" customWidth="1"/>
    <col min="7173" max="7173" width="36.6640625" style="454" customWidth="1"/>
    <col min="7174" max="7174" width="23" style="454" customWidth="1"/>
    <col min="7175" max="7175" width="19.6640625" style="454" customWidth="1"/>
    <col min="7176" max="7176" width="71.109375" style="454" customWidth="1"/>
    <col min="7177" max="7177" width="37.5546875" style="454" customWidth="1"/>
    <col min="7178" max="7178" width="41.44140625" style="454" customWidth="1"/>
    <col min="7179" max="7179" width="32.88671875" style="454" customWidth="1"/>
    <col min="7180" max="7180" width="4.109375" style="454" customWidth="1"/>
    <col min="7181" max="7424" width="9.109375" style="454"/>
    <col min="7425" max="7425" width="3.6640625" style="454" customWidth="1"/>
    <col min="7426" max="7426" width="16.6640625" style="454" customWidth="1"/>
    <col min="7427" max="7427" width="37.44140625" style="454" customWidth="1"/>
    <col min="7428" max="7428" width="14.109375" style="454" customWidth="1"/>
    <col min="7429" max="7429" width="36.6640625" style="454" customWidth="1"/>
    <col min="7430" max="7430" width="23" style="454" customWidth="1"/>
    <col min="7431" max="7431" width="19.6640625" style="454" customWidth="1"/>
    <col min="7432" max="7432" width="71.109375" style="454" customWidth="1"/>
    <col min="7433" max="7433" width="37.5546875" style="454" customWidth="1"/>
    <col min="7434" max="7434" width="41.44140625" style="454" customWidth="1"/>
    <col min="7435" max="7435" width="32.88671875" style="454" customWidth="1"/>
    <col min="7436" max="7436" width="4.109375" style="454" customWidth="1"/>
    <col min="7437" max="7680" width="9.109375" style="454"/>
    <col min="7681" max="7681" width="3.6640625" style="454" customWidth="1"/>
    <col min="7682" max="7682" width="16.6640625" style="454" customWidth="1"/>
    <col min="7683" max="7683" width="37.44140625" style="454" customWidth="1"/>
    <col min="7684" max="7684" width="14.109375" style="454" customWidth="1"/>
    <col min="7685" max="7685" width="36.6640625" style="454" customWidth="1"/>
    <col min="7686" max="7686" width="23" style="454" customWidth="1"/>
    <col min="7687" max="7687" width="19.6640625" style="454" customWidth="1"/>
    <col min="7688" max="7688" width="71.109375" style="454" customWidth="1"/>
    <col min="7689" max="7689" width="37.5546875" style="454" customWidth="1"/>
    <col min="7690" max="7690" width="41.44140625" style="454" customWidth="1"/>
    <col min="7691" max="7691" width="32.88671875" style="454" customWidth="1"/>
    <col min="7692" max="7692" width="4.109375" style="454" customWidth="1"/>
    <col min="7693" max="7936" width="9.109375" style="454"/>
    <col min="7937" max="7937" width="3.6640625" style="454" customWidth="1"/>
    <col min="7938" max="7938" width="16.6640625" style="454" customWidth="1"/>
    <col min="7939" max="7939" width="37.44140625" style="454" customWidth="1"/>
    <col min="7940" max="7940" width="14.109375" style="454" customWidth="1"/>
    <col min="7941" max="7941" width="36.6640625" style="454" customWidth="1"/>
    <col min="7942" max="7942" width="23" style="454" customWidth="1"/>
    <col min="7943" max="7943" width="19.6640625" style="454" customWidth="1"/>
    <col min="7944" max="7944" width="71.109375" style="454" customWidth="1"/>
    <col min="7945" max="7945" width="37.5546875" style="454" customWidth="1"/>
    <col min="7946" max="7946" width="41.44140625" style="454" customWidth="1"/>
    <col min="7947" max="7947" width="32.88671875" style="454" customWidth="1"/>
    <col min="7948" max="7948" width="4.109375" style="454" customWidth="1"/>
    <col min="7949" max="8192" width="9.109375" style="454"/>
    <col min="8193" max="8193" width="3.6640625" style="454" customWidth="1"/>
    <col min="8194" max="8194" width="16.6640625" style="454" customWidth="1"/>
    <col min="8195" max="8195" width="37.44140625" style="454" customWidth="1"/>
    <col min="8196" max="8196" width="14.109375" style="454" customWidth="1"/>
    <col min="8197" max="8197" width="36.6640625" style="454" customWidth="1"/>
    <col min="8198" max="8198" width="23" style="454" customWidth="1"/>
    <col min="8199" max="8199" width="19.6640625" style="454" customWidth="1"/>
    <col min="8200" max="8200" width="71.109375" style="454" customWidth="1"/>
    <col min="8201" max="8201" width="37.5546875" style="454" customWidth="1"/>
    <col min="8202" max="8202" width="41.44140625" style="454" customWidth="1"/>
    <col min="8203" max="8203" width="32.88671875" style="454" customWidth="1"/>
    <col min="8204" max="8204" width="4.109375" style="454" customWidth="1"/>
    <col min="8205" max="8448" width="9.109375" style="454"/>
    <col min="8449" max="8449" width="3.6640625" style="454" customWidth="1"/>
    <col min="8450" max="8450" width="16.6640625" style="454" customWidth="1"/>
    <col min="8451" max="8451" width="37.44140625" style="454" customWidth="1"/>
    <col min="8452" max="8452" width="14.109375" style="454" customWidth="1"/>
    <col min="8453" max="8453" width="36.6640625" style="454" customWidth="1"/>
    <col min="8454" max="8454" width="23" style="454" customWidth="1"/>
    <col min="8455" max="8455" width="19.6640625" style="454" customWidth="1"/>
    <col min="8456" max="8456" width="71.109375" style="454" customWidth="1"/>
    <col min="8457" max="8457" width="37.5546875" style="454" customWidth="1"/>
    <col min="8458" max="8458" width="41.44140625" style="454" customWidth="1"/>
    <col min="8459" max="8459" width="32.88671875" style="454" customWidth="1"/>
    <col min="8460" max="8460" width="4.109375" style="454" customWidth="1"/>
    <col min="8461" max="8704" width="9.109375" style="454"/>
    <col min="8705" max="8705" width="3.6640625" style="454" customWidth="1"/>
    <col min="8706" max="8706" width="16.6640625" style="454" customWidth="1"/>
    <col min="8707" max="8707" width="37.44140625" style="454" customWidth="1"/>
    <col min="8708" max="8708" width="14.109375" style="454" customWidth="1"/>
    <col min="8709" max="8709" width="36.6640625" style="454" customWidth="1"/>
    <col min="8710" max="8710" width="23" style="454" customWidth="1"/>
    <col min="8711" max="8711" width="19.6640625" style="454" customWidth="1"/>
    <col min="8712" max="8712" width="71.109375" style="454" customWidth="1"/>
    <col min="8713" max="8713" width="37.5546875" style="454" customWidth="1"/>
    <col min="8714" max="8714" width="41.44140625" style="454" customWidth="1"/>
    <col min="8715" max="8715" width="32.88671875" style="454" customWidth="1"/>
    <col min="8716" max="8716" width="4.109375" style="454" customWidth="1"/>
    <col min="8717" max="8960" width="9.109375" style="454"/>
    <col min="8961" max="8961" width="3.6640625" style="454" customWidth="1"/>
    <col min="8962" max="8962" width="16.6640625" style="454" customWidth="1"/>
    <col min="8963" max="8963" width="37.44140625" style="454" customWidth="1"/>
    <col min="8964" max="8964" width="14.109375" style="454" customWidth="1"/>
    <col min="8965" max="8965" width="36.6640625" style="454" customWidth="1"/>
    <col min="8966" max="8966" width="23" style="454" customWidth="1"/>
    <col min="8967" max="8967" width="19.6640625" style="454" customWidth="1"/>
    <col min="8968" max="8968" width="71.109375" style="454" customWidth="1"/>
    <col min="8969" max="8969" width="37.5546875" style="454" customWidth="1"/>
    <col min="8970" max="8970" width="41.44140625" style="454" customWidth="1"/>
    <col min="8971" max="8971" width="32.88671875" style="454" customWidth="1"/>
    <col min="8972" max="8972" width="4.109375" style="454" customWidth="1"/>
    <col min="8973" max="9216" width="9.109375" style="454"/>
    <col min="9217" max="9217" width="3.6640625" style="454" customWidth="1"/>
    <col min="9218" max="9218" width="16.6640625" style="454" customWidth="1"/>
    <col min="9219" max="9219" width="37.44140625" style="454" customWidth="1"/>
    <col min="9220" max="9220" width="14.109375" style="454" customWidth="1"/>
    <col min="9221" max="9221" width="36.6640625" style="454" customWidth="1"/>
    <col min="9222" max="9222" width="23" style="454" customWidth="1"/>
    <col min="9223" max="9223" width="19.6640625" style="454" customWidth="1"/>
    <col min="9224" max="9224" width="71.109375" style="454" customWidth="1"/>
    <col min="9225" max="9225" width="37.5546875" style="454" customWidth="1"/>
    <col min="9226" max="9226" width="41.44140625" style="454" customWidth="1"/>
    <col min="9227" max="9227" width="32.88671875" style="454" customWidth="1"/>
    <col min="9228" max="9228" width="4.109375" style="454" customWidth="1"/>
    <col min="9229" max="9472" width="9.109375" style="454"/>
    <col min="9473" max="9473" width="3.6640625" style="454" customWidth="1"/>
    <col min="9474" max="9474" width="16.6640625" style="454" customWidth="1"/>
    <col min="9475" max="9475" width="37.44140625" style="454" customWidth="1"/>
    <col min="9476" max="9476" width="14.109375" style="454" customWidth="1"/>
    <col min="9477" max="9477" width="36.6640625" style="454" customWidth="1"/>
    <col min="9478" max="9478" width="23" style="454" customWidth="1"/>
    <col min="9479" max="9479" width="19.6640625" style="454" customWidth="1"/>
    <col min="9480" max="9480" width="71.109375" style="454" customWidth="1"/>
    <col min="9481" max="9481" width="37.5546875" style="454" customWidth="1"/>
    <col min="9482" max="9482" width="41.44140625" style="454" customWidth="1"/>
    <col min="9483" max="9483" width="32.88671875" style="454" customWidth="1"/>
    <col min="9484" max="9484" width="4.109375" style="454" customWidth="1"/>
    <col min="9485" max="9728" width="9.109375" style="454"/>
    <col min="9729" max="9729" width="3.6640625" style="454" customWidth="1"/>
    <col min="9730" max="9730" width="16.6640625" style="454" customWidth="1"/>
    <col min="9731" max="9731" width="37.44140625" style="454" customWidth="1"/>
    <col min="9732" max="9732" width="14.109375" style="454" customWidth="1"/>
    <col min="9733" max="9733" width="36.6640625" style="454" customWidth="1"/>
    <col min="9734" max="9734" width="23" style="454" customWidth="1"/>
    <col min="9735" max="9735" width="19.6640625" style="454" customWidth="1"/>
    <col min="9736" max="9736" width="71.109375" style="454" customWidth="1"/>
    <col min="9737" max="9737" width="37.5546875" style="454" customWidth="1"/>
    <col min="9738" max="9738" width="41.44140625" style="454" customWidth="1"/>
    <col min="9739" max="9739" width="32.88671875" style="454" customWidth="1"/>
    <col min="9740" max="9740" width="4.109375" style="454" customWidth="1"/>
    <col min="9741" max="9984" width="9.109375" style="454"/>
    <col min="9985" max="9985" width="3.6640625" style="454" customWidth="1"/>
    <col min="9986" max="9986" width="16.6640625" style="454" customWidth="1"/>
    <col min="9987" max="9987" width="37.44140625" style="454" customWidth="1"/>
    <col min="9988" max="9988" width="14.109375" style="454" customWidth="1"/>
    <col min="9989" max="9989" width="36.6640625" style="454" customWidth="1"/>
    <col min="9990" max="9990" width="23" style="454" customWidth="1"/>
    <col min="9991" max="9991" width="19.6640625" style="454" customWidth="1"/>
    <col min="9992" max="9992" width="71.109375" style="454" customWidth="1"/>
    <col min="9993" max="9993" width="37.5546875" style="454" customWidth="1"/>
    <col min="9994" max="9994" width="41.44140625" style="454" customWidth="1"/>
    <col min="9995" max="9995" width="32.88671875" style="454" customWidth="1"/>
    <col min="9996" max="9996" width="4.109375" style="454" customWidth="1"/>
    <col min="9997" max="10240" width="9.109375" style="454"/>
    <col min="10241" max="10241" width="3.6640625" style="454" customWidth="1"/>
    <col min="10242" max="10242" width="16.6640625" style="454" customWidth="1"/>
    <col min="10243" max="10243" width="37.44140625" style="454" customWidth="1"/>
    <col min="10244" max="10244" width="14.109375" style="454" customWidth="1"/>
    <col min="10245" max="10245" width="36.6640625" style="454" customWidth="1"/>
    <col min="10246" max="10246" width="23" style="454" customWidth="1"/>
    <col min="10247" max="10247" width="19.6640625" style="454" customWidth="1"/>
    <col min="10248" max="10248" width="71.109375" style="454" customWidth="1"/>
    <col min="10249" max="10249" width="37.5546875" style="454" customWidth="1"/>
    <col min="10250" max="10250" width="41.44140625" style="454" customWidth="1"/>
    <col min="10251" max="10251" width="32.88671875" style="454" customWidth="1"/>
    <col min="10252" max="10252" width="4.109375" style="454" customWidth="1"/>
    <col min="10253" max="10496" width="9.109375" style="454"/>
    <col min="10497" max="10497" width="3.6640625" style="454" customWidth="1"/>
    <col min="10498" max="10498" width="16.6640625" style="454" customWidth="1"/>
    <col min="10499" max="10499" width="37.44140625" style="454" customWidth="1"/>
    <col min="10500" max="10500" width="14.109375" style="454" customWidth="1"/>
    <col min="10501" max="10501" width="36.6640625" style="454" customWidth="1"/>
    <col min="10502" max="10502" width="23" style="454" customWidth="1"/>
    <col min="10503" max="10503" width="19.6640625" style="454" customWidth="1"/>
    <col min="10504" max="10504" width="71.109375" style="454" customWidth="1"/>
    <col min="10505" max="10505" width="37.5546875" style="454" customWidth="1"/>
    <col min="10506" max="10506" width="41.44140625" style="454" customWidth="1"/>
    <col min="10507" max="10507" width="32.88671875" style="454" customWidth="1"/>
    <col min="10508" max="10508" width="4.109375" style="454" customWidth="1"/>
    <col min="10509" max="10752" width="9.109375" style="454"/>
    <col min="10753" max="10753" width="3.6640625" style="454" customWidth="1"/>
    <col min="10754" max="10754" width="16.6640625" style="454" customWidth="1"/>
    <col min="10755" max="10755" width="37.44140625" style="454" customWidth="1"/>
    <col min="10756" max="10756" width="14.109375" style="454" customWidth="1"/>
    <col min="10757" max="10757" width="36.6640625" style="454" customWidth="1"/>
    <col min="10758" max="10758" width="23" style="454" customWidth="1"/>
    <col min="10759" max="10759" width="19.6640625" style="454" customWidth="1"/>
    <col min="10760" max="10760" width="71.109375" style="454" customWidth="1"/>
    <col min="10761" max="10761" width="37.5546875" style="454" customWidth="1"/>
    <col min="10762" max="10762" width="41.44140625" style="454" customWidth="1"/>
    <col min="10763" max="10763" width="32.88671875" style="454" customWidth="1"/>
    <col min="10764" max="10764" width="4.109375" style="454" customWidth="1"/>
    <col min="10765" max="11008" width="9.109375" style="454"/>
    <col min="11009" max="11009" width="3.6640625" style="454" customWidth="1"/>
    <col min="11010" max="11010" width="16.6640625" style="454" customWidth="1"/>
    <col min="11011" max="11011" width="37.44140625" style="454" customWidth="1"/>
    <col min="11012" max="11012" width="14.109375" style="454" customWidth="1"/>
    <col min="11013" max="11013" width="36.6640625" style="454" customWidth="1"/>
    <col min="11014" max="11014" width="23" style="454" customWidth="1"/>
    <col min="11015" max="11015" width="19.6640625" style="454" customWidth="1"/>
    <col min="11016" max="11016" width="71.109375" style="454" customWidth="1"/>
    <col min="11017" max="11017" width="37.5546875" style="454" customWidth="1"/>
    <col min="11018" max="11018" width="41.44140625" style="454" customWidth="1"/>
    <col min="11019" max="11019" width="32.88671875" style="454" customWidth="1"/>
    <col min="11020" max="11020" width="4.109375" style="454" customWidth="1"/>
    <col min="11021" max="11264" width="9.109375" style="454"/>
    <col min="11265" max="11265" width="3.6640625" style="454" customWidth="1"/>
    <col min="11266" max="11266" width="16.6640625" style="454" customWidth="1"/>
    <col min="11267" max="11267" width="37.44140625" style="454" customWidth="1"/>
    <col min="11268" max="11268" width="14.109375" style="454" customWidth="1"/>
    <col min="11269" max="11269" width="36.6640625" style="454" customWidth="1"/>
    <col min="11270" max="11270" width="23" style="454" customWidth="1"/>
    <col min="11271" max="11271" width="19.6640625" style="454" customWidth="1"/>
    <col min="11272" max="11272" width="71.109375" style="454" customWidth="1"/>
    <col min="11273" max="11273" width="37.5546875" style="454" customWidth="1"/>
    <col min="11274" max="11274" width="41.44140625" style="454" customWidth="1"/>
    <col min="11275" max="11275" width="32.88671875" style="454" customWidth="1"/>
    <col min="11276" max="11276" width="4.109375" style="454" customWidth="1"/>
    <col min="11277" max="11520" width="9.109375" style="454"/>
    <col min="11521" max="11521" width="3.6640625" style="454" customWidth="1"/>
    <col min="11522" max="11522" width="16.6640625" style="454" customWidth="1"/>
    <col min="11523" max="11523" width="37.44140625" style="454" customWidth="1"/>
    <col min="11524" max="11524" width="14.109375" style="454" customWidth="1"/>
    <col min="11525" max="11525" width="36.6640625" style="454" customWidth="1"/>
    <col min="11526" max="11526" width="23" style="454" customWidth="1"/>
    <col min="11527" max="11527" width="19.6640625" style="454" customWidth="1"/>
    <col min="11528" max="11528" width="71.109375" style="454" customWidth="1"/>
    <col min="11529" max="11529" width="37.5546875" style="454" customWidth="1"/>
    <col min="11530" max="11530" width="41.44140625" style="454" customWidth="1"/>
    <col min="11531" max="11531" width="32.88671875" style="454" customWidth="1"/>
    <col min="11532" max="11532" width="4.109375" style="454" customWidth="1"/>
    <col min="11533" max="11776" width="9.109375" style="454"/>
    <col min="11777" max="11777" width="3.6640625" style="454" customWidth="1"/>
    <col min="11778" max="11778" width="16.6640625" style="454" customWidth="1"/>
    <col min="11779" max="11779" width="37.44140625" style="454" customWidth="1"/>
    <col min="11780" max="11780" width="14.109375" style="454" customWidth="1"/>
    <col min="11781" max="11781" width="36.6640625" style="454" customWidth="1"/>
    <col min="11782" max="11782" width="23" style="454" customWidth="1"/>
    <col min="11783" max="11783" width="19.6640625" style="454" customWidth="1"/>
    <col min="11784" max="11784" width="71.109375" style="454" customWidth="1"/>
    <col min="11785" max="11785" width="37.5546875" style="454" customWidth="1"/>
    <col min="11786" max="11786" width="41.44140625" style="454" customWidth="1"/>
    <col min="11787" max="11787" width="32.88671875" style="454" customWidth="1"/>
    <col min="11788" max="11788" width="4.109375" style="454" customWidth="1"/>
    <col min="11789" max="12032" width="9.109375" style="454"/>
    <col min="12033" max="12033" width="3.6640625" style="454" customWidth="1"/>
    <col min="12034" max="12034" width="16.6640625" style="454" customWidth="1"/>
    <col min="12035" max="12035" width="37.44140625" style="454" customWidth="1"/>
    <col min="12036" max="12036" width="14.109375" style="454" customWidth="1"/>
    <col min="12037" max="12037" width="36.6640625" style="454" customWidth="1"/>
    <col min="12038" max="12038" width="23" style="454" customWidth="1"/>
    <col min="12039" max="12039" width="19.6640625" style="454" customWidth="1"/>
    <col min="12040" max="12040" width="71.109375" style="454" customWidth="1"/>
    <col min="12041" max="12041" width="37.5546875" style="454" customWidth="1"/>
    <col min="12042" max="12042" width="41.44140625" style="454" customWidth="1"/>
    <col min="12043" max="12043" width="32.88671875" style="454" customWidth="1"/>
    <col min="12044" max="12044" width="4.109375" style="454" customWidth="1"/>
    <col min="12045" max="12288" width="9.109375" style="454"/>
    <col min="12289" max="12289" width="3.6640625" style="454" customWidth="1"/>
    <col min="12290" max="12290" width="16.6640625" style="454" customWidth="1"/>
    <col min="12291" max="12291" width="37.44140625" style="454" customWidth="1"/>
    <col min="12292" max="12292" width="14.109375" style="454" customWidth="1"/>
    <col min="12293" max="12293" width="36.6640625" style="454" customWidth="1"/>
    <col min="12294" max="12294" width="23" style="454" customWidth="1"/>
    <col min="12295" max="12295" width="19.6640625" style="454" customWidth="1"/>
    <col min="12296" max="12296" width="71.109375" style="454" customWidth="1"/>
    <col min="12297" max="12297" width="37.5546875" style="454" customWidth="1"/>
    <col min="12298" max="12298" width="41.44140625" style="454" customWidth="1"/>
    <col min="12299" max="12299" width="32.88671875" style="454" customWidth="1"/>
    <col min="12300" max="12300" width="4.109375" style="454" customWidth="1"/>
    <col min="12301" max="12544" width="9.109375" style="454"/>
    <col min="12545" max="12545" width="3.6640625" style="454" customWidth="1"/>
    <col min="12546" max="12546" width="16.6640625" style="454" customWidth="1"/>
    <col min="12547" max="12547" width="37.44140625" style="454" customWidth="1"/>
    <col min="12548" max="12548" width="14.109375" style="454" customWidth="1"/>
    <col min="12549" max="12549" width="36.6640625" style="454" customWidth="1"/>
    <col min="12550" max="12550" width="23" style="454" customWidth="1"/>
    <col min="12551" max="12551" width="19.6640625" style="454" customWidth="1"/>
    <col min="12552" max="12552" width="71.109375" style="454" customWidth="1"/>
    <col min="12553" max="12553" width="37.5546875" style="454" customWidth="1"/>
    <col min="12554" max="12554" width="41.44140625" style="454" customWidth="1"/>
    <col min="12555" max="12555" width="32.88671875" style="454" customWidth="1"/>
    <col min="12556" max="12556" width="4.109375" style="454" customWidth="1"/>
    <col min="12557" max="12800" width="9.109375" style="454"/>
    <col min="12801" max="12801" width="3.6640625" style="454" customWidth="1"/>
    <col min="12802" max="12802" width="16.6640625" style="454" customWidth="1"/>
    <col min="12803" max="12803" width="37.44140625" style="454" customWidth="1"/>
    <col min="12804" max="12804" width="14.109375" style="454" customWidth="1"/>
    <col min="12805" max="12805" width="36.6640625" style="454" customWidth="1"/>
    <col min="12806" max="12806" width="23" style="454" customWidth="1"/>
    <col min="12807" max="12807" width="19.6640625" style="454" customWidth="1"/>
    <col min="12808" max="12808" width="71.109375" style="454" customWidth="1"/>
    <col min="12809" max="12809" width="37.5546875" style="454" customWidth="1"/>
    <col min="12810" max="12810" width="41.44140625" style="454" customWidth="1"/>
    <col min="12811" max="12811" width="32.88671875" style="454" customWidth="1"/>
    <col min="12812" max="12812" width="4.109375" style="454" customWidth="1"/>
    <col min="12813" max="13056" width="9.109375" style="454"/>
    <col min="13057" max="13057" width="3.6640625" style="454" customWidth="1"/>
    <col min="13058" max="13058" width="16.6640625" style="454" customWidth="1"/>
    <col min="13059" max="13059" width="37.44140625" style="454" customWidth="1"/>
    <col min="13060" max="13060" width="14.109375" style="454" customWidth="1"/>
    <col min="13061" max="13061" width="36.6640625" style="454" customWidth="1"/>
    <col min="13062" max="13062" width="23" style="454" customWidth="1"/>
    <col min="13063" max="13063" width="19.6640625" style="454" customWidth="1"/>
    <col min="13064" max="13064" width="71.109375" style="454" customWidth="1"/>
    <col min="13065" max="13065" width="37.5546875" style="454" customWidth="1"/>
    <col min="13066" max="13066" width="41.44140625" style="454" customWidth="1"/>
    <col min="13067" max="13067" width="32.88671875" style="454" customWidth="1"/>
    <col min="13068" max="13068" width="4.109375" style="454" customWidth="1"/>
    <col min="13069" max="13312" width="9.109375" style="454"/>
    <col min="13313" max="13313" width="3.6640625" style="454" customWidth="1"/>
    <col min="13314" max="13314" width="16.6640625" style="454" customWidth="1"/>
    <col min="13315" max="13315" width="37.44140625" style="454" customWidth="1"/>
    <col min="13316" max="13316" width="14.109375" style="454" customWidth="1"/>
    <col min="13317" max="13317" width="36.6640625" style="454" customWidth="1"/>
    <col min="13318" max="13318" width="23" style="454" customWidth="1"/>
    <col min="13319" max="13319" width="19.6640625" style="454" customWidth="1"/>
    <col min="13320" max="13320" width="71.109375" style="454" customWidth="1"/>
    <col min="13321" max="13321" width="37.5546875" style="454" customWidth="1"/>
    <col min="13322" max="13322" width="41.44140625" style="454" customWidth="1"/>
    <col min="13323" max="13323" width="32.88671875" style="454" customWidth="1"/>
    <col min="13324" max="13324" width="4.109375" style="454" customWidth="1"/>
    <col min="13325" max="13568" width="9.109375" style="454"/>
    <col min="13569" max="13569" width="3.6640625" style="454" customWidth="1"/>
    <col min="13570" max="13570" width="16.6640625" style="454" customWidth="1"/>
    <col min="13571" max="13571" width="37.44140625" style="454" customWidth="1"/>
    <col min="13572" max="13572" width="14.109375" style="454" customWidth="1"/>
    <col min="13573" max="13573" width="36.6640625" style="454" customWidth="1"/>
    <col min="13574" max="13574" width="23" style="454" customWidth="1"/>
    <col min="13575" max="13575" width="19.6640625" style="454" customWidth="1"/>
    <col min="13576" max="13576" width="71.109375" style="454" customWidth="1"/>
    <col min="13577" max="13577" width="37.5546875" style="454" customWidth="1"/>
    <col min="13578" max="13578" width="41.44140625" style="454" customWidth="1"/>
    <col min="13579" max="13579" width="32.88671875" style="454" customWidth="1"/>
    <col min="13580" max="13580" width="4.109375" style="454" customWidth="1"/>
    <col min="13581" max="13824" width="9.109375" style="454"/>
    <col min="13825" max="13825" width="3.6640625" style="454" customWidth="1"/>
    <col min="13826" max="13826" width="16.6640625" style="454" customWidth="1"/>
    <col min="13827" max="13827" width="37.44140625" style="454" customWidth="1"/>
    <col min="13828" max="13828" width="14.109375" style="454" customWidth="1"/>
    <col min="13829" max="13829" width="36.6640625" style="454" customWidth="1"/>
    <col min="13830" max="13830" width="23" style="454" customWidth="1"/>
    <col min="13831" max="13831" width="19.6640625" style="454" customWidth="1"/>
    <col min="13832" max="13832" width="71.109375" style="454" customWidth="1"/>
    <col min="13833" max="13833" width="37.5546875" style="454" customWidth="1"/>
    <col min="13834" max="13834" width="41.44140625" style="454" customWidth="1"/>
    <col min="13835" max="13835" width="32.88671875" style="454" customWidth="1"/>
    <col min="13836" max="13836" width="4.109375" style="454" customWidth="1"/>
    <col min="13837" max="14080" width="9.109375" style="454"/>
    <col min="14081" max="14081" width="3.6640625" style="454" customWidth="1"/>
    <col min="14082" max="14082" width="16.6640625" style="454" customWidth="1"/>
    <col min="14083" max="14083" width="37.44140625" style="454" customWidth="1"/>
    <col min="14084" max="14084" width="14.109375" style="454" customWidth="1"/>
    <col min="14085" max="14085" width="36.6640625" style="454" customWidth="1"/>
    <col min="14086" max="14086" width="23" style="454" customWidth="1"/>
    <col min="14087" max="14087" width="19.6640625" style="454" customWidth="1"/>
    <col min="14088" max="14088" width="71.109375" style="454" customWidth="1"/>
    <col min="14089" max="14089" width="37.5546875" style="454" customWidth="1"/>
    <col min="14090" max="14090" width="41.44140625" style="454" customWidth="1"/>
    <col min="14091" max="14091" width="32.88671875" style="454" customWidth="1"/>
    <col min="14092" max="14092" width="4.109375" style="454" customWidth="1"/>
    <col min="14093" max="14336" width="9.109375" style="454"/>
    <col min="14337" max="14337" width="3.6640625" style="454" customWidth="1"/>
    <col min="14338" max="14338" width="16.6640625" style="454" customWidth="1"/>
    <col min="14339" max="14339" width="37.44140625" style="454" customWidth="1"/>
    <col min="14340" max="14340" width="14.109375" style="454" customWidth="1"/>
    <col min="14341" max="14341" width="36.6640625" style="454" customWidth="1"/>
    <col min="14342" max="14342" width="23" style="454" customWidth="1"/>
    <col min="14343" max="14343" width="19.6640625" style="454" customWidth="1"/>
    <col min="14344" max="14344" width="71.109375" style="454" customWidth="1"/>
    <col min="14345" max="14345" width="37.5546875" style="454" customWidth="1"/>
    <col min="14346" max="14346" width="41.44140625" style="454" customWidth="1"/>
    <col min="14347" max="14347" width="32.88671875" style="454" customWidth="1"/>
    <col min="14348" max="14348" width="4.109375" style="454" customWidth="1"/>
    <col min="14349" max="14592" width="9.109375" style="454"/>
    <col min="14593" max="14593" width="3.6640625" style="454" customWidth="1"/>
    <col min="14594" max="14594" width="16.6640625" style="454" customWidth="1"/>
    <col min="14595" max="14595" width="37.44140625" style="454" customWidth="1"/>
    <col min="14596" max="14596" width="14.109375" style="454" customWidth="1"/>
    <col min="14597" max="14597" width="36.6640625" style="454" customWidth="1"/>
    <col min="14598" max="14598" width="23" style="454" customWidth="1"/>
    <col min="14599" max="14599" width="19.6640625" style="454" customWidth="1"/>
    <col min="14600" max="14600" width="71.109375" style="454" customWidth="1"/>
    <col min="14601" max="14601" width="37.5546875" style="454" customWidth="1"/>
    <col min="14602" max="14602" width="41.44140625" style="454" customWidth="1"/>
    <col min="14603" max="14603" width="32.88671875" style="454" customWidth="1"/>
    <col min="14604" max="14604" width="4.109375" style="454" customWidth="1"/>
    <col min="14605" max="14848" width="9.109375" style="454"/>
    <col min="14849" max="14849" width="3.6640625" style="454" customWidth="1"/>
    <col min="14850" max="14850" width="16.6640625" style="454" customWidth="1"/>
    <col min="14851" max="14851" width="37.44140625" style="454" customWidth="1"/>
    <col min="14852" max="14852" width="14.109375" style="454" customWidth="1"/>
    <col min="14853" max="14853" width="36.6640625" style="454" customWidth="1"/>
    <col min="14854" max="14854" width="23" style="454" customWidth="1"/>
    <col min="14855" max="14855" width="19.6640625" style="454" customWidth="1"/>
    <col min="14856" max="14856" width="71.109375" style="454" customWidth="1"/>
    <col min="14857" max="14857" width="37.5546875" style="454" customWidth="1"/>
    <col min="14858" max="14858" width="41.44140625" style="454" customWidth="1"/>
    <col min="14859" max="14859" width="32.88671875" style="454" customWidth="1"/>
    <col min="14860" max="14860" width="4.109375" style="454" customWidth="1"/>
    <col min="14861" max="15104" width="9.109375" style="454"/>
    <col min="15105" max="15105" width="3.6640625" style="454" customWidth="1"/>
    <col min="15106" max="15106" width="16.6640625" style="454" customWidth="1"/>
    <col min="15107" max="15107" width="37.44140625" style="454" customWidth="1"/>
    <col min="15108" max="15108" width="14.109375" style="454" customWidth="1"/>
    <col min="15109" max="15109" width="36.6640625" style="454" customWidth="1"/>
    <col min="15110" max="15110" width="23" style="454" customWidth="1"/>
    <col min="15111" max="15111" width="19.6640625" style="454" customWidth="1"/>
    <col min="15112" max="15112" width="71.109375" style="454" customWidth="1"/>
    <col min="15113" max="15113" width="37.5546875" style="454" customWidth="1"/>
    <col min="15114" max="15114" width="41.44140625" style="454" customWidth="1"/>
    <col min="15115" max="15115" width="32.88671875" style="454" customWidth="1"/>
    <col min="15116" max="15116" width="4.109375" style="454" customWidth="1"/>
    <col min="15117" max="15360" width="9.109375" style="454"/>
    <col min="15361" max="15361" width="3.6640625" style="454" customWidth="1"/>
    <col min="15362" max="15362" width="16.6640625" style="454" customWidth="1"/>
    <col min="15363" max="15363" width="37.44140625" style="454" customWidth="1"/>
    <col min="15364" max="15364" width="14.109375" style="454" customWidth="1"/>
    <col min="15365" max="15365" width="36.6640625" style="454" customWidth="1"/>
    <col min="15366" max="15366" width="23" style="454" customWidth="1"/>
    <col min="15367" max="15367" width="19.6640625" style="454" customWidth="1"/>
    <col min="15368" max="15368" width="71.109375" style="454" customWidth="1"/>
    <col min="15369" max="15369" width="37.5546875" style="454" customWidth="1"/>
    <col min="15370" max="15370" width="41.44140625" style="454" customWidth="1"/>
    <col min="15371" max="15371" width="32.88671875" style="454" customWidth="1"/>
    <col min="15372" max="15372" width="4.109375" style="454" customWidth="1"/>
    <col min="15373" max="15616" width="9.109375" style="454"/>
    <col min="15617" max="15617" width="3.6640625" style="454" customWidth="1"/>
    <col min="15618" max="15618" width="16.6640625" style="454" customWidth="1"/>
    <col min="15619" max="15619" width="37.44140625" style="454" customWidth="1"/>
    <col min="15620" max="15620" width="14.109375" style="454" customWidth="1"/>
    <col min="15621" max="15621" width="36.6640625" style="454" customWidth="1"/>
    <col min="15622" max="15622" width="23" style="454" customWidth="1"/>
    <col min="15623" max="15623" width="19.6640625" style="454" customWidth="1"/>
    <col min="15624" max="15624" width="71.109375" style="454" customWidth="1"/>
    <col min="15625" max="15625" width="37.5546875" style="454" customWidth="1"/>
    <col min="15626" max="15626" width="41.44140625" style="454" customWidth="1"/>
    <col min="15627" max="15627" width="32.88671875" style="454" customWidth="1"/>
    <col min="15628" max="15628" width="4.109375" style="454" customWidth="1"/>
    <col min="15629" max="15872" width="9.109375" style="454"/>
    <col min="15873" max="15873" width="3.6640625" style="454" customWidth="1"/>
    <col min="15874" max="15874" width="16.6640625" style="454" customWidth="1"/>
    <col min="15875" max="15875" width="37.44140625" style="454" customWidth="1"/>
    <col min="15876" max="15876" width="14.109375" style="454" customWidth="1"/>
    <col min="15877" max="15877" width="36.6640625" style="454" customWidth="1"/>
    <col min="15878" max="15878" width="23" style="454" customWidth="1"/>
    <col min="15879" max="15879" width="19.6640625" style="454" customWidth="1"/>
    <col min="15880" max="15880" width="71.109375" style="454" customWidth="1"/>
    <col min="15881" max="15881" width="37.5546875" style="454" customWidth="1"/>
    <col min="15882" max="15882" width="41.44140625" style="454" customWidth="1"/>
    <col min="15883" max="15883" width="32.88671875" style="454" customWidth="1"/>
    <col min="15884" max="15884" width="4.109375" style="454" customWidth="1"/>
    <col min="15885" max="16128" width="9.109375" style="454"/>
    <col min="16129" max="16129" width="3.6640625" style="454" customWidth="1"/>
    <col min="16130" max="16130" width="16.6640625" style="454" customWidth="1"/>
    <col min="16131" max="16131" width="37.44140625" style="454" customWidth="1"/>
    <col min="16132" max="16132" width="14.109375" style="454" customWidth="1"/>
    <col min="16133" max="16133" width="36.6640625" style="454" customWidth="1"/>
    <col min="16134" max="16134" width="23" style="454" customWidth="1"/>
    <col min="16135" max="16135" width="19.6640625" style="454" customWidth="1"/>
    <col min="16136" max="16136" width="71.109375" style="454" customWidth="1"/>
    <col min="16137" max="16137" width="37.5546875" style="454" customWidth="1"/>
    <col min="16138" max="16138" width="41.44140625" style="454" customWidth="1"/>
    <col min="16139" max="16139" width="32.88671875" style="454" customWidth="1"/>
    <col min="16140" max="16140" width="4.109375" style="454" customWidth="1"/>
    <col min="16141" max="16384" width="9.109375" style="454"/>
  </cols>
  <sheetData>
    <row r="1" spans="2:15" s="453" customFormat="1" ht="23.4" x14ac:dyDescent="0.35">
      <c r="B1" s="991" t="s">
        <v>520</v>
      </c>
      <c r="C1" s="991"/>
      <c r="D1" s="991"/>
      <c r="E1" s="991"/>
      <c r="F1" s="991"/>
      <c r="G1" s="991"/>
      <c r="H1" s="991"/>
      <c r="I1" s="991"/>
      <c r="J1" s="991"/>
      <c r="K1" s="991"/>
      <c r="L1" s="452"/>
      <c r="M1" s="452"/>
    </row>
    <row r="2" spans="2:15" ht="38.25" customHeight="1" x14ac:dyDescent="0.35">
      <c r="B2" s="992" t="s">
        <v>521</v>
      </c>
      <c r="C2" s="992"/>
      <c r="D2" s="992"/>
      <c r="E2" s="992"/>
      <c r="F2" s="992"/>
      <c r="G2" s="992"/>
      <c r="H2" s="992"/>
      <c r="I2" s="992"/>
      <c r="J2" s="992"/>
      <c r="K2" s="992"/>
      <c r="L2" s="452"/>
      <c r="M2" s="452"/>
    </row>
    <row r="3" spans="2:15" ht="18.600000000000001" thickBot="1" x14ac:dyDescent="0.4">
      <c r="B3" s="455"/>
      <c r="C3" s="455"/>
      <c r="D3" s="455"/>
      <c r="E3" s="455"/>
      <c r="F3" s="455"/>
      <c r="G3" s="455"/>
      <c r="H3" s="455"/>
      <c r="I3" s="455"/>
      <c r="J3" s="455"/>
      <c r="K3" s="455"/>
      <c r="L3" s="455"/>
      <c r="M3" s="455"/>
      <c r="N3" s="455"/>
      <c r="O3" s="455"/>
    </row>
    <row r="4" spans="2:15" ht="229.5" customHeight="1" thickTop="1" thickBot="1" x14ac:dyDescent="0.4">
      <c r="B4" s="456" t="s">
        <v>522</v>
      </c>
      <c r="C4" s="456" t="s">
        <v>523</v>
      </c>
      <c r="D4" s="456" t="s">
        <v>524</v>
      </c>
      <c r="E4" s="456" t="s">
        <v>523</v>
      </c>
      <c r="F4" s="457" t="s">
        <v>525</v>
      </c>
      <c r="G4" s="457" t="s">
        <v>526</v>
      </c>
      <c r="H4" s="457" t="s">
        <v>527</v>
      </c>
      <c r="I4" s="458" t="s">
        <v>528</v>
      </c>
      <c r="J4" s="458" t="s">
        <v>529</v>
      </c>
      <c r="K4" s="458" t="s">
        <v>530</v>
      </c>
    </row>
    <row r="5" spans="2:15" ht="33.75" customHeight="1" thickBot="1" x14ac:dyDescent="0.4">
      <c r="B5" s="459"/>
      <c r="C5" s="460"/>
      <c r="D5" s="460"/>
      <c r="E5" s="460"/>
      <c r="F5" s="461" t="s">
        <v>429</v>
      </c>
      <c r="G5" s="461" t="s">
        <v>430</v>
      </c>
      <c r="H5" s="461" t="s">
        <v>431</v>
      </c>
      <c r="I5" s="461" t="s">
        <v>432</v>
      </c>
      <c r="J5" s="461" t="s">
        <v>473</v>
      </c>
      <c r="K5" s="462" t="s">
        <v>531</v>
      </c>
    </row>
    <row r="6" spans="2:15" ht="18.600000000000001" thickTop="1" x14ac:dyDescent="0.35">
      <c r="B6" s="463"/>
      <c r="C6" s="464"/>
      <c r="D6" s="464"/>
      <c r="E6" s="465"/>
      <c r="F6" s="466"/>
      <c r="G6" s="464"/>
      <c r="H6" s="464"/>
      <c r="I6" s="465"/>
      <c r="J6" s="467"/>
      <c r="K6" s="468" t="s">
        <v>233</v>
      </c>
    </row>
    <row r="7" spans="2:15" ht="84" x14ac:dyDescent="0.35">
      <c r="B7" s="469">
        <v>4003</v>
      </c>
      <c r="C7" s="470" t="s">
        <v>532</v>
      </c>
      <c r="D7" s="471" t="s">
        <v>480</v>
      </c>
      <c r="E7" s="472" t="s">
        <v>533</v>
      </c>
      <c r="F7" s="473">
        <v>276438.46999999997</v>
      </c>
      <c r="G7" s="474">
        <v>0</v>
      </c>
      <c r="H7" s="474">
        <v>45158.61</v>
      </c>
      <c r="I7" s="475">
        <v>103897.63</v>
      </c>
      <c r="J7" s="476">
        <v>3472.35</v>
      </c>
      <c r="K7" s="408">
        <f>+F7+G7-H7-I7-J7</f>
        <v>123909.87999999998</v>
      </c>
    </row>
    <row r="8" spans="2:15" ht="73.5" customHeight="1" x14ac:dyDescent="0.35">
      <c r="B8" s="469" t="s">
        <v>534</v>
      </c>
      <c r="C8" s="470" t="s">
        <v>535</v>
      </c>
      <c r="D8" s="471" t="s">
        <v>480</v>
      </c>
      <c r="E8" s="472" t="s">
        <v>536</v>
      </c>
      <c r="F8" s="473">
        <v>0</v>
      </c>
      <c r="G8" s="474">
        <f>647271+700000</f>
        <v>1347271</v>
      </c>
      <c r="H8" s="474">
        <v>822415.78</v>
      </c>
      <c r="I8" s="475">
        <v>274201.36</v>
      </c>
      <c r="J8" s="476">
        <f>49500-2618.93</f>
        <v>46881.07</v>
      </c>
      <c r="K8" s="408">
        <f>+F8+G8-H8-I8-J8</f>
        <v>203772.78999999998</v>
      </c>
    </row>
    <row r="9" spans="2:15" ht="21" x14ac:dyDescent="0.35">
      <c r="B9" s="469"/>
      <c r="C9" s="477"/>
      <c r="D9" s="471"/>
      <c r="E9" s="472"/>
      <c r="F9" s="469"/>
      <c r="G9" s="471"/>
      <c r="H9" s="471"/>
      <c r="I9" s="478"/>
      <c r="J9" s="479"/>
      <c r="K9" s="480">
        <f>+F9+G9-H9-I9-J9</f>
        <v>0</v>
      </c>
    </row>
    <row r="10" spans="2:15" ht="21" x14ac:dyDescent="0.35">
      <c r="B10" s="469"/>
      <c r="C10" s="477" t="s">
        <v>233</v>
      </c>
      <c r="D10" s="471"/>
      <c r="E10" s="478"/>
      <c r="F10" s="481"/>
      <c r="G10" s="482">
        <v>0</v>
      </c>
      <c r="H10" s="482">
        <v>0</v>
      </c>
      <c r="I10" s="483">
        <v>0</v>
      </c>
      <c r="J10" s="484">
        <v>0</v>
      </c>
      <c r="K10" s="480">
        <f>+F10+G10-H10-I10-J10</f>
        <v>0</v>
      </c>
    </row>
    <row r="11" spans="2:15" ht="21.6" thickBot="1" x14ac:dyDescent="0.4">
      <c r="B11" s="469"/>
      <c r="C11" s="471"/>
      <c r="D11" s="471"/>
      <c r="E11" s="478"/>
      <c r="F11" s="469"/>
      <c r="G11" s="471"/>
      <c r="H11" s="471"/>
      <c r="I11" s="478"/>
      <c r="J11" s="479"/>
      <c r="K11" s="480">
        <f>+F11+G11-H11-I11-J11</f>
        <v>0</v>
      </c>
    </row>
    <row r="12" spans="2:15" ht="44.25" customHeight="1" thickTop="1" thickBot="1" x14ac:dyDescent="0.4">
      <c r="B12" s="993" t="s">
        <v>453</v>
      </c>
      <c r="C12" s="994"/>
      <c r="D12" s="994"/>
      <c r="E12" s="995"/>
      <c r="F12" s="485">
        <f t="shared" ref="F12:K12" si="0">SUM(F6:F11)</f>
        <v>276438.46999999997</v>
      </c>
      <c r="G12" s="485">
        <f t="shared" si="0"/>
        <v>1347271</v>
      </c>
      <c r="H12" s="485">
        <f t="shared" si="0"/>
        <v>867574.39</v>
      </c>
      <c r="I12" s="485">
        <f t="shared" si="0"/>
        <v>378098.99</v>
      </c>
      <c r="J12" s="485">
        <f t="shared" si="0"/>
        <v>50353.42</v>
      </c>
      <c r="K12" s="485">
        <f t="shared" si="0"/>
        <v>327682.66999999993</v>
      </c>
    </row>
    <row r="13" spans="2:15" ht="59.25" customHeight="1" thickTop="1" thickBot="1" x14ac:dyDescent="0.45">
      <c r="B13" s="486"/>
      <c r="C13" s="486"/>
      <c r="D13" s="486"/>
      <c r="E13" s="487"/>
      <c r="F13" s="996" t="s">
        <v>537</v>
      </c>
      <c r="G13" s="997"/>
      <c r="H13" s="997"/>
      <c r="I13" s="997"/>
      <c r="J13" s="998"/>
      <c r="K13" s="488"/>
    </row>
    <row r="14" spans="2:15" ht="84.75" customHeight="1" thickTop="1" thickBot="1" x14ac:dyDescent="0.45">
      <c r="B14" s="489"/>
      <c r="C14" s="489"/>
      <c r="D14" s="489"/>
      <c r="E14" s="490" t="s">
        <v>233</v>
      </c>
      <c r="F14" s="996" t="s">
        <v>538</v>
      </c>
      <c r="G14" s="997"/>
      <c r="H14" s="997"/>
      <c r="I14" s="997"/>
      <c r="J14" s="998"/>
      <c r="K14" s="488">
        <f>+K12-K13</f>
        <v>327682.66999999993</v>
      </c>
    </row>
    <row r="15" spans="2:15" ht="18.600000000000001" thickTop="1" x14ac:dyDescent="0.35">
      <c r="B15" s="999" t="s">
        <v>539</v>
      </c>
      <c r="C15" s="999"/>
      <c r="D15" s="999"/>
      <c r="E15" s="999"/>
      <c r="F15" s="1000"/>
      <c r="G15" s="1000"/>
      <c r="H15" s="1000"/>
      <c r="I15" s="1000"/>
      <c r="J15" s="1000"/>
      <c r="K15" s="1000"/>
    </row>
    <row r="16" spans="2:15" ht="65.25" customHeight="1" x14ac:dyDescent="0.35">
      <c r="B16" s="990" t="s">
        <v>540</v>
      </c>
      <c r="C16" s="990"/>
      <c r="D16" s="990"/>
      <c r="E16" s="990"/>
      <c r="F16" s="990"/>
      <c r="G16" s="990"/>
      <c r="H16" s="990"/>
      <c r="I16" s="990"/>
      <c r="J16" s="990"/>
      <c r="K16" s="990"/>
    </row>
    <row r="17" spans="2:11" ht="44.25" customHeight="1" x14ac:dyDescent="0.35">
      <c r="B17" s="990" t="s">
        <v>541</v>
      </c>
      <c r="C17" s="990"/>
      <c r="D17" s="990"/>
      <c r="E17" s="990"/>
      <c r="F17" s="990"/>
      <c r="G17" s="990"/>
      <c r="H17" s="990"/>
      <c r="I17" s="990"/>
      <c r="J17" s="990"/>
      <c r="K17" s="990"/>
    </row>
    <row r="18" spans="2:11" ht="39" customHeight="1" x14ac:dyDescent="0.35">
      <c r="B18" s="990" t="s">
        <v>542</v>
      </c>
      <c r="C18" s="990"/>
      <c r="D18" s="990"/>
      <c r="E18" s="990"/>
      <c r="F18" s="990"/>
      <c r="G18" s="990"/>
      <c r="H18" s="990"/>
      <c r="I18" s="990"/>
      <c r="J18" s="990"/>
      <c r="K18" s="990"/>
    </row>
    <row r="24" spans="2:11" x14ac:dyDescent="0.35">
      <c r="K24" s="491"/>
    </row>
    <row r="25" spans="2:11" x14ac:dyDescent="0.35">
      <c r="I25" s="491" t="s">
        <v>233</v>
      </c>
    </row>
  </sheetData>
  <mergeCells count="9">
    <mergeCell ref="B16:K16"/>
    <mergeCell ref="B17:K17"/>
    <mergeCell ref="B18:K18"/>
    <mergeCell ref="B1:K1"/>
    <mergeCell ref="B2:K2"/>
    <mergeCell ref="B12:E12"/>
    <mergeCell ref="F13:J13"/>
    <mergeCell ref="F14:J14"/>
    <mergeCell ref="B15:K15"/>
  </mergeCells>
  <pageMargins left="0.70866141732283472" right="0.70866141732283472" top="0.74803149606299213" bottom="0.74803149606299213" header="0.31496062992125984" footer="0.31496062992125984"/>
  <pageSetup paperSize="8" scale="58" orientation="landscape" cellComments="asDisplayed"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view="pageBreakPreview" topLeftCell="A136" zoomScale="50" zoomScaleNormal="50" zoomScaleSheetLayoutView="50" workbookViewId="0">
      <selection activeCell="N21" sqref="N21"/>
    </sheetView>
  </sheetViews>
  <sheetFormatPr defaultRowHeight="21" x14ac:dyDescent="0.4"/>
  <cols>
    <col min="1" max="1" width="5.33203125" style="492" customWidth="1"/>
    <col min="2" max="2" width="117" style="492" customWidth="1"/>
    <col min="3" max="3" width="30.44140625" style="493" hidden="1" customWidth="1"/>
    <col min="4" max="4" width="23" style="493" customWidth="1"/>
    <col min="5" max="5" width="31.109375" style="493" customWidth="1"/>
    <col min="6" max="6" width="23.5546875" style="493" customWidth="1"/>
    <col min="7" max="7" width="35.6640625" style="494" customWidth="1"/>
    <col min="8" max="8" width="30" style="493" customWidth="1"/>
    <col min="9" max="9" width="25.109375" style="493" customWidth="1"/>
    <col min="10" max="10" width="28" style="493" customWidth="1"/>
    <col min="11" max="11" width="32.6640625" style="493" customWidth="1"/>
    <col min="12" max="12" width="27.6640625" style="493" customWidth="1"/>
    <col min="13" max="13" width="47.33203125" style="492" customWidth="1"/>
    <col min="14" max="16" width="43.33203125" style="492" customWidth="1"/>
    <col min="17" max="256" width="9.109375" style="492"/>
    <col min="257" max="257" width="5.33203125" style="492" customWidth="1"/>
    <col min="258" max="258" width="117" style="492" customWidth="1"/>
    <col min="259" max="259" width="0" style="492" hidden="1" customWidth="1"/>
    <col min="260" max="260" width="23" style="492" customWidth="1"/>
    <col min="261" max="261" width="31.109375" style="492" customWidth="1"/>
    <col min="262" max="262" width="23.5546875" style="492" customWidth="1"/>
    <col min="263" max="263" width="35.6640625" style="492" customWidth="1"/>
    <col min="264" max="264" width="30" style="492" customWidth="1"/>
    <col min="265" max="265" width="25.109375" style="492" customWidth="1"/>
    <col min="266" max="266" width="28" style="492" customWidth="1"/>
    <col min="267" max="267" width="32.6640625" style="492" customWidth="1"/>
    <col min="268" max="268" width="27.6640625" style="492" customWidth="1"/>
    <col min="269" max="269" width="47.33203125" style="492" customWidth="1"/>
    <col min="270" max="272" width="43.33203125" style="492" customWidth="1"/>
    <col min="273" max="512" width="9.109375" style="492"/>
    <col min="513" max="513" width="5.33203125" style="492" customWidth="1"/>
    <col min="514" max="514" width="117" style="492" customWidth="1"/>
    <col min="515" max="515" width="0" style="492" hidden="1" customWidth="1"/>
    <col min="516" max="516" width="23" style="492" customWidth="1"/>
    <col min="517" max="517" width="31.109375" style="492" customWidth="1"/>
    <col min="518" max="518" width="23.5546875" style="492" customWidth="1"/>
    <col min="519" max="519" width="35.6640625" style="492" customWidth="1"/>
    <col min="520" max="520" width="30" style="492" customWidth="1"/>
    <col min="521" max="521" width="25.109375" style="492" customWidth="1"/>
    <col min="522" max="522" width="28" style="492" customWidth="1"/>
    <col min="523" max="523" width="32.6640625" style="492" customWidth="1"/>
    <col min="524" max="524" width="27.6640625" style="492" customWidth="1"/>
    <col min="525" max="525" width="47.33203125" style="492" customWidth="1"/>
    <col min="526" max="528" width="43.33203125" style="492" customWidth="1"/>
    <col min="529" max="768" width="9.109375" style="492"/>
    <col min="769" max="769" width="5.33203125" style="492" customWidth="1"/>
    <col min="770" max="770" width="117" style="492" customWidth="1"/>
    <col min="771" max="771" width="0" style="492" hidden="1" customWidth="1"/>
    <col min="772" max="772" width="23" style="492" customWidth="1"/>
    <col min="773" max="773" width="31.109375" style="492" customWidth="1"/>
    <col min="774" max="774" width="23.5546875" style="492" customWidth="1"/>
    <col min="775" max="775" width="35.6640625" style="492" customWidth="1"/>
    <col min="776" max="776" width="30" style="492" customWidth="1"/>
    <col min="777" max="777" width="25.109375" style="492" customWidth="1"/>
    <col min="778" max="778" width="28" style="492" customWidth="1"/>
    <col min="779" max="779" width="32.6640625" style="492" customWidth="1"/>
    <col min="780" max="780" width="27.6640625" style="492" customWidth="1"/>
    <col min="781" max="781" width="47.33203125" style="492" customWidth="1"/>
    <col min="782" max="784" width="43.33203125" style="492" customWidth="1"/>
    <col min="785" max="1024" width="9.109375" style="492"/>
    <col min="1025" max="1025" width="5.33203125" style="492" customWidth="1"/>
    <col min="1026" max="1026" width="117" style="492" customWidth="1"/>
    <col min="1027" max="1027" width="0" style="492" hidden="1" customWidth="1"/>
    <col min="1028" max="1028" width="23" style="492" customWidth="1"/>
    <col min="1029" max="1029" width="31.109375" style="492" customWidth="1"/>
    <col min="1030" max="1030" width="23.5546875" style="492" customWidth="1"/>
    <col min="1031" max="1031" width="35.6640625" style="492" customWidth="1"/>
    <col min="1032" max="1032" width="30" style="492" customWidth="1"/>
    <col min="1033" max="1033" width="25.109375" style="492" customWidth="1"/>
    <col min="1034" max="1034" width="28" style="492" customWidth="1"/>
    <col min="1035" max="1035" width="32.6640625" style="492" customWidth="1"/>
    <col min="1036" max="1036" width="27.6640625" style="492" customWidth="1"/>
    <col min="1037" max="1037" width="47.33203125" style="492" customWidth="1"/>
    <col min="1038" max="1040" width="43.33203125" style="492" customWidth="1"/>
    <col min="1041" max="1280" width="9.109375" style="492"/>
    <col min="1281" max="1281" width="5.33203125" style="492" customWidth="1"/>
    <col min="1282" max="1282" width="117" style="492" customWidth="1"/>
    <col min="1283" max="1283" width="0" style="492" hidden="1" customWidth="1"/>
    <col min="1284" max="1284" width="23" style="492" customWidth="1"/>
    <col min="1285" max="1285" width="31.109375" style="492" customWidth="1"/>
    <col min="1286" max="1286" width="23.5546875" style="492" customWidth="1"/>
    <col min="1287" max="1287" width="35.6640625" style="492" customWidth="1"/>
    <col min="1288" max="1288" width="30" style="492" customWidth="1"/>
    <col min="1289" max="1289" width="25.109375" style="492" customWidth="1"/>
    <col min="1290" max="1290" width="28" style="492" customWidth="1"/>
    <col min="1291" max="1291" width="32.6640625" style="492" customWidth="1"/>
    <col min="1292" max="1292" width="27.6640625" style="492" customWidth="1"/>
    <col min="1293" max="1293" width="47.33203125" style="492" customWidth="1"/>
    <col min="1294" max="1296" width="43.33203125" style="492" customWidth="1"/>
    <col min="1297" max="1536" width="9.109375" style="492"/>
    <col min="1537" max="1537" width="5.33203125" style="492" customWidth="1"/>
    <col min="1538" max="1538" width="117" style="492" customWidth="1"/>
    <col min="1539" max="1539" width="0" style="492" hidden="1" customWidth="1"/>
    <col min="1540" max="1540" width="23" style="492" customWidth="1"/>
    <col min="1541" max="1541" width="31.109375" style="492" customWidth="1"/>
    <col min="1542" max="1542" width="23.5546875" style="492" customWidth="1"/>
    <col min="1543" max="1543" width="35.6640625" style="492" customWidth="1"/>
    <col min="1544" max="1544" width="30" style="492" customWidth="1"/>
    <col min="1545" max="1545" width="25.109375" style="492" customWidth="1"/>
    <col min="1546" max="1546" width="28" style="492" customWidth="1"/>
    <col min="1547" max="1547" width="32.6640625" style="492" customWidth="1"/>
    <col min="1548" max="1548" width="27.6640625" style="492" customWidth="1"/>
    <col min="1549" max="1549" width="47.33203125" style="492" customWidth="1"/>
    <col min="1550" max="1552" width="43.33203125" style="492" customWidth="1"/>
    <col min="1553" max="1792" width="9.109375" style="492"/>
    <col min="1793" max="1793" width="5.33203125" style="492" customWidth="1"/>
    <col min="1794" max="1794" width="117" style="492" customWidth="1"/>
    <col min="1795" max="1795" width="0" style="492" hidden="1" customWidth="1"/>
    <col min="1796" max="1796" width="23" style="492" customWidth="1"/>
    <col min="1797" max="1797" width="31.109375" style="492" customWidth="1"/>
    <col min="1798" max="1798" width="23.5546875" style="492" customWidth="1"/>
    <col min="1799" max="1799" width="35.6640625" style="492" customWidth="1"/>
    <col min="1800" max="1800" width="30" style="492" customWidth="1"/>
    <col min="1801" max="1801" width="25.109375" style="492" customWidth="1"/>
    <col min="1802" max="1802" width="28" style="492" customWidth="1"/>
    <col min="1803" max="1803" width="32.6640625" style="492" customWidth="1"/>
    <col min="1804" max="1804" width="27.6640625" style="492" customWidth="1"/>
    <col min="1805" max="1805" width="47.33203125" style="492" customWidth="1"/>
    <col min="1806" max="1808" width="43.33203125" style="492" customWidth="1"/>
    <col min="1809" max="2048" width="9.109375" style="492"/>
    <col min="2049" max="2049" width="5.33203125" style="492" customWidth="1"/>
    <col min="2050" max="2050" width="117" style="492" customWidth="1"/>
    <col min="2051" max="2051" width="0" style="492" hidden="1" customWidth="1"/>
    <col min="2052" max="2052" width="23" style="492" customWidth="1"/>
    <col min="2053" max="2053" width="31.109375" style="492" customWidth="1"/>
    <col min="2054" max="2054" width="23.5546875" style="492" customWidth="1"/>
    <col min="2055" max="2055" width="35.6640625" style="492" customWidth="1"/>
    <col min="2056" max="2056" width="30" style="492" customWidth="1"/>
    <col min="2057" max="2057" width="25.109375" style="492" customWidth="1"/>
    <col min="2058" max="2058" width="28" style="492" customWidth="1"/>
    <col min="2059" max="2059" width="32.6640625" style="492" customWidth="1"/>
    <col min="2060" max="2060" width="27.6640625" style="492" customWidth="1"/>
    <col min="2061" max="2061" width="47.33203125" style="492" customWidth="1"/>
    <col min="2062" max="2064" width="43.33203125" style="492" customWidth="1"/>
    <col min="2065" max="2304" width="9.109375" style="492"/>
    <col min="2305" max="2305" width="5.33203125" style="492" customWidth="1"/>
    <col min="2306" max="2306" width="117" style="492" customWidth="1"/>
    <col min="2307" max="2307" width="0" style="492" hidden="1" customWidth="1"/>
    <col min="2308" max="2308" width="23" style="492" customWidth="1"/>
    <col min="2309" max="2309" width="31.109375" style="492" customWidth="1"/>
    <col min="2310" max="2310" width="23.5546875" style="492" customWidth="1"/>
    <col min="2311" max="2311" width="35.6640625" style="492" customWidth="1"/>
    <col min="2312" max="2312" width="30" style="492" customWidth="1"/>
    <col min="2313" max="2313" width="25.109375" style="492" customWidth="1"/>
    <col min="2314" max="2314" width="28" style="492" customWidth="1"/>
    <col min="2315" max="2315" width="32.6640625" style="492" customWidth="1"/>
    <col min="2316" max="2316" width="27.6640625" style="492" customWidth="1"/>
    <col min="2317" max="2317" width="47.33203125" style="492" customWidth="1"/>
    <col min="2318" max="2320" width="43.33203125" style="492" customWidth="1"/>
    <col min="2321" max="2560" width="9.109375" style="492"/>
    <col min="2561" max="2561" width="5.33203125" style="492" customWidth="1"/>
    <col min="2562" max="2562" width="117" style="492" customWidth="1"/>
    <col min="2563" max="2563" width="0" style="492" hidden="1" customWidth="1"/>
    <col min="2564" max="2564" width="23" style="492" customWidth="1"/>
    <col min="2565" max="2565" width="31.109375" style="492" customWidth="1"/>
    <col min="2566" max="2566" width="23.5546875" style="492" customWidth="1"/>
    <col min="2567" max="2567" width="35.6640625" style="492" customWidth="1"/>
    <col min="2568" max="2568" width="30" style="492" customWidth="1"/>
    <col min="2569" max="2569" width="25.109375" style="492" customWidth="1"/>
    <col min="2570" max="2570" width="28" style="492" customWidth="1"/>
    <col min="2571" max="2571" width="32.6640625" style="492" customWidth="1"/>
    <col min="2572" max="2572" width="27.6640625" style="492" customWidth="1"/>
    <col min="2573" max="2573" width="47.33203125" style="492" customWidth="1"/>
    <col min="2574" max="2576" width="43.33203125" style="492" customWidth="1"/>
    <col min="2577" max="2816" width="9.109375" style="492"/>
    <col min="2817" max="2817" width="5.33203125" style="492" customWidth="1"/>
    <col min="2818" max="2818" width="117" style="492" customWidth="1"/>
    <col min="2819" max="2819" width="0" style="492" hidden="1" customWidth="1"/>
    <col min="2820" max="2820" width="23" style="492" customWidth="1"/>
    <col min="2821" max="2821" width="31.109375" style="492" customWidth="1"/>
    <col min="2822" max="2822" width="23.5546875" style="492" customWidth="1"/>
    <col min="2823" max="2823" width="35.6640625" style="492" customWidth="1"/>
    <col min="2824" max="2824" width="30" style="492" customWidth="1"/>
    <col min="2825" max="2825" width="25.109375" style="492" customWidth="1"/>
    <col min="2826" max="2826" width="28" style="492" customWidth="1"/>
    <col min="2827" max="2827" width="32.6640625" style="492" customWidth="1"/>
    <col min="2828" max="2828" width="27.6640625" style="492" customWidth="1"/>
    <col min="2829" max="2829" width="47.33203125" style="492" customWidth="1"/>
    <col min="2830" max="2832" width="43.33203125" style="492" customWidth="1"/>
    <col min="2833" max="3072" width="9.109375" style="492"/>
    <col min="3073" max="3073" width="5.33203125" style="492" customWidth="1"/>
    <col min="3074" max="3074" width="117" style="492" customWidth="1"/>
    <col min="3075" max="3075" width="0" style="492" hidden="1" customWidth="1"/>
    <col min="3076" max="3076" width="23" style="492" customWidth="1"/>
    <col min="3077" max="3077" width="31.109375" style="492" customWidth="1"/>
    <col min="3078" max="3078" width="23.5546875" style="492" customWidth="1"/>
    <col min="3079" max="3079" width="35.6640625" style="492" customWidth="1"/>
    <col min="3080" max="3080" width="30" style="492" customWidth="1"/>
    <col min="3081" max="3081" width="25.109375" style="492" customWidth="1"/>
    <col min="3082" max="3082" width="28" style="492" customWidth="1"/>
    <col min="3083" max="3083" width="32.6640625" style="492" customWidth="1"/>
    <col min="3084" max="3084" width="27.6640625" style="492" customWidth="1"/>
    <col min="3085" max="3085" width="47.33203125" style="492" customWidth="1"/>
    <col min="3086" max="3088" width="43.33203125" style="492" customWidth="1"/>
    <col min="3089" max="3328" width="9.109375" style="492"/>
    <col min="3329" max="3329" width="5.33203125" style="492" customWidth="1"/>
    <col min="3330" max="3330" width="117" style="492" customWidth="1"/>
    <col min="3331" max="3331" width="0" style="492" hidden="1" customWidth="1"/>
    <col min="3332" max="3332" width="23" style="492" customWidth="1"/>
    <col min="3333" max="3333" width="31.109375" style="492" customWidth="1"/>
    <col min="3334" max="3334" width="23.5546875" style="492" customWidth="1"/>
    <col min="3335" max="3335" width="35.6640625" style="492" customWidth="1"/>
    <col min="3336" max="3336" width="30" style="492" customWidth="1"/>
    <col min="3337" max="3337" width="25.109375" style="492" customWidth="1"/>
    <col min="3338" max="3338" width="28" style="492" customWidth="1"/>
    <col min="3339" max="3339" width="32.6640625" style="492" customWidth="1"/>
    <col min="3340" max="3340" width="27.6640625" style="492" customWidth="1"/>
    <col min="3341" max="3341" width="47.33203125" style="492" customWidth="1"/>
    <col min="3342" max="3344" width="43.33203125" style="492" customWidth="1"/>
    <col min="3345" max="3584" width="9.109375" style="492"/>
    <col min="3585" max="3585" width="5.33203125" style="492" customWidth="1"/>
    <col min="3586" max="3586" width="117" style="492" customWidth="1"/>
    <col min="3587" max="3587" width="0" style="492" hidden="1" customWidth="1"/>
    <col min="3588" max="3588" width="23" style="492" customWidth="1"/>
    <col min="3589" max="3589" width="31.109375" style="492" customWidth="1"/>
    <col min="3590" max="3590" width="23.5546875" style="492" customWidth="1"/>
    <col min="3591" max="3591" width="35.6640625" style="492" customWidth="1"/>
    <col min="3592" max="3592" width="30" style="492" customWidth="1"/>
    <col min="3593" max="3593" width="25.109375" style="492" customWidth="1"/>
    <col min="3594" max="3594" width="28" style="492" customWidth="1"/>
    <col min="3595" max="3595" width="32.6640625" style="492" customWidth="1"/>
    <col min="3596" max="3596" width="27.6640625" style="492" customWidth="1"/>
    <col min="3597" max="3597" width="47.33203125" style="492" customWidth="1"/>
    <col min="3598" max="3600" width="43.33203125" style="492" customWidth="1"/>
    <col min="3601" max="3840" width="9.109375" style="492"/>
    <col min="3841" max="3841" width="5.33203125" style="492" customWidth="1"/>
    <col min="3842" max="3842" width="117" style="492" customWidth="1"/>
    <col min="3843" max="3843" width="0" style="492" hidden="1" customWidth="1"/>
    <col min="3844" max="3844" width="23" style="492" customWidth="1"/>
    <col min="3845" max="3845" width="31.109375" style="492" customWidth="1"/>
    <col min="3846" max="3846" width="23.5546875" style="492" customWidth="1"/>
    <col min="3847" max="3847" width="35.6640625" style="492" customWidth="1"/>
    <col min="3848" max="3848" width="30" style="492" customWidth="1"/>
    <col min="3849" max="3849" width="25.109375" style="492" customWidth="1"/>
    <col min="3850" max="3850" width="28" style="492" customWidth="1"/>
    <col min="3851" max="3851" width="32.6640625" style="492" customWidth="1"/>
    <col min="3852" max="3852" width="27.6640625" style="492" customWidth="1"/>
    <col min="3853" max="3853" width="47.33203125" style="492" customWidth="1"/>
    <col min="3854" max="3856" width="43.33203125" style="492" customWidth="1"/>
    <col min="3857" max="4096" width="9.109375" style="492"/>
    <col min="4097" max="4097" width="5.33203125" style="492" customWidth="1"/>
    <col min="4098" max="4098" width="117" style="492" customWidth="1"/>
    <col min="4099" max="4099" width="0" style="492" hidden="1" customWidth="1"/>
    <col min="4100" max="4100" width="23" style="492" customWidth="1"/>
    <col min="4101" max="4101" width="31.109375" style="492" customWidth="1"/>
    <col min="4102" max="4102" width="23.5546875" style="492" customWidth="1"/>
    <col min="4103" max="4103" width="35.6640625" style="492" customWidth="1"/>
    <col min="4104" max="4104" width="30" style="492" customWidth="1"/>
    <col min="4105" max="4105" width="25.109375" style="492" customWidth="1"/>
    <col min="4106" max="4106" width="28" style="492" customWidth="1"/>
    <col min="4107" max="4107" width="32.6640625" style="492" customWidth="1"/>
    <col min="4108" max="4108" width="27.6640625" style="492" customWidth="1"/>
    <col min="4109" max="4109" width="47.33203125" style="492" customWidth="1"/>
    <col min="4110" max="4112" width="43.33203125" style="492" customWidth="1"/>
    <col min="4113" max="4352" width="9.109375" style="492"/>
    <col min="4353" max="4353" width="5.33203125" style="492" customWidth="1"/>
    <col min="4354" max="4354" width="117" style="492" customWidth="1"/>
    <col min="4355" max="4355" width="0" style="492" hidden="1" customWidth="1"/>
    <col min="4356" max="4356" width="23" style="492" customWidth="1"/>
    <col min="4357" max="4357" width="31.109375" style="492" customWidth="1"/>
    <col min="4358" max="4358" width="23.5546875" style="492" customWidth="1"/>
    <col min="4359" max="4359" width="35.6640625" style="492" customWidth="1"/>
    <col min="4360" max="4360" width="30" style="492" customWidth="1"/>
    <col min="4361" max="4361" width="25.109375" style="492" customWidth="1"/>
    <col min="4362" max="4362" width="28" style="492" customWidth="1"/>
    <col min="4363" max="4363" width="32.6640625" style="492" customWidth="1"/>
    <col min="4364" max="4364" width="27.6640625" style="492" customWidth="1"/>
    <col min="4365" max="4365" width="47.33203125" style="492" customWidth="1"/>
    <col min="4366" max="4368" width="43.33203125" style="492" customWidth="1"/>
    <col min="4369" max="4608" width="9.109375" style="492"/>
    <col min="4609" max="4609" width="5.33203125" style="492" customWidth="1"/>
    <col min="4610" max="4610" width="117" style="492" customWidth="1"/>
    <col min="4611" max="4611" width="0" style="492" hidden="1" customWidth="1"/>
    <col min="4612" max="4612" width="23" style="492" customWidth="1"/>
    <col min="4613" max="4613" width="31.109375" style="492" customWidth="1"/>
    <col min="4614" max="4614" width="23.5546875" style="492" customWidth="1"/>
    <col min="4615" max="4615" width="35.6640625" style="492" customWidth="1"/>
    <col min="4616" max="4616" width="30" style="492" customWidth="1"/>
    <col min="4617" max="4617" width="25.109375" style="492" customWidth="1"/>
    <col min="4618" max="4618" width="28" style="492" customWidth="1"/>
    <col min="4619" max="4619" width="32.6640625" style="492" customWidth="1"/>
    <col min="4620" max="4620" width="27.6640625" style="492" customWidth="1"/>
    <col min="4621" max="4621" width="47.33203125" style="492" customWidth="1"/>
    <col min="4622" max="4624" width="43.33203125" style="492" customWidth="1"/>
    <col min="4625" max="4864" width="9.109375" style="492"/>
    <col min="4865" max="4865" width="5.33203125" style="492" customWidth="1"/>
    <col min="4866" max="4866" width="117" style="492" customWidth="1"/>
    <col min="4867" max="4867" width="0" style="492" hidden="1" customWidth="1"/>
    <col min="4868" max="4868" width="23" style="492" customWidth="1"/>
    <col min="4869" max="4869" width="31.109375" style="492" customWidth="1"/>
    <col min="4870" max="4870" width="23.5546875" style="492" customWidth="1"/>
    <col min="4871" max="4871" width="35.6640625" style="492" customWidth="1"/>
    <col min="4872" max="4872" width="30" style="492" customWidth="1"/>
    <col min="4873" max="4873" width="25.109375" style="492" customWidth="1"/>
    <col min="4874" max="4874" width="28" style="492" customWidth="1"/>
    <col min="4875" max="4875" width="32.6640625" style="492" customWidth="1"/>
    <col min="4876" max="4876" width="27.6640625" style="492" customWidth="1"/>
    <col min="4877" max="4877" width="47.33203125" style="492" customWidth="1"/>
    <col min="4878" max="4880" width="43.33203125" style="492" customWidth="1"/>
    <col min="4881" max="5120" width="9.109375" style="492"/>
    <col min="5121" max="5121" width="5.33203125" style="492" customWidth="1"/>
    <col min="5122" max="5122" width="117" style="492" customWidth="1"/>
    <col min="5123" max="5123" width="0" style="492" hidden="1" customWidth="1"/>
    <col min="5124" max="5124" width="23" style="492" customWidth="1"/>
    <col min="5125" max="5125" width="31.109375" style="492" customWidth="1"/>
    <col min="5126" max="5126" width="23.5546875" style="492" customWidth="1"/>
    <col min="5127" max="5127" width="35.6640625" style="492" customWidth="1"/>
    <col min="5128" max="5128" width="30" style="492" customWidth="1"/>
    <col min="5129" max="5129" width="25.109375" style="492" customWidth="1"/>
    <col min="5130" max="5130" width="28" style="492" customWidth="1"/>
    <col min="5131" max="5131" width="32.6640625" style="492" customWidth="1"/>
    <col min="5132" max="5132" width="27.6640625" style="492" customWidth="1"/>
    <col min="5133" max="5133" width="47.33203125" style="492" customWidth="1"/>
    <col min="5134" max="5136" width="43.33203125" style="492" customWidth="1"/>
    <col min="5137" max="5376" width="9.109375" style="492"/>
    <col min="5377" max="5377" width="5.33203125" style="492" customWidth="1"/>
    <col min="5378" max="5378" width="117" style="492" customWidth="1"/>
    <col min="5379" max="5379" width="0" style="492" hidden="1" customWidth="1"/>
    <col min="5380" max="5380" width="23" style="492" customWidth="1"/>
    <col min="5381" max="5381" width="31.109375" style="492" customWidth="1"/>
    <col min="5382" max="5382" width="23.5546875" style="492" customWidth="1"/>
    <col min="5383" max="5383" width="35.6640625" style="492" customWidth="1"/>
    <col min="5384" max="5384" width="30" style="492" customWidth="1"/>
    <col min="5385" max="5385" width="25.109375" style="492" customWidth="1"/>
    <col min="5386" max="5386" width="28" style="492" customWidth="1"/>
    <col min="5387" max="5387" width="32.6640625" style="492" customWidth="1"/>
    <col min="5388" max="5388" width="27.6640625" style="492" customWidth="1"/>
    <col min="5389" max="5389" width="47.33203125" style="492" customWidth="1"/>
    <col min="5390" max="5392" width="43.33203125" style="492" customWidth="1"/>
    <col min="5393" max="5632" width="9.109375" style="492"/>
    <col min="5633" max="5633" width="5.33203125" style="492" customWidth="1"/>
    <col min="5634" max="5634" width="117" style="492" customWidth="1"/>
    <col min="5635" max="5635" width="0" style="492" hidden="1" customWidth="1"/>
    <col min="5636" max="5636" width="23" style="492" customWidth="1"/>
    <col min="5637" max="5637" width="31.109375" style="492" customWidth="1"/>
    <col min="5638" max="5638" width="23.5546875" style="492" customWidth="1"/>
    <col min="5639" max="5639" width="35.6640625" style="492" customWidth="1"/>
    <col min="5640" max="5640" width="30" style="492" customWidth="1"/>
    <col min="5641" max="5641" width="25.109375" style="492" customWidth="1"/>
    <col min="5642" max="5642" width="28" style="492" customWidth="1"/>
    <col min="5643" max="5643" width="32.6640625" style="492" customWidth="1"/>
    <col min="5644" max="5644" width="27.6640625" style="492" customWidth="1"/>
    <col min="5645" max="5645" width="47.33203125" style="492" customWidth="1"/>
    <col min="5646" max="5648" width="43.33203125" style="492" customWidth="1"/>
    <col min="5649" max="5888" width="9.109375" style="492"/>
    <col min="5889" max="5889" width="5.33203125" style="492" customWidth="1"/>
    <col min="5890" max="5890" width="117" style="492" customWidth="1"/>
    <col min="5891" max="5891" width="0" style="492" hidden="1" customWidth="1"/>
    <col min="5892" max="5892" width="23" style="492" customWidth="1"/>
    <col min="5893" max="5893" width="31.109375" style="492" customWidth="1"/>
    <col min="5894" max="5894" width="23.5546875" style="492" customWidth="1"/>
    <col min="5895" max="5895" width="35.6640625" style="492" customWidth="1"/>
    <col min="5896" max="5896" width="30" style="492" customWidth="1"/>
    <col min="5897" max="5897" width="25.109375" style="492" customWidth="1"/>
    <col min="5898" max="5898" width="28" style="492" customWidth="1"/>
    <col min="5899" max="5899" width="32.6640625" style="492" customWidth="1"/>
    <col min="5900" max="5900" width="27.6640625" style="492" customWidth="1"/>
    <col min="5901" max="5901" width="47.33203125" style="492" customWidth="1"/>
    <col min="5902" max="5904" width="43.33203125" style="492" customWidth="1"/>
    <col min="5905" max="6144" width="9.109375" style="492"/>
    <col min="6145" max="6145" width="5.33203125" style="492" customWidth="1"/>
    <col min="6146" max="6146" width="117" style="492" customWidth="1"/>
    <col min="6147" max="6147" width="0" style="492" hidden="1" customWidth="1"/>
    <col min="6148" max="6148" width="23" style="492" customWidth="1"/>
    <col min="6149" max="6149" width="31.109375" style="492" customWidth="1"/>
    <col min="6150" max="6150" width="23.5546875" style="492" customWidth="1"/>
    <col min="6151" max="6151" width="35.6640625" style="492" customWidth="1"/>
    <col min="6152" max="6152" width="30" style="492" customWidth="1"/>
    <col min="6153" max="6153" width="25.109375" style="492" customWidth="1"/>
    <col min="6154" max="6154" width="28" style="492" customWidth="1"/>
    <col min="6155" max="6155" width="32.6640625" style="492" customWidth="1"/>
    <col min="6156" max="6156" width="27.6640625" style="492" customWidth="1"/>
    <col min="6157" max="6157" width="47.33203125" style="492" customWidth="1"/>
    <col min="6158" max="6160" width="43.33203125" style="492" customWidth="1"/>
    <col min="6161" max="6400" width="9.109375" style="492"/>
    <col min="6401" max="6401" width="5.33203125" style="492" customWidth="1"/>
    <col min="6402" max="6402" width="117" style="492" customWidth="1"/>
    <col min="6403" max="6403" width="0" style="492" hidden="1" customWidth="1"/>
    <col min="6404" max="6404" width="23" style="492" customWidth="1"/>
    <col min="6405" max="6405" width="31.109375" style="492" customWidth="1"/>
    <col min="6406" max="6406" width="23.5546875" style="492" customWidth="1"/>
    <col min="6407" max="6407" width="35.6640625" style="492" customWidth="1"/>
    <col min="6408" max="6408" width="30" style="492" customWidth="1"/>
    <col min="6409" max="6409" width="25.109375" style="492" customWidth="1"/>
    <col min="6410" max="6410" width="28" style="492" customWidth="1"/>
    <col min="6411" max="6411" width="32.6640625" style="492" customWidth="1"/>
    <col min="6412" max="6412" width="27.6640625" style="492" customWidth="1"/>
    <col min="6413" max="6413" width="47.33203125" style="492" customWidth="1"/>
    <col min="6414" max="6416" width="43.33203125" style="492" customWidth="1"/>
    <col min="6417" max="6656" width="9.109375" style="492"/>
    <col min="6657" max="6657" width="5.33203125" style="492" customWidth="1"/>
    <col min="6658" max="6658" width="117" style="492" customWidth="1"/>
    <col min="6659" max="6659" width="0" style="492" hidden="1" customWidth="1"/>
    <col min="6660" max="6660" width="23" style="492" customWidth="1"/>
    <col min="6661" max="6661" width="31.109375" style="492" customWidth="1"/>
    <col min="6662" max="6662" width="23.5546875" style="492" customWidth="1"/>
    <col min="6663" max="6663" width="35.6640625" style="492" customWidth="1"/>
    <col min="6664" max="6664" width="30" style="492" customWidth="1"/>
    <col min="6665" max="6665" width="25.109375" style="492" customWidth="1"/>
    <col min="6666" max="6666" width="28" style="492" customWidth="1"/>
    <col min="6667" max="6667" width="32.6640625" style="492" customWidth="1"/>
    <col min="6668" max="6668" width="27.6640625" style="492" customWidth="1"/>
    <col min="6669" max="6669" width="47.33203125" style="492" customWidth="1"/>
    <col min="6670" max="6672" width="43.33203125" style="492" customWidth="1"/>
    <col min="6673" max="6912" width="9.109375" style="492"/>
    <col min="6913" max="6913" width="5.33203125" style="492" customWidth="1"/>
    <col min="6914" max="6914" width="117" style="492" customWidth="1"/>
    <col min="6915" max="6915" width="0" style="492" hidden="1" customWidth="1"/>
    <col min="6916" max="6916" width="23" style="492" customWidth="1"/>
    <col min="6917" max="6917" width="31.109375" style="492" customWidth="1"/>
    <col min="6918" max="6918" width="23.5546875" style="492" customWidth="1"/>
    <col min="6919" max="6919" width="35.6640625" style="492" customWidth="1"/>
    <col min="6920" max="6920" width="30" style="492" customWidth="1"/>
    <col min="6921" max="6921" width="25.109375" style="492" customWidth="1"/>
    <col min="6922" max="6922" width="28" style="492" customWidth="1"/>
    <col min="6923" max="6923" width="32.6640625" style="492" customWidth="1"/>
    <col min="6924" max="6924" width="27.6640625" style="492" customWidth="1"/>
    <col min="6925" max="6925" width="47.33203125" style="492" customWidth="1"/>
    <col min="6926" max="6928" width="43.33203125" style="492" customWidth="1"/>
    <col min="6929" max="7168" width="9.109375" style="492"/>
    <col min="7169" max="7169" width="5.33203125" style="492" customWidth="1"/>
    <col min="7170" max="7170" width="117" style="492" customWidth="1"/>
    <col min="7171" max="7171" width="0" style="492" hidden="1" customWidth="1"/>
    <col min="7172" max="7172" width="23" style="492" customWidth="1"/>
    <col min="7173" max="7173" width="31.109375" style="492" customWidth="1"/>
    <col min="7174" max="7174" width="23.5546875" style="492" customWidth="1"/>
    <col min="7175" max="7175" width="35.6640625" style="492" customWidth="1"/>
    <col min="7176" max="7176" width="30" style="492" customWidth="1"/>
    <col min="7177" max="7177" width="25.109375" style="492" customWidth="1"/>
    <col min="7178" max="7178" width="28" style="492" customWidth="1"/>
    <col min="7179" max="7179" width="32.6640625" style="492" customWidth="1"/>
    <col min="7180" max="7180" width="27.6640625" style="492" customWidth="1"/>
    <col min="7181" max="7181" width="47.33203125" style="492" customWidth="1"/>
    <col min="7182" max="7184" width="43.33203125" style="492" customWidth="1"/>
    <col min="7185" max="7424" width="9.109375" style="492"/>
    <col min="7425" max="7425" width="5.33203125" style="492" customWidth="1"/>
    <col min="7426" max="7426" width="117" style="492" customWidth="1"/>
    <col min="7427" max="7427" width="0" style="492" hidden="1" customWidth="1"/>
    <col min="7428" max="7428" width="23" style="492" customWidth="1"/>
    <col min="7429" max="7429" width="31.109375" style="492" customWidth="1"/>
    <col min="7430" max="7430" width="23.5546875" style="492" customWidth="1"/>
    <col min="7431" max="7431" width="35.6640625" style="492" customWidth="1"/>
    <col min="7432" max="7432" width="30" style="492" customWidth="1"/>
    <col min="7433" max="7433" width="25.109375" style="492" customWidth="1"/>
    <col min="7434" max="7434" width="28" style="492" customWidth="1"/>
    <col min="7435" max="7435" width="32.6640625" style="492" customWidth="1"/>
    <col min="7436" max="7436" width="27.6640625" style="492" customWidth="1"/>
    <col min="7437" max="7437" width="47.33203125" style="492" customWidth="1"/>
    <col min="7438" max="7440" width="43.33203125" style="492" customWidth="1"/>
    <col min="7441" max="7680" width="9.109375" style="492"/>
    <col min="7681" max="7681" width="5.33203125" style="492" customWidth="1"/>
    <col min="7682" max="7682" width="117" style="492" customWidth="1"/>
    <col min="7683" max="7683" width="0" style="492" hidden="1" customWidth="1"/>
    <col min="7684" max="7684" width="23" style="492" customWidth="1"/>
    <col min="7685" max="7685" width="31.109375" style="492" customWidth="1"/>
    <col min="7686" max="7686" width="23.5546875" style="492" customWidth="1"/>
    <col min="7687" max="7687" width="35.6640625" style="492" customWidth="1"/>
    <col min="7688" max="7688" width="30" style="492" customWidth="1"/>
    <col min="7689" max="7689" width="25.109375" style="492" customWidth="1"/>
    <col min="7690" max="7690" width="28" style="492" customWidth="1"/>
    <col min="7691" max="7691" width="32.6640625" style="492" customWidth="1"/>
    <col min="7692" max="7692" width="27.6640625" style="492" customWidth="1"/>
    <col min="7693" max="7693" width="47.33203125" style="492" customWidth="1"/>
    <col min="7694" max="7696" width="43.33203125" style="492" customWidth="1"/>
    <col min="7697" max="7936" width="9.109375" style="492"/>
    <col min="7937" max="7937" width="5.33203125" style="492" customWidth="1"/>
    <col min="7938" max="7938" width="117" style="492" customWidth="1"/>
    <col min="7939" max="7939" width="0" style="492" hidden="1" customWidth="1"/>
    <col min="7940" max="7940" width="23" style="492" customWidth="1"/>
    <col min="7941" max="7941" width="31.109375" style="492" customWidth="1"/>
    <col min="7942" max="7942" width="23.5546875" style="492" customWidth="1"/>
    <col min="7943" max="7943" width="35.6640625" style="492" customWidth="1"/>
    <col min="7944" max="7944" width="30" style="492" customWidth="1"/>
    <col min="7945" max="7945" width="25.109375" style="492" customWidth="1"/>
    <col min="7946" max="7946" width="28" style="492" customWidth="1"/>
    <col min="7947" max="7947" width="32.6640625" style="492" customWidth="1"/>
    <col min="7948" max="7948" width="27.6640625" style="492" customWidth="1"/>
    <col min="7949" max="7949" width="47.33203125" style="492" customWidth="1"/>
    <col min="7950" max="7952" width="43.33203125" style="492" customWidth="1"/>
    <col min="7953" max="8192" width="9.109375" style="492"/>
    <col min="8193" max="8193" width="5.33203125" style="492" customWidth="1"/>
    <col min="8194" max="8194" width="117" style="492" customWidth="1"/>
    <col min="8195" max="8195" width="0" style="492" hidden="1" customWidth="1"/>
    <col min="8196" max="8196" width="23" style="492" customWidth="1"/>
    <col min="8197" max="8197" width="31.109375" style="492" customWidth="1"/>
    <col min="8198" max="8198" width="23.5546875" style="492" customWidth="1"/>
    <col min="8199" max="8199" width="35.6640625" style="492" customWidth="1"/>
    <col min="8200" max="8200" width="30" style="492" customWidth="1"/>
    <col min="8201" max="8201" width="25.109375" style="492" customWidth="1"/>
    <col min="8202" max="8202" width="28" style="492" customWidth="1"/>
    <col min="8203" max="8203" width="32.6640625" style="492" customWidth="1"/>
    <col min="8204" max="8204" width="27.6640625" style="492" customWidth="1"/>
    <col min="8205" max="8205" width="47.33203125" style="492" customWidth="1"/>
    <col min="8206" max="8208" width="43.33203125" style="492" customWidth="1"/>
    <col min="8209" max="8448" width="9.109375" style="492"/>
    <col min="8449" max="8449" width="5.33203125" style="492" customWidth="1"/>
    <col min="8450" max="8450" width="117" style="492" customWidth="1"/>
    <col min="8451" max="8451" width="0" style="492" hidden="1" customWidth="1"/>
    <col min="8452" max="8452" width="23" style="492" customWidth="1"/>
    <col min="8453" max="8453" width="31.109375" style="492" customWidth="1"/>
    <col min="8454" max="8454" width="23.5546875" style="492" customWidth="1"/>
    <col min="8455" max="8455" width="35.6640625" style="492" customWidth="1"/>
    <col min="8456" max="8456" width="30" style="492" customWidth="1"/>
    <col min="8457" max="8457" width="25.109375" style="492" customWidth="1"/>
    <col min="8458" max="8458" width="28" style="492" customWidth="1"/>
    <col min="8459" max="8459" width="32.6640625" style="492" customWidth="1"/>
    <col min="8460" max="8460" width="27.6640625" style="492" customWidth="1"/>
    <col min="8461" max="8461" width="47.33203125" style="492" customWidth="1"/>
    <col min="8462" max="8464" width="43.33203125" style="492" customWidth="1"/>
    <col min="8465" max="8704" width="9.109375" style="492"/>
    <col min="8705" max="8705" width="5.33203125" style="492" customWidth="1"/>
    <col min="8706" max="8706" width="117" style="492" customWidth="1"/>
    <col min="8707" max="8707" width="0" style="492" hidden="1" customWidth="1"/>
    <col min="8708" max="8708" width="23" style="492" customWidth="1"/>
    <col min="8709" max="8709" width="31.109375" style="492" customWidth="1"/>
    <col min="8710" max="8710" width="23.5546875" style="492" customWidth="1"/>
    <col min="8711" max="8711" width="35.6640625" style="492" customWidth="1"/>
    <col min="8712" max="8712" width="30" style="492" customWidth="1"/>
    <col min="8713" max="8713" width="25.109375" style="492" customWidth="1"/>
    <col min="8714" max="8714" width="28" style="492" customWidth="1"/>
    <col min="8715" max="8715" width="32.6640625" style="492" customWidth="1"/>
    <col min="8716" max="8716" width="27.6640625" style="492" customWidth="1"/>
    <col min="8717" max="8717" width="47.33203125" style="492" customWidth="1"/>
    <col min="8718" max="8720" width="43.33203125" style="492" customWidth="1"/>
    <col min="8721" max="8960" width="9.109375" style="492"/>
    <col min="8961" max="8961" width="5.33203125" style="492" customWidth="1"/>
    <col min="8962" max="8962" width="117" style="492" customWidth="1"/>
    <col min="8963" max="8963" width="0" style="492" hidden="1" customWidth="1"/>
    <col min="8964" max="8964" width="23" style="492" customWidth="1"/>
    <col min="8965" max="8965" width="31.109375" style="492" customWidth="1"/>
    <col min="8966" max="8966" width="23.5546875" style="492" customWidth="1"/>
    <col min="8967" max="8967" width="35.6640625" style="492" customWidth="1"/>
    <col min="8968" max="8968" width="30" style="492" customWidth="1"/>
    <col min="8969" max="8969" width="25.109375" style="492" customWidth="1"/>
    <col min="8970" max="8970" width="28" style="492" customWidth="1"/>
    <col min="8971" max="8971" width="32.6640625" style="492" customWidth="1"/>
    <col min="8972" max="8972" width="27.6640625" style="492" customWidth="1"/>
    <col min="8973" max="8973" width="47.33203125" style="492" customWidth="1"/>
    <col min="8974" max="8976" width="43.33203125" style="492" customWidth="1"/>
    <col min="8977" max="9216" width="9.109375" style="492"/>
    <col min="9217" max="9217" width="5.33203125" style="492" customWidth="1"/>
    <col min="9218" max="9218" width="117" style="492" customWidth="1"/>
    <col min="9219" max="9219" width="0" style="492" hidden="1" customWidth="1"/>
    <col min="9220" max="9220" width="23" style="492" customWidth="1"/>
    <col min="9221" max="9221" width="31.109375" style="492" customWidth="1"/>
    <col min="9222" max="9222" width="23.5546875" style="492" customWidth="1"/>
    <col min="9223" max="9223" width="35.6640625" style="492" customWidth="1"/>
    <col min="9224" max="9224" width="30" style="492" customWidth="1"/>
    <col min="9225" max="9225" width="25.109375" style="492" customWidth="1"/>
    <col min="9226" max="9226" width="28" style="492" customWidth="1"/>
    <col min="9227" max="9227" width="32.6640625" style="492" customWidth="1"/>
    <col min="9228" max="9228" width="27.6640625" style="492" customWidth="1"/>
    <col min="9229" max="9229" width="47.33203125" style="492" customWidth="1"/>
    <col min="9230" max="9232" width="43.33203125" style="492" customWidth="1"/>
    <col min="9233" max="9472" width="9.109375" style="492"/>
    <col min="9473" max="9473" width="5.33203125" style="492" customWidth="1"/>
    <col min="9474" max="9474" width="117" style="492" customWidth="1"/>
    <col min="9475" max="9475" width="0" style="492" hidden="1" customWidth="1"/>
    <col min="9476" max="9476" width="23" style="492" customWidth="1"/>
    <col min="9477" max="9477" width="31.109375" style="492" customWidth="1"/>
    <col min="9478" max="9478" width="23.5546875" style="492" customWidth="1"/>
    <col min="9479" max="9479" width="35.6640625" style="492" customWidth="1"/>
    <col min="9480" max="9480" width="30" style="492" customWidth="1"/>
    <col min="9481" max="9481" width="25.109375" style="492" customWidth="1"/>
    <col min="9482" max="9482" width="28" style="492" customWidth="1"/>
    <col min="9483" max="9483" width="32.6640625" style="492" customWidth="1"/>
    <col min="9484" max="9484" width="27.6640625" style="492" customWidth="1"/>
    <col min="9485" max="9485" width="47.33203125" style="492" customWidth="1"/>
    <col min="9486" max="9488" width="43.33203125" style="492" customWidth="1"/>
    <col min="9489" max="9728" width="9.109375" style="492"/>
    <col min="9729" max="9729" width="5.33203125" style="492" customWidth="1"/>
    <col min="9730" max="9730" width="117" style="492" customWidth="1"/>
    <col min="9731" max="9731" width="0" style="492" hidden="1" customWidth="1"/>
    <col min="9732" max="9732" width="23" style="492" customWidth="1"/>
    <col min="9733" max="9733" width="31.109375" style="492" customWidth="1"/>
    <col min="9734" max="9734" width="23.5546875" style="492" customWidth="1"/>
    <col min="9735" max="9735" width="35.6640625" style="492" customWidth="1"/>
    <col min="9736" max="9736" width="30" style="492" customWidth="1"/>
    <col min="9737" max="9737" width="25.109375" style="492" customWidth="1"/>
    <col min="9738" max="9738" width="28" style="492" customWidth="1"/>
    <col min="9739" max="9739" width="32.6640625" style="492" customWidth="1"/>
    <col min="9740" max="9740" width="27.6640625" style="492" customWidth="1"/>
    <col min="9741" max="9741" width="47.33203125" style="492" customWidth="1"/>
    <col min="9742" max="9744" width="43.33203125" style="492" customWidth="1"/>
    <col min="9745" max="9984" width="9.109375" style="492"/>
    <col min="9985" max="9985" width="5.33203125" style="492" customWidth="1"/>
    <col min="9986" max="9986" width="117" style="492" customWidth="1"/>
    <col min="9987" max="9987" width="0" style="492" hidden="1" customWidth="1"/>
    <col min="9988" max="9988" width="23" style="492" customWidth="1"/>
    <col min="9989" max="9989" width="31.109375" style="492" customWidth="1"/>
    <col min="9990" max="9990" width="23.5546875" style="492" customWidth="1"/>
    <col min="9991" max="9991" width="35.6640625" style="492" customWidth="1"/>
    <col min="9992" max="9992" width="30" style="492" customWidth="1"/>
    <col min="9993" max="9993" width="25.109375" style="492" customWidth="1"/>
    <col min="9994" max="9994" width="28" style="492" customWidth="1"/>
    <col min="9995" max="9995" width="32.6640625" style="492" customWidth="1"/>
    <col min="9996" max="9996" width="27.6640625" style="492" customWidth="1"/>
    <col min="9997" max="9997" width="47.33203125" style="492" customWidth="1"/>
    <col min="9998" max="10000" width="43.33203125" style="492" customWidth="1"/>
    <col min="10001" max="10240" width="9.109375" style="492"/>
    <col min="10241" max="10241" width="5.33203125" style="492" customWidth="1"/>
    <col min="10242" max="10242" width="117" style="492" customWidth="1"/>
    <col min="10243" max="10243" width="0" style="492" hidden="1" customWidth="1"/>
    <col min="10244" max="10244" width="23" style="492" customWidth="1"/>
    <col min="10245" max="10245" width="31.109375" style="492" customWidth="1"/>
    <col min="10246" max="10246" width="23.5546875" style="492" customWidth="1"/>
    <col min="10247" max="10247" width="35.6640625" style="492" customWidth="1"/>
    <col min="10248" max="10248" width="30" style="492" customWidth="1"/>
    <col min="10249" max="10249" width="25.109375" style="492" customWidth="1"/>
    <col min="10250" max="10250" width="28" style="492" customWidth="1"/>
    <col min="10251" max="10251" width="32.6640625" style="492" customWidth="1"/>
    <col min="10252" max="10252" width="27.6640625" style="492" customWidth="1"/>
    <col min="10253" max="10253" width="47.33203125" style="492" customWidth="1"/>
    <col min="10254" max="10256" width="43.33203125" style="492" customWidth="1"/>
    <col min="10257" max="10496" width="9.109375" style="492"/>
    <col min="10497" max="10497" width="5.33203125" style="492" customWidth="1"/>
    <col min="10498" max="10498" width="117" style="492" customWidth="1"/>
    <col min="10499" max="10499" width="0" style="492" hidden="1" customWidth="1"/>
    <col min="10500" max="10500" width="23" style="492" customWidth="1"/>
    <col min="10501" max="10501" width="31.109375" style="492" customWidth="1"/>
    <col min="10502" max="10502" width="23.5546875" style="492" customWidth="1"/>
    <col min="10503" max="10503" width="35.6640625" style="492" customWidth="1"/>
    <col min="10504" max="10504" width="30" style="492" customWidth="1"/>
    <col min="10505" max="10505" width="25.109375" style="492" customWidth="1"/>
    <col min="10506" max="10506" width="28" style="492" customWidth="1"/>
    <col min="10507" max="10507" width="32.6640625" style="492" customWidth="1"/>
    <col min="10508" max="10508" width="27.6640625" style="492" customWidth="1"/>
    <col min="10509" max="10509" width="47.33203125" style="492" customWidth="1"/>
    <col min="10510" max="10512" width="43.33203125" style="492" customWidth="1"/>
    <col min="10513" max="10752" width="9.109375" style="492"/>
    <col min="10753" max="10753" width="5.33203125" style="492" customWidth="1"/>
    <col min="10754" max="10754" width="117" style="492" customWidth="1"/>
    <col min="10755" max="10755" width="0" style="492" hidden="1" customWidth="1"/>
    <col min="10756" max="10756" width="23" style="492" customWidth="1"/>
    <col min="10757" max="10757" width="31.109375" style="492" customWidth="1"/>
    <col min="10758" max="10758" width="23.5546875" style="492" customWidth="1"/>
    <col min="10759" max="10759" width="35.6640625" style="492" customWidth="1"/>
    <col min="10760" max="10760" width="30" style="492" customWidth="1"/>
    <col min="10761" max="10761" width="25.109375" style="492" customWidth="1"/>
    <col min="10762" max="10762" width="28" style="492" customWidth="1"/>
    <col min="10763" max="10763" width="32.6640625" style="492" customWidth="1"/>
    <col min="10764" max="10764" width="27.6640625" style="492" customWidth="1"/>
    <col min="10765" max="10765" width="47.33203125" style="492" customWidth="1"/>
    <col min="10766" max="10768" width="43.33203125" style="492" customWidth="1"/>
    <col min="10769" max="11008" width="9.109375" style="492"/>
    <col min="11009" max="11009" width="5.33203125" style="492" customWidth="1"/>
    <col min="11010" max="11010" width="117" style="492" customWidth="1"/>
    <col min="11011" max="11011" width="0" style="492" hidden="1" customWidth="1"/>
    <col min="11012" max="11012" width="23" style="492" customWidth="1"/>
    <col min="11013" max="11013" width="31.109375" style="492" customWidth="1"/>
    <col min="11014" max="11014" width="23.5546875" style="492" customWidth="1"/>
    <col min="11015" max="11015" width="35.6640625" style="492" customWidth="1"/>
    <col min="11016" max="11016" width="30" style="492" customWidth="1"/>
    <col min="11017" max="11017" width="25.109375" style="492" customWidth="1"/>
    <col min="11018" max="11018" width="28" style="492" customWidth="1"/>
    <col min="11019" max="11019" width="32.6640625" style="492" customWidth="1"/>
    <col min="11020" max="11020" width="27.6640625" style="492" customWidth="1"/>
    <col min="11021" max="11021" width="47.33203125" style="492" customWidth="1"/>
    <col min="11022" max="11024" width="43.33203125" style="492" customWidth="1"/>
    <col min="11025" max="11264" width="9.109375" style="492"/>
    <col min="11265" max="11265" width="5.33203125" style="492" customWidth="1"/>
    <col min="11266" max="11266" width="117" style="492" customWidth="1"/>
    <col min="11267" max="11267" width="0" style="492" hidden="1" customWidth="1"/>
    <col min="11268" max="11268" width="23" style="492" customWidth="1"/>
    <col min="11269" max="11269" width="31.109375" style="492" customWidth="1"/>
    <col min="11270" max="11270" width="23.5546875" style="492" customWidth="1"/>
    <col min="11271" max="11271" width="35.6640625" style="492" customWidth="1"/>
    <col min="11272" max="11272" width="30" style="492" customWidth="1"/>
    <col min="11273" max="11273" width="25.109375" style="492" customWidth="1"/>
    <col min="11274" max="11274" width="28" style="492" customWidth="1"/>
    <col min="11275" max="11275" width="32.6640625" style="492" customWidth="1"/>
    <col min="11276" max="11276" width="27.6640625" style="492" customWidth="1"/>
    <col min="11277" max="11277" width="47.33203125" style="492" customWidth="1"/>
    <col min="11278" max="11280" width="43.33203125" style="492" customWidth="1"/>
    <col min="11281" max="11520" width="9.109375" style="492"/>
    <col min="11521" max="11521" width="5.33203125" style="492" customWidth="1"/>
    <col min="11522" max="11522" width="117" style="492" customWidth="1"/>
    <col min="11523" max="11523" width="0" style="492" hidden="1" customWidth="1"/>
    <col min="11524" max="11524" width="23" style="492" customWidth="1"/>
    <col min="11525" max="11525" width="31.109375" style="492" customWidth="1"/>
    <col min="11526" max="11526" width="23.5546875" style="492" customWidth="1"/>
    <col min="11527" max="11527" width="35.6640625" style="492" customWidth="1"/>
    <col min="11528" max="11528" width="30" style="492" customWidth="1"/>
    <col min="11529" max="11529" width="25.109375" style="492" customWidth="1"/>
    <col min="11530" max="11530" width="28" style="492" customWidth="1"/>
    <col min="11531" max="11531" width="32.6640625" style="492" customWidth="1"/>
    <col min="11532" max="11532" width="27.6640625" style="492" customWidth="1"/>
    <col min="11533" max="11533" width="47.33203125" style="492" customWidth="1"/>
    <col min="11534" max="11536" width="43.33203125" style="492" customWidth="1"/>
    <col min="11537" max="11776" width="9.109375" style="492"/>
    <col min="11777" max="11777" width="5.33203125" style="492" customWidth="1"/>
    <col min="11778" max="11778" width="117" style="492" customWidth="1"/>
    <col min="11779" max="11779" width="0" style="492" hidden="1" customWidth="1"/>
    <col min="11780" max="11780" width="23" style="492" customWidth="1"/>
    <col min="11781" max="11781" width="31.109375" style="492" customWidth="1"/>
    <col min="11782" max="11782" width="23.5546875" style="492" customWidth="1"/>
    <col min="11783" max="11783" width="35.6640625" style="492" customWidth="1"/>
    <col min="11784" max="11784" width="30" style="492" customWidth="1"/>
    <col min="11785" max="11785" width="25.109375" style="492" customWidth="1"/>
    <col min="11786" max="11786" width="28" style="492" customWidth="1"/>
    <col min="11787" max="11787" width="32.6640625" style="492" customWidth="1"/>
    <col min="11788" max="11788" width="27.6640625" style="492" customWidth="1"/>
    <col min="11789" max="11789" width="47.33203125" style="492" customWidth="1"/>
    <col min="11790" max="11792" width="43.33203125" style="492" customWidth="1"/>
    <col min="11793" max="12032" width="9.109375" style="492"/>
    <col min="12033" max="12033" width="5.33203125" style="492" customWidth="1"/>
    <col min="12034" max="12034" width="117" style="492" customWidth="1"/>
    <col min="12035" max="12035" width="0" style="492" hidden="1" customWidth="1"/>
    <col min="12036" max="12036" width="23" style="492" customWidth="1"/>
    <col min="12037" max="12037" width="31.109375" style="492" customWidth="1"/>
    <col min="12038" max="12038" width="23.5546875" style="492" customWidth="1"/>
    <col min="12039" max="12039" width="35.6640625" style="492" customWidth="1"/>
    <col min="12040" max="12040" width="30" style="492" customWidth="1"/>
    <col min="12041" max="12041" width="25.109375" style="492" customWidth="1"/>
    <col min="12042" max="12042" width="28" style="492" customWidth="1"/>
    <col min="12043" max="12043" width="32.6640625" style="492" customWidth="1"/>
    <col min="12044" max="12044" width="27.6640625" style="492" customWidth="1"/>
    <col min="12045" max="12045" width="47.33203125" style="492" customWidth="1"/>
    <col min="12046" max="12048" width="43.33203125" style="492" customWidth="1"/>
    <col min="12049" max="12288" width="9.109375" style="492"/>
    <col min="12289" max="12289" width="5.33203125" style="492" customWidth="1"/>
    <col min="12290" max="12290" width="117" style="492" customWidth="1"/>
    <col min="12291" max="12291" width="0" style="492" hidden="1" customWidth="1"/>
    <col min="12292" max="12292" width="23" style="492" customWidth="1"/>
    <col min="12293" max="12293" width="31.109375" style="492" customWidth="1"/>
    <col min="12294" max="12294" width="23.5546875" style="492" customWidth="1"/>
    <col min="12295" max="12295" width="35.6640625" style="492" customWidth="1"/>
    <col min="12296" max="12296" width="30" style="492" customWidth="1"/>
    <col min="12297" max="12297" width="25.109375" style="492" customWidth="1"/>
    <col min="12298" max="12298" width="28" style="492" customWidth="1"/>
    <col min="12299" max="12299" width="32.6640625" style="492" customWidth="1"/>
    <col min="12300" max="12300" width="27.6640625" style="492" customWidth="1"/>
    <col min="12301" max="12301" width="47.33203125" style="492" customWidth="1"/>
    <col min="12302" max="12304" width="43.33203125" style="492" customWidth="1"/>
    <col min="12305" max="12544" width="9.109375" style="492"/>
    <col min="12545" max="12545" width="5.33203125" style="492" customWidth="1"/>
    <col min="12546" max="12546" width="117" style="492" customWidth="1"/>
    <col min="12547" max="12547" width="0" style="492" hidden="1" customWidth="1"/>
    <col min="12548" max="12548" width="23" style="492" customWidth="1"/>
    <col min="12549" max="12549" width="31.109375" style="492" customWidth="1"/>
    <col min="12550" max="12550" width="23.5546875" style="492" customWidth="1"/>
    <col min="12551" max="12551" width="35.6640625" style="492" customWidth="1"/>
    <col min="12552" max="12552" width="30" style="492" customWidth="1"/>
    <col min="12553" max="12553" width="25.109375" style="492" customWidth="1"/>
    <col min="12554" max="12554" width="28" style="492" customWidth="1"/>
    <col min="12555" max="12555" width="32.6640625" style="492" customWidth="1"/>
    <col min="12556" max="12556" width="27.6640625" style="492" customWidth="1"/>
    <col min="12557" max="12557" width="47.33203125" style="492" customWidth="1"/>
    <col min="12558" max="12560" width="43.33203125" style="492" customWidth="1"/>
    <col min="12561" max="12800" width="9.109375" style="492"/>
    <col min="12801" max="12801" width="5.33203125" style="492" customWidth="1"/>
    <col min="12802" max="12802" width="117" style="492" customWidth="1"/>
    <col min="12803" max="12803" width="0" style="492" hidden="1" customWidth="1"/>
    <col min="12804" max="12804" width="23" style="492" customWidth="1"/>
    <col min="12805" max="12805" width="31.109375" style="492" customWidth="1"/>
    <col min="12806" max="12806" width="23.5546875" style="492" customWidth="1"/>
    <col min="12807" max="12807" width="35.6640625" style="492" customWidth="1"/>
    <col min="12808" max="12808" width="30" style="492" customWidth="1"/>
    <col min="12809" max="12809" width="25.109375" style="492" customWidth="1"/>
    <col min="12810" max="12810" width="28" style="492" customWidth="1"/>
    <col min="12811" max="12811" width="32.6640625" style="492" customWidth="1"/>
    <col min="12812" max="12812" width="27.6640625" style="492" customWidth="1"/>
    <col min="12813" max="12813" width="47.33203125" style="492" customWidth="1"/>
    <col min="12814" max="12816" width="43.33203125" style="492" customWidth="1"/>
    <col min="12817" max="13056" width="9.109375" style="492"/>
    <col min="13057" max="13057" width="5.33203125" style="492" customWidth="1"/>
    <col min="13058" max="13058" width="117" style="492" customWidth="1"/>
    <col min="13059" max="13059" width="0" style="492" hidden="1" customWidth="1"/>
    <col min="13060" max="13060" width="23" style="492" customWidth="1"/>
    <col min="13061" max="13061" width="31.109375" style="492" customWidth="1"/>
    <col min="13062" max="13062" width="23.5546875" style="492" customWidth="1"/>
    <col min="13063" max="13063" width="35.6640625" style="492" customWidth="1"/>
    <col min="13064" max="13064" width="30" style="492" customWidth="1"/>
    <col min="13065" max="13065" width="25.109375" style="492" customWidth="1"/>
    <col min="13066" max="13066" width="28" style="492" customWidth="1"/>
    <col min="13067" max="13067" width="32.6640625" style="492" customWidth="1"/>
    <col min="13068" max="13068" width="27.6640625" style="492" customWidth="1"/>
    <col min="13069" max="13069" width="47.33203125" style="492" customWidth="1"/>
    <col min="13070" max="13072" width="43.33203125" style="492" customWidth="1"/>
    <col min="13073" max="13312" width="9.109375" style="492"/>
    <col min="13313" max="13313" width="5.33203125" style="492" customWidth="1"/>
    <col min="13314" max="13314" width="117" style="492" customWidth="1"/>
    <col min="13315" max="13315" width="0" style="492" hidden="1" customWidth="1"/>
    <col min="13316" max="13316" width="23" style="492" customWidth="1"/>
    <col min="13317" max="13317" width="31.109375" style="492" customWidth="1"/>
    <col min="13318" max="13318" width="23.5546875" style="492" customWidth="1"/>
    <col min="13319" max="13319" width="35.6640625" style="492" customWidth="1"/>
    <col min="13320" max="13320" width="30" style="492" customWidth="1"/>
    <col min="13321" max="13321" width="25.109375" style="492" customWidth="1"/>
    <col min="13322" max="13322" width="28" style="492" customWidth="1"/>
    <col min="13323" max="13323" width="32.6640625" style="492" customWidth="1"/>
    <col min="13324" max="13324" width="27.6640625" style="492" customWidth="1"/>
    <col min="13325" max="13325" width="47.33203125" style="492" customWidth="1"/>
    <col min="13326" max="13328" width="43.33203125" style="492" customWidth="1"/>
    <col min="13329" max="13568" width="9.109375" style="492"/>
    <col min="13569" max="13569" width="5.33203125" style="492" customWidth="1"/>
    <col min="13570" max="13570" width="117" style="492" customWidth="1"/>
    <col min="13571" max="13571" width="0" style="492" hidden="1" customWidth="1"/>
    <col min="13572" max="13572" width="23" style="492" customWidth="1"/>
    <col min="13573" max="13573" width="31.109375" style="492" customWidth="1"/>
    <col min="13574" max="13574" width="23.5546875" style="492" customWidth="1"/>
    <col min="13575" max="13575" width="35.6640625" style="492" customWidth="1"/>
    <col min="13576" max="13576" width="30" style="492" customWidth="1"/>
    <col min="13577" max="13577" width="25.109375" style="492" customWidth="1"/>
    <col min="13578" max="13578" width="28" style="492" customWidth="1"/>
    <col min="13579" max="13579" width="32.6640625" style="492" customWidth="1"/>
    <col min="13580" max="13580" width="27.6640625" style="492" customWidth="1"/>
    <col min="13581" max="13581" width="47.33203125" style="492" customWidth="1"/>
    <col min="13582" max="13584" width="43.33203125" style="492" customWidth="1"/>
    <col min="13585" max="13824" width="9.109375" style="492"/>
    <col min="13825" max="13825" width="5.33203125" style="492" customWidth="1"/>
    <col min="13826" max="13826" width="117" style="492" customWidth="1"/>
    <col min="13827" max="13827" width="0" style="492" hidden="1" customWidth="1"/>
    <col min="13828" max="13828" width="23" style="492" customWidth="1"/>
    <col min="13829" max="13829" width="31.109375" style="492" customWidth="1"/>
    <col min="13830" max="13830" width="23.5546875" style="492" customWidth="1"/>
    <col min="13831" max="13831" width="35.6640625" style="492" customWidth="1"/>
    <col min="13832" max="13832" width="30" style="492" customWidth="1"/>
    <col min="13833" max="13833" width="25.109375" style="492" customWidth="1"/>
    <col min="13834" max="13834" width="28" style="492" customWidth="1"/>
    <col min="13835" max="13835" width="32.6640625" style="492" customWidth="1"/>
    <col min="13836" max="13836" width="27.6640625" style="492" customWidth="1"/>
    <col min="13837" max="13837" width="47.33203125" style="492" customWidth="1"/>
    <col min="13838" max="13840" width="43.33203125" style="492" customWidth="1"/>
    <col min="13841" max="14080" width="9.109375" style="492"/>
    <col min="14081" max="14081" width="5.33203125" style="492" customWidth="1"/>
    <col min="14082" max="14082" width="117" style="492" customWidth="1"/>
    <col min="14083" max="14083" width="0" style="492" hidden="1" customWidth="1"/>
    <col min="14084" max="14084" width="23" style="492" customWidth="1"/>
    <col min="14085" max="14085" width="31.109375" style="492" customWidth="1"/>
    <col min="14086" max="14086" width="23.5546875" style="492" customWidth="1"/>
    <col min="14087" max="14087" width="35.6640625" style="492" customWidth="1"/>
    <col min="14088" max="14088" width="30" style="492" customWidth="1"/>
    <col min="14089" max="14089" width="25.109375" style="492" customWidth="1"/>
    <col min="14090" max="14090" width="28" style="492" customWidth="1"/>
    <col min="14091" max="14091" width="32.6640625" style="492" customWidth="1"/>
    <col min="14092" max="14092" width="27.6640625" style="492" customWidth="1"/>
    <col min="14093" max="14093" width="47.33203125" style="492" customWidth="1"/>
    <col min="14094" max="14096" width="43.33203125" style="492" customWidth="1"/>
    <col min="14097" max="14336" width="9.109375" style="492"/>
    <col min="14337" max="14337" width="5.33203125" style="492" customWidth="1"/>
    <col min="14338" max="14338" width="117" style="492" customWidth="1"/>
    <col min="14339" max="14339" width="0" style="492" hidden="1" customWidth="1"/>
    <col min="14340" max="14340" width="23" style="492" customWidth="1"/>
    <col min="14341" max="14341" width="31.109375" style="492" customWidth="1"/>
    <col min="14342" max="14342" width="23.5546875" style="492" customWidth="1"/>
    <col min="14343" max="14343" width="35.6640625" style="492" customWidth="1"/>
    <col min="14344" max="14344" width="30" style="492" customWidth="1"/>
    <col min="14345" max="14345" width="25.109375" style="492" customWidth="1"/>
    <col min="14346" max="14346" width="28" style="492" customWidth="1"/>
    <col min="14347" max="14347" width="32.6640625" style="492" customWidth="1"/>
    <col min="14348" max="14348" width="27.6640625" style="492" customWidth="1"/>
    <col min="14349" max="14349" width="47.33203125" style="492" customWidth="1"/>
    <col min="14350" max="14352" width="43.33203125" style="492" customWidth="1"/>
    <col min="14353" max="14592" width="9.109375" style="492"/>
    <col min="14593" max="14593" width="5.33203125" style="492" customWidth="1"/>
    <col min="14594" max="14594" width="117" style="492" customWidth="1"/>
    <col min="14595" max="14595" width="0" style="492" hidden="1" customWidth="1"/>
    <col min="14596" max="14596" width="23" style="492" customWidth="1"/>
    <col min="14597" max="14597" width="31.109375" style="492" customWidth="1"/>
    <col min="14598" max="14598" width="23.5546875" style="492" customWidth="1"/>
    <col min="14599" max="14599" width="35.6640625" style="492" customWidth="1"/>
    <col min="14600" max="14600" width="30" style="492" customWidth="1"/>
    <col min="14601" max="14601" width="25.109375" style="492" customWidth="1"/>
    <col min="14602" max="14602" width="28" style="492" customWidth="1"/>
    <col min="14603" max="14603" width="32.6640625" style="492" customWidth="1"/>
    <col min="14604" max="14604" width="27.6640625" style="492" customWidth="1"/>
    <col min="14605" max="14605" width="47.33203125" style="492" customWidth="1"/>
    <col min="14606" max="14608" width="43.33203125" style="492" customWidth="1"/>
    <col min="14609" max="14848" width="9.109375" style="492"/>
    <col min="14849" max="14849" width="5.33203125" style="492" customWidth="1"/>
    <col min="14850" max="14850" width="117" style="492" customWidth="1"/>
    <col min="14851" max="14851" width="0" style="492" hidden="1" customWidth="1"/>
    <col min="14852" max="14852" width="23" style="492" customWidth="1"/>
    <col min="14853" max="14853" width="31.109375" style="492" customWidth="1"/>
    <col min="14854" max="14854" width="23.5546875" style="492" customWidth="1"/>
    <col min="14855" max="14855" width="35.6640625" style="492" customWidth="1"/>
    <col min="14856" max="14856" width="30" style="492" customWidth="1"/>
    <col min="14857" max="14857" width="25.109375" style="492" customWidth="1"/>
    <col min="14858" max="14858" width="28" style="492" customWidth="1"/>
    <col min="14859" max="14859" width="32.6640625" style="492" customWidth="1"/>
    <col min="14860" max="14860" width="27.6640625" style="492" customWidth="1"/>
    <col min="14861" max="14861" width="47.33203125" style="492" customWidth="1"/>
    <col min="14862" max="14864" width="43.33203125" style="492" customWidth="1"/>
    <col min="14865" max="15104" width="9.109375" style="492"/>
    <col min="15105" max="15105" width="5.33203125" style="492" customWidth="1"/>
    <col min="15106" max="15106" width="117" style="492" customWidth="1"/>
    <col min="15107" max="15107" width="0" style="492" hidden="1" customWidth="1"/>
    <col min="15108" max="15108" width="23" style="492" customWidth="1"/>
    <col min="15109" max="15109" width="31.109375" style="492" customWidth="1"/>
    <col min="15110" max="15110" width="23.5546875" style="492" customWidth="1"/>
    <col min="15111" max="15111" width="35.6640625" style="492" customWidth="1"/>
    <col min="15112" max="15112" width="30" style="492" customWidth="1"/>
    <col min="15113" max="15113" width="25.109375" style="492" customWidth="1"/>
    <col min="15114" max="15114" width="28" style="492" customWidth="1"/>
    <col min="15115" max="15115" width="32.6640625" style="492" customWidth="1"/>
    <col min="15116" max="15116" width="27.6640625" style="492" customWidth="1"/>
    <col min="15117" max="15117" width="47.33203125" style="492" customWidth="1"/>
    <col min="15118" max="15120" width="43.33203125" style="492" customWidth="1"/>
    <col min="15121" max="15360" width="9.109375" style="492"/>
    <col min="15361" max="15361" width="5.33203125" style="492" customWidth="1"/>
    <col min="15362" max="15362" width="117" style="492" customWidth="1"/>
    <col min="15363" max="15363" width="0" style="492" hidden="1" customWidth="1"/>
    <col min="15364" max="15364" width="23" style="492" customWidth="1"/>
    <col min="15365" max="15365" width="31.109375" style="492" customWidth="1"/>
    <col min="15366" max="15366" width="23.5546875" style="492" customWidth="1"/>
    <col min="15367" max="15367" width="35.6640625" style="492" customWidth="1"/>
    <col min="15368" max="15368" width="30" style="492" customWidth="1"/>
    <col min="15369" max="15369" width="25.109375" style="492" customWidth="1"/>
    <col min="15370" max="15370" width="28" style="492" customWidth="1"/>
    <col min="15371" max="15371" width="32.6640625" style="492" customWidth="1"/>
    <col min="15372" max="15372" width="27.6640625" style="492" customWidth="1"/>
    <col min="15373" max="15373" width="47.33203125" style="492" customWidth="1"/>
    <col min="15374" max="15376" width="43.33203125" style="492" customWidth="1"/>
    <col min="15377" max="15616" width="9.109375" style="492"/>
    <col min="15617" max="15617" width="5.33203125" style="492" customWidth="1"/>
    <col min="15618" max="15618" width="117" style="492" customWidth="1"/>
    <col min="15619" max="15619" width="0" style="492" hidden="1" customWidth="1"/>
    <col min="15620" max="15620" width="23" style="492" customWidth="1"/>
    <col min="15621" max="15621" width="31.109375" style="492" customWidth="1"/>
    <col min="15622" max="15622" width="23.5546875" style="492" customWidth="1"/>
    <col min="15623" max="15623" width="35.6640625" style="492" customWidth="1"/>
    <col min="15624" max="15624" width="30" style="492" customWidth="1"/>
    <col min="15625" max="15625" width="25.109375" style="492" customWidth="1"/>
    <col min="15626" max="15626" width="28" style="492" customWidth="1"/>
    <col min="15627" max="15627" width="32.6640625" style="492" customWidth="1"/>
    <col min="15628" max="15628" width="27.6640625" style="492" customWidth="1"/>
    <col min="15629" max="15629" width="47.33203125" style="492" customWidth="1"/>
    <col min="15630" max="15632" width="43.33203125" style="492" customWidth="1"/>
    <col min="15633" max="15872" width="9.109375" style="492"/>
    <col min="15873" max="15873" width="5.33203125" style="492" customWidth="1"/>
    <col min="15874" max="15874" width="117" style="492" customWidth="1"/>
    <col min="15875" max="15875" width="0" style="492" hidden="1" customWidth="1"/>
    <col min="15876" max="15876" width="23" style="492" customWidth="1"/>
    <col min="15877" max="15877" width="31.109375" style="492" customWidth="1"/>
    <col min="15878" max="15878" width="23.5546875" style="492" customWidth="1"/>
    <col min="15879" max="15879" width="35.6640625" style="492" customWidth="1"/>
    <col min="15880" max="15880" width="30" style="492" customWidth="1"/>
    <col min="15881" max="15881" width="25.109375" style="492" customWidth="1"/>
    <col min="15882" max="15882" width="28" style="492" customWidth="1"/>
    <col min="15883" max="15883" width="32.6640625" style="492" customWidth="1"/>
    <col min="15884" max="15884" width="27.6640625" style="492" customWidth="1"/>
    <col min="15885" max="15885" width="47.33203125" style="492" customWidth="1"/>
    <col min="15886" max="15888" width="43.33203125" style="492" customWidth="1"/>
    <col min="15889" max="16128" width="9.109375" style="492"/>
    <col min="16129" max="16129" width="5.33203125" style="492" customWidth="1"/>
    <col min="16130" max="16130" width="117" style="492" customWidth="1"/>
    <col min="16131" max="16131" width="0" style="492" hidden="1" customWidth="1"/>
    <col min="16132" max="16132" width="23" style="492" customWidth="1"/>
    <col min="16133" max="16133" width="31.109375" style="492" customWidth="1"/>
    <col min="16134" max="16134" width="23.5546875" style="492" customWidth="1"/>
    <col min="16135" max="16135" width="35.6640625" style="492" customWidth="1"/>
    <col min="16136" max="16136" width="30" style="492" customWidth="1"/>
    <col min="16137" max="16137" width="25.109375" style="492" customWidth="1"/>
    <col min="16138" max="16138" width="28" style="492" customWidth="1"/>
    <col min="16139" max="16139" width="32.6640625" style="492" customWidth="1"/>
    <col min="16140" max="16140" width="27.6640625" style="492" customWidth="1"/>
    <col min="16141" max="16141" width="47.33203125" style="492" customWidth="1"/>
    <col min="16142" max="16144" width="43.33203125" style="492" customWidth="1"/>
    <col min="16145" max="16384" width="9.109375" style="492"/>
  </cols>
  <sheetData>
    <row r="1" spans="1:14" x14ac:dyDescent="0.4">
      <c r="A1" s="1002" t="s">
        <v>543</v>
      </c>
      <c r="B1" s="1002"/>
      <c r="C1" s="1002"/>
      <c r="D1" s="1002"/>
      <c r="E1" s="1002"/>
      <c r="F1" s="1002"/>
      <c r="G1" s="1002"/>
      <c r="H1" s="1002"/>
      <c r="I1" s="1002"/>
      <c r="J1" s="1002"/>
      <c r="K1" s="1002"/>
      <c r="L1" s="1002"/>
    </row>
    <row r="3" spans="1:14" x14ac:dyDescent="0.4">
      <c r="A3" s="1003" t="s">
        <v>544</v>
      </c>
      <c r="B3" s="1004"/>
      <c r="C3" s="1004"/>
      <c r="D3" s="1004"/>
      <c r="E3" s="1004"/>
      <c r="F3" s="1004"/>
      <c r="G3" s="1004"/>
      <c r="H3" s="1004"/>
      <c r="I3" s="1004"/>
      <c r="J3" s="1004"/>
      <c r="K3" s="1004"/>
      <c r="L3" s="1004"/>
    </row>
    <row r="4" spans="1:14" x14ac:dyDescent="0.4">
      <c r="A4" s="1004"/>
      <c r="B4" s="1004"/>
    </row>
    <row r="5" spans="1:14" ht="21.6" thickBot="1" x14ac:dyDescent="0.45">
      <c r="B5" s="495"/>
    </row>
    <row r="6" spans="1:14" ht="189.75" customHeight="1" thickTop="1" x14ac:dyDescent="0.4">
      <c r="A6" s="1005" t="s">
        <v>545</v>
      </c>
      <c r="B6" s="1006"/>
      <c r="C6" s="496" t="s">
        <v>546</v>
      </c>
      <c r="D6" s="496" t="s">
        <v>547</v>
      </c>
      <c r="E6" s="497" t="s">
        <v>548</v>
      </c>
      <c r="F6" s="496" t="s">
        <v>549</v>
      </c>
      <c r="G6" s="498" t="s">
        <v>550</v>
      </c>
      <c r="H6" s="498" t="s">
        <v>551</v>
      </c>
      <c r="I6" s="499" t="s">
        <v>552</v>
      </c>
      <c r="J6" s="498" t="s">
        <v>553</v>
      </c>
      <c r="K6" s="499" t="s">
        <v>554</v>
      </c>
      <c r="L6" s="496" t="s">
        <v>555</v>
      </c>
    </row>
    <row r="7" spans="1:14" ht="42.6" thickBot="1" x14ac:dyDescent="0.45">
      <c r="A7" s="500"/>
      <c r="B7" s="501"/>
      <c r="C7" s="502" t="s">
        <v>429</v>
      </c>
      <c r="D7" s="502" t="s">
        <v>429</v>
      </c>
      <c r="E7" s="503" t="s">
        <v>430</v>
      </c>
      <c r="F7" s="504" t="s">
        <v>556</v>
      </c>
      <c r="G7" s="505" t="s">
        <v>557</v>
      </c>
      <c r="H7" s="502" t="s">
        <v>558</v>
      </c>
      <c r="I7" s="503" t="s">
        <v>432</v>
      </c>
      <c r="J7" s="502" t="s">
        <v>473</v>
      </c>
      <c r="K7" s="503" t="s">
        <v>474</v>
      </c>
      <c r="L7" s="502" t="s">
        <v>559</v>
      </c>
    </row>
    <row r="8" spans="1:14" ht="21.6" thickTop="1" x14ac:dyDescent="0.4">
      <c r="A8" s="506" t="s">
        <v>560</v>
      </c>
      <c r="B8" s="507" t="s">
        <v>561</v>
      </c>
      <c r="C8" s="508"/>
      <c r="D8" s="508"/>
      <c r="E8" s="508"/>
      <c r="F8" s="508"/>
      <c r="G8" s="509"/>
      <c r="H8" s="510"/>
      <c r="I8" s="508"/>
      <c r="J8" s="508"/>
      <c r="K8" s="508"/>
      <c r="L8" s="511"/>
    </row>
    <row r="9" spans="1:14" x14ac:dyDescent="0.4">
      <c r="A9" s="512" t="s">
        <v>560</v>
      </c>
      <c r="B9" s="513" t="s">
        <v>93</v>
      </c>
      <c r="C9" s="514">
        <v>155950.26</v>
      </c>
      <c r="D9" s="514">
        <v>72360</v>
      </c>
      <c r="E9" s="514">
        <v>54370</v>
      </c>
      <c r="F9" s="514">
        <f>17990-7000</f>
        <v>10990</v>
      </c>
      <c r="G9" s="515">
        <v>7000</v>
      </c>
      <c r="H9" s="516">
        <f>D9-E9-F9-G9</f>
        <v>0</v>
      </c>
      <c r="I9" s="514">
        <v>59800</v>
      </c>
      <c r="J9" s="514">
        <v>0</v>
      </c>
      <c r="K9" s="514"/>
      <c r="L9" s="516">
        <f>+H9+I9+J9+K9</f>
        <v>59800</v>
      </c>
    </row>
    <row r="10" spans="1:14" s="520" customFormat="1" x14ac:dyDescent="0.4">
      <c r="A10" s="517" t="s">
        <v>562</v>
      </c>
      <c r="B10" s="518" t="s">
        <v>563</v>
      </c>
      <c r="C10" s="515">
        <v>0</v>
      </c>
      <c r="D10" s="515">
        <v>0</v>
      </c>
      <c r="E10" s="515">
        <v>0</v>
      </c>
      <c r="F10" s="515">
        <v>0</v>
      </c>
      <c r="G10" s="515"/>
      <c r="H10" s="519">
        <f t="shared" ref="H10:H20" si="0">D10-E10-F10-G10</f>
        <v>0</v>
      </c>
      <c r="I10" s="515"/>
      <c r="J10" s="515"/>
      <c r="K10" s="515"/>
      <c r="L10" s="519">
        <f t="shared" ref="L10:L20" si="1">+H10+I10+J10+K10</f>
        <v>0</v>
      </c>
    </row>
    <row r="11" spans="1:14" s="520" customFormat="1" x14ac:dyDescent="0.4">
      <c r="A11" s="517" t="s">
        <v>564</v>
      </c>
      <c r="B11" s="518" t="s">
        <v>565</v>
      </c>
      <c r="C11" s="515">
        <v>16462.769999999997</v>
      </c>
      <c r="D11" s="515">
        <v>0</v>
      </c>
      <c r="E11" s="515">
        <v>0</v>
      </c>
      <c r="F11" s="515">
        <v>0</v>
      </c>
      <c r="G11" s="515"/>
      <c r="H11" s="519">
        <f t="shared" si="0"/>
        <v>0</v>
      </c>
      <c r="I11" s="515">
        <v>0</v>
      </c>
      <c r="J11" s="515">
        <v>0</v>
      </c>
      <c r="K11" s="515">
        <v>0</v>
      </c>
      <c r="L11" s="519">
        <f>+H11+I11+J11+K11</f>
        <v>0</v>
      </c>
      <c r="M11" s="521" t="s">
        <v>233</v>
      </c>
    </row>
    <row r="12" spans="1:14" s="520" customFormat="1" x14ac:dyDescent="0.4">
      <c r="A12" s="517" t="s">
        <v>566</v>
      </c>
      <c r="B12" s="518" t="s">
        <v>567</v>
      </c>
      <c r="C12" s="515">
        <v>0</v>
      </c>
      <c r="D12" s="515">
        <v>0</v>
      </c>
      <c r="E12" s="515"/>
      <c r="F12" s="515"/>
      <c r="G12" s="515"/>
      <c r="H12" s="519">
        <f t="shared" si="0"/>
        <v>0</v>
      </c>
      <c r="I12" s="515"/>
      <c r="J12" s="515"/>
      <c r="K12" s="515"/>
      <c r="L12" s="519">
        <f t="shared" si="1"/>
        <v>0</v>
      </c>
    </row>
    <row r="13" spans="1:14" s="520" customFormat="1" x14ac:dyDescent="0.4">
      <c r="A13" s="517" t="s">
        <v>568</v>
      </c>
      <c r="B13" s="518" t="s">
        <v>117</v>
      </c>
      <c r="C13" s="515">
        <v>0</v>
      </c>
      <c r="D13" s="515">
        <v>0</v>
      </c>
      <c r="E13" s="515"/>
      <c r="F13" s="515"/>
      <c r="G13" s="515"/>
      <c r="H13" s="519">
        <f t="shared" si="0"/>
        <v>0</v>
      </c>
      <c r="I13" s="515"/>
      <c r="J13" s="515"/>
      <c r="K13" s="515">
        <v>0</v>
      </c>
      <c r="L13" s="519">
        <f t="shared" si="1"/>
        <v>0</v>
      </c>
      <c r="M13" s="520" t="s">
        <v>233</v>
      </c>
      <c r="N13" s="520" t="s">
        <v>233</v>
      </c>
    </row>
    <row r="14" spans="1:14" s="520" customFormat="1" x14ac:dyDescent="0.4">
      <c r="A14" s="517" t="s">
        <v>569</v>
      </c>
      <c r="B14" s="518" t="s">
        <v>121</v>
      </c>
      <c r="C14" s="515">
        <v>5021.1100000000006</v>
      </c>
      <c r="D14" s="515">
        <v>243562.56</v>
      </c>
      <c r="E14" s="515">
        <v>129919.45</v>
      </c>
      <c r="F14" s="515">
        <v>27981.49</v>
      </c>
      <c r="G14" s="515">
        <v>85661.62</v>
      </c>
      <c r="H14" s="519">
        <f t="shared" si="0"/>
        <v>0</v>
      </c>
      <c r="I14" s="515">
        <v>550878.98</v>
      </c>
      <c r="J14" s="515">
        <v>0</v>
      </c>
      <c r="K14" s="515">
        <v>0</v>
      </c>
      <c r="L14" s="519">
        <f t="shared" si="1"/>
        <v>550878.98</v>
      </c>
      <c r="M14" s="522" t="s">
        <v>233</v>
      </c>
      <c r="N14" s="523" t="s">
        <v>233</v>
      </c>
    </row>
    <row r="15" spans="1:14" s="520" customFormat="1" x14ac:dyDescent="0.4">
      <c r="A15" s="517" t="s">
        <v>570</v>
      </c>
      <c r="B15" s="518" t="s">
        <v>571</v>
      </c>
      <c r="C15" s="515">
        <v>0</v>
      </c>
      <c r="D15" s="515">
        <v>0</v>
      </c>
      <c r="E15" s="515"/>
      <c r="F15" s="515"/>
      <c r="G15" s="515"/>
      <c r="H15" s="519">
        <f t="shared" si="0"/>
        <v>0</v>
      </c>
      <c r="I15" s="515"/>
      <c r="J15" s="515"/>
      <c r="K15" s="515"/>
      <c r="L15" s="519">
        <f t="shared" si="1"/>
        <v>0</v>
      </c>
    </row>
    <row r="16" spans="1:14" s="520" customFormat="1" x14ac:dyDescent="0.4">
      <c r="A16" s="517" t="s">
        <v>572</v>
      </c>
      <c r="B16" s="518" t="s">
        <v>573</v>
      </c>
      <c r="C16" s="515">
        <v>26325.55</v>
      </c>
      <c r="D16" s="515">
        <v>137361.53</v>
      </c>
      <c r="E16" s="515">
        <v>121495.95</v>
      </c>
      <c r="F16" s="515">
        <v>15865.58</v>
      </c>
      <c r="G16" s="515"/>
      <c r="H16" s="519">
        <f t="shared" si="0"/>
        <v>1.8189894035458565E-12</v>
      </c>
      <c r="I16" s="515">
        <v>386867.97</v>
      </c>
      <c r="J16" s="515">
        <v>0</v>
      </c>
      <c r="K16" s="515">
        <v>0</v>
      </c>
      <c r="L16" s="519">
        <f t="shared" si="1"/>
        <v>386867.97</v>
      </c>
    </row>
    <row r="17" spans="1:12" s="520" customFormat="1" x14ac:dyDescent="0.4">
      <c r="A17" s="517" t="s">
        <v>574</v>
      </c>
      <c r="B17" s="518" t="s">
        <v>575</v>
      </c>
      <c r="C17" s="515">
        <v>0</v>
      </c>
      <c r="D17" s="515">
        <v>0</v>
      </c>
      <c r="E17" s="515"/>
      <c r="F17" s="515"/>
      <c r="G17" s="515"/>
      <c r="H17" s="519">
        <f t="shared" si="0"/>
        <v>0</v>
      </c>
      <c r="I17" s="515"/>
      <c r="J17" s="515"/>
      <c r="K17" s="515"/>
      <c r="L17" s="519">
        <f t="shared" si="1"/>
        <v>0</v>
      </c>
    </row>
    <row r="18" spans="1:12" s="520" customFormat="1" x14ac:dyDescent="0.4">
      <c r="A18" s="517" t="s">
        <v>576</v>
      </c>
      <c r="B18" s="518" t="s">
        <v>129</v>
      </c>
      <c r="C18" s="515">
        <v>0</v>
      </c>
      <c r="D18" s="515">
        <v>0</v>
      </c>
      <c r="E18" s="515">
        <v>0</v>
      </c>
      <c r="F18" s="515">
        <v>0</v>
      </c>
      <c r="G18" s="515"/>
      <c r="H18" s="519">
        <f t="shared" si="0"/>
        <v>0</v>
      </c>
      <c r="I18" s="515">
        <v>0</v>
      </c>
      <c r="J18" s="515"/>
      <c r="K18" s="515"/>
      <c r="L18" s="519">
        <f t="shared" si="1"/>
        <v>0</v>
      </c>
    </row>
    <row r="19" spans="1:12" s="520" customFormat="1" x14ac:dyDescent="0.4">
      <c r="A19" s="517" t="s">
        <v>577</v>
      </c>
      <c r="B19" s="518" t="s">
        <v>133</v>
      </c>
      <c r="C19" s="515">
        <v>0</v>
      </c>
      <c r="D19" s="515">
        <v>60</v>
      </c>
      <c r="E19" s="515">
        <v>60</v>
      </c>
      <c r="F19" s="515">
        <v>0</v>
      </c>
      <c r="G19" s="515"/>
      <c r="H19" s="519">
        <f t="shared" si="0"/>
        <v>0</v>
      </c>
      <c r="I19" s="515">
        <v>0</v>
      </c>
      <c r="J19" s="515"/>
      <c r="K19" s="515"/>
      <c r="L19" s="519">
        <f t="shared" si="1"/>
        <v>0</v>
      </c>
    </row>
    <row r="20" spans="1:12" s="520" customFormat="1" ht="42.6" thickBot="1" x14ac:dyDescent="0.45">
      <c r="A20" s="524" t="s">
        <v>578</v>
      </c>
      <c r="B20" s="525" t="s">
        <v>579</v>
      </c>
      <c r="C20" s="515">
        <v>0</v>
      </c>
      <c r="D20" s="515">
        <v>0</v>
      </c>
      <c r="E20" s="515"/>
      <c r="F20" s="515"/>
      <c r="G20" s="515"/>
      <c r="H20" s="526">
        <f t="shared" si="0"/>
        <v>0</v>
      </c>
      <c r="I20" s="515">
        <v>0</v>
      </c>
      <c r="J20" s="515"/>
      <c r="K20" s="515"/>
      <c r="L20" s="526">
        <f t="shared" si="1"/>
        <v>0</v>
      </c>
    </row>
    <row r="21" spans="1:12" s="520" customFormat="1" ht="22.2" thickTop="1" thickBot="1" x14ac:dyDescent="0.45">
      <c r="A21" s="527"/>
      <c r="B21" s="528" t="s">
        <v>580</v>
      </c>
      <c r="C21" s="529">
        <v>206021.58999999997</v>
      </c>
      <c r="D21" s="529">
        <f>SUM(D9:D20)</f>
        <v>453344.08999999997</v>
      </c>
      <c r="E21" s="529">
        <f t="shared" ref="E21:K21" si="2">SUM(E9:E20)</f>
        <v>305845.40000000002</v>
      </c>
      <c r="F21" s="529">
        <f>SUM(F9:F20)</f>
        <v>54837.070000000007</v>
      </c>
      <c r="G21" s="529">
        <f>SUM(G9:G20)</f>
        <v>92661.62</v>
      </c>
      <c r="H21" s="529">
        <f t="shared" si="2"/>
        <v>1.8189894035458565E-12</v>
      </c>
      <c r="I21" s="529">
        <f t="shared" si="2"/>
        <v>997546.95</v>
      </c>
      <c r="J21" s="529">
        <f t="shared" si="2"/>
        <v>0</v>
      </c>
      <c r="K21" s="529">
        <f t="shared" si="2"/>
        <v>0</v>
      </c>
      <c r="L21" s="530">
        <f>SUM(L9:L20)</f>
        <v>997546.95</v>
      </c>
    </row>
    <row r="22" spans="1:12" ht="21.6" thickTop="1" x14ac:dyDescent="0.4">
      <c r="A22" s="531"/>
      <c r="B22" s="507"/>
      <c r="C22" s="532"/>
      <c r="D22" s="532"/>
      <c r="E22" s="532"/>
      <c r="F22" s="532"/>
      <c r="G22" s="533"/>
      <c r="H22" s="532"/>
      <c r="I22" s="532"/>
      <c r="J22" s="532"/>
      <c r="K22" s="532"/>
      <c r="L22" s="516"/>
    </row>
    <row r="23" spans="1:12" x14ac:dyDescent="0.4">
      <c r="A23" s="506" t="s">
        <v>562</v>
      </c>
      <c r="B23" s="507" t="s">
        <v>581</v>
      </c>
      <c r="C23" s="532"/>
      <c r="D23" s="532"/>
      <c r="E23" s="532"/>
      <c r="F23" s="532"/>
      <c r="G23" s="533"/>
      <c r="H23" s="532"/>
      <c r="I23" s="532"/>
      <c r="J23" s="532"/>
      <c r="K23" s="532"/>
      <c r="L23" s="516"/>
    </row>
    <row r="24" spans="1:12" s="520" customFormat="1" x14ac:dyDescent="0.4">
      <c r="A24" s="534" t="s">
        <v>560</v>
      </c>
      <c r="B24" s="518" t="s">
        <v>582</v>
      </c>
      <c r="C24" s="533"/>
      <c r="D24" s="533"/>
      <c r="E24" s="533"/>
      <c r="F24" s="533"/>
      <c r="G24" s="533"/>
      <c r="H24" s="533">
        <f>+D24-E24-F24-G24</f>
        <v>0</v>
      </c>
      <c r="I24" s="533"/>
      <c r="J24" s="533"/>
      <c r="K24" s="533"/>
      <c r="L24" s="519">
        <f>+H24+I24+J24+K24</f>
        <v>0</v>
      </c>
    </row>
    <row r="25" spans="1:12" s="520" customFormat="1" x14ac:dyDescent="0.4">
      <c r="A25" s="517" t="s">
        <v>562</v>
      </c>
      <c r="B25" s="518" t="s">
        <v>583</v>
      </c>
      <c r="C25" s="533"/>
      <c r="D25" s="533"/>
      <c r="E25" s="533"/>
      <c r="F25" s="533"/>
      <c r="G25" s="533"/>
      <c r="H25" s="533">
        <f>+D25-E25-F25-G25</f>
        <v>0</v>
      </c>
      <c r="I25" s="533"/>
      <c r="J25" s="533"/>
      <c r="K25" s="533"/>
      <c r="L25" s="519">
        <f>+H25+I25+J25+K25</f>
        <v>0</v>
      </c>
    </row>
    <row r="26" spans="1:12" s="520" customFormat="1" ht="42.6" thickBot="1" x14ac:dyDescent="0.45">
      <c r="A26" s="517" t="s">
        <v>564</v>
      </c>
      <c r="B26" s="525" t="s">
        <v>584</v>
      </c>
      <c r="C26" s="533"/>
      <c r="D26" s="533"/>
      <c r="E26" s="533"/>
      <c r="F26" s="533"/>
      <c r="G26" s="533"/>
      <c r="H26" s="533">
        <f>+D26-E26-F26-G26</f>
        <v>0</v>
      </c>
      <c r="I26" s="533"/>
      <c r="J26" s="533"/>
      <c r="K26" s="533"/>
      <c r="L26" s="519">
        <f>+H26+I26+J26+K26</f>
        <v>0</v>
      </c>
    </row>
    <row r="27" spans="1:12" ht="22.2" thickTop="1" thickBot="1" x14ac:dyDescent="0.45">
      <c r="A27" s="535"/>
      <c r="B27" s="536" t="s">
        <v>585</v>
      </c>
      <c r="C27" s="537">
        <f>SUM(C24:C26)</f>
        <v>0</v>
      </c>
      <c r="D27" s="537">
        <f>SUM(D24:D26)</f>
        <v>0</v>
      </c>
      <c r="E27" s="537">
        <f t="shared" ref="E27:L27" si="3">SUM(E24:E26)</f>
        <v>0</v>
      </c>
      <c r="F27" s="537">
        <f>SUM(F24:F26)</f>
        <v>0</v>
      </c>
      <c r="G27" s="529">
        <f>SUM(G24:G26)</f>
        <v>0</v>
      </c>
      <c r="H27" s="537">
        <f t="shared" si="3"/>
        <v>0</v>
      </c>
      <c r="I27" s="537">
        <f t="shared" si="3"/>
        <v>0</v>
      </c>
      <c r="J27" s="537">
        <f t="shared" si="3"/>
        <v>0</v>
      </c>
      <c r="K27" s="537">
        <f t="shared" si="3"/>
        <v>0</v>
      </c>
      <c r="L27" s="538">
        <f t="shared" si="3"/>
        <v>0</v>
      </c>
    </row>
    <row r="28" spans="1:12" ht="21.6" thickTop="1" x14ac:dyDescent="0.4">
      <c r="A28" s="531"/>
      <c r="B28" s="539"/>
      <c r="C28" s="532"/>
      <c r="D28" s="532"/>
      <c r="E28" s="532"/>
      <c r="F28" s="532"/>
      <c r="G28" s="533"/>
      <c r="H28" s="532"/>
      <c r="I28" s="532"/>
      <c r="J28" s="532"/>
      <c r="K28" s="532"/>
      <c r="L28" s="516"/>
    </row>
    <row r="29" spans="1:12" x14ac:dyDescent="0.4">
      <c r="A29" s="506" t="s">
        <v>564</v>
      </c>
      <c r="B29" s="507" t="s">
        <v>586</v>
      </c>
      <c r="C29" s="532"/>
      <c r="D29" s="532"/>
      <c r="E29" s="532"/>
      <c r="F29" s="532"/>
      <c r="G29" s="533"/>
      <c r="H29" s="532"/>
      <c r="I29" s="532"/>
      <c r="J29" s="532"/>
      <c r="K29" s="532"/>
      <c r="L29" s="516"/>
    </row>
    <row r="30" spans="1:12" s="520" customFormat="1" x14ac:dyDescent="0.4">
      <c r="A30" s="517" t="s">
        <v>560</v>
      </c>
      <c r="B30" s="540" t="s">
        <v>587</v>
      </c>
      <c r="C30" s="533"/>
      <c r="D30" s="533"/>
      <c r="E30" s="533"/>
      <c r="F30" s="533"/>
      <c r="G30" s="533"/>
      <c r="H30" s="533">
        <f>+D30-E30-F30-G30</f>
        <v>0</v>
      </c>
      <c r="I30" s="533"/>
      <c r="J30" s="533"/>
      <c r="K30" s="533"/>
      <c r="L30" s="519">
        <f>+H30+I30+J30+K30</f>
        <v>0</v>
      </c>
    </row>
    <row r="31" spans="1:12" s="543" customFormat="1" x14ac:dyDescent="0.4">
      <c r="A31" s="517" t="s">
        <v>588</v>
      </c>
      <c r="B31" s="525" t="s">
        <v>589</v>
      </c>
      <c r="C31" s="541"/>
      <c r="D31" s="541"/>
      <c r="E31" s="541"/>
      <c r="F31" s="541"/>
      <c r="G31" s="541"/>
      <c r="H31" s="541">
        <f>+D31-E31-F31-G31</f>
        <v>0</v>
      </c>
      <c r="I31" s="541"/>
      <c r="J31" s="541"/>
      <c r="K31" s="541"/>
      <c r="L31" s="542">
        <f>+H31+I31+J31+K31</f>
        <v>0</v>
      </c>
    </row>
    <row r="32" spans="1:12" ht="21.6" thickBot="1" x14ac:dyDescent="0.45">
      <c r="A32" s="544" t="s">
        <v>564</v>
      </c>
      <c r="B32" s="545" t="s">
        <v>590</v>
      </c>
      <c r="C32" s="532"/>
      <c r="D32" s="532"/>
      <c r="E32" s="532"/>
      <c r="F32" s="532"/>
      <c r="G32" s="533"/>
      <c r="H32" s="532">
        <f>+D32-E32-F32-G32</f>
        <v>0</v>
      </c>
      <c r="I32" s="532"/>
      <c r="J32" s="532"/>
      <c r="K32" s="532"/>
      <c r="L32" s="516">
        <f>+H32+I32+J32+K32</f>
        <v>0</v>
      </c>
    </row>
    <row r="33" spans="1:12" ht="22.2" thickTop="1" thickBot="1" x14ac:dyDescent="0.45">
      <c r="A33" s="535"/>
      <c r="B33" s="536" t="s">
        <v>591</v>
      </c>
      <c r="C33" s="537">
        <f>SUM(C30:C32)</f>
        <v>0</v>
      </c>
      <c r="D33" s="537">
        <f t="shared" ref="D33:L33" si="4">SUM(D30:D32)</f>
        <v>0</v>
      </c>
      <c r="E33" s="537">
        <f t="shared" si="4"/>
        <v>0</v>
      </c>
      <c r="F33" s="537">
        <f t="shared" si="4"/>
        <v>0</v>
      </c>
      <c r="G33" s="529">
        <f t="shared" si="4"/>
        <v>0</v>
      </c>
      <c r="H33" s="537">
        <f t="shared" si="4"/>
        <v>0</v>
      </c>
      <c r="I33" s="537">
        <f t="shared" si="4"/>
        <v>0</v>
      </c>
      <c r="J33" s="537">
        <f t="shared" si="4"/>
        <v>0</v>
      </c>
      <c r="K33" s="537">
        <f t="shared" si="4"/>
        <v>0</v>
      </c>
      <c r="L33" s="538">
        <f t="shared" si="4"/>
        <v>0</v>
      </c>
    </row>
    <row r="34" spans="1:12" ht="21.6" thickTop="1" x14ac:dyDescent="0.4">
      <c r="A34" s="531"/>
      <c r="B34" s="539"/>
      <c r="C34" s="532"/>
      <c r="D34" s="532"/>
      <c r="E34" s="532"/>
      <c r="F34" s="532"/>
      <c r="G34" s="533"/>
      <c r="H34" s="532"/>
      <c r="I34" s="532"/>
      <c r="J34" s="532"/>
      <c r="K34" s="532"/>
      <c r="L34" s="516"/>
    </row>
    <row r="35" spans="1:12" x14ac:dyDescent="0.4">
      <c r="A35" s="506" t="s">
        <v>566</v>
      </c>
      <c r="B35" s="507" t="s">
        <v>592</v>
      </c>
      <c r="C35" s="532"/>
      <c r="D35" s="532"/>
      <c r="E35" s="532"/>
      <c r="F35" s="532"/>
      <c r="G35" s="533"/>
      <c r="H35" s="532"/>
      <c r="I35" s="532"/>
      <c r="J35" s="532"/>
      <c r="K35" s="532"/>
      <c r="L35" s="516"/>
    </row>
    <row r="36" spans="1:12" s="520" customFormat="1" x14ac:dyDescent="0.4">
      <c r="A36" s="517" t="s">
        <v>560</v>
      </c>
      <c r="B36" s="546" t="s">
        <v>593</v>
      </c>
      <c r="C36" s="533"/>
      <c r="D36" s="533"/>
      <c r="E36" s="533"/>
      <c r="F36" s="533"/>
      <c r="G36" s="533"/>
      <c r="H36" s="533">
        <f t="shared" ref="H36:H43" si="5">+D36-E36-F36-G36</f>
        <v>0</v>
      </c>
      <c r="I36" s="533"/>
      <c r="J36" s="533"/>
      <c r="K36" s="533"/>
      <c r="L36" s="519">
        <f t="shared" ref="L36:L43" si="6">+H36+I36+J36+K36</f>
        <v>0</v>
      </c>
    </row>
    <row r="37" spans="1:12" s="520" customFormat="1" x14ac:dyDescent="0.4">
      <c r="A37" s="517" t="s">
        <v>562</v>
      </c>
      <c r="B37" s="525" t="s">
        <v>594</v>
      </c>
      <c r="C37" s="533"/>
      <c r="D37" s="533"/>
      <c r="E37" s="533"/>
      <c r="F37" s="533"/>
      <c r="G37" s="533"/>
      <c r="H37" s="533">
        <f t="shared" si="5"/>
        <v>0</v>
      </c>
      <c r="I37" s="533"/>
      <c r="J37" s="533"/>
      <c r="K37" s="533"/>
      <c r="L37" s="519">
        <f t="shared" si="6"/>
        <v>0</v>
      </c>
    </row>
    <row r="38" spans="1:12" s="520" customFormat="1" x14ac:dyDescent="0.4">
      <c r="A38" s="517" t="s">
        <v>564</v>
      </c>
      <c r="B38" s="525" t="s">
        <v>595</v>
      </c>
      <c r="C38" s="533"/>
      <c r="D38" s="533"/>
      <c r="E38" s="533"/>
      <c r="F38" s="533"/>
      <c r="G38" s="533"/>
      <c r="H38" s="533">
        <f t="shared" si="5"/>
        <v>0</v>
      </c>
      <c r="I38" s="533"/>
      <c r="J38" s="533"/>
      <c r="K38" s="533"/>
      <c r="L38" s="519">
        <f t="shared" si="6"/>
        <v>0</v>
      </c>
    </row>
    <row r="39" spans="1:12" s="520" customFormat="1" x14ac:dyDescent="0.4">
      <c r="A39" s="517" t="s">
        <v>566</v>
      </c>
      <c r="B39" s="525" t="s">
        <v>596</v>
      </c>
      <c r="C39" s="533"/>
      <c r="D39" s="533"/>
      <c r="E39" s="533"/>
      <c r="F39" s="533"/>
      <c r="G39" s="533"/>
      <c r="H39" s="533">
        <f t="shared" si="5"/>
        <v>0</v>
      </c>
      <c r="I39" s="533"/>
      <c r="J39" s="533"/>
      <c r="K39" s="533"/>
      <c r="L39" s="519">
        <f t="shared" si="6"/>
        <v>0</v>
      </c>
    </row>
    <row r="40" spans="1:12" s="520" customFormat="1" x14ac:dyDescent="0.4">
      <c r="A40" s="517" t="s">
        <v>568</v>
      </c>
      <c r="B40" s="525" t="s">
        <v>597</v>
      </c>
      <c r="C40" s="533"/>
      <c r="D40" s="533"/>
      <c r="E40" s="533"/>
      <c r="F40" s="533"/>
      <c r="G40" s="533"/>
      <c r="H40" s="533">
        <f t="shared" si="5"/>
        <v>0</v>
      </c>
      <c r="I40" s="533"/>
      <c r="J40" s="533"/>
      <c r="K40" s="533"/>
      <c r="L40" s="519">
        <f t="shared" si="6"/>
        <v>0</v>
      </c>
    </row>
    <row r="41" spans="1:12" x14ac:dyDescent="0.4">
      <c r="A41" s="544" t="s">
        <v>569</v>
      </c>
      <c r="B41" s="547" t="s">
        <v>598</v>
      </c>
      <c r="C41" s="532"/>
      <c r="D41" s="532"/>
      <c r="E41" s="532"/>
      <c r="F41" s="532"/>
      <c r="G41" s="533"/>
      <c r="H41" s="532">
        <f t="shared" si="5"/>
        <v>0</v>
      </c>
      <c r="I41" s="532"/>
      <c r="J41" s="532"/>
      <c r="K41" s="532"/>
      <c r="L41" s="516">
        <f t="shared" si="6"/>
        <v>0</v>
      </c>
    </row>
    <row r="42" spans="1:12" s="520" customFormat="1" x14ac:dyDescent="0.4">
      <c r="A42" s="517" t="s">
        <v>570</v>
      </c>
      <c r="B42" s="525" t="s">
        <v>140</v>
      </c>
      <c r="C42" s="533"/>
      <c r="D42" s="533"/>
      <c r="E42" s="533"/>
      <c r="F42" s="533"/>
      <c r="G42" s="533"/>
      <c r="H42" s="533">
        <f t="shared" si="5"/>
        <v>0</v>
      </c>
      <c r="I42" s="533"/>
      <c r="J42" s="533"/>
      <c r="K42" s="533"/>
      <c r="L42" s="519">
        <f t="shared" si="6"/>
        <v>0</v>
      </c>
    </row>
    <row r="43" spans="1:12" ht="21.6" thickBot="1" x14ac:dyDescent="0.45">
      <c r="A43" s="544" t="s">
        <v>572</v>
      </c>
      <c r="B43" s="547" t="s">
        <v>599</v>
      </c>
      <c r="C43" s="532"/>
      <c r="D43" s="532"/>
      <c r="E43" s="532"/>
      <c r="F43" s="532"/>
      <c r="G43" s="533"/>
      <c r="H43" s="532">
        <f t="shared" si="5"/>
        <v>0</v>
      </c>
      <c r="I43" s="532"/>
      <c r="J43" s="532"/>
      <c r="K43" s="532"/>
      <c r="L43" s="516">
        <f t="shared" si="6"/>
        <v>0</v>
      </c>
    </row>
    <row r="44" spans="1:12" ht="22.2" thickTop="1" thickBot="1" x14ac:dyDescent="0.45">
      <c r="A44" s="535"/>
      <c r="B44" s="536" t="s">
        <v>600</v>
      </c>
      <c r="C44" s="537">
        <f>SUM(C36:C43)</f>
        <v>0</v>
      </c>
      <c r="D44" s="537">
        <f t="shared" ref="D44:L44" si="7">SUM(D36:D43)</f>
        <v>0</v>
      </c>
      <c r="E44" s="537">
        <f t="shared" si="7"/>
        <v>0</v>
      </c>
      <c r="F44" s="537">
        <f t="shared" si="7"/>
        <v>0</v>
      </c>
      <c r="G44" s="529">
        <f t="shared" si="7"/>
        <v>0</v>
      </c>
      <c r="H44" s="537">
        <f t="shared" si="7"/>
        <v>0</v>
      </c>
      <c r="I44" s="537">
        <f t="shared" si="7"/>
        <v>0</v>
      </c>
      <c r="J44" s="537">
        <f t="shared" si="7"/>
        <v>0</v>
      </c>
      <c r="K44" s="537">
        <f t="shared" si="7"/>
        <v>0</v>
      </c>
      <c r="L44" s="538">
        <f t="shared" si="7"/>
        <v>0</v>
      </c>
    </row>
    <row r="45" spans="1:12" ht="21.6" thickTop="1" x14ac:dyDescent="0.4">
      <c r="A45" s="531"/>
      <c r="B45" s="507"/>
      <c r="C45" s="532"/>
      <c r="D45" s="532"/>
      <c r="E45" s="532"/>
      <c r="F45" s="532"/>
      <c r="G45" s="533"/>
      <c r="H45" s="510"/>
      <c r="I45" s="532"/>
      <c r="J45" s="532"/>
      <c r="K45" s="532"/>
      <c r="L45" s="516"/>
    </row>
    <row r="46" spans="1:12" x14ac:dyDescent="0.4">
      <c r="A46" s="506" t="s">
        <v>568</v>
      </c>
      <c r="B46" s="507" t="s">
        <v>601</v>
      </c>
      <c r="C46" s="532"/>
      <c r="D46" s="532"/>
      <c r="E46" s="532"/>
      <c r="F46" s="532"/>
      <c r="G46" s="533"/>
      <c r="H46" s="516"/>
      <c r="I46" s="532"/>
      <c r="J46" s="532"/>
      <c r="K46" s="532"/>
      <c r="L46" s="516"/>
    </row>
    <row r="47" spans="1:12" s="520" customFormat="1" x14ac:dyDescent="0.4">
      <c r="A47" s="534" t="s">
        <v>560</v>
      </c>
      <c r="B47" s="518" t="s">
        <v>602</v>
      </c>
      <c r="C47" s="533">
        <v>0</v>
      </c>
      <c r="D47" s="533">
        <v>0</v>
      </c>
      <c r="E47" s="533">
        <v>0</v>
      </c>
      <c r="F47" s="533">
        <v>0</v>
      </c>
      <c r="G47" s="533">
        <v>0</v>
      </c>
      <c r="H47" s="519">
        <f>D47-E47-F47</f>
        <v>0</v>
      </c>
      <c r="I47" s="533">
        <v>0</v>
      </c>
      <c r="J47" s="533">
        <v>0</v>
      </c>
      <c r="K47" s="533"/>
      <c r="L47" s="519">
        <f>+H47+I47+J47+K47</f>
        <v>0</v>
      </c>
    </row>
    <row r="48" spans="1:12" s="520" customFormat="1" x14ac:dyDescent="0.4">
      <c r="A48" s="517" t="s">
        <v>562</v>
      </c>
      <c r="B48" s="518" t="s">
        <v>148</v>
      </c>
      <c r="C48" s="533">
        <v>244.98000000002094</v>
      </c>
      <c r="D48" s="533">
        <v>42532.73</v>
      </c>
      <c r="E48" s="533">
        <v>34977.269999999997</v>
      </c>
      <c r="F48" s="533">
        <f>7555.46-5296.32</f>
        <v>2259.1400000000003</v>
      </c>
      <c r="G48" s="533">
        <v>5296.32</v>
      </c>
      <c r="H48" s="519">
        <f>+D48-E48-F48-G48</f>
        <v>0</v>
      </c>
      <c r="I48" s="533">
        <v>93209.33</v>
      </c>
      <c r="J48" s="533">
        <v>0</v>
      </c>
      <c r="K48" s="533">
        <v>0</v>
      </c>
      <c r="L48" s="519">
        <f>+H48+I48+J48+K48</f>
        <v>93209.33</v>
      </c>
    </row>
    <row r="49" spans="1:14" s="520" customFormat="1" ht="21.6" thickBot="1" x14ac:dyDescent="0.45">
      <c r="A49" s="517" t="s">
        <v>564</v>
      </c>
      <c r="B49" s="525" t="s">
        <v>603</v>
      </c>
      <c r="C49" s="533">
        <v>0</v>
      </c>
      <c r="D49" s="533">
        <v>0</v>
      </c>
      <c r="E49" s="533"/>
      <c r="F49" s="533"/>
      <c r="G49" s="533"/>
      <c r="H49" s="526">
        <f>+D49-E49-F49-G49</f>
        <v>0</v>
      </c>
      <c r="I49" s="533"/>
      <c r="J49" s="533"/>
      <c r="K49" s="533"/>
      <c r="L49" s="526">
        <f>+H49+I49+J49+K49</f>
        <v>0</v>
      </c>
    </row>
    <row r="50" spans="1:14" ht="22.2" thickTop="1" thickBot="1" x14ac:dyDescent="0.45">
      <c r="A50" s="535"/>
      <c r="B50" s="536" t="s">
        <v>604</v>
      </c>
      <c r="C50" s="537">
        <v>244.98000000002094</v>
      </c>
      <c r="D50" s="537">
        <f>SUM(D47:D49)</f>
        <v>42532.73</v>
      </c>
      <c r="E50" s="537">
        <f t="shared" ref="E50:K50" si="8">SUM(E47:E49)</f>
        <v>34977.269999999997</v>
      </c>
      <c r="F50" s="537">
        <f>SUM(F47:F49)</f>
        <v>2259.1400000000003</v>
      </c>
      <c r="G50" s="529">
        <f>SUM(G47:G49)</f>
        <v>5296.32</v>
      </c>
      <c r="H50" s="537">
        <f t="shared" si="8"/>
        <v>0</v>
      </c>
      <c r="I50" s="537">
        <f t="shared" si="8"/>
        <v>93209.33</v>
      </c>
      <c r="J50" s="537">
        <f t="shared" si="8"/>
        <v>0</v>
      </c>
      <c r="K50" s="537">
        <f t="shared" si="8"/>
        <v>0</v>
      </c>
      <c r="L50" s="538">
        <f>SUM(L45:L49)</f>
        <v>93209.33</v>
      </c>
      <c r="M50" s="492" t="s">
        <v>233</v>
      </c>
      <c r="N50" s="548" t="s">
        <v>233</v>
      </c>
    </row>
    <row r="51" spans="1:14" ht="21.6" thickTop="1" x14ac:dyDescent="0.4">
      <c r="A51" s="531"/>
      <c r="B51" s="539"/>
      <c r="C51" s="532"/>
      <c r="D51" s="532"/>
      <c r="E51" s="532"/>
      <c r="F51" s="532"/>
      <c r="G51" s="533"/>
      <c r="H51" s="532"/>
      <c r="I51" s="532"/>
      <c r="J51" s="532"/>
      <c r="K51" s="532"/>
      <c r="L51" s="516"/>
    </row>
    <row r="52" spans="1:14" s="520" customFormat="1" ht="36" customHeight="1" x14ac:dyDescent="0.4">
      <c r="A52" s="549" t="s">
        <v>569</v>
      </c>
      <c r="B52" s="550" t="s">
        <v>605</v>
      </c>
      <c r="C52" s="533"/>
      <c r="D52" s="533"/>
      <c r="E52" s="533"/>
      <c r="F52" s="533"/>
      <c r="G52" s="533"/>
      <c r="H52" s="533"/>
      <c r="I52" s="533"/>
      <c r="J52" s="533"/>
      <c r="K52" s="533"/>
      <c r="L52" s="519"/>
    </row>
    <row r="53" spans="1:14" s="520" customFormat="1" x14ac:dyDescent="0.4">
      <c r="A53" s="517" t="s">
        <v>606</v>
      </c>
      <c r="B53" s="525" t="s">
        <v>153</v>
      </c>
      <c r="C53" s="533"/>
      <c r="D53" s="533"/>
      <c r="E53" s="533"/>
      <c r="F53" s="533"/>
      <c r="G53" s="533"/>
      <c r="H53" s="533">
        <f>+D53-E53-F53-G53</f>
        <v>0</v>
      </c>
      <c r="I53" s="533"/>
      <c r="J53" s="533"/>
      <c r="K53" s="533"/>
      <c r="L53" s="519">
        <f>+H53+I53+J53+K53</f>
        <v>0</v>
      </c>
    </row>
    <row r="54" spans="1:14" s="520" customFormat="1" x14ac:dyDescent="0.4">
      <c r="A54" s="517" t="s">
        <v>562</v>
      </c>
      <c r="B54" s="525" t="s">
        <v>155</v>
      </c>
      <c r="C54" s="533"/>
      <c r="D54" s="533"/>
      <c r="E54" s="533"/>
      <c r="F54" s="533"/>
      <c r="G54" s="533"/>
      <c r="H54" s="533">
        <f>+D54-E54-F54-G54</f>
        <v>0</v>
      </c>
      <c r="I54" s="533"/>
      <c r="J54" s="533"/>
      <c r="K54" s="533"/>
      <c r="L54" s="519">
        <f>+H54+I54+J54+K54</f>
        <v>0</v>
      </c>
    </row>
    <row r="55" spans="1:14" s="520" customFormat="1" ht="21.6" thickBot="1" x14ac:dyDescent="0.45">
      <c r="A55" s="517" t="s">
        <v>564</v>
      </c>
      <c r="B55" s="525" t="s">
        <v>607</v>
      </c>
      <c r="C55" s="533"/>
      <c r="D55" s="533"/>
      <c r="E55" s="533"/>
      <c r="F55" s="533"/>
      <c r="G55" s="533"/>
      <c r="H55" s="533">
        <f>+D55-E55-F55-G55</f>
        <v>0</v>
      </c>
      <c r="I55" s="533"/>
      <c r="J55" s="533"/>
      <c r="K55" s="533"/>
      <c r="L55" s="519">
        <f>+H55+I55+J55+K55</f>
        <v>0</v>
      </c>
    </row>
    <row r="56" spans="1:14" ht="22.2" thickTop="1" thickBot="1" x14ac:dyDescent="0.45">
      <c r="A56" s="535"/>
      <c r="B56" s="536" t="s">
        <v>608</v>
      </c>
      <c r="C56" s="537">
        <f>SUM(C53:C55)</f>
        <v>0</v>
      </c>
      <c r="D56" s="537">
        <f t="shared" ref="D56:L56" si="9">SUM(D53:D55)</f>
        <v>0</v>
      </c>
      <c r="E56" s="537">
        <f t="shared" si="9"/>
        <v>0</v>
      </c>
      <c r="F56" s="537">
        <f t="shared" si="9"/>
        <v>0</v>
      </c>
      <c r="G56" s="529">
        <f t="shared" si="9"/>
        <v>0</v>
      </c>
      <c r="H56" s="537">
        <f t="shared" si="9"/>
        <v>0</v>
      </c>
      <c r="I56" s="537">
        <f t="shared" si="9"/>
        <v>0</v>
      </c>
      <c r="J56" s="537">
        <f t="shared" si="9"/>
        <v>0</v>
      </c>
      <c r="K56" s="537">
        <f t="shared" si="9"/>
        <v>0</v>
      </c>
      <c r="L56" s="538">
        <f t="shared" si="9"/>
        <v>0</v>
      </c>
    </row>
    <row r="57" spans="1:14" ht="21.6" thickTop="1" x14ac:dyDescent="0.4">
      <c r="A57" s="531"/>
      <c r="B57" s="539"/>
      <c r="C57" s="532"/>
      <c r="D57" s="532"/>
      <c r="E57" s="532"/>
      <c r="F57" s="532"/>
      <c r="G57" s="533"/>
      <c r="H57" s="532"/>
      <c r="I57" s="532"/>
      <c r="J57" s="532"/>
      <c r="K57" s="532"/>
      <c r="L57" s="516"/>
    </row>
    <row r="58" spans="1:14" x14ac:dyDescent="0.4">
      <c r="A58" s="506" t="s">
        <v>570</v>
      </c>
      <c r="B58" s="507" t="s">
        <v>609</v>
      </c>
      <c r="C58" s="532"/>
      <c r="D58" s="532"/>
      <c r="E58" s="532"/>
      <c r="F58" s="532"/>
      <c r="G58" s="533"/>
      <c r="H58" s="532"/>
      <c r="I58" s="532"/>
      <c r="J58" s="532"/>
      <c r="K58" s="532"/>
      <c r="L58" s="516"/>
    </row>
    <row r="59" spans="1:14" s="520" customFormat="1" x14ac:dyDescent="0.4">
      <c r="A59" s="534" t="s">
        <v>560</v>
      </c>
      <c r="B59" s="518" t="s">
        <v>610</v>
      </c>
      <c r="C59" s="533"/>
      <c r="D59" s="533"/>
      <c r="E59" s="533"/>
      <c r="F59" s="533"/>
      <c r="G59" s="533"/>
      <c r="H59" s="533">
        <f>+D59-E59-F59-G59</f>
        <v>0</v>
      </c>
      <c r="I59" s="533"/>
      <c r="J59" s="533"/>
      <c r="K59" s="533"/>
      <c r="L59" s="519">
        <f>+H59+I59+J59+K59</f>
        <v>0</v>
      </c>
    </row>
    <row r="60" spans="1:14" ht="42.6" thickBot="1" x14ac:dyDescent="0.45">
      <c r="A60" s="544" t="s">
        <v>562</v>
      </c>
      <c r="B60" s="547" t="s">
        <v>611</v>
      </c>
      <c r="C60" s="532"/>
      <c r="D60" s="532"/>
      <c r="E60" s="532"/>
      <c r="F60" s="532"/>
      <c r="G60" s="533"/>
      <c r="H60" s="532">
        <f>+D60-E60-F60-G60</f>
        <v>0</v>
      </c>
      <c r="I60" s="532"/>
      <c r="J60" s="532"/>
      <c r="K60" s="532"/>
      <c r="L60" s="516">
        <f>+H60+I60+J60+K60</f>
        <v>0</v>
      </c>
    </row>
    <row r="61" spans="1:14" ht="22.2" thickTop="1" thickBot="1" x14ac:dyDescent="0.45">
      <c r="A61" s="535"/>
      <c r="B61" s="536" t="s">
        <v>612</v>
      </c>
      <c r="C61" s="537">
        <f>SUM(C59:C60)</f>
        <v>0</v>
      </c>
      <c r="D61" s="537">
        <f>SUM(D59:D60)</f>
        <v>0</v>
      </c>
      <c r="E61" s="537">
        <f t="shared" ref="E61:L61" si="10">SUM(E59:E60)</f>
        <v>0</v>
      </c>
      <c r="F61" s="537">
        <f>SUM(F59:F60)</f>
        <v>0</v>
      </c>
      <c r="G61" s="529">
        <f>SUM(G59:G60)</f>
        <v>0</v>
      </c>
      <c r="H61" s="537">
        <f t="shared" si="10"/>
        <v>0</v>
      </c>
      <c r="I61" s="537">
        <f t="shared" si="10"/>
        <v>0</v>
      </c>
      <c r="J61" s="537">
        <f t="shared" si="10"/>
        <v>0</v>
      </c>
      <c r="K61" s="537">
        <f t="shared" si="10"/>
        <v>0</v>
      </c>
      <c r="L61" s="538">
        <f t="shared" si="10"/>
        <v>0</v>
      </c>
    </row>
    <row r="62" spans="1:14" ht="21.6" thickTop="1" x14ac:dyDescent="0.4">
      <c r="A62" s="531"/>
      <c r="B62" s="539"/>
      <c r="C62" s="532"/>
      <c r="D62" s="532"/>
      <c r="E62" s="532"/>
      <c r="F62" s="532"/>
      <c r="G62" s="533"/>
      <c r="H62" s="532"/>
      <c r="I62" s="532"/>
      <c r="J62" s="532"/>
      <c r="K62" s="532"/>
      <c r="L62" s="516"/>
    </row>
    <row r="63" spans="1:14" x14ac:dyDescent="0.4">
      <c r="A63" s="506" t="s">
        <v>572</v>
      </c>
      <c r="B63" s="507" t="s">
        <v>613</v>
      </c>
      <c r="C63" s="532"/>
      <c r="D63" s="532"/>
      <c r="E63" s="532"/>
      <c r="F63" s="532"/>
      <c r="G63" s="533"/>
      <c r="H63" s="532"/>
      <c r="I63" s="532"/>
      <c r="J63" s="532"/>
      <c r="K63" s="532"/>
      <c r="L63" s="516"/>
    </row>
    <row r="64" spans="1:14" s="520" customFormat="1" x14ac:dyDescent="0.4">
      <c r="A64" s="517" t="s">
        <v>560</v>
      </c>
      <c r="B64" s="525" t="s">
        <v>614</v>
      </c>
      <c r="C64" s="533"/>
      <c r="D64" s="533"/>
      <c r="E64" s="533"/>
      <c r="F64" s="533"/>
      <c r="G64" s="533"/>
      <c r="H64" s="533">
        <f>+D64-E64-F64-G64</f>
        <v>0</v>
      </c>
      <c r="I64" s="533"/>
      <c r="J64" s="533"/>
      <c r="K64" s="533"/>
      <c r="L64" s="519">
        <f>+H64+I64+J64+K64</f>
        <v>0</v>
      </c>
    </row>
    <row r="65" spans="1:12" s="520" customFormat="1" x14ac:dyDescent="0.4">
      <c r="A65" s="517" t="s">
        <v>562</v>
      </c>
      <c r="B65" s="525" t="s">
        <v>615</v>
      </c>
      <c r="C65" s="533"/>
      <c r="D65" s="533"/>
      <c r="E65" s="533"/>
      <c r="F65" s="533"/>
      <c r="G65" s="533"/>
      <c r="H65" s="533">
        <f>+D65-E65-F65-G65</f>
        <v>0</v>
      </c>
      <c r="I65" s="533"/>
      <c r="J65" s="533"/>
      <c r="K65" s="533"/>
      <c r="L65" s="519">
        <f>+H65+I65+J65+K65</f>
        <v>0</v>
      </c>
    </row>
    <row r="66" spans="1:12" s="520" customFormat="1" ht="21.6" thickBot="1" x14ac:dyDescent="0.45">
      <c r="A66" s="517" t="s">
        <v>564</v>
      </c>
      <c r="B66" s="525" t="s">
        <v>616</v>
      </c>
      <c r="C66" s="533"/>
      <c r="D66" s="533"/>
      <c r="E66" s="533"/>
      <c r="F66" s="533"/>
      <c r="G66" s="533"/>
      <c r="H66" s="533">
        <f>+D66-E66-F66-G66</f>
        <v>0</v>
      </c>
      <c r="I66" s="533"/>
      <c r="J66" s="533"/>
      <c r="K66" s="533"/>
      <c r="L66" s="519">
        <f>+H66+I66+J66+K66</f>
        <v>0</v>
      </c>
    </row>
    <row r="67" spans="1:12" s="520" customFormat="1" ht="22.2" thickTop="1" thickBot="1" x14ac:dyDescent="0.45">
      <c r="A67" s="527"/>
      <c r="B67" s="528" t="s">
        <v>617</v>
      </c>
      <c r="C67" s="529">
        <f>SUM(C64:C66)</f>
        <v>0</v>
      </c>
      <c r="D67" s="529">
        <f t="shared" ref="D67:L67" si="11">SUM(D64:D66)</f>
        <v>0</v>
      </c>
      <c r="E67" s="529">
        <f t="shared" si="11"/>
        <v>0</v>
      </c>
      <c r="F67" s="529">
        <f t="shared" si="11"/>
        <v>0</v>
      </c>
      <c r="G67" s="529">
        <f t="shared" si="11"/>
        <v>0</v>
      </c>
      <c r="H67" s="529">
        <f t="shared" si="11"/>
        <v>0</v>
      </c>
      <c r="I67" s="529">
        <f t="shared" si="11"/>
        <v>0</v>
      </c>
      <c r="J67" s="529">
        <f t="shared" si="11"/>
        <v>0</v>
      </c>
      <c r="K67" s="529">
        <f t="shared" si="11"/>
        <v>0</v>
      </c>
      <c r="L67" s="530">
        <f t="shared" si="11"/>
        <v>0</v>
      </c>
    </row>
    <row r="68" spans="1:12" s="520" customFormat="1" ht="21.6" thickTop="1" x14ac:dyDescent="0.4">
      <c r="A68" s="551"/>
      <c r="B68" s="552"/>
      <c r="C68" s="533"/>
      <c r="D68" s="533"/>
      <c r="E68" s="533"/>
      <c r="F68" s="533"/>
      <c r="G68" s="533"/>
      <c r="H68" s="533"/>
      <c r="I68" s="533"/>
      <c r="J68" s="533"/>
      <c r="K68" s="533"/>
      <c r="L68" s="519"/>
    </row>
    <row r="69" spans="1:12" s="520" customFormat="1" x14ac:dyDescent="0.4">
      <c r="A69" s="549" t="s">
        <v>574</v>
      </c>
      <c r="B69" s="550" t="s">
        <v>618</v>
      </c>
      <c r="C69" s="533"/>
      <c r="D69" s="533"/>
      <c r="E69" s="533"/>
      <c r="F69" s="533"/>
      <c r="G69" s="533"/>
      <c r="H69" s="533"/>
      <c r="I69" s="533"/>
      <c r="J69" s="533"/>
      <c r="K69" s="533"/>
      <c r="L69" s="519"/>
    </row>
    <row r="70" spans="1:12" s="520" customFormat="1" x14ac:dyDescent="0.4">
      <c r="A70" s="534" t="s">
        <v>560</v>
      </c>
      <c r="B70" s="518" t="s">
        <v>619</v>
      </c>
      <c r="C70" s="533"/>
      <c r="D70" s="533"/>
      <c r="E70" s="533"/>
      <c r="F70" s="533"/>
      <c r="G70" s="533"/>
      <c r="H70" s="533">
        <f t="shared" ref="H70:H78" si="12">+D70-E70-F70-G70</f>
        <v>0</v>
      </c>
      <c r="I70" s="533"/>
      <c r="J70" s="533"/>
      <c r="K70" s="533"/>
      <c r="L70" s="519">
        <f t="shared" ref="L70:L78" si="13">+H70+I70+J70+K70</f>
        <v>0</v>
      </c>
    </row>
    <row r="71" spans="1:12" s="520" customFormat="1" x14ac:dyDescent="0.4">
      <c r="A71" s="534" t="s">
        <v>562</v>
      </c>
      <c r="B71" s="525" t="s">
        <v>620</v>
      </c>
      <c r="C71" s="533"/>
      <c r="D71" s="533"/>
      <c r="E71" s="533"/>
      <c r="F71" s="533"/>
      <c r="G71" s="533"/>
      <c r="H71" s="533">
        <f t="shared" si="12"/>
        <v>0</v>
      </c>
      <c r="I71" s="533"/>
      <c r="J71" s="533"/>
      <c r="K71" s="533"/>
      <c r="L71" s="519">
        <f t="shared" si="13"/>
        <v>0</v>
      </c>
    </row>
    <row r="72" spans="1:12" s="520" customFormat="1" x14ac:dyDescent="0.4">
      <c r="A72" s="534" t="s">
        <v>564</v>
      </c>
      <c r="B72" s="525" t="s">
        <v>165</v>
      </c>
      <c r="C72" s="533">
        <v>0</v>
      </c>
      <c r="D72" s="533">
        <v>0</v>
      </c>
      <c r="E72" s="533">
        <v>0</v>
      </c>
      <c r="F72" s="533"/>
      <c r="G72" s="533"/>
      <c r="H72" s="533">
        <f t="shared" si="12"/>
        <v>0</v>
      </c>
      <c r="I72" s="533"/>
      <c r="J72" s="533"/>
      <c r="K72" s="533"/>
      <c r="L72" s="519">
        <f t="shared" si="13"/>
        <v>0</v>
      </c>
    </row>
    <row r="73" spans="1:12" s="520" customFormat="1" x14ac:dyDescent="0.4">
      <c r="A73" s="534" t="s">
        <v>566</v>
      </c>
      <c r="B73" s="525" t="s">
        <v>621</v>
      </c>
      <c r="C73" s="533">
        <v>0</v>
      </c>
      <c r="D73" s="533"/>
      <c r="E73" s="533"/>
      <c r="F73" s="533"/>
      <c r="G73" s="533"/>
      <c r="H73" s="533">
        <f t="shared" si="12"/>
        <v>0</v>
      </c>
      <c r="I73" s="533"/>
      <c r="J73" s="533"/>
      <c r="K73" s="533"/>
      <c r="L73" s="519">
        <f t="shared" si="13"/>
        <v>0</v>
      </c>
    </row>
    <row r="74" spans="1:12" s="520" customFormat="1" x14ac:dyDescent="0.4">
      <c r="A74" s="534" t="s">
        <v>568</v>
      </c>
      <c r="B74" s="525" t="s">
        <v>622</v>
      </c>
      <c r="C74" s="533">
        <v>0</v>
      </c>
      <c r="D74" s="533"/>
      <c r="E74" s="533"/>
      <c r="F74" s="533"/>
      <c r="G74" s="533"/>
      <c r="H74" s="533">
        <f t="shared" si="12"/>
        <v>0</v>
      </c>
      <c r="I74" s="533"/>
      <c r="J74" s="533"/>
      <c r="K74" s="533"/>
      <c r="L74" s="519">
        <f t="shared" si="13"/>
        <v>0</v>
      </c>
    </row>
    <row r="75" spans="1:12" s="520" customFormat="1" x14ac:dyDescent="0.4">
      <c r="A75" s="534" t="s">
        <v>569</v>
      </c>
      <c r="B75" s="525" t="s">
        <v>623</v>
      </c>
      <c r="C75" s="533">
        <v>0</v>
      </c>
      <c r="D75" s="533"/>
      <c r="E75" s="533"/>
      <c r="F75" s="533"/>
      <c r="G75" s="533"/>
      <c r="H75" s="533">
        <f t="shared" si="12"/>
        <v>0</v>
      </c>
      <c r="I75" s="533"/>
      <c r="J75" s="533"/>
      <c r="K75" s="533"/>
      <c r="L75" s="519">
        <f t="shared" si="13"/>
        <v>0</v>
      </c>
    </row>
    <row r="76" spans="1:12" s="520" customFormat="1" x14ac:dyDescent="0.4">
      <c r="A76" s="534" t="s">
        <v>570</v>
      </c>
      <c r="B76" s="525" t="s">
        <v>624</v>
      </c>
      <c r="C76" s="533">
        <v>0</v>
      </c>
      <c r="D76" s="533"/>
      <c r="E76" s="533"/>
      <c r="F76" s="533"/>
      <c r="G76" s="533"/>
      <c r="H76" s="533">
        <f t="shared" si="12"/>
        <v>0</v>
      </c>
      <c r="I76" s="533"/>
      <c r="J76" s="533"/>
      <c r="K76" s="533"/>
      <c r="L76" s="519">
        <f t="shared" si="13"/>
        <v>0</v>
      </c>
    </row>
    <row r="77" spans="1:12" x14ac:dyDescent="0.4">
      <c r="A77" s="512" t="s">
        <v>572</v>
      </c>
      <c r="B77" s="547" t="s">
        <v>625</v>
      </c>
      <c r="C77" s="532">
        <v>0</v>
      </c>
      <c r="D77" s="532"/>
      <c r="E77" s="532"/>
      <c r="F77" s="532"/>
      <c r="G77" s="533"/>
      <c r="H77" s="532">
        <f t="shared" si="12"/>
        <v>0</v>
      </c>
      <c r="I77" s="532"/>
      <c r="J77" s="532"/>
      <c r="K77" s="532"/>
      <c r="L77" s="516">
        <f t="shared" si="13"/>
        <v>0</v>
      </c>
    </row>
    <row r="78" spans="1:12" ht="42.6" thickBot="1" x14ac:dyDescent="0.45">
      <c r="A78" s="544" t="s">
        <v>574</v>
      </c>
      <c r="B78" s="547" t="s">
        <v>626</v>
      </c>
      <c r="C78" s="532">
        <v>0</v>
      </c>
      <c r="D78" s="532"/>
      <c r="E78" s="532"/>
      <c r="F78" s="532"/>
      <c r="G78" s="533"/>
      <c r="H78" s="532">
        <f t="shared" si="12"/>
        <v>0</v>
      </c>
      <c r="I78" s="532"/>
      <c r="J78" s="532"/>
      <c r="K78" s="532"/>
      <c r="L78" s="516">
        <f t="shared" si="13"/>
        <v>0</v>
      </c>
    </row>
    <row r="79" spans="1:12" ht="22.2" thickTop="1" thickBot="1" x14ac:dyDescent="0.45">
      <c r="A79" s="535"/>
      <c r="B79" s="536" t="s">
        <v>627</v>
      </c>
      <c r="C79" s="537">
        <f>SUM(C70:C77)</f>
        <v>0</v>
      </c>
      <c r="D79" s="537">
        <f>SUM(D70:D77)</f>
        <v>0</v>
      </c>
      <c r="E79" s="537">
        <f t="shared" ref="E79:L79" si="14">SUM(E70:E77)</f>
        <v>0</v>
      </c>
      <c r="F79" s="537">
        <f>SUM(F70:F77)</f>
        <v>0</v>
      </c>
      <c r="G79" s="529">
        <f>SUM(G70:G77)</f>
        <v>0</v>
      </c>
      <c r="H79" s="537">
        <f t="shared" si="14"/>
        <v>0</v>
      </c>
      <c r="I79" s="537">
        <f t="shared" si="14"/>
        <v>0</v>
      </c>
      <c r="J79" s="537">
        <f t="shared" si="14"/>
        <v>0</v>
      </c>
      <c r="K79" s="537">
        <f t="shared" si="14"/>
        <v>0</v>
      </c>
      <c r="L79" s="538">
        <f t="shared" si="14"/>
        <v>0</v>
      </c>
    </row>
    <row r="80" spans="1:12" ht="21.6" thickTop="1" x14ac:dyDescent="0.4">
      <c r="A80" s="531"/>
      <c r="B80" s="539"/>
      <c r="C80" s="532"/>
      <c r="D80" s="532"/>
      <c r="E80" s="532"/>
      <c r="F80" s="532"/>
      <c r="G80" s="533"/>
      <c r="H80" s="532"/>
      <c r="I80" s="532"/>
      <c r="J80" s="532"/>
      <c r="K80" s="532"/>
      <c r="L80" s="516"/>
    </row>
    <row r="81" spans="1:12" x14ac:dyDescent="0.4">
      <c r="A81" s="506" t="s">
        <v>576</v>
      </c>
      <c r="B81" s="507" t="s">
        <v>628</v>
      </c>
      <c r="C81" s="532"/>
      <c r="D81" s="532"/>
      <c r="E81" s="532"/>
      <c r="F81" s="532"/>
      <c r="G81" s="533"/>
      <c r="H81" s="532"/>
      <c r="I81" s="532"/>
      <c r="J81" s="532"/>
      <c r="K81" s="532"/>
      <c r="L81" s="516"/>
    </row>
    <row r="82" spans="1:12" s="520" customFormat="1" x14ac:dyDescent="0.4">
      <c r="A82" s="517" t="s">
        <v>560</v>
      </c>
      <c r="B82" s="546" t="s">
        <v>629</v>
      </c>
      <c r="C82" s="533"/>
      <c r="D82" s="533"/>
      <c r="E82" s="533"/>
      <c r="F82" s="533"/>
      <c r="G82" s="533"/>
      <c r="H82" s="533">
        <f t="shared" ref="H82:H87" si="15">+D82-E82-F82-G82</f>
        <v>0</v>
      </c>
      <c r="I82" s="533"/>
      <c r="J82" s="533"/>
      <c r="K82" s="533"/>
      <c r="L82" s="519">
        <f t="shared" ref="L82:L87" si="16">+H82+I82+J82+K82</f>
        <v>0</v>
      </c>
    </row>
    <row r="83" spans="1:12" x14ac:dyDescent="0.4">
      <c r="A83" s="512" t="s">
        <v>562</v>
      </c>
      <c r="B83" s="547" t="s">
        <v>630</v>
      </c>
      <c r="C83" s="532"/>
      <c r="D83" s="532"/>
      <c r="E83" s="532"/>
      <c r="F83" s="532"/>
      <c r="G83" s="533"/>
      <c r="H83" s="532">
        <f t="shared" si="15"/>
        <v>0</v>
      </c>
      <c r="I83" s="532"/>
      <c r="J83" s="532"/>
      <c r="K83" s="532"/>
      <c r="L83" s="516">
        <f t="shared" si="16"/>
        <v>0</v>
      </c>
    </row>
    <row r="84" spans="1:12" s="520" customFormat="1" x14ac:dyDescent="0.4">
      <c r="A84" s="534" t="s">
        <v>564</v>
      </c>
      <c r="B84" s="525" t="s">
        <v>631</v>
      </c>
      <c r="C84" s="533"/>
      <c r="D84" s="533"/>
      <c r="E84" s="533"/>
      <c r="F84" s="533"/>
      <c r="G84" s="533"/>
      <c r="H84" s="533">
        <f t="shared" si="15"/>
        <v>0</v>
      </c>
      <c r="I84" s="533"/>
      <c r="J84" s="533"/>
      <c r="K84" s="533"/>
      <c r="L84" s="519">
        <f t="shared" si="16"/>
        <v>0</v>
      </c>
    </row>
    <row r="85" spans="1:12" s="520" customFormat="1" x14ac:dyDescent="0.4">
      <c r="A85" s="517" t="s">
        <v>566</v>
      </c>
      <c r="B85" s="525" t="s">
        <v>632</v>
      </c>
      <c r="C85" s="533"/>
      <c r="D85" s="533"/>
      <c r="E85" s="533"/>
      <c r="F85" s="533"/>
      <c r="G85" s="533"/>
      <c r="H85" s="533">
        <f t="shared" si="15"/>
        <v>0</v>
      </c>
      <c r="I85" s="533"/>
      <c r="J85" s="533"/>
      <c r="K85" s="533"/>
      <c r="L85" s="519">
        <f t="shared" si="16"/>
        <v>0</v>
      </c>
    </row>
    <row r="86" spans="1:12" s="520" customFormat="1" x14ac:dyDescent="0.4">
      <c r="A86" s="517" t="s">
        <v>568</v>
      </c>
      <c r="B86" s="525" t="s">
        <v>633</v>
      </c>
      <c r="C86" s="533"/>
      <c r="D86" s="533"/>
      <c r="E86" s="533"/>
      <c r="F86" s="533"/>
      <c r="G86" s="533"/>
      <c r="H86" s="533">
        <f t="shared" si="15"/>
        <v>0</v>
      </c>
      <c r="I86" s="533"/>
      <c r="J86" s="533"/>
      <c r="K86" s="533"/>
      <c r="L86" s="519">
        <f t="shared" si="16"/>
        <v>0</v>
      </c>
    </row>
    <row r="87" spans="1:12" ht="21.6" thickBot="1" x14ac:dyDescent="0.45">
      <c r="A87" s="544" t="s">
        <v>569</v>
      </c>
      <c r="B87" s="547" t="s">
        <v>634</v>
      </c>
      <c r="C87" s="532"/>
      <c r="D87" s="532"/>
      <c r="E87" s="532"/>
      <c r="F87" s="532"/>
      <c r="G87" s="533"/>
      <c r="H87" s="532">
        <f t="shared" si="15"/>
        <v>0</v>
      </c>
      <c r="I87" s="532"/>
      <c r="J87" s="532"/>
      <c r="K87" s="532"/>
      <c r="L87" s="516">
        <f t="shared" si="16"/>
        <v>0</v>
      </c>
    </row>
    <row r="88" spans="1:12" ht="22.2" thickTop="1" thickBot="1" x14ac:dyDescent="0.45">
      <c r="A88" s="535"/>
      <c r="B88" s="536" t="s">
        <v>635</v>
      </c>
      <c r="C88" s="537">
        <f>SUM(C82:C87)</f>
        <v>0</v>
      </c>
      <c r="D88" s="537">
        <f>SUM(D82:D87)</f>
        <v>0</v>
      </c>
      <c r="E88" s="537">
        <f t="shared" ref="E88:L88" si="17">SUM(E82:E87)</f>
        <v>0</v>
      </c>
      <c r="F88" s="537">
        <f>SUM(F82:F87)</f>
        <v>0</v>
      </c>
      <c r="G88" s="529">
        <f>SUM(G82:G87)</f>
        <v>0</v>
      </c>
      <c r="H88" s="537">
        <f t="shared" si="17"/>
        <v>0</v>
      </c>
      <c r="I88" s="537">
        <f t="shared" si="17"/>
        <v>0</v>
      </c>
      <c r="J88" s="537">
        <f t="shared" si="17"/>
        <v>0</v>
      </c>
      <c r="K88" s="537">
        <f t="shared" si="17"/>
        <v>0</v>
      </c>
      <c r="L88" s="538">
        <f t="shared" si="17"/>
        <v>0</v>
      </c>
    </row>
    <row r="89" spans="1:12" ht="21.6" thickTop="1" x14ac:dyDescent="0.4">
      <c r="A89" s="531"/>
      <c r="B89" s="539"/>
      <c r="C89" s="532"/>
      <c r="D89" s="532"/>
      <c r="E89" s="532"/>
      <c r="F89" s="532"/>
      <c r="G89" s="533"/>
      <c r="H89" s="532"/>
      <c r="I89" s="532"/>
      <c r="J89" s="532"/>
      <c r="K89" s="532"/>
      <c r="L89" s="516"/>
    </row>
    <row r="90" spans="1:12" s="520" customFormat="1" x14ac:dyDescent="0.4">
      <c r="A90" s="549" t="s">
        <v>577</v>
      </c>
      <c r="B90" s="550" t="s">
        <v>636</v>
      </c>
      <c r="C90" s="533"/>
      <c r="D90" s="533"/>
      <c r="E90" s="533"/>
      <c r="F90" s="533"/>
      <c r="G90" s="533"/>
      <c r="H90" s="533"/>
      <c r="I90" s="533"/>
      <c r="J90" s="533"/>
      <c r="K90" s="533"/>
      <c r="L90" s="519"/>
    </row>
    <row r="91" spans="1:12" s="520" customFormat="1" x14ac:dyDescent="0.4">
      <c r="A91" s="534" t="s">
        <v>560</v>
      </c>
      <c r="B91" s="518" t="s">
        <v>637</v>
      </c>
      <c r="C91" s="533"/>
      <c r="D91" s="533"/>
      <c r="E91" s="533"/>
      <c r="F91" s="533"/>
      <c r="G91" s="533"/>
      <c r="H91" s="533">
        <f>+D91-E91-F91-G91</f>
        <v>0</v>
      </c>
      <c r="I91" s="533"/>
      <c r="J91" s="533"/>
      <c r="K91" s="533"/>
      <c r="L91" s="519">
        <f>+H91+I91+J91+K91</f>
        <v>0</v>
      </c>
    </row>
    <row r="92" spans="1:12" s="520" customFormat="1" x14ac:dyDescent="0.4">
      <c r="A92" s="534" t="s">
        <v>562</v>
      </c>
      <c r="B92" s="518" t="s">
        <v>170</v>
      </c>
      <c r="C92" s="533"/>
      <c r="D92" s="533">
        <v>0</v>
      </c>
      <c r="E92" s="533">
        <v>0</v>
      </c>
      <c r="F92" s="533">
        <v>0</v>
      </c>
      <c r="G92" s="533"/>
      <c r="H92" s="533">
        <f>+D92-E92-F92-G92</f>
        <v>0</v>
      </c>
      <c r="I92" s="533">
        <v>0</v>
      </c>
      <c r="J92" s="533"/>
      <c r="K92" s="533"/>
      <c r="L92" s="519">
        <f>+H92+I92+J92+K92</f>
        <v>0</v>
      </c>
    </row>
    <row r="93" spans="1:12" s="520" customFormat="1" ht="21.6" thickBot="1" x14ac:dyDescent="0.45">
      <c r="A93" s="517" t="s">
        <v>564</v>
      </c>
      <c r="B93" s="525" t="s">
        <v>638</v>
      </c>
      <c r="C93" s="533"/>
      <c r="D93" s="533"/>
      <c r="E93" s="533"/>
      <c r="F93" s="533"/>
      <c r="G93" s="533"/>
      <c r="H93" s="533">
        <f>+D93-E93-F93-G93</f>
        <v>0</v>
      </c>
      <c r="I93" s="533"/>
      <c r="J93" s="533"/>
      <c r="K93" s="533"/>
      <c r="L93" s="519">
        <f>+H93+I93+J93+K93</f>
        <v>0</v>
      </c>
    </row>
    <row r="94" spans="1:12" ht="22.2" thickTop="1" thickBot="1" x14ac:dyDescent="0.45">
      <c r="A94" s="535"/>
      <c r="B94" s="536" t="s">
        <v>639</v>
      </c>
      <c r="C94" s="537">
        <f>SUM(C91:C93)</f>
        <v>0</v>
      </c>
      <c r="D94" s="537">
        <f>SUM(D91:D93)</f>
        <v>0</v>
      </c>
      <c r="E94" s="537">
        <f t="shared" ref="E94:L94" si="18">SUM(E91:E93)</f>
        <v>0</v>
      </c>
      <c r="F94" s="537">
        <f>SUM(F91:F93)</f>
        <v>0</v>
      </c>
      <c r="G94" s="529">
        <f>SUM(G91:G93)</f>
        <v>0</v>
      </c>
      <c r="H94" s="537">
        <f t="shared" si="18"/>
        <v>0</v>
      </c>
      <c r="I94" s="537">
        <f t="shared" si="18"/>
        <v>0</v>
      </c>
      <c r="J94" s="537">
        <f t="shared" si="18"/>
        <v>0</v>
      </c>
      <c r="K94" s="537">
        <f t="shared" si="18"/>
        <v>0</v>
      </c>
      <c r="L94" s="538">
        <f t="shared" si="18"/>
        <v>0</v>
      </c>
    </row>
    <row r="95" spans="1:12" ht="21.6" thickTop="1" x14ac:dyDescent="0.4">
      <c r="A95" s="531"/>
      <c r="B95" s="539"/>
      <c r="C95" s="532"/>
      <c r="D95" s="532"/>
      <c r="E95" s="532"/>
      <c r="F95" s="532"/>
      <c r="G95" s="533"/>
      <c r="H95" s="532"/>
      <c r="I95" s="532"/>
      <c r="J95" s="532"/>
      <c r="K95" s="532"/>
      <c r="L95" s="516"/>
    </row>
    <row r="96" spans="1:12" x14ac:dyDescent="0.4">
      <c r="A96" s="506" t="s">
        <v>578</v>
      </c>
      <c r="B96" s="507" t="s">
        <v>640</v>
      </c>
      <c r="C96" s="532"/>
      <c r="D96" s="532"/>
      <c r="E96" s="532"/>
      <c r="F96" s="532"/>
      <c r="G96" s="533"/>
      <c r="H96" s="532"/>
      <c r="I96" s="532"/>
      <c r="J96" s="532"/>
      <c r="K96" s="532"/>
      <c r="L96" s="516"/>
    </row>
    <row r="97" spans="1:12" s="520" customFormat="1" x14ac:dyDescent="0.4">
      <c r="A97" s="534" t="s">
        <v>560</v>
      </c>
      <c r="B97" s="518" t="s">
        <v>641</v>
      </c>
      <c r="C97" s="533"/>
      <c r="D97" s="533"/>
      <c r="E97" s="533"/>
      <c r="F97" s="533"/>
      <c r="G97" s="533"/>
      <c r="H97" s="533">
        <f t="shared" ref="H97:H106" si="19">+D97-E97-F97-G97</f>
        <v>0</v>
      </c>
      <c r="I97" s="533"/>
      <c r="J97" s="533"/>
      <c r="K97" s="533"/>
      <c r="L97" s="519">
        <f t="shared" ref="L97:L106" si="20">+H97+I97+J97+K97</f>
        <v>0</v>
      </c>
    </row>
    <row r="98" spans="1:12" x14ac:dyDescent="0.4">
      <c r="A98" s="512" t="s">
        <v>562</v>
      </c>
      <c r="B98" s="513" t="s">
        <v>175</v>
      </c>
      <c r="C98" s="532"/>
      <c r="D98" s="532"/>
      <c r="E98" s="532"/>
      <c r="F98" s="532"/>
      <c r="G98" s="533"/>
      <c r="H98" s="532">
        <f t="shared" si="19"/>
        <v>0</v>
      </c>
      <c r="I98" s="532"/>
      <c r="J98" s="532"/>
      <c r="K98" s="532"/>
      <c r="L98" s="516">
        <f t="shared" si="20"/>
        <v>0</v>
      </c>
    </row>
    <row r="99" spans="1:12" x14ac:dyDescent="0.4">
      <c r="A99" s="512" t="s">
        <v>564</v>
      </c>
      <c r="B99" s="513" t="s">
        <v>642</v>
      </c>
      <c r="C99" s="532"/>
      <c r="D99" s="532"/>
      <c r="E99" s="532"/>
      <c r="F99" s="532"/>
      <c r="G99" s="533"/>
      <c r="H99" s="532">
        <f t="shared" si="19"/>
        <v>0</v>
      </c>
      <c r="I99" s="532"/>
      <c r="J99" s="532"/>
      <c r="K99" s="532"/>
      <c r="L99" s="516">
        <f t="shared" si="20"/>
        <v>0</v>
      </c>
    </row>
    <row r="100" spans="1:12" s="520" customFormat="1" x14ac:dyDescent="0.4">
      <c r="A100" s="534" t="s">
        <v>566</v>
      </c>
      <c r="B100" s="553" t="s">
        <v>643</v>
      </c>
      <c r="C100" s="533"/>
      <c r="D100" s="533"/>
      <c r="E100" s="533"/>
      <c r="F100" s="533"/>
      <c r="G100" s="533"/>
      <c r="H100" s="533">
        <f t="shared" si="19"/>
        <v>0</v>
      </c>
      <c r="I100" s="533"/>
      <c r="J100" s="533"/>
      <c r="K100" s="533"/>
      <c r="L100" s="519">
        <f t="shared" si="20"/>
        <v>0</v>
      </c>
    </row>
    <row r="101" spans="1:12" x14ac:dyDescent="0.4">
      <c r="A101" s="512" t="s">
        <v>568</v>
      </c>
      <c r="B101" s="513" t="s">
        <v>644</v>
      </c>
      <c r="C101" s="532"/>
      <c r="D101" s="532"/>
      <c r="E101" s="532"/>
      <c r="F101" s="532"/>
      <c r="G101" s="533"/>
      <c r="H101" s="532">
        <f t="shared" si="19"/>
        <v>0</v>
      </c>
      <c r="I101" s="532"/>
      <c r="J101" s="532"/>
      <c r="K101" s="532"/>
      <c r="L101" s="516">
        <f t="shared" si="20"/>
        <v>0</v>
      </c>
    </row>
    <row r="102" spans="1:12" s="520" customFormat="1" x14ac:dyDescent="0.4">
      <c r="A102" s="534" t="s">
        <v>569</v>
      </c>
      <c r="B102" s="525" t="s">
        <v>645</v>
      </c>
      <c r="C102" s="533"/>
      <c r="D102" s="533"/>
      <c r="E102" s="533"/>
      <c r="F102" s="533"/>
      <c r="G102" s="533"/>
      <c r="H102" s="533">
        <f t="shared" si="19"/>
        <v>0</v>
      </c>
      <c r="I102" s="533"/>
      <c r="J102" s="533"/>
      <c r="K102" s="533"/>
      <c r="L102" s="519">
        <f t="shared" si="20"/>
        <v>0</v>
      </c>
    </row>
    <row r="103" spans="1:12" x14ac:dyDescent="0.4">
      <c r="A103" s="512">
        <v>7</v>
      </c>
      <c r="B103" s="547" t="s">
        <v>646</v>
      </c>
      <c r="C103" s="532"/>
      <c r="D103" s="532"/>
      <c r="E103" s="532"/>
      <c r="F103" s="532"/>
      <c r="G103" s="533"/>
      <c r="H103" s="532">
        <f t="shared" si="19"/>
        <v>0</v>
      </c>
      <c r="I103" s="532"/>
      <c r="J103" s="532"/>
      <c r="K103" s="532"/>
      <c r="L103" s="516">
        <f t="shared" si="20"/>
        <v>0</v>
      </c>
    </row>
    <row r="104" spans="1:12" s="520" customFormat="1" x14ac:dyDescent="0.4">
      <c r="A104" s="534">
        <v>8</v>
      </c>
      <c r="B104" s="525" t="s">
        <v>647</v>
      </c>
      <c r="C104" s="533"/>
      <c r="D104" s="533"/>
      <c r="E104" s="533"/>
      <c r="F104" s="533"/>
      <c r="G104" s="533"/>
      <c r="H104" s="533">
        <f t="shared" si="19"/>
        <v>0</v>
      </c>
      <c r="I104" s="533"/>
      <c r="J104" s="533"/>
      <c r="K104" s="533"/>
      <c r="L104" s="519">
        <f t="shared" si="20"/>
        <v>0</v>
      </c>
    </row>
    <row r="105" spans="1:12" x14ac:dyDescent="0.4">
      <c r="A105" s="512">
        <v>9</v>
      </c>
      <c r="B105" s="547" t="s">
        <v>648</v>
      </c>
      <c r="C105" s="532"/>
      <c r="D105" s="532"/>
      <c r="E105" s="532"/>
      <c r="F105" s="532"/>
      <c r="G105" s="533"/>
      <c r="H105" s="532">
        <f t="shared" si="19"/>
        <v>0</v>
      </c>
      <c r="I105" s="532"/>
      <c r="J105" s="532"/>
      <c r="K105" s="532"/>
      <c r="L105" s="516">
        <f t="shared" si="20"/>
        <v>0</v>
      </c>
    </row>
    <row r="106" spans="1:12" ht="21.6" thickBot="1" x14ac:dyDescent="0.45">
      <c r="A106" s="544" t="s">
        <v>576</v>
      </c>
      <c r="B106" s="547" t="s">
        <v>649</v>
      </c>
      <c r="C106" s="532">
        <v>5000</v>
      </c>
      <c r="D106" s="532">
        <v>0</v>
      </c>
      <c r="E106" s="532">
        <v>0</v>
      </c>
      <c r="F106" s="532"/>
      <c r="G106" s="533"/>
      <c r="H106" s="532">
        <f t="shared" si="19"/>
        <v>0</v>
      </c>
      <c r="I106" s="532">
        <v>0</v>
      </c>
      <c r="J106" s="532"/>
      <c r="K106" s="532"/>
      <c r="L106" s="554">
        <f t="shared" si="20"/>
        <v>0</v>
      </c>
    </row>
    <row r="107" spans="1:12" ht="22.2" thickTop="1" thickBot="1" x14ac:dyDescent="0.45">
      <c r="A107" s="535"/>
      <c r="B107" s="536" t="s">
        <v>650</v>
      </c>
      <c r="C107" s="537">
        <f>SUM(C97:C106)</f>
        <v>5000</v>
      </c>
      <c r="D107" s="537">
        <f>SUM(D97:D106)</f>
        <v>0</v>
      </c>
      <c r="E107" s="537">
        <f t="shared" ref="E107:L107" si="21">SUM(E97:E106)</f>
        <v>0</v>
      </c>
      <c r="F107" s="537">
        <f>SUM(F97:F106)</f>
        <v>0</v>
      </c>
      <c r="G107" s="529">
        <f>SUM(G97:G106)</f>
        <v>0</v>
      </c>
      <c r="H107" s="537">
        <f t="shared" si="21"/>
        <v>0</v>
      </c>
      <c r="I107" s="537">
        <f t="shared" si="21"/>
        <v>0</v>
      </c>
      <c r="J107" s="537">
        <f t="shared" si="21"/>
        <v>0</v>
      </c>
      <c r="K107" s="537">
        <f t="shared" si="21"/>
        <v>0</v>
      </c>
      <c r="L107" s="538">
        <f t="shared" si="21"/>
        <v>0</v>
      </c>
    </row>
    <row r="108" spans="1:12" ht="21.6" thickTop="1" x14ac:dyDescent="0.4">
      <c r="A108" s="531"/>
      <c r="B108" s="539"/>
      <c r="C108" s="532"/>
      <c r="D108" s="532"/>
      <c r="E108" s="532"/>
      <c r="F108" s="532"/>
      <c r="G108" s="533"/>
      <c r="H108" s="532"/>
      <c r="I108" s="532"/>
      <c r="J108" s="532"/>
      <c r="K108" s="532"/>
      <c r="L108" s="516"/>
    </row>
    <row r="109" spans="1:12" x14ac:dyDescent="0.4">
      <c r="A109" s="506" t="s">
        <v>651</v>
      </c>
      <c r="B109" s="507" t="s">
        <v>652</v>
      </c>
      <c r="C109" s="532"/>
      <c r="D109" s="532"/>
      <c r="E109" s="532"/>
      <c r="F109" s="532"/>
      <c r="G109" s="533"/>
      <c r="H109" s="532"/>
      <c r="I109" s="532"/>
      <c r="J109" s="532"/>
      <c r="K109" s="532"/>
      <c r="L109" s="516"/>
    </row>
    <row r="110" spans="1:12" x14ac:dyDescent="0.4">
      <c r="A110" s="512" t="s">
        <v>560</v>
      </c>
      <c r="B110" s="513" t="s">
        <v>653</v>
      </c>
      <c r="C110" s="532"/>
      <c r="D110" s="532"/>
      <c r="E110" s="532"/>
      <c r="F110" s="532"/>
      <c r="G110" s="533"/>
      <c r="H110" s="532">
        <f t="shared" ref="H110:H117" si="22">+D110-E110-F110-G110</f>
        <v>0</v>
      </c>
      <c r="I110" s="532"/>
      <c r="J110" s="532"/>
      <c r="K110" s="532"/>
      <c r="L110" s="516">
        <f t="shared" ref="L110:L117" si="23">+H110+I110+J110+K110</f>
        <v>0</v>
      </c>
    </row>
    <row r="111" spans="1:12" s="520" customFormat="1" ht="42" x14ac:dyDescent="0.4">
      <c r="A111" s="534" t="s">
        <v>562</v>
      </c>
      <c r="B111" s="518" t="s">
        <v>654</v>
      </c>
      <c r="C111" s="533"/>
      <c r="D111" s="533"/>
      <c r="E111" s="533"/>
      <c r="F111" s="533"/>
      <c r="G111" s="533"/>
      <c r="H111" s="533">
        <f t="shared" si="22"/>
        <v>0</v>
      </c>
      <c r="I111" s="533"/>
      <c r="J111" s="533"/>
      <c r="K111" s="533"/>
      <c r="L111" s="519">
        <f t="shared" si="23"/>
        <v>0</v>
      </c>
    </row>
    <row r="112" spans="1:12" s="520" customFormat="1" ht="42" x14ac:dyDescent="0.4">
      <c r="A112" s="534" t="s">
        <v>564</v>
      </c>
      <c r="B112" s="518" t="s">
        <v>655</v>
      </c>
      <c r="C112" s="533"/>
      <c r="D112" s="533"/>
      <c r="E112" s="533"/>
      <c r="F112" s="533"/>
      <c r="G112" s="533"/>
      <c r="H112" s="533">
        <f t="shared" si="22"/>
        <v>0</v>
      </c>
      <c r="I112" s="533"/>
      <c r="J112" s="533"/>
      <c r="K112" s="533"/>
      <c r="L112" s="519">
        <f t="shared" si="23"/>
        <v>0</v>
      </c>
    </row>
    <row r="113" spans="1:12" x14ac:dyDescent="0.4">
      <c r="A113" s="512" t="s">
        <v>566</v>
      </c>
      <c r="B113" s="513" t="s">
        <v>656</v>
      </c>
      <c r="C113" s="532"/>
      <c r="D113" s="532"/>
      <c r="E113" s="532"/>
      <c r="F113" s="532"/>
      <c r="G113" s="533"/>
      <c r="H113" s="532">
        <f t="shared" si="22"/>
        <v>0</v>
      </c>
      <c r="I113" s="532"/>
      <c r="J113" s="532"/>
      <c r="K113" s="532"/>
      <c r="L113" s="516">
        <f t="shared" si="23"/>
        <v>0</v>
      </c>
    </row>
    <row r="114" spans="1:12" s="520" customFormat="1" x14ac:dyDescent="0.4">
      <c r="A114" s="534" t="s">
        <v>568</v>
      </c>
      <c r="B114" s="518" t="s">
        <v>657</v>
      </c>
      <c r="C114" s="533"/>
      <c r="D114" s="533"/>
      <c r="E114" s="533"/>
      <c r="F114" s="533"/>
      <c r="G114" s="533"/>
      <c r="H114" s="533">
        <f t="shared" si="22"/>
        <v>0</v>
      </c>
      <c r="I114" s="533"/>
      <c r="J114" s="533"/>
      <c r="K114" s="533"/>
      <c r="L114" s="519">
        <f t="shared" si="23"/>
        <v>0</v>
      </c>
    </row>
    <row r="115" spans="1:12" x14ac:dyDescent="0.4">
      <c r="A115" s="512" t="s">
        <v>569</v>
      </c>
      <c r="B115" s="513" t="s">
        <v>658</v>
      </c>
      <c r="C115" s="532"/>
      <c r="D115" s="532"/>
      <c r="E115" s="532"/>
      <c r="F115" s="532"/>
      <c r="G115" s="533"/>
      <c r="H115" s="532">
        <f t="shared" si="22"/>
        <v>0</v>
      </c>
      <c r="I115" s="532"/>
      <c r="J115" s="532"/>
      <c r="K115" s="532"/>
      <c r="L115" s="516">
        <f t="shared" si="23"/>
        <v>0</v>
      </c>
    </row>
    <row r="116" spans="1:12" s="520" customFormat="1" x14ac:dyDescent="0.4">
      <c r="A116" s="534" t="s">
        <v>570</v>
      </c>
      <c r="B116" s="518" t="s">
        <v>659</v>
      </c>
      <c r="C116" s="533"/>
      <c r="D116" s="533"/>
      <c r="E116" s="533"/>
      <c r="F116" s="533"/>
      <c r="G116" s="533"/>
      <c r="H116" s="533">
        <f t="shared" si="22"/>
        <v>0</v>
      </c>
      <c r="I116" s="533"/>
      <c r="J116" s="533"/>
      <c r="K116" s="533"/>
      <c r="L116" s="519">
        <f t="shared" si="23"/>
        <v>0</v>
      </c>
    </row>
    <row r="117" spans="1:12" ht="42.6" thickBot="1" x14ac:dyDescent="0.45">
      <c r="A117" s="512" t="s">
        <v>572</v>
      </c>
      <c r="B117" s="547" t="s">
        <v>660</v>
      </c>
      <c r="C117" s="532"/>
      <c r="D117" s="532"/>
      <c r="E117" s="532"/>
      <c r="F117" s="532"/>
      <c r="G117" s="533"/>
      <c r="H117" s="532">
        <f t="shared" si="22"/>
        <v>0</v>
      </c>
      <c r="I117" s="532"/>
      <c r="J117" s="532"/>
      <c r="K117" s="532"/>
      <c r="L117" s="516">
        <f t="shared" si="23"/>
        <v>0</v>
      </c>
    </row>
    <row r="118" spans="1:12" ht="22.2" thickTop="1" thickBot="1" x14ac:dyDescent="0.45">
      <c r="A118" s="535"/>
      <c r="B118" s="536" t="s">
        <v>661</v>
      </c>
      <c r="C118" s="537">
        <f>SUM(C110:C117)</f>
        <v>0</v>
      </c>
      <c r="D118" s="537">
        <f>SUM(D110:D117)</f>
        <v>0</v>
      </c>
      <c r="E118" s="537">
        <f t="shared" ref="E118:L118" si="24">SUM(E110:E117)</f>
        <v>0</v>
      </c>
      <c r="F118" s="537">
        <f>SUM(F110:F117)</f>
        <v>0</v>
      </c>
      <c r="G118" s="529">
        <f>SUM(G110:G117)</f>
        <v>0</v>
      </c>
      <c r="H118" s="537">
        <f t="shared" si="24"/>
        <v>0</v>
      </c>
      <c r="I118" s="537">
        <f t="shared" si="24"/>
        <v>0</v>
      </c>
      <c r="J118" s="537">
        <f t="shared" si="24"/>
        <v>0</v>
      </c>
      <c r="K118" s="537">
        <f t="shared" si="24"/>
        <v>0</v>
      </c>
      <c r="L118" s="538">
        <f t="shared" si="24"/>
        <v>0</v>
      </c>
    </row>
    <row r="119" spans="1:12" ht="21.6" thickTop="1" x14ac:dyDescent="0.4">
      <c r="A119" s="531"/>
      <c r="B119" s="539"/>
      <c r="C119" s="532"/>
      <c r="D119" s="532"/>
      <c r="E119" s="532"/>
      <c r="F119" s="532"/>
      <c r="G119" s="533"/>
      <c r="H119" s="532"/>
      <c r="I119" s="532"/>
      <c r="J119" s="532"/>
      <c r="K119" s="532"/>
      <c r="L119" s="516"/>
    </row>
    <row r="120" spans="1:12" x14ac:dyDescent="0.4">
      <c r="A120" s="506" t="s">
        <v>662</v>
      </c>
      <c r="B120" s="507" t="s">
        <v>663</v>
      </c>
      <c r="C120" s="532"/>
      <c r="D120" s="532"/>
      <c r="E120" s="532"/>
      <c r="F120" s="532"/>
      <c r="G120" s="533"/>
      <c r="H120" s="532"/>
      <c r="I120" s="532"/>
      <c r="J120" s="532"/>
      <c r="K120" s="532"/>
      <c r="L120" s="516"/>
    </row>
    <row r="121" spans="1:12" s="520" customFormat="1" x14ac:dyDescent="0.4">
      <c r="A121" s="534" t="s">
        <v>560</v>
      </c>
      <c r="B121" s="525" t="s">
        <v>664</v>
      </c>
      <c r="C121" s="533"/>
      <c r="D121" s="533"/>
      <c r="E121" s="533"/>
      <c r="F121" s="533"/>
      <c r="G121" s="533"/>
      <c r="H121" s="533">
        <f>+D121-E121-F121-G121</f>
        <v>0</v>
      </c>
      <c r="I121" s="533"/>
      <c r="J121" s="533"/>
      <c r="K121" s="533"/>
      <c r="L121" s="519">
        <f>+H121+I121+J121+K121</f>
        <v>0</v>
      </c>
    </row>
    <row r="122" spans="1:12" s="520" customFormat="1" x14ac:dyDescent="0.4">
      <c r="A122" s="534" t="s">
        <v>562</v>
      </c>
      <c r="B122" s="525" t="s">
        <v>182</v>
      </c>
      <c r="C122" s="533"/>
      <c r="D122" s="533">
        <v>0</v>
      </c>
      <c r="E122" s="533">
        <v>0</v>
      </c>
      <c r="F122" s="533"/>
      <c r="G122" s="533"/>
      <c r="H122" s="533">
        <f>+D122-E122-F122-G122</f>
        <v>0</v>
      </c>
      <c r="I122" s="533">
        <v>0</v>
      </c>
      <c r="J122" s="533"/>
      <c r="K122" s="533"/>
      <c r="L122" s="519">
        <f>+H122+I122+J122+K122</f>
        <v>0</v>
      </c>
    </row>
    <row r="123" spans="1:12" s="520" customFormat="1" x14ac:dyDescent="0.4">
      <c r="A123" s="534">
        <v>3</v>
      </c>
      <c r="B123" s="525" t="s">
        <v>184</v>
      </c>
      <c r="C123" s="533"/>
      <c r="D123" s="533"/>
      <c r="E123" s="533"/>
      <c r="F123" s="533"/>
      <c r="G123" s="533"/>
      <c r="H123" s="533">
        <f>+D123-E123-F123-G123</f>
        <v>0</v>
      </c>
      <c r="I123" s="533"/>
      <c r="J123" s="533"/>
      <c r="K123" s="533"/>
      <c r="L123" s="519">
        <f>+H123+I123+J123+K123</f>
        <v>0</v>
      </c>
    </row>
    <row r="124" spans="1:12" s="520" customFormat="1" x14ac:dyDescent="0.4">
      <c r="A124" s="534">
        <v>4</v>
      </c>
      <c r="B124" s="525" t="s">
        <v>665</v>
      </c>
      <c r="C124" s="533"/>
      <c r="D124" s="533"/>
      <c r="E124" s="533"/>
      <c r="F124" s="533"/>
      <c r="G124" s="533"/>
      <c r="H124" s="533">
        <f>+D124-E124-F124-G124</f>
        <v>0</v>
      </c>
      <c r="I124" s="533"/>
      <c r="J124" s="533"/>
      <c r="K124" s="533"/>
      <c r="L124" s="519">
        <f>+H124+I124+J124+K124</f>
        <v>0</v>
      </c>
    </row>
    <row r="125" spans="1:12" s="520" customFormat="1" ht="21.6" thickBot="1" x14ac:dyDescent="0.45">
      <c r="A125" s="517" t="s">
        <v>568</v>
      </c>
      <c r="B125" s="525" t="s">
        <v>666</v>
      </c>
      <c r="C125" s="533"/>
      <c r="D125" s="533"/>
      <c r="E125" s="533"/>
      <c r="F125" s="533"/>
      <c r="G125" s="533"/>
      <c r="H125" s="533">
        <f>+D125-E125-F125-G125</f>
        <v>0</v>
      </c>
      <c r="I125" s="533"/>
      <c r="J125" s="533"/>
      <c r="K125" s="533"/>
      <c r="L125" s="519">
        <f>+H125+I125+J125+K125</f>
        <v>0</v>
      </c>
    </row>
    <row r="126" spans="1:12" ht="22.2" thickTop="1" thickBot="1" x14ac:dyDescent="0.45">
      <c r="A126" s="535"/>
      <c r="B126" s="536" t="s">
        <v>667</v>
      </c>
      <c r="C126" s="537">
        <f>SUM(C121:C125)</f>
        <v>0</v>
      </c>
      <c r="D126" s="537">
        <f t="shared" ref="D126:L126" si="25">SUM(D121:D125)</f>
        <v>0</v>
      </c>
      <c r="E126" s="537">
        <f t="shared" si="25"/>
        <v>0</v>
      </c>
      <c r="F126" s="537">
        <f t="shared" si="25"/>
        <v>0</v>
      </c>
      <c r="G126" s="529">
        <f t="shared" si="25"/>
        <v>0</v>
      </c>
      <c r="H126" s="537">
        <f t="shared" si="25"/>
        <v>0</v>
      </c>
      <c r="I126" s="537">
        <f t="shared" si="25"/>
        <v>0</v>
      </c>
      <c r="J126" s="537">
        <f t="shared" si="25"/>
        <v>0</v>
      </c>
      <c r="K126" s="537">
        <f t="shared" si="25"/>
        <v>0</v>
      </c>
      <c r="L126" s="538">
        <f t="shared" si="25"/>
        <v>0</v>
      </c>
    </row>
    <row r="127" spans="1:12" s="520" customFormat="1" ht="21.6" thickTop="1" x14ac:dyDescent="0.4">
      <c r="A127" s="551"/>
      <c r="B127" s="552"/>
      <c r="C127" s="533"/>
      <c r="D127" s="533"/>
      <c r="E127" s="533"/>
      <c r="F127" s="533"/>
      <c r="G127" s="533"/>
      <c r="H127" s="533"/>
      <c r="I127" s="533"/>
      <c r="J127" s="533"/>
      <c r="K127" s="533"/>
      <c r="L127" s="519"/>
    </row>
    <row r="128" spans="1:12" s="520" customFormat="1" x14ac:dyDescent="0.4">
      <c r="A128" s="549" t="s">
        <v>668</v>
      </c>
      <c r="B128" s="550" t="s">
        <v>669</v>
      </c>
      <c r="C128" s="533"/>
      <c r="D128" s="533"/>
      <c r="E128" s="533"/>
      <c r="F128" s="533"/>
      <c r="G128" s="533"/>
      <c r="H128" s="533"/>
      <c r="I128" s="533"/>
      <c r="J128" s="533"/>
      <c r="K128" s="533"/>
      <c r="L128" s="519"/>
    </row>
    <row r="129" spans="1:12" s="520" customFormat="1" x14ac:dyDescent="0.4">
      <c r="A129" s="534" t="s">
        <v>560</v>
      </c>
      <c r="B129" s="518" t="s">
        <v>670</v>
      </c>
      <c r="C129" s="533"/>
      <c r="D129" s="533"/>
      <c r="E129" s="533"/>
      <c r="F129" s="533"/>
      <c r="G129" s="533"/>
      <c r="H129" s="533">
        <f>+D129-E129-F129-G129</f>
        <v>0</v>
      </c>
      <c r="I129" s="533"/>
      <c r="J129" s="533"/>
      <c r="K129" s="533"/>
      <c r="L129" s="519">
        <f>+H129+I129+J129+K129</f>
        <v>0</v>
      </c>
    </row>
    <row r="130" spans="1:12" s="520" customFormat="1" x14ac:dyDescent="0.4">
      <c r="A130" s="534" t="s">
        <v>562</v>
      </c>
      <c r="B130" s="518" t="s">
        <v>189</v>
      </c>
      <c r="C130" s="533"/>
      <c r="D130" s="533"/>
      <c r="E130" s="533"/>
      <c r="F130" s="533"/>
      <c r="G130" s="533"/>
      <c r="H130" s="533">
        <f>+D130-E130-F130-G130</f>
        <v>0</v>
      </c>
      <c r="I130" s="533"/>
      <c r="J130" s="533"/>
      <c r="K130" s="533"/>
      <c r="L130" s="519">
        <f>+H130+I130+J130+K130</f>
        <v>0</v>
      </c>
    </row>
    <row r="131" spans="1:12" s="520" customFormat="1" x14ac:dyDescent="0.4">
      <c r="A131" s="534" t="s">
        <v>564</v>
      </c>
      <c r="B131" s="518" t="s">
        <v>671</v>
      </c>
      <c r="C131" s="533"/>
      <c r="D131" s="533"/>
      <c r="E131" s="533"/>
      <c r="F131" s="533"/>
      <c r="G131" s="533"/>
      <c r="H131" s="533">
        <f>+D131-E131-F131-G131</f>
        <v>0</v>
      </c>
      <c r="I131" s="533"/>
      <c r="J131" s="533"/>
      <c r="K131" s="533"/>
      <c r="L131" s="519">
        <f>+H131+I131+J131+K131</f>
        <v>0</v>
      </c>
    </row>
    <row r="132" spans="1:12" s="520" customFormat="1" ht="21.6" thickBot="1" x14ac:dyDescent="0.45">
      <c r="A132" s="517" t="s">
        <v>566</v>
      </c>
      <c r="B132" s="525" t="s">
        <v>672</v>
      </c>
      <c r="C132" s="533"/>
      <c r="D132" s="533"/>
      <c r="E132" s="533"/>
      <c r="F132" s="533"/>
      <c r="G132" s="533"/>
      <c r="H132" s="533">
        <f>+D132-E132-F132-G132</f>
        <v>0</v>
      </c>
      <c r="I132" s="533"/>
      <c r="J132" s="533"/>
      <c r="K132" s="533"/>
      <c r="L132" s="519">
        <f>+H132+I132+J132+K132</f>
        <v>0</v>
      </c>
    </row>
    <row r="133" spans="1:12" ht="22.2" thickTop="1" thickBot="1" x14ac:dyDescent="0.45">
      <c r="A133" s="535"/>
      <c r="B133" s="536" t="s">
        <v>673</v>
      </c>
      <c r="C133" s="537">
        <f>SUM(C129:C132)</f>
        <v>0</v>
      </c>
      <c r="D133" s="537">
        <f>SUM(D129:D132)</f>
        <v>0</v>
      </c>
      <c r="E133" s="537">
        <f t="shared" ref="E133:L133" si="26">SUM(E129:E132)</f>
        <v>0</v>
      </c>
      <c r="F133" s="537">
        <f>SUM(F129:F132)</f>
        <v>0</v>
      </c>
      <c r="G133" s="529">
        <f>SUM(G129:G132)</f>
        <v>0</v>
      </c>
      <c r="H133" s="537">
        <f t="shared" si="26"/>
        <v>0</v>
      </c>
      <c r="I133" s="537">
        <f t="shared" si="26"/>
        <v>0</v>
      </c>
      <c r="J133" s="537">
        <f t="shared" si="26"/>
        <v>0</v>
      </c>
      <c r="K133" s="537">
        <f t="shared" si="26"/>
        <v>0</v>
      </c>
      <c r="L133" s="538">
        <f t="shared" si="26"/>
        <v>0</v>
      </c>
    </row>
    <row r="134" spans="1:12" s="520" customFormat="1" ht="21.6" thickTop="1" x14ac:dyDescent="0.4">
      <c r="A134" s="551"/>
      <c r="B134" s="552"/>
      <c r="C134" s="533"/>
      <c r="D134" s="533"/>
      <c r="E134" s="533"/>
      <c r="F134" s="533"/>
      <c r="G134" s="533"/>
      <c r="H134" s="533"/>
      <c r="I134" s="533"/>
      <c r="J134" s="533"/>
      <c r="K134" s="533"/>
      <c r="L134" s="519"/>
    </row>
    <row r="135" spans="1:12" s="520" customFormat="1" x14ac:dyDescent="0.4">
      <c r="A135" s="549" t="s">
        <v>674</v>
      </c>
      <c r="B135" s="550" t="s">
        <v>675</v>
      </c>
      <c r="C135" s="533"/>
      <c r="D135" s="533"/>
      <c r="E135" s="533"/>
      <c r="F135" s="533"/>
      <c r="G135" s="533"/>
      <c r="H135" s="533"/>
      <c r="I135" s="533"/>
      <c r="J135" s="533"/>
      <c r="K135" s="533"/>
      <c r="L135" s="519"/>
    </row>
    <row r="136" spans="1:12" s="520" customFormat="1" x14ac:dyDescent="0.4">
      <c r="A136" s="534" t="s">
        <v>560</v>
      </c>
      <c r="B136" s="525" t="s">
        <v>676</v>
      </c>
      <c r="C136" s="533"/>
      <c r="D136" s="533"/>
      <c r="E136" s="533"/>
      <c r="F136" s="533"/>
      <c r="G136" s="533"/>
      <c r="H136" s="533">
        <f>+D136-E136-F136-G136</f>
        <v>0</v>
      </c>
      <c r="I136" s="533"/>
      <c r="J136" s="533"/>
      <c r="K136" s="533"/>
      <c r="L136" s="519">
        <f>+H136+I136+J136+K136</f>
        <v>0</v>
      </c>
    </row>
    <row r="137" spans="1:12" s="520" customFormat="1" x14ac:dyDescent="0.4">
      <c r="A137" s="534" t="s">
        <v>562</v>
      </c>
      <c r="B137" s="525" t="s">
        <v>677</v>
      </c>
      <c r="C137" s="533"/>
      <c r="D137" s="533"/>
      <c r="E137" s="533"/>
      <c r="F137" s="533"/>
      <c r="G137" s="533"/>
      <c r="H137" s="533">
        <f>+D137-E137-F137-G137</f>
        <v>0</v>
      </c>
      <c r="I137" s="533"/>
      <c r="J137" s="533"/>
      <c r="K137" s="533"/>
      <c r="L137" s="519">
        <f>+H137+I137+J137+K137</f>
        <v>0</v>
      </c>
    </row>
    <row r="138" spans="1:12" s="520" customFormat="1" ht="42.6" thickBot="1" x14ac:dyDescent="0.45">
      <c r="A138" s="517" t="s">
        <v>564</v>
      </c>
      <c r="B138" s="525" t="s">
        <v>678</v>
      </c>
      <c r="C138" s="533"/>
      <c r="D138" s="533"/>
      <c r="E138" s="533"/>
      <c r="F138" s="533"/>
      <c r="G138" s="533"/>
      <c r="H138" s="533">
        <f>+D138-E138-F138-G138</f>
        <v>0</v>
      </c>
      <c r="I138" s="533"/>
      <c r="J138" s="533"/>
      <c r="K138" s="533"/>
      <c r="L138" s="519">
        <f>+H138+I138+J138+K138</f>
        <v>0</v>
      </c>
    </row>
    <row r="139" spans="1:12" ht="22.2" thickTop="1" thickBot="1" x14ac:dyDescent="0.45">
      <c r="A139" s="535"/>
      <c r="B139" s="536" t="s">
        <v>679</v>
      </c>
      <c r="C139" s="537">
        <f>SUM(C136:C138)</f>
        <v>0</v>
      </c>
      <c r="D139" s="537">
        <f>SUM(D136:D138)</f>
        <v>0</v>
      </c>
      <c r="E139" s="537">
        <f t="shared" ref="E139:L139" si="27">SUM(E136:E138)</f>
        <v>0</v>
      </c>
      <c r="F139" s="537">
        <f>SUM(F136:F138)</f>
        <v>0</v>
      </c>
      <c r="G139" s="529">
        <f>SUM(G136:G138)</f>
        <v>0</v>
      </c>
      <c r="H139" s="537">
        <f t="shared" si="27"/>
        <v>0</v>
      </c>
      <c r="I139" s="537">
        <f t="shared" si="27"/>
        <v>0</v>
      </c>
      <c r="J139" s="537">
        <f t="shared" si="27"/>
        <v>0</v>
      </c>
      <c r="K139" s="537">
        <f t="shared" si="27"/>
        <v>0</v>
      </c>
      <c r="L139" s="538">
        <f t="shared" si="27"/>
        <v>0</v>
      </c>
    </row>
    <row r="140" spans="1:12" ht="21.6" thickTop="1" x14ac:dyDescent="0.4">
      <c r="A140" s="531"/>
      <c r="B140" s="539"/>
      <c r="C140" s="532"/>
      <c r="D140" s="532"/>
      <c r="E140" s="532"/>
      <c r="F140" s="532"/>
      <c r="G140" s="533"/>
      <c r="H140" s="532"/>
      <c r="I140" s="532"/>
      <c r="J140" s="532"/>
      <c r="K140" s="532"/>
      <c r="L140" s="516"/>
    </row>
    <row r="141" spans="1:12" x14ac:dyDescent="0.4">
      <c r="A141" s="506" t="s">
        <v>680</v>
      </c>
      <c r="B141" s="507" t="s">
        <v>681</v>
      </c>
      <c r="C141" s="532"/>
      <c r="D141" s="532"/>
      <c r="E141" s="532"/>
      <c r="F141" s="532"/>
      <c r="G141" s="533"/>
      <c r="H141" s="532"/>
      <c r="I141" s="532"/>
      <c r="J141" s="532"/>
      <c r="K141" s="532"/>
      <c r="L141" s="516"/>
    </row>
    <row r="142" spans="1:12" s="559" customFormat="1" x14ac:dyDescent="0.4">
      <c r="A142" s="555">
        <v>1</v>
      </c>
      <c r="B142" s="556" t="s">
        <v>682</v>
      </c>
      <c r="C142" s="557"/>
      <c r="D142" s="557"/>
      <c r="E142" s="557"/>
      <c r="F142" s="557"/>
      <c r="G142" s="557"/>
      <c r="H142" s="557">
        <f>+D142-E142-F142-G142</f>
        <v>0</v>
      </c>
      <c r="I142" s="557"/>
      <c r="J142" s="557"/>
      <c r="K142" s="557"/>
      <c r="L142" s="558">
        <f>+H142+I142+J142+K142</f>
        <v>0</v>
      </c>
    </row>
    <row r="143" spans="1:12" ht="42.6" thickBot="1" x14ac:dyDescent="0.45">
      <c r="A143" s="544" t="s">
        <v>562</v>
      </c>
      <c r="B143" s="547" t="s">
        <v>683</v>
      </c>
      <c r="C143" s="532"/>
      <c r="D143" s="532"/>
      <c r="E143" s="532"/>
      <c r="F143" s="532"/>
      <c r="G143" s="533"/>
      <c r="H143" s="532">
        <f>+D143-E143-F143-G143</f>
        <v>0</v>
      </c>
      <c r="I143" s="532"/>
      <c r="J143" s="532"/>
      <c r="K143" s="532"/>
      <c r="L143" s="516">
        <f>+H143+I143+J143+K143</f>
        <v>0</v>
      </c>
    </row>
    <row r="144" spans="1:12" ht="22.2" thickTop="1" thickBot="1" x14ac:dyDescent="0.45">
      <c r="A144" s="535"/>
      <c r="B144" s="536" t="s">
        <v>684</v>
      </c>
      <c r="C144" s="537">
        <f>SUM(C142:C143)</f>
        <v>0</v>
      </c>
      <c r="D144" s="537">
        <f t="shared" ref="D144:L144" si="28">SUM(D142:D143)</f>
        <v>0</v>
      </c>
      <c r="E144" s="537">
        <f t="shared" si="28"/>
        <v>0</v>
      </c>
      <c r="F144" s="537">
        <f t="shared" si="28"/>
        <v>0</v>
      </c>
      <c r="G144" s="529">
        <f t="shared" si="28"/>
        <v>0</v>
      </c>
      <c r="H144" s="537">
        <f t="shared" si="28"/>
        <v>0</v>
      </c>
      <c r="I144" s="537">
        <f t="shared" si="28"/>
        <v>0</v>
      </c>
      <c r="J144" s="537">
        <f t="shared" si="28"/>
        <v>0</v>
      </c>
      <c r="K144" s="537">
        <f t="shared" si="28"/>
        <v>0</v>
      </c>
      <c r="L144" s="538">
        <f t="shared" si="28"/>
        <v>0</v>
      </c>
    </row>
    <row r="145" spans="1:12" ht="21.6" thickTop="1" x14ac:dyDescent="0.4">
      <c r="A145" s="531"/>
      <c r="B145" s="539"/>
      <c r="C145" s="532"/>
      <c r="D145" s="532"/>
      <c r="E145" s="532"/>
      <c r="F145" s="532"/>
      <c r="G145" s="533"/>
      <c r="H145" s="532"/>
      <c r="I145" s="532"/>
      <c r="J145" s="532"/>
      <c r="K145" s="532"/>
      <c r="L145" s="516"/>
    </row>
    <row r="146" spans="1:12" x14ac:dyDescent="0.4">
      <c r="A146" s="506" t="s">
        <v>685</v>
      </c>
      <c r="B146" s="507" t="s">
        <v>686</v>
      </c>
      <c r="C146" s="532"/>
      <c r="D146" s="532"/>
      <c r="E146" s="532"/>
      <c r="F146" s="532"/>
      <c r="G146" s="533"/>
      <c r="H146" s="532"/>
      <c r="I146" s="532"/>
      <c r="J146" s="532"/>
      <c r="K146" s="532"/>
      <c r="L146" s="516"/>
    </row>
    <row r="147" spans="1:12" x14ac:dyDescent="0.4">
      <c r="A147" s="512" t="s">
        <v>560</v>
      </c>
      <c r="B147" s="513" t="s">
        <v>687</v>
      </c>
      <c r="C147" s="532"/>
      <c r="D147" s="532"/>
      <c r="E147" s="532"/>
      <c r="F147" s="532"/>
      <c r="G147" s="533"/>
      <c r="H147" s="532">
        <f>+D147-E147-F147-G147</f>
        <v>0</v>
      </c>
      <c r="I147" s="532"/>
      <c r="J147" s="532"/>
      <c r="K147" s="532"/>
      <c r="L147" s="516">
        <f>+H147+I147+J147+K147</f>
        <v>0</v>
      </c>
    </row>
    <row r="148" spans="1:12" ht="42.6" thickBot="1" x14ac:dyDescent="0.45">
      <c r="A148" s="544" t="s">
        <v>562</v>
      </c>
      <c r="B148" s="547" t="s">
        <v>688</v>
      </c>
      <c r="C148" s="532"/>
      <c r="D148" s="532"/>
      <c r="E148" s="532"/>
      <c r="F148" s="532"/>
      <c r="G148" s="533"/>
      <c r="H148" s="532">
        <f>+D148-E148-F148-G148</f>
        <v>0</v>
      </c>
      <c r="I148" s="532"/>
      <c r="J148" s="532"/>
      <c r="K148" s="532"/>
      <c r="L148" s="516">
        <f>+H148+I148+J148+K148</f>
        <v>0</v>
      </c>
    </row>
    <row r="149" spans="1:12" ht="22.2" thickTop="1" thickBot="1" x14ac:dyDescent="0.45">
      <c r="A149" s="535"/>
      <c r="B149" s="536" t="s">
        <v>689</v>
      </c>
      <c r="C149" s="537">
        <f>SUM(C147:C148)</f>
        <v>0</v>
      </c>
      <c r="D149" s="537">
        <f t="shared" ref="D149:L149" si="29">SUM(D147:D148)</f>
        <v>0</v>
      </c>
      <c r="E149" s="537">
        <f t="shared" si="29"/>
        <v>0</v>
      </c>
      <c r="F149" s="537">
        <f t="shared" si="29"/>
        <v>0</v>
      </c>
      <c r="G149" s="529">
        <f t="shared" si="29"/>
        <v>0</v>
      </c>
      <c r="H149" s="537">
        <f t="shared" si="29"/>
        <v>0</v>
      </c>
      <c r="I149" s="537">
        <f t="shared" si="29"/>
        <v>0</v>
      </c>
      <c r="J149" s="537">
        <f t="shared" si="29"/>
        <v>0</v>
      </c>
      <c r="K149" s="537">
        <f t="shared" si="29"/>
        <v>0</v>
      </c>
      <c r="L149" s="538">
        <f t="shared" si="29"/>
        <v>0</v>
      </c>
    </row>
    <row r="150" spans="1:12" ht="21.6" thickTop="1" x14ac:dyDescent="0.4">
      <c r="A150" s="531"/>
      <c r="B150" s="539"/>
      <c r="C150" s="532"/>
      <c r="D150" s="532"/>
      <c r="E150" s="532"/>
      <c r="F150" s="532"/>
      <c r="G150" s="533"/>
      <c r="H150" s="532"/>
      <c r="I150" s="532"/>
      <c r="J150" s="532"/>
      <c r="K150" s="532"/>
      <c r="L150" s="516"/>
    </row>
    <row r="151" spans="1:12" x14ac:dyDescent="0.4">
      <c r="A151" s="506" t="s">
        <v>690</v>
      </c>
      <c r="B151" s="507" t="s">
        <v>691</v>
      </c>
      <c r="C151" s="532"/>
      <c r="D151" s="532"/>
      <c r="E151" s="532"/>
      <c r="F151" s="532"/>
      <c r="G151" s="533"/>
      <c r="H151" s="532"/>
      <c r="I151" s="532"/>
      <c r="J151" s="532"/>
      <c r="K151" s="532"/>
      <c r="L151" s="516"/>
    </row>
    <row r="152" spans="1:12" s="559" customFormat="1" x14ac:dyDescent="0.4">
      <c r="A152" s="555">
        <v>1</v>
      </c>
      <c r="B152" s="560" t="s">
        <v>692</v>
      </c>
      <c r="C152" s="557"/>
      <c r="D152" s="557"/>
      <c r="E152" s="557"/>
      <c r="F152" s="557"/>
      <c r="G152" s="557"/>
      <c r="H152" s="557">
        <f>+D152-E152-F152-G152</f>
        <v>0</v>
      </c>
      <c r="I152" s="557"/>
      <c r="J152" s="557"/>
      <c r="K152" s="557"/>
      <c r="L152" s="558">
        <f>+H152+I152+J152+K152</f>
        <v>0</v>
      </c>
    </row>
    <row r="153" spans="1:12" ht="21.6" thickBot="1" x14ac:dyDescent="0.45">
      <c r="A153" s="544" t="s">
        <v>562</v>
      </c>
      <c r="B153" s="561" t="s">
        <v>693</v>
      </c>
      <c r="C153" s="532"/>
      <c r="D153" s="532"/>
      <c r="E153" s="532"/>
      <c r="F153" s="532"/>
      <c r="G153" s="533"/>
      <c r="H153" s="532">
        <f>+D153-E153-F153-G153</f>
        <v>0</v>
      </c>
      <c r="I153" s="532"/>
      <c r="J153" s="532"/>
      <c r="K153" s="532"/>
      <c r="L153" s="516">
        <f>+H153+I153+J153+K153</f>
        <v>0</v>
      </c>
    </row>
    <row r="154" spans="1:12" s="563" customFormat="1" ht="22.2" thickTop="1" thickBot="1" x14ac:dyDescent="0.45">
      <c r="A154" s="562"/>
      <c r="B154" s="536" t="s">
        <v>694</v>
      </c>
      <c r="C154" s="537">
        <f>SUM(C152:C153)</f>
        <v>0</v>
      </c>
      <c r="D154" s="537">
        <f>SUM(D152:D153)</f>
        <v>0</v>
      </c>
      <c r="E154" s="537">
        <f t="shared" ref="E154:L154" si="30">SUM(E152:E153)</f>
        <v>0</v>
      </c>
      <c r="F154" s="537">
        <f>SUM(F152:F153)</f>
        <v>0</v>
      </c>
      <c r="G154" s="529">
        <f>SUM(G152:G153)</f>
        <v>0</v>
      </c>
      <c r="H154" s="537">
        <f>SUM(H152:H153)</f>
        <v>0</v>
      </c>
      <c r="I154" s="537">
        <f t="shared" si="30"/>
        <v>0</v>
      </c>
      <c r="J154" s="537">
        <f t="shared" si="30"/>
        <v>0</v>
      </c>
      <c r="K154" s="537">
        <f t="shared" si="30"/>
        <v>0</v>
      </c>
      <c r="L154" s="538">
        <f t="shared" si="30"/>
        <v>0</v>
      </c>
    </row>
    <row r="155" spans="1:12" ht="21.6" thickTop="1" x14ac:dyDescent="0.4">
      <c r="A155" s="564"/>
      <c r="B155" s="565"/>
      <c r="C155" s="532"/>
      <c r="D155" s="532"/>
      <c r="E155" s="532"/>
      <c r="F155" s="532"/>
      <c r="G155" s="533"/>
      <c r="H155" s="532"/>
      <c r="I155" s="532"/>
      <c r="J155" s="532"/>
      <c r="K155" s="532"/>
      <c r="L155" s="516"/>
    </row>
    <row r="156" spans="1:12" s="563" customFormat="1" ht="21.6" thickBot="1" x14ac:dyDescent="0.45">
      <c r="A156" s="566"/>
      <c r="B156" s="567" t="s">
        <v>372</v>
      </c>
      <c r="C156" s="568">
        <f>+C154+C149+C144+C139+C133+C126+C118+C107+C94+C88+C79+C67+C61+C56+C50+C44+C33+C27+C21</f>
        <v>211266.56999999998</v>
      </c>
      <c r="D156" s="568">
        <f t="shared" ref="D156:L156" si="31">+D154+D149+D144+D139+D133+D126+D118+D107+D94+D88+D79+D67+D61+D56+D50+D44+D33+D27+D21</f>
        <v>495876.81999999995</v>
      </c>
      <c r="E156" s="568">
        <f t="shared" si="31"/>
        <v>340822.67000000004</v>
      </c>
      <c r="F156" s="568">
        <f t="shared" si="31"/>
        <v>57096.210000000006</v>
      </c>
      <c r="G156" s="569">
        <f>+G154+G149+G144+G139+G133+G126+G118+G107+G94+G88+G79+G67+G61+G56+G50+G44+G33+G27+G21</f>
        <v>97957.94</v>
      </c>
      <c r="H156" s="568">
        <f t="shared" si="31"/>
        <v>1.8189894035458565E-12</v>
      </c>
      <c r="I156" s="568">
        <f t="shared" si="31"/>
        <v>1090756.28</v>
      </c>
      <c r="J156" s="568">
        <f t="shared" si="31"/>
        <v>0</v>
      </c>
      <c r="K156" s="568">
        <f t="shared" si="31"/>
        <v>0</v>
      </c>
      <c r="L156" s="570">
        <f t="shared" si="31"/>
        <v>1090756.28</v>
      </c>
    </row>
    <row r="157" spans="1:12" ht="21.6" thickTop="1" x14ac:dyDescent="0.4"/>
    <row r="158" spans="1:12" x14ac:dyDescent="0.4">
      <c r="A158" s="571" t="s">
        <v>429</v>
      </c>
      <c r="B158" s="1001" t="s">
        <v>695</v>
      </c>
      <c r="C158" s="1001"/>
      <c r="D158" s="1001"/>
      <c r="E158" s="1001"/>
      <c r="F158" s="1001"/>
      <c r="G158" s="1001"/>
      <c r="H158" s="1001"/>
      <c r="I158" s="1001"/>
      <c r="J158" s="1001"/>
      <c r="K158" s="1001"/>
      <c r="L158" s="1001"/>
    </row>
    <row r="159" spans="1:12" x14ac:dyDescent="0.4">
      <c r="A159" s="571" t="s">
        <v>430</v>
      </c>
      <c r="B159" s="1001" t="s">
        <v>696</v>
      </c>
      <c r="C159" s="1001"/>
      <c r="D159" s="1001"/>
      <c r="E159" s="1001"/>
      <c r="F159" s="1001"/>
      <c r="G159" s="1001"/>
      <c r="H159" s="1001"/>
      <c r="I159" s="1001"/>
      <c r="J159" s="1001"/>
      <c r="K159" s="1001"/>
      <c r="L159" s="1001"/>
    </row>
    <row r="160" spans="1:12" x14ac:dyDescent="0.4">
      <c r="A160" s="571" t="s">
        <v>697</v>
      </c>
      <c r="B160" s="1001" t="s">
        <v>698</v>
      </c>
      <c r="C160" s="1001"/>
      <c r="D160" s="1001"/>
      <c r="E160" s="1001"/>
      <c r="F160" s="1001"/>
      <c r="G160" s="1001"/>
      <c r="H160" s="1001"/>
      <c r="I160" s="1001"/>
      <c r="J160" s="1001"/>
      <c r="K160" s="1001"/>
      <c r="L160" s="1001"/>
    </row>
    <row r="161" spans="1:12" ht="63" x14ac:dyDescent="0.4">
      <c r="A161" s="572" t="s">
        <v>699</v>
      </c>
      <c r="B161" s="1001" t="s">
        <v>700</v>
      </c>
      <c r="C161" s="1001"/>
      <c r="D161" s="1001"/>
      <c r="E161" s="1001"/>
      <c r="F161" s="1001"/>
      <c r="G161" s="1001"/>
      <c r="H161" s="1001"/>
      <c r="I161" s="1001"/>
      <c r="J161" s="1001"/>
      <c r="K161" s="1001"/>
      <c r="L161" s="1001"/>
    </row>
    <row r="162" spans="1:12" x14ac:dyDescent="0.4">
      <c r="G162" s="494" t="s">
        <v>701</v>
      </c>
      <c r="H162" s="573">
        <f>H156/D156</f>
        <v>3.6682283385334618E-18</v>
      </c>
    </row>
  </sheetData>
  <mergeCells count="8">
    <mergeCell ref="B160:L160"/>
    <mergeCell ref="B161:L161"/>
    <mergeCell ref="A1:L1"/>
    <mergeCell ref="A3:L3"/>
    <mergeCell ref="A4:B4"/>
    <mergeCell ref="A6:B6"/>
    <mergeCell ref="B158:L158"/>
    <mergeCell ref="B159:L159"/>
  </mergeCells>
  <printOptions horizontalCentered="1"/>
  <pageMargins left="0.31496062992125984" right="0.15748031496062992" top="0.47244094488188981" bottom="0.47244094488188981" header="0.35433070866141736" footer="0.31496062992125984"/>
  <pageSetup paperSize="9" scale="35" fitToHeight="5" orientation="landscape" horizontalDpi="300" verticalDpi="300" r:id="rId1"/>
  <rowBreaks count="3" manualBreakCount="3">
    <brk id="51" max="11" man="1"/>
    <brk id="88" max="11" man="1"/>
    <brk id="127"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view="pageBreakPreview" zoomScale="60" zoomScaleNormal="70" workbookViewId="0">
      <pane ySplit="2280" topLeftCell="A76" activePane="bottomLeft"/>
      <selection activeCell="Q1" sqref="Q1:Q65536"/>
      <selection pane="bottomLeft" activeCell="A104" sqref="A104:IV113"/>
    </sheetView>
  </sheetViews>
  <sheetFormatPr defaultRowHeight="14.4" x14ac:dyDescent="0.3"/>
  <cols>
    <col min="1" max="1" width="15.5546875" style="575" customWidth="1"/>
    <col min="2" max="2" width="84" style="575" customWidth="1"/>
    <col min="3" max="3" width="32.33203125" style="576" customWidth="1"/>
    <col min="4" max="4" width="20.6640625" style="576" customWidth="1"/>
    <col min="5" max="5" width="20.44140625" style="576" customWidth="1"/>
    <col min="6" max="6" width="18.44140625" style="575" customWidth="1"/>
    <col min="7" max="7" width="18.5546875" style="575" customWidth="1"/>
    <col min="8" max="8" width="23.109375" style="575" customWidth="1"/>
    <col min="9" max="10" width="9.109375" style="575"/>
    <col min="11" max="11" width="15.5546875" style="575" customWidth="1"/>
    <col min="12" max="12" width="23.6640625" style="575" customWidth="1"/>
    <col min="13" max="256" width="9.109375" style="575"/>
    <col min="257" max="257" width="15.5546875" style="575" customWidth="1"/>
    <col min="258" max="258" width="84" style="575" customWidth="1"/>
    <col min="259" max="259" width="32.33203125" style="575" customWidth="1"/>
    <col min="260" max="260" width="20.6640625" style="575" customWidth="1"/>
    <col min="261" max="261" width="20.44140625" style="575" customWidth="1"/>
    <col min="262" max="262" width="18.44140625" style="575" customWidth="1"/>
    <col min="263" max="263" width="18.5546875" style="575" customWidth="1"/>
    <col min="264" max="264" width="23.109375" style="575" customWidth="1"/>
    <col min="265" max="266" width="9.109375" style="575"/>
    <col min="267" max="267" width="15.5546875" style="575" customWidth="1"/>
    <col min="268" max="268" width="23.6640625" style="575" customWidth="1"/>
    <col min="269" max="512" width="9.109375" style="575"/>
    <col min="513" max="513" width="15.5546875" style="575" customWidth="1"/>
    <col min="514" max="514" width="84" style="575" customWidth="1"/>
    <col min="515" max="515" width="32.33203125" style="575" customWidth="1"/>
    <col min="516" max="516" width="20.6640625" style="575" customWidth="1"/>
    <col min="517" max="517" width="20.44140625" style="575" customWidth="1"/>
    <col min="518" max="518" width="18.44140625" style="575" customWidth="1"/>
    <col min="519" max="519" width="18.5546875" style="575" customWidth="1"/>
    <col min="520" max="520" width="23.109375" style="575" customWidth="1"/>
    <col min="521" max="522" width="9.109375" style="575"/>
    <col min="523" max="523" width="15.5546875" style="575" customWidth="1"/>
    <col min="524" max="524" width="23.6640625" style="575" customWidth="1"/>
    <col min="525" max="768" width="9.109375" style="575"/>
    <col min="769" max="769" width="15.5546875" style="575" customWidth="1"/>
    <col min="770" max="770" width="84" style="575" customWidth="1"/>
    <col min="771" max="771" width="32.33203125" style="575" customWidth="1"/>
    <col min="772" max="772" width="20.6640625" style="575" customWidth="1"/>
    <col min="773" max="773" width="20.44140625" style="575" customWidth="1"/>
    <col min="774" max="774" width="18.44140625" style="575" customWidth="1"/>
    <col min="775" max="775" width="18.5546875" style="575" customWidth="1"/>
    <col min="776" max="776" width="23.109375" style="575" customWidth="1"/>
    <col min="777" max="778" width="9.109375" style="575"/>
    <col min="779" max="779" width="15.5546875" style="575" customWidth="1"/>
    <col min="780" max="780" width="23.6640625" style="575" customWidth="1"/>
    <col min="781" max="1024" width="9.109375" style="575"/>
    <col min="1025" max="1025" width="15.5546875" style="575" customWidth="1"/>
    <col min="1026" max="1026" width="84" style="575" customWidth="1"/>
    <col min="1027" max="1027" width="32.33203125" style="575" customWidth="1"/>
    <col min="1028" max="1028" width="20.6640625" style="575" customWidth="1"/>
    <col min="1029" max="1029" width="20.44140625" style="575" customWidth="1"/>
    <col min="1030" max="1030" width="18.44140625" style="575" customWidth="1"/>
    <col min="1031" max="1031" width="18.5546875" style="575" customWidth="1"/>
    <col min="1032" max="1032" width="23.109375" style="575" customWidth="1"/>
    <col min="1033" max="1034" width="9.109375" style="575"/>
    <col min="1035" max="1035" width="15.5546875" style="575" customWidth="1"/>
    <col min="1036" max="1036" width="23.6640625" style="575" customWidth="1"/>
    <col min="1037" max="1280" width="9.109375" style="575"/>
    <col min="1281" max="1281" width="15.5546875" style="575" customWidth="1"/>
    <col min="1282" max="1282" width="84" style="575" customWidth="1"/>
    <col min="1283" max="1283" width="32.33203125" style="575" customWidth="1"/>
    <col min="1284" max="1284" width="20.6640625" style="575" customWidth="1"/>
    <col min="1285" max="1285" width="20.44140625" style="575" customWidth="1"/>
    <col min="1286" max="1286" width="18.44140625" style="575" customWidth="1"/>
    <col min="1287" max="1287" width="18.5546875" style="575" customWidth="1"/>
    <col min="1288" max="1288" width="23.109375" style="575" customWidth="1"/>
    <col min="1289" max="1290" width="9.109375" style="575"/>
    <col min="1291" max="1291" width="15.5546875" style="575" customWidth="1"/>
    <col min="1292" max="1292" width="23.6640625" style="575" customWidth="1"/>
    <col min="1293" max="1536" width="9.109375" style="575"/>
    <col min="1537" max="1537" width="15.5546875" style="575" customWidth="1"/>
    <col min="1538" max="1538" width="84" style="575" customWidth="1"/>
    <col min="1539" max="1539" width="32.33203125" style="575" customWidth="1"/>
    <col min="1540" max="1540" width="20.6640625" style="575" customWidth="1"/>
    <col min="1541" max="1541" width="20.44140625" style="575" customWidth="1"/>
    <col min="1542" max="1542" width="18.44140625" style="575" customWidth="1"/>
    <col min="1543" max="1543" width="18.5546875" style="575" customWidth="1"/>
    <col min="1544" max="1544" width="23.109375" style="575" customWidth="1"/>
    <col min="1545" max="1546" width="9.109375" style="575"/>
    <col min="1547" max="1547" width="15.5546875" style="575" customWidth="1"/>
    <col min="1548" max="1548" width="23.6640625" style="575" customWidth="1"/>
    <col min="1549" max="1792" width="9.109375" style="575"/>
    <col min="1793" max="1793" width="15.5546875" style="575" customWidth="1"/>
    <col min="1794" max="1794" width="84" style="575" customWidth="1"/>
    <col min="1795" max="1795" width="32.33203125" style="575" customWidth="1"/>
    <col min="1796" max="1796" width="20.6640625" style="575" customWidth="1"/>
    <col min="1797" max="1797" width="20.44140625" style="575" customWidth="1"/>
    <col min="1798" max="1798" width="18.44140625" style="575" customWidth="1"/>
    <col min="1799" max="1799" width="18.5546875" style="575" customWidth="1"/>
    <col min="1800" max="1800" width="23.109375" style="575" customWidth="1"/>
    <col min="1801" max="1802" width="9.109375" style="575"/>
    <col min="1803" max="1803" width="15.5546875" style="575" customWidth="1"/>
    <col min="1804" max="1804" width="23.6640625" style="575" customWidth="1"/>
    <col min="1805" max="2048" width="9.109375" style="575"/>
    <col min="2049" max="2049" width="15.5546875" style="575" customWidth="1"/>
    <col min="2050" max="2050" width="84" style="575" customWidth="1"/>
    <col min="2051" max="2051" width="32.33203125" style="575" customWidth="1"/>
    <col min="2052" max="2052" width="20.6640625" style="575" customWidth="1"/>
    <col min="2053" max="2053" width="20.44140625" style="575" customWidth="1"/>
    <col min="2054" max="2054" width="18.44140625" style="575" customWidth="1"/>
    <col min="2055" max="2055" width="18.5546875" style="575" customWidth="1"/>
    <col min="2056" max="2056" width="23.109375" style="575" customWidth="1"/>
    <col min="2057" max="2058" width="9.109375" style="575"/>
    <col min="2059" max="2059" width="15.5546875" style="575" customWidth="1"/>
    <col min="2060" max="2060" width="23.6640625" style="575" customWidth="1"/>
    <col min="2061" max="2304" width="9.109375" style="575"/>
    <col min="2305" max="2305" width="15.5546875" style="575" customWidth="1"/>
    <col min="2306" max="2306" width="84" style="575" customWidth="1"/>
    <col min="2307" max="2307" width="32.33203125" style="575" customWidth="1"/>
    <col min="2308" max="2308" width="20.6640625" style="575" customWidth="1"/>
    <col min="2309" max="2309" width="20.44140625" style="575" customWidth="1"/>
    <col min="2310" max="2310" width="18.44140625" style="575" customWidth="1"/>
    <col min="2311" max="2311" width="18.5546875" style="575" customWidth="1"/>
    <col min="2312" max="2312" width="23.109375" style="575" customWidth="1"/>
    <col min="2313" max="2314" width="9.109375" style="575"/>
    <col min="2315" max="2315" width="15.5546875" style="575" customWidth="1"/>
    <col min="2316" max="2316" width="23.6640625" style="575" customWidth="1"/>
    <col min="2317" max="2560" width="9.109375" style="575"/>
    <col min="2561" max="2561" width="15.5546875" style="575" customWidth="1"/>
    <col min="2562" max="2562" width="84" style="575" customWidth="1"/>
    <col min="2563" max="2563" width="32.33203125" style="575" customWidth="1"/>
    <col min="2564" max="2564" width="20.6640625" style="575" customWidth="1"/>
    <col min="2565" max="2565" width="20.44140625" style="575" customWidth="1"/>
    <col min="2566" max="2566" width="18.44140625" style="575" customWidth="1"/>
    <col min="2567" max="2567" width="18.5546875" style="575" customWidth="1"/>
    <col min="2568" max="2568" width="23.109375" style="575" customWidth="1"/>
    <col min="2569" max="2570" width="9.109375" style="575"/>
    <col min="2571" max="2571" width="15.5546875" style="575" customWidth="1"/>
    <col min="2572" max="2572" width="23.6640625" style="575" customWidth="1"/>
    <col min="2573" max="2816" width="9.109375" style="575"/>
    <col min="2817" max="2817" width="15.5546875" style="575" customWidth="1"/>
    <col min="2818" max="2818" width="84" style="575" customWidth="1"/>
    <col min="2819" max="2819" width="32.33203125" style="575" customWidth="1"/>
    <col min="2820" max="2820" width="20.6640625" style="575" customWidth="1"/>
    <col min="2821" max="2821" width="20.44140625" style="575" customWidth="1"/>
    <col min="2822" max="2822" width="18.44140625" style="575" customWidth="1"/>
    <col min="2823" max="2823" width="18.5546875" style="575" customWidth="1"/>
    <col min="2824" max="2824" width="23.109375" style="575" customWidth="1"/>
    <col min="2825" max="2826" width="9.109375" style="575"/>
    <col min="2827" max="2827" width="15.5546875" style="575" customWidth="1"/>
    <col min="2828" max="2828" width="23.6640625" style="575" customWidth="1"/>
    <col min="2829" max="3072" width="9.109375" style="575"/>
    <col min="3073" max="3073" width="15.5546875" style="575" customWidth="1"/>
    <col min="3074" max="3074" width="84" style="575" customWidth="1"/>
    <col min="3075" max="3075" width="32.33203125" style="575" customWidth="1"/>
    <col min="3076" max="3076" width="20.6640625" style="575" customWidth="1"/>
    <col min="3077" max="3077" width="20.44140625" style="575" customWidth="1"/>
    <col min="3078" max="3078" width="18.44140625" style="575" customWidth="1"/>
    <col min="3079" max="3079" width="18.5546875" style="575" customWidth="1"/>
    <col min="3080" max="3080" width="23.109375" style="575" customWidth="1"/>
    <col min="3081" max="3082" width="9.109375" style="575"/>
    <col min="3083" max="3083" width="15.5546875" style="575" customWidth="1"/>
    <col min="3084" max="3084" width="23.6640625" style="575" customWidth="1"/>
    <col min="3085" max="3328" width="9.109375" style="575"/>
    <col min="3329" max="3329" width="15.5546875" style="575" customWidth="1"/>
    <col min="3330" max="3330" width="84" style="575" customWidth="1"/>
    <col min="3331" max="3331" width="32.33203125" style="575" customWidth="1"/>
    <col min="3332" max="3332" width="20.6640625" style="575" customWidth="1"/>
    <col min="3333" max="3333" width="20.44140625" style="575" customWidth="1"/>
    <col min="3334" max="3334" width="18.44140625" style="575" customWidth="1"/>
    <col min="3335" max="3335" width="18.5546875" style="575" customWidth="1"/>
    <col min="3336" max="3336" width="23.109375" style="575" customWidth="1"/>
    <col min="3337" max="3338" width="9.109375" style="575"/>
    <col min="3339" max="3339" width="15.5546875" style="575" customWidth="1"/>
    <col min="3340" max="3340" width="23.6640625" style="575" customWidth="1"/>
    <col min="3341" max="3584" width="9.109375" style="575"/>
    <col min="3585" max="3585" width="15.5546875" style="575" customWidth="1"/>
    <col min="3586" max="3586" width="84" style="575" customWidth="1"/>
    <col min="3587" max="3587" width="32.33203125" style="575" customWidth="1"/>
    <col min="3588" max="3588" width="20.6640625" style="575" customWidth="1"/>
    <col min="3589" max="3589" width="20.44140625" style="575" customWidth="1"/>
    <col min="3590" max="3590" width="18.44140625" style="575" customWidth="1"/>
    <col min="3591" max="3591" width="18.5546875" style="575" customWidth="1"/>
    <col min="3592" max="3592" width="23.109375" style="575" customWidth="1"/>
    <col min="3593" max="3594" width="9.109375" style="575"/>
    <col min="3595" max="3595" width="15.5546875" style="575" customWidth="1"/>
    <col min="3596" max="3596" width="23.6640625" style="575" customWidth="1"/>
    <col min="3597" max="3840" width="9.109375" style="575"/>
    <col min="3841" max="3841" width="15.5546875" style="575" customWidth="1"/>
    <col min="3842" max="3842" width="84" style="575" customWidth="1"/>
    <col min="3843" max="3843" width="32.33203125" style="575" customWidth="1"/>
    <col min="3844" max="3844" width="20.6640625" style="575" customWidth="1"/>
    <col min="3845" max="3845" width="20.44140625" style="575" customWidth="1"/>
    <col min="3846" max="3846" width="18.44140625" style="575" customWidth="1"/>
    <col min="3847" max="3847" width="18.5546875" style="575" customWidth="1"/>
    <col min="3848" max="3848" width="23.109375" style="575" customWidth="1"/>
    <col min="3849" max="3850" width="9.109375" style="575"/>
    <col min="3851" max="3851" width="15.5546875" style="575" customWidth="1"/>
    <col min="3852" max="3852" width="23.6640625" style="575" customWidth="1"/>
    <col min="3853" max="4096" width="9.109375" style="575"/>
    <col min="4097" max="4097" width="15.5546875" style="575" customWidth="1"/>
    <col min="4098" max="4098" width="84" style="575" customWidth="1"/>
    <col min="4099" max="4099" width="32.33203125" style="575" customWidth="1"/>
    <col min="4100" max="4100" width="20.6640625" style="575" customWidth="1"/>
    <col min="4101" max="4101" width="20.44140625" style="575" customWidth="1"/>
    <col min="4102" max="4102" width="18.44140625" style="575" customWidth="1"/>
    <col min="4103" max="4103" width="18.5546875" style="575" customWidth="1"/>
    <col min="4104" max="4104" width="23.109375" style="575" customWidth="1"/>
    <col min="4105" max="4106" width="9.109375" style="575"/>
    <col min="4107" max="4107" width="15.5546875" style="575" customWidth="1"/>
    <col min="4108" max="4108" width="23.6640625" style="575" customWidth="1"/>
    <col min="4109" max="4352" width="9.109375" style="575"/>
    <col min="4353" max="4353" width="15.5546875" style="575" customWidth="1"/>
    <col min="4354" max="4354" width="84" style="575" customWidth="1"/>
    <col min="4355" max="4355" width="32.33203125" style="575" customWidth="1"/>
    <col min="4356" max="4356" width="20.6640625" style="575" customWidth="1"/>
    <col min="4357" max="4357" width="20.44140625" style="575" customWidth="1"/>
    <col min="4358" max="4358" width="18.44140625" style="575" customWidth="1"/>
    <col min="4359" max="4359" width="18.5546875" style="575" customWidth="1"/>
    <col min="4360" max="4360" width="23.109375" style="575" customWidth="1"/>
    <col min="4361" max="4362" width="9.109375" style="575"/>
    <col min="4363" max="4363" width="15.5546875" style="575" customWidth="1"/>
    <col min="4364" max="4364" width="23.6640625" style="575" customWidth="1"/>
    <col min="4365" max="4608" width="9.109375" style="575"/>
    <col min="4609" max="4609" width="15.5546875" style="575" customWidth="1"/>
    <col min="4610" max="4610" width="84" style="575" customWidth="1"/>
    <col min="4611" max="4611" width="32.33203125" style="575" customWidth="1"/>
    <col min="4612" max="4612" width="20.6640625" style="575" customWidth="1"/>
    <col min="4613" max="4613" width="20.44140625" style="575" customWidth="1"/>
    <col min="4614" max="4614" width="18.44140625" style="575" customWidth="1"/>
    <col min="4615" max="4615" width="18.5546875" style="575" customWidth="1"/>
    <col min="4616" max="4616" width="23.109375" style="575" customWidth="1"/>
    <col min="4617" max="4618" width="9.109375" style="575"/>
    <col min="4619" max="4619" width="15.5546875" style="575" customWidth="1"/>
    <col min="4620" max="4620" width="23.6640625" style="575" customWidth="1"/>
    <col min="4621" max="4864" width="9.109375" style="575"/>
    <col min="4865" max="4865" width="15.5546875" style="575" customWidth="1"/>
    <col min="4866" max="4866" width="84" style="575" customWidth="1"/>
    <col min="4867" max="4867" width="32.33203125" style="575" customWidth="1"/>
    <col min="4868" max="4868" width="20.6640625" style="575" customWidth="1"/>
    <col min="4869" max="4869" width="20.44140625" style="575" customWidth="1"/>
    <col min="4870" max="4870" width="18.44140625" style="575" customWidth="1"/>
    <col min="4871" max="4871" width="18.5546875" style="575" customWidth="1"/>
    <col min="4872" max="4872" width="23.109375" style="575" customWidth="1"/>
    <col min="4873" max="4874" width="9.109375" style="575"/>
    <col min="4875" max="4875" width="15.5546875" style="575" customWidth="1"/>
    <col min="4876" max="4876" width="23.6640625" style="575" customWidth="1"/>
    <col min="4877" max="5120" width="9.109375" style="575"/>
    <col min="5121" max="5121" width="15.5546875" style="575" customWidth="1"/>
    <col min="5122" max="5122" width="84" style="575" customWidth="1"/>
    <col min="5123" max="5123" width="32.33203125" style="575" customWidth="1"/>
    <col min="5124" max="5124" width="20.6640625" style="575" customWidth="1"/>
    <col min="5125" max="5125" width="20.44140625" style="575" customWidth="1"/>
    <col min="5126" max="5126" width="18.44140625" style="575" customWidth="1"/>
    <col min="5127" max="5127" width="18.5546875" style="575" customWidth="1"/>
    <col min="5128" max="5128" width="23.109375" style="575" customWidth="1"/>
    <col min="5129" max="5130" width="9.109375" style="575"/>
    <col min="5131" max="5131" width="15.5546875" style="575" customWidth="1"/>
    <col min="5132" max="5132" width="23.6640625" style="575" customWidth="1"/>
    <col min="5133" max="5376" width="9.109375" style="575"/>
    <col min="5377" max="5377" width="15.5546875" style="575" customWidth="1"/>
    <col min="5378" max="5378" width="84" style="575" customWidth="1"/>
    <col min="5379" max="5379" width="32.33203125" style="575" customWidth="1"/>
    <col min="5380" max="5380" width="20.6640625" style="575" customWidth="1"/>
    <col min="5381" max="5381" width="20.44140625" style="575" customWidth="1"/>
    <col min="5382" max="5382" width="18.44140625" style="575" customWidth="1"/>
    <col min="5383" max="5383" width="18.5546875" style="575" customWidth="1"/>
    <col min="5384" max="5384" width="23.109375" style="575" customWidth="1"/>
    <col min="5385" max="5386" width="9.109375" style="575"/>
    <col min="5387" max="5387" width="15.5546875" style="575" customWidth="1"/>
    <col min="5388" max="5388" width="23.6640625" style="575" customWidth="1"/>
    <col min="5389" max="5632" width="9.109375" style="575"/>
    <col min="5633" max="5633" width="15.5546875" style="575" customWidth="1"/>
    <col min="5634" max="5634" width="84" style="575" customWidth="1"/>
    <col min="5635" max="5635" width="32.33203125" style="575" customWidth="1"/>
    <col min="5636" max="5636" width="20.6640625" style="575" customWidth="1"/>
    <col min="5637" max="5637" width="20.44140625" style="575" customWidth="1"/>
    <col min="5638" max="5638" width="18.44140625" style="575" customWidth="1"/>
    <col min="5639" max="5639" width="18.5546875" style="575" customWidth="1"/>
    <col min="5640" max="5640" width="23.109375" style="575" customWidth="1"/>
    <col min="5641" max="5642" width="9.109375" style="575"/>
    <col min="5643" max="5643" width="15.5546875" style="575" customWidth="1"/>
    <col min="5644" max="5644" width="23.6640625" style="575" customWidth="1"/>
    <col min="5645" max="5888" width="9.109375" style="575"/>
    <col min="5889" max="5889" width="15.5546875" style="575" customWidth="1"/>
    <col min="5890" max="5890" width="84" style="575" customWidth="1"/>
    <col min="5891" max="5891" width="32.33203125" style="575" customWidth="1"/>
    <col min="5892" max="5892" width="20.6640625" style="575" customWidth="1"/>
    <col min="5893" max="5893" width="20.44140625" style="575" customWidth="1"/>
    <col min="5894" max="5894" width="18.44140625" style="575" customWidth="1"/>
    <col min="5895" max="5895" width="18.5546875" style="575" customWidth="1"/>
    <col min="5896" max="5896" width="23.109375" style="575" customWidth="1"/>
    <col min="5897" max="5898" width="9.109375" style="575"/>
    <col min="5899" max="5899" width="15.5546875" style="575" customWidth="1"/>
    <col min="5900" max="5900" width="23.6640625" style="575" customWidth="1"/>
    <col min="5901" max="6144" width="9.109375" style="575"/>
    <col min="6145" max="6145" width="15.5546875" style="575" customWidth="1"/>
    <col min="6146" max="6146" width="84" style="575" customWidth="1"/>
    <col min="6147" max="6147" width="32.33203125" style="575" customWidth="1"/>
    <col min="6148" max="6148" width="20.6640625" style="575" customWidth="1"/>
    <col min="6149" max="6149" width="20.44140625" style="575" customWidth="1"/>
    <col min="6150" max="6150" width="18.44140625" style="575" customWidth="1"/>
    <col min="6151" max="6151" width="18.5546875" style="575" customWidth="1"/>
    <col min="6152" max="6152" width="23.109375" style="575" customWidth="1"/>
    <col min="6153" max="6154" width="9.109375" style="575"/>
    <col min="6155" max="6155" width="15.5546875" style="575" customWidth="1"/>
    <col min="6156" max="6156" width="23.6640625" style="575" customWidth="1"/>
    <col min="6157" max="6400" width="9.109375" style="575"/>
    <col min="6401" max="6401" width="15.5546875" style="575" customWidth="1"/>
    <col min="6402" max="6402" width="84" style="575" customWidth="1"/>
    <col min="6403" max="6403" width="32.33203125" style="575" customWidth="1"/>
    <col min="6404" max="6404" width="20.6640625" style="575" customWidth="1"/>
    <col min="6405" max="6405" width="20.44140625" style="575" customWidth="1"/>
    <col min="6406" max="6406" width="18.44140625" style="575" customWidth="1"/>
    <col min="6407" max="6407" width="18.5546875" style="575" customWidth="1"/>
    <col min="6408" max="6408" width="23.109375" style="575" customWidth="1"/>
    <col min="6409" max="6410" width="9.109375" style="575"/>
    <col min="6411" max="6411" width="15.5546875" style="575" customWidth="1"/>
    <col min="6412" max="6412" width="23.6640625" style="575" customWidth="1"/>
    <col min="6413" max="6656" width="9.109375" style="575"/>
    <col min="6657" max="6657" width="15.5546875" style="575" customWidth="1"/>
    <col min="6658" max="6658" width="84" style="575" customWidth="1"/>
    <col min="6659" max="6659" width="32.33203125" style="575" customWidth="1"/>
    <col min="6660" max="6660" width="20.6640625" style="575" customWidth="1"/>
    <col min="6661" max="6661" width="20.44140625" style="575" customWidth="1"/>
    <col min="6662" max="6662" width="18.44140625" style="575" customWidth="1"/>
    <col min="6663" max="6663" width="18.5546875" style="575" customWidth="1"/>
    <col min="6664" max="6664" width="23.109375" style="575" customWidth="1"/>
    <col min="6665" max="6666" width="9.109375" style="575"/>
    <col min="6667" max="6667" width="15.5546875" style="575" customWidth="1"/>
    <col min="6668" max="6668" width="23.6640625" style="575" customWidth="1"/>
    <col min="6669" max="6912" width="9.109375" style="575"/>
    <col min="6913" max="6913" width="15.5546875" style="575" customWidth="1"/>
    <col min="6914" max="6914" width="84" style="575" customWidth="1"/>
    <col min="6915" max="6915" width="32.33203125" style="575" customWidth="1"/>
    <col min="6916" max="6916" width="20.6640625" style="575" customWidth="1"/>
    <col min="6917" max="6917" width="20.44140625" style="575" customWidth="1"/>
    <col min="6918" max="6918" width="18.44140625" style="575" customWidth="1"/>
    <col min="6919" max="6919" width="18.5546875" style="575" customWidth="1"/>
    <col min="6920" max="6920" width="23.109375" style="575" customWidth="1"/>
    <col min="6921" max="6922" width="9.109375" style="575"/>
    <col min="6923" max="6923" width="15.5546875" style="575" customWidth="1"/>
    <col min="6924" max="6924" width="23.6640625" style="575" customWidth="1"/>
    <col min="6925" max="7168" width="9.109375" style="575"/>
    <col min="7169" max="7169" width="15.5546875" style="575" customWidth="1"/>
    <col min="7170" max="7170" width="84" style="575" customWidth="1"/>
    <col min="7171" max="7171" width="32.33203125" style="575" customWidth="1"/>
    <col min="7172" max="7172" width="20.6640625" style="575" customWidth="1"/>
    <col min="7173" max="7173" width="20.44140625" style="575" customWidth="1"/>
    <col min="7174" max="7174" width="18.44140625" style="575" customWidth="1"/>
    <col min="7175" max="7175" width="18.5546875" style="575" customWidth="1"/>
    <col min="7176" max="7176" width="23.109375" style="575" customWidth="1"/>
    <col min="7177" max="7178" width="9.109375" style="575"/>
    <col min="7179" max="7179" width="15.5546875" style="575" customWidth="1"/>
    <col min="7180" max="7180" width="23.6640625" style="575" customWidth="1"/>
    <col min="7181" max="7424" width="9.109375" style="575"/>
    <col min="7425" max="7425" width="15.5546875" style="575" customWidth="1"/>
    <col min="7426" max="7426" width="84" style="575" customWidth="1"/>
    <col min="7427" max="7427" width="32.33203125" style="575" customWidth="1"/>
    <col min="7428" max="7428" width="20.6640625" style="575" customWidth="1"/>
    <col min="7429" max="7429" width="20.44140625" style="575" customWidth="1"/>
    <col min="7430" max="7430" width="18.44140625" style="575" customWidth="1"/>
    <col min="7431" max="7431" width="18.5546875" style="575" customWidth="1"/>
    <col min="7432" max="7432" width="23.109375" style="575" customWidth="1"/>
    <col min="7433" max="7434" width="9.109375" style="575"/>
    <col min="7435" max="7435" width="15.5546875" style="575" customWidth="1"/>
    <col min="7436" max="7436" width="23.6640625" style="575" customWidth="1"/>
    <col min="7437" max="7680" width="9.109375" style="575"/>
    <col min="7681" max="7681" width="15.5546875" style="575" customWidth="1"/>
    <col min="7682" max="7682" width="84" style="575" customWidth="1"/>
    <col min="7683" max="7683" width="32.33203125" style="575" customWidth="1"/>
    <col min="7684" max="7684" width="20.6640625" style="575" customWidth="1"/>
    <col min="7685" max="7685" width="20.44140625" style="575" customWidth="1"/>
    <col min="7686" max="7686" width="18.44140625" style="575" customWidth="1"/>
    <col min="7687" max="7687" width="18.5546875" style="575" customWidth="1"/>
    <col min="7688" max="7688" width="23.109375" style="575" customWidth="1"/>
    <col min="7689" max="7690" width="9.109375" style="575"/>
    <col min="7691" max="7691" width="15.5546875" style="575" customWidth="1"/>
    <col min="7692" max="7692" width="23.6640625" style="575" customWidth="1"/>
    <col min="7693" max="7936" width="9.109375" style="575"/>
    <col min="7937" max="7937" width="15.5546875" style="575" customWidth="1"/>
    <col min="7938" max="7938" width="84" style="575" customWidth="1"/>
    <col min="7939" max="7939" width="32.33203125" style="575" customWidth="1"/>
    <col min="7940" max="7940" width="20.6640625" style="575" customWidth="1"/>
    <col min="7941" max="7941" width="20.44140625" style="575" customWidth="1"/>
    <col min="7942" max="7942" width="18.44140625" style="575" customWidth="1"/>
    <col min="7943" max="7943" width="18.5546875" style="575" customWidth="1"/>
    <col min="7944" max="7944" width="23.109375" style="575" customWidth="1"/>
    <col min="7945" max="7946" width="9.109375" style="575"/>
    <col min="7947" max="7947" width="15.5546875" style="575" customWidth="1"/>
    <col min="7948" max="7948" width="23.6640625" style="575" customWidth="1"/>
    <col min="7949" max="8192" width="9.109375" style="575"/>
    <col min="8193" max="8193" width="15.5546875" style="575" customWidth="1"/>
    <col min="8194" max="8194" width="84" style="575" customWidth="1"/>
    <col min="8195" max="8195" width="32.33203125" style="575" customWidth="1"/>
    <col min="8196" max="8196" width="20.6640625" style="575" customWidth="1"/>
    <col min="8197" max="8197" width="20.44140625" style="575" customWidth="1"/>
    <col min="8198" max="8198" width="18.44140625" style="575" customWidth="1"/>
    <col min="8199" max="8199" width="18.5546875" style="575" customWidth="1"/>
    <col min="8200" max="8200" width="23.109375" style="575" customWidth="1"/>
    <col min="8201" max="8202" width="9.109375" style="575"/>
    <col min="8203" max="8203" width="15.5546875" style="575" customWidth="1"/>
    <col min="8204" max="8204" width="23.6640625" style="575" customWidth="1"/>
    <col min="8205" max="8448" width="9.109375" style="575"/>
    <col min="8449" max="8449" width="15.5546875" style="575" customWidth="1"/>
    <col min="8450" max="8450" width="84" style="575" customWidth="1"/>
    <col min="8451" max="8451" width="32.33203125" style="575" customWidth="1"/>
    <col min="8452" max="8452" width="20.6640625" style="575" customWidth="1"/>
    <col min="8453" max="8453" width="20.44140625" style="575" customWidth="1"/>
    <col min="8454" max="8454" width="18.44140625" style="575" customWidth="1"/>
    <col min="8455" max="8455" width="18.5546875" style="575" customWidth="1"/>
    <col min="8456" max="8456" width="23.109375" style="575" customWidth="1"/>
    <col min="8457" max="8458" width="9.109375" style="575"/>
    <col min="8459" max="8459" width="15.5546875" style="575" customWidth="1"/>
    <col min="8460" max="8460" width="23.6640625" style="575" customWidth="1"/>
    <col min="8461" max="8704" width="9.109375" style="575"/>
    <col min="8705" max="8705" width="15.5546875" style="575" customWidth="1"/>
    <col min="8706" max="8706" width="84" style="575" customWidth="1"/>
    <col min="8707" max="8707" width="32.33203125" style="575" customWidth="1"/>
    <col min="8708" max="8708" width="20.6640625" style="575" customWidth="1"/>
    <col min="8709" max="8709" width="20.44140625" style="575" customWidth="1"/>
    <col min="8710" max="8710" width="18.44140625" style="575" customWidth="1"/>
    <col min="8711" max="8711" width="18.5546875" style="575" customWidth="1"/>
    <col min="8712" max="8712" width="23.109375" style="575" customWidth="1"/>
    <col min="8713" max="8714" width="9.109375" style="575"/>
    <col min="8715" max="8715" width="15.5546875" style="575" customWidth="1"/>
    <col min="8716" max="8716" width="23.6640625" style="575" customWidth="1"/>
    <col min="8717" max="8960" width="9.109375" style="575"/>
    <col min="8961" max="8961" width="15.5546875" style="575" customWidth="1"/>
    <col min="8962" max="8962" width="84" style="575" customWidth="1"/>
    <col min="8963" max="8963" width="32.33203125" style="575" customWidth="1"/>
    <col min="8964" max="8964" width="20.6640625" style="575" customWidth="1"/>
    <col min="8965" max="8965" width="20.44140625" style="575" customWidth="1"/>
    <col min="8966" max="8966" width="18.44140625" style="575" customWidth="1"/>
    <col min="8967" max="8967" width="18.5546875" style="575" customWidth="1"/>
    <col min="8968" max="8968" width="23.109375" style="575" customWidth="1"/>
    <col min="8969" max="8970" width="9.109375" style="575"/>
    <col min="8971" max="8971" width="15.5546875" style="575" customWidth="1"/>
    <col min="8972" max="8972" width="23.6640625" style="575" customWidth="1"/>
    <col min="8973" max="9216" width="9.109375" style="575"/>
    <col min="9217" max="9217" width="15.5546875" style="575" customWidth="1"/>
    <col min="9218" max="9218" width="84" style="575" customWidth="1"/>
    <col min="9219" max="9219" width="32.33203125" style="575" customWidth="1"/>
    <col min="9220" max="9220" width="20.6640625" style="575" customWidth="1"/>
    <col min="9221" max="9221" width="20.44140625" style="575" customWidth="1"/>
    <col min="9222" max="9222" width="18.44140625" style="575" customWidth="1"/>
    <col min="9223" max="9223" width="18.5546875" style="575" customWidth="1"/>
    <col min="9224" max="9224" width="23.109375" style="575" customWidth="1"/>
    <col min="9225" max="9226" width="9.109375" style="575"/>
    <col min="9227" max="9227" width="15.5546875" style="575" customWidth="1"/>
    <col min="9228" max="9228" width="23.6640625" style="575" customWidth="1"/>
    <col min="9229" max="9472" width="9.109375" style="575"/>
    <col min="9473" max="9473" width="15.5546875" style="575" customWidth="1"/>
    <col min="9474" max="9474" width="84" style="575" customWidth="1"/>
    <col min="9475" max="9475" width="32.33203125" style="575" customWidth="1"/>
    <col min="9476" max="9476" width="20.6640625" style="575" customWidth="1"/>
    <col min="9477" max="9477" width="20.44140625" style="575" customWidth="1"/>
    <col min="9478" max="9478" width="18.44140625" style="575" customWidth="1"/>
    <col min="9479" max="9479" width="18.5546875" style="575" customWidth="1"/>
    <col min="9480" max="9480" width="23.109375" style="575" customWidth="1"/>
    <col min="9481" max="9482" width="9.109375" style="575"/>
    <col min="9483" max="9483" width="15.5546875" style="575" customWidth="1"/>
    <col min="9484" max="9484" width="23.6640625" style="575" customWidth="1"/>
    <col min="9485" max="9728" width="9.109375" style="575"/>
    <col min="9729" max="9729" width="15.5546875" style="575" customWidth="1"/>
    <col min="9730" max="9730" width="84" style="575" customWidth="1"/>
    <col min="9731" max="9731" width="32.33203125" style="575" customWidth="1"/>
    <col min="9732" max="9732" width="20.6640625" style="575" customWidth="1"/>
    <col min="9733" max="9733" width="20.44140625" style="575" customWidth="1"/>
    <col min="9734" max="9734" width="18.44140625" style="575" customWidth="1"/>
    <col min="9735" max="9735" width="18.5546875" style="575" customWidth="1"/>
    <col min="9736" max="9736" width="23.109375" style="575" customWidth="1"/>
    <col min="9737" max="9738" width="9.109375" style="575"/>
    <col min="9739" max="9739" width="15.5546875" style="575" customWidth="1"/>
    <col min="9740" max="9740" width="23.6640625" style="575" customWidth="1"/>
    <col min="9741" max="9984" width="9.109375" style="575"/>
    <col min="9985" max="9985" width="15.5546875" style="575" customWidth="1"/>
    <col min="9986" max="9986" width="84" style="575" customWidth="1"/>
    <col min="9987" max="9987" width="32.33203125" style="575" customWidth="1"/>
    <col min="9988" max="9988" width="20.6640625" style="575" customWidth="1"/>
    <col min="9989" max="9989" width="20.44140625" style="575" customWidth="1"/>
    <col min="9990" max="9990" width="18.44140625" style="575" customWidth="1"/>
    <col min="9991" max="9991" width="18.5546875" style="575" customWidth="1"/>
    <col min="9992" max="9992" width="23.109375" style="575" customWidth="1"/>
    <col min="9993" max="9994" width="9.109375" style="575"/>
    <col min="9995" max="9995" width="15.5546875" style="575" customWidth="1"/>
    <col min="9996" max="9996" width="23.6640625" style="575" customWidth="1"/>
    <col min="9997" max="10240" width="9.109375" style="575"/>
    <col min="10241" max="10241" width="15.5546875" style="575" customWidth="1"/>
    <col min="10242" max="10242" width="84" style="575" customWidth="1"/>
    <col min="10243" max="10243" width="32.33203125" style="575" customWidth="1"/>
    <col min="10244" max="10244" width="20.6640625" style="575" customWidth="1"/>
    <col min="10245" max="10245" width="20.44140625" style="575" customWidth="1"/>
    <col min="10246" max="10246" width="18.44140625" style="575" customWidth="1"/>
    <col min="10247" max="10247" width="18.5546875" style="575" customWidth="1"/>
    <col min="10248" max="10248" width="23.109375" style="575" customWidth="1"/>
    <col min="10249" max="10250" width="9.109375" style="575"/>
    <col min="10251" max="10251" width="15.5546875" style="575" customWidth="1"/>
    <col min="10252" max="10252" width="23.6640625" style="575" customWidth="1"/>
    <col min="10253" max="10496" width="9.109375" style="575"/>
    <col min="10497" max="10497" width="15.5546875" style="575" customWidth="1"/>
    <col min="10498" max="10498" width="84" style="575" customWidth="1"/>
    <col min="10499" max="10499" width="32.33203125" style="575" customWidth="1"/>
    <col min="10500" max="10500" width="20.6640625" style="575" customWidth="1"/>
    <col min="10501" max="10501" width="20.44140625" style="575" customWidth="1"/>
    <col min="10502" max="10502" width="18.44140625" style="575" customWidth="1"/>
    <col min="10503" max="10503" width="18.5546875" style="575" customWidth="1"/>
    <col min="10504" max="10504" width="23.109375" style="575" customWidth="1"/>
    <col min="10505" max="10506" width="9.109375" style="575"/>
    <col min="10507" max="10507" width="15.5546875" style="575" customWidth="1"/>
    <col min="10508" max="10508" width="23.6640625" style="575" customWidth="1"/>
    <col min="10509" max="10752" width="9.109375" style="575"/>
    <col min="10753" max="10753" width="15.5546875" style="575" customWidth="1"/>
    <col min="10754" max="10754" width="84" style="575" customWidth="1"/>
    <col min="10755" max="10755" width="32.33203125" style="575" customWidth="1"/>
    <col min="10756" max="10756" width="20.6640625" style="575" customWidth="1"/>
    <col min="10757" max="10757" width="20.44140625" style="575" customWidth="1"/>
    <col min="10758" max="10758" width="18.44140625" style="575" customWidth="1"/>
    <col min="10759" max="10759" width="18.5546875" style="575" customWidth="1"/>
    <col min="10760" max="10760" width="23.109375" style="575" customWidth="1"/>
    <col min="10761" max="10762" width="9.109375" style="575"/>
    <col min="10763" max="10763" width="15.5546875" style="575" customWidth="1"/>
    <col min="10764" max="10764" width="23.6640625" style="575" customWidth="1"/>
    <col min="10765" max="11008" width="9.109375" style="575"/>
    <col min="11009" max="11009" width="15.5546875" style="575" customWidth="1"/>
    <col min="11010" max="11010" width="84" style="575" customWidth="1"/>
    <col min="11011" max="11011" width="32.33203125" style="575" customWidth="1"/>
    <col min="11012" max="11012" width="20.6640625" style="575" customWidth="1"/>
    <col min="11013" max="11013" width="20.44140625" style="575" customWidth="1"/>
    <col min="11014" max="11014" width="18.44140625" style="575" customWidth="1"/>
    <col min="11015" max="11015" width="18.5546875" style="575" customWidth="1"/>
    <col min="11016" max="11016" width="23.109375" style="575" customWidth="1"/>
    <col min="11017" max="11018" width="9.109375" style="575"/>
    <col min="11019" max="11019" width="15.5546875" style="575" customWidth="1"/>
    <col min="11020" max="11020" width="23.6640625" style="575" customWidth="1"/>
    <col min="11021" max="11264" width="9.109375" style="575"/>
    <col min="11265" max="11265" width="15.5546875" style="575" customWidth="1"/>
    <col min="11266" max="11266" width="84" style="575" customWidth="1"/>
    <col min="11267" max="11267" width="32.33203125" style="575" customWidth="1"/>
    <col min="11268" max="11268" width="20.6640625" style="575" customWidth="1"/>
    <col min="11269" max="11269" width="20.44140625" style="575" customWidth="1"/>
    <col min="11270" max="11270" width="18.44140625" style="575" customWidth="1"/>
    <col min="11271" max="11271" width="18.5546875" style="575" customWidth="1"/>
    <col min="11272" max="11272" width="23.109375" style="575" customWidth="1"/>
    <col min="11273" max="11274" width="9.109375" style="575"/>
    <col min="11275" max="11275" width="15.5546875" style="575" customWidth="1"/>
    <col min="11276" max="11276" width="23.6640625" style="575" customWidth="1"/>
    <col min="11277" max="11520" width="9.109375" style="575"/>
    <col min="11521" max="11521" width="15.5546875" style="575" customWidth="1"/>
    <col min="11522" max="11522" width="84" style="575" customWidth="1"/>
    <col min="11523" max="11523" width="32.33203125" style="575" customWidth="1"/>
    <col min="11524" max="11524" width="20.6640625" style="575" customWidth="1"/>
    <col min="11525" max="11525" width="20.44140625" style="575" customWidth="1"/>
    <col min="11526" max="11526" width="18.44140625" style="575" customWidth="1"/>
    <col min="11527" max="11527" width="18.5546875" style="575" customWidth="1"/>
    <col min="11528" max="11528" width="23.109375" style="575" customWidth="1"/>
    <col min="11529" max="11530" width="9.109375" style="575"/>
    <col min="11531" max="11531" width="15.5546875" style="575" customWidth="1"/>
    <col min="11532" max="11532" width="23.6640625" style="575" customWidth="1"/>
    <col min="11533" max="11776" width="9.109375" style="575"/>
    <col min="11777" max="11777" width="15.5546875" style="575" customWidth="1"/>
    <col min="11778" max="11778" width="84" style="575" customWidth="1"/>
    <col min="11779" max="11779" width="32.33203125" style="575" customWidth="1"/>
    <col min="11780" max="11780" width="20.6640625" style="575" customWidth="1"/>
    <col min="11781" max="11781" width="20.44140625" style="575" customWidth="1"/>
    <col min="11782" max="11782" width="18.44140625" style="575" customWidth="1"/>
    <col min="11783" max="11783" width="18.5546875" style="575" customWidth="1"/>
    <col min="11784" max="11784" width="23.109375" style="575" customWidth="1"/>
    <col min="11785" max="11786" width="9.109375" style="575"/>
    <col min="11787" max="11787" width="15.5546875" style="575" customWidth="1"/>
    <col min="11788" max="11788" width="23.6640625" style="575" customWidth="1"/>
    <col min="11789" max="12032" width="9.109375" style="575"/>
    <col min="12033" max="12033" width="15.5546875" style="575" customWidth="1"/>
    <col min="12034" max="12034" width="84" style="575" customWidth="1"/>
    <col min="12035" max="12035" width="32.33203125" style="575" customWidth="1"/>
    <col min="12036" max="12036" width="20.6640625" style="575" customWidth="1"/>
    <col min="12037" max="12037" width="20.44140625" style="575" customWidth="1"/>
    <col min="12038" max="12038" width="18.44140625" style="575" customWidth="1"/>
    <col min="12039" max="12039" width="18.5546875" style="575" customWidth="1"/>
    <col min="12040" max="12040" width="23.109375" style="575" customWidth="1"/>
    <col min="12041" max="12042" width="9.109375" style="575"/>
    <col min="12043" max="12043" width="15.5546875" style="575" customWidth="1"/>
    <col min="12044" max="12044" width="23.6640625" style="575" customWidth="1"/>
    <col min="12045" max="12288" width="9.109375" style="575"/>
    <col min="12289" max="12289" width="15.5546875" style="575" customWidth="1"/>
    <col min="12290" max="12290" width="84" style="575" customWidth="1"/>
    <col min="12291" max="12291" width="32.33203125" style="575" customWidth="1"/>
    <col min="12292" max="12292" width="20.6640625" style="575" customWidth="1"/>
    <col min="12293" max="12293" width="20.44140625" style="575" customWidth="1"/>
    <col min="12294" max="12294" width="18.44140625" style="575" customWidth="1"/>
    <col min="12295" max="12295" width="18.5546875" style="575" customWidth="1"/>
    <col min="12296" max="12296" width="23.109375" style="575" customWidth="1"/>
    <col min="12297" max="12298" width="9.109375" style="575"/>
    <col min="12299" max="12299" width="15.5546875" style="575" customWidth="1"/>
    <col min="12300" max="12300" width="23.6640625" style="575" customWidth="1"/>
    <col min="12301" max="12544" width="9.109375" style="575"/>
    <col min="12545" max="12545" width="15.5546875" style="575" customWidth="1"/>
    <col min="12546" max="12546" width="84" style="575" customWidth="1"/>
    <col min="12547" max="12547" width="32.33203125" style="575" customWidth="1"/>
    <col min="12548" max="12548" width="20.6640625" style="575" customWidth="1"/>
    <col min="12549" max="12549" width="20.44140625" style="575" customWidth="1"/>
    <col min="12550" max="12550" width="18.44140625" style="575" customWidth="1"/>
    <col min="12551" max="12551" width="18.5546875" style="575" customWidth="1"/>
    <col min="12552" max="12552" width="23.109375" style="575" customWidth="1"/>
    <col min="12553" max="12554" width="9.109375" style="575"/>
    <col min="12555" max="12555" width="15.5546875" style="575" customWidth="1"/>
    <col min="12556" max="12556" width="23.6640625" style="575" customWidth="1"/>
    <col min="12557" max="12800" width="9.109375" style="575"/>
    <col min="12801" max="12801" width="15.5546875" style="575" customWidth="1"/>
    <col min="12802" max="12802" width="84" style="575" customWidth="1"/>
    <col min="12803" max="12803" width="32.33203125" style="575" customWidth="1"/>
    <col min="12804" max="12804" width="20.6640625" style="575" customWidth="1"/>
    <col min="12805" max="12805" width="20.44140625" style="575" customWidth="1"/>
    <col min="12806" max="12806" width="18.44140625" style="575" customWidth="1"/>
    <col min="12807" max="12807" width="18.5546875" style="575" customWidth="1"/>
    <col min="12808" max="12808" width="23.109375" style="575" customWidth="1"/>
    <col min="12809" max="12810" width="9.109375" style="575"/>
    <col min="12811" max="12811" width="15.5546875" style="575" customWidth="1"/>
    <col min="12812" max="12812" width="23.6640625" style="575" customWidth="1"/>
    <col min="12813" max="13056" width="9.109375" style="575"/>
    <col min="13057" max="13057" width="15.5546875" style="575" customWidth="1"/>
    <col min="13058" max="13058" width="84" style="575" customWidth="1"/>
    <col min="13059" max="13059" width="32.33203125" style="575" customWidth="1"/>
    <col min="13060" max="13060" width="20.6640625" style="575" customWidth="1"/>
    <col min="13061" max="13061" width="20.44140625" style="575" customWidth="1"/>
    <col min="13062" max="13062" width="18.44140625" style="575" customWidth="1"/>
    <col min="13063" max="13063" width="18.5546875" style="575" customWidth="1"/>
    <col min="13064" max="13064" width="23.109375" style="575" customWidth="1"/>
    <col min="13065" max="13066" width="9.109375" style="575"/>
    <col min="13067" max="13067" width="15.5546875" style="575" customWidth="1"/>
    <col min="13068" max="13068" width="23.6640625" style="575" customWidth="1"/>
    <col min="13069" max="13312" width="9.109375" style="575"/>
    <col min="13313" max="13313" width="15.5546875" style="575" customWidth="1"/>
    <col min="13314" max="13314" width="84" style="575" customWidth="1"/>
    <col min="13315" max="13315" width="32.33203125" style="575" customWidth="1"/>
    <col min="13316" max="13316" width="20.6640625" style="575" customWidth="1"/>
    <col min="13317" max="13317" width="20.44140625" style="575" customWidth="1"/>
    <col min="13318" max="13318" width="18.44140625" style="575" customWidth="1"/>
    <col min="13319" max="13319" width="18.5546875" style="575" customWidth="1"/>
    <col min="13320" max="13320" width="23.109375" style="575" customWidth="1"/>
    <col min="13321" max="13322" width="9.109375" style="575"/>
    <col min="13323" max="13323" width="15.5546875" style="575" customWidth="1"/>
    <col min="13324" max="13324" width="23.6640625" style="575" customWidth="1"/>
    <col min="13325" max="13568" width="9.109375" style="575"/>
    <col min="13569" max="13569" width="15.5546875" style="575" customWidth="1"/>
    <col min="13570" max="13570" width="84" style="575" customWidth="1"/>
    <col min="13571" max="13571" width="32.33203125" style="575" customWidth="1"/>
    <col min="13572" max="13572" width="20.6640625" style="575" customWidth="1"/>
    <col min="13573" max="13573" width="20.44140625" style="575" customWidth="1"/>
    <col min="13574" max="13574" width="18.44140625" style="575" customWidth="1"/>
    <col min="13575" max="13575" width="18.5546875" style="575" customWidth="1"/>
    <col min="13576" max="13576" width="23.109375" style="575" customWidth="1"/>
    <col min="13577" max="13578" width="9.109375" style="575"/>
    <col min="13579" max="13579" width="15.5546875" style="575" customWidth="1"/>
    <col min="13580" max="13580" width="23.6640625" style="575" customWidth="1"/>
    <col min="13581" max="13824" width="9.109375" style="575"/>
    <col min="13825" max="13825" width="15.5546875" style="575" customWidth="1"/>
    <col min="13826" max="13826" width="84" style="575" customWidth="1"/>
    <col min="13827" max="13827" width="32.33203125" style="575" customWidth="1"/>
    <col min="13828" max="13828" width="20.6640625" style="575" customWidth="1"/>
    <col min="13829" max="13829" width="20.44140625" style="575" customWidth="1"/>
    <col min="13830" max="13830" width="18.44140625" style="575" customWidth="1"/>
    <col min="13831" max="13831" width="18.5546875" style="575" customWidth="1"/>
    <col min="13832" max="13832" width="23.109375" style="575" customWidth="1"/>
    <col min="13833" max="13834" width="9.109375" style="575"/>
    <col min="13835" max="13835" width="15.5546875" style="575" customWidth="1"/>
    <col min="13836" max="13836" width="23.6640625" style="575" customWidth="1"/>
    <col min="13837" max="14080" width="9.109375" style="575"/>
    <col min="14081" max="14081" width="15.5546875" style="575" customWidth="1"/>
    <col min="14082" max="14082" width="84" style="575" customWidth="1"/>
    <col min="14083" max="14083" width="32.33203125" style="575" customWidth="1"/>
    <col min="14084" max="14084" width="20.6640625" style="575" customWidth="1"/>
    <col min="14085" max="14085" width="20.44140625" style="575" customWidth="1"/>
    <col min="14086" max="14086" width="18.44140625" style="575" customWidth="1"/>
    <col min="14087" max="14087" width="18.5546875" style="575" customWidth="1"/>
    <col min="14088" max="14088" width="23.109375" style="575" customWidth="1"/>
    <col min="14089" max="14090" width="9.109375" style="575"/>
    <col min="14091" max="14091" width="15.5546875" style="575" customWidth="1"/>
    <col min="14092" max="14092" width="23.6640625" style="575" customWidth="1"/>
    <col min="14093" max="14336" width="9.109375" style="575"/>
    <col min="14337" max="14337" width="15.5546875" style="575" customWidth="1"/>
    <col min="14338" max="14338" width="84" style="575" customWidth="1"/>
    <col min="14339" max="14339" width="32.33203125" style="575" customWidth="1"/>
    <col min="14340" max="14340" width="20.6640625" style="575" customWidth="1"/>
    <col min="14341" max="14341" width="20.44140625" style="575" customWidth="1"/>
    <col min="14342" max="14342" width="18.44140625" style="575" customWidth="1"/>
    <col min="14343" max="14343" width="18.5546875" style="575" customWidth="1"/>
    <col min="14344" max="14344" width="23.109375" style="575" customWidth="1"/>
    <col min="14345" max="14346" width="9.109375" style="575"/>
    <col min="14347" max="14347" width="15.5546875" style="575" customWidth="1"/>
    <col min="14348" max="14348" width="23.6640625" style="575" customWidth="1"/>
    <col min="14349" max="14592" width="9.109375" style="575"/>
    <col min="14593" max="14593" width="15.5546875" style="575" customWidth="1"/>
    <col min="14594" max="14594" width="84" style="575" customWidth="1"/>
    <col min="14595" max="14595" width="32.33203125" style="575" customWidth="1"/>
    <col min="14596" max="14596" width="20.6640625" style="575" customWidth="1"/>
    <col min="14597" max="14597" width="20.44140625" style="575" customWidth="1"/>
    <col min="14598" max="14598" width="18.44140625" style="575" customWidth="1"/>
    <col min="14599" max="14599" width="18.5546875" style="575" customWidth="1"/>
    <col min="14600" max="14600" width="23.109375" style="575" customWidth="1"/>
    <col min="14601" max="14602" width="9.109375" style="575"/>
    <col min="14603" max="14603" width="15.5546875" style="575" customWidth="1"/>
    <col min="14604" max="14604" width="23.6640625" style="575" customWidth="1"/>
    <col min="14605" max="14848" width="9.109375" style="575"/>
    <col min="14849" max="14849" width="15.5546875" style="575" customWidth="1"/>
    <col min="14850" max="14850" width="84" style="575" customWidth="1"/>
    <col min="14851" max="14851" width="32.33203125" style="575" customWidth="1"/>
    <col min="14852" max="14852" width="20.6640625" style="575" customWidth="1"/>
    <col min="14853" max="14853" width="20.44140625" style="575" customWidth="1"/>
    <col min="14854" max="14854" width="18.44140625" style="575" customWidth="1"/>
    <col min="14855" max="14855" width="18.5546875" style="575" customWidth="1"/>
    <col min="14856" max="14856" width="23.109375" style="575" customWidth="1"/>
    <col min="14857" max="14858" width="9.109375" style="575"/>
    <col min="14859" max="14859" width="15.5546875" style="575" customWidth="1"/>
    <col min="14860" max="14860" width="23.6640625" style="575" customWidth="1"/>
    <col min="14861" max="15104" width="9.109375" style="575"/>
    <col min="15105" max="15105" width="15.5546875" style="575" customWidth="1"/>
    <col min="15106" max="15106" width="84" style="575" customWidth="1"/>
    <col min="15107" max="15107" width="32.33203125" style="575" customWidth="1"/>
    <col min="15108" max="15108" width="20.6640625" style="575" customWidth="1"/>
    <col min="15109" max="15109" width="20.44140625" style="575" customWidth="1"/>
    <col min="15110" max="15110" width="18.44140625" style="575" customWidth="1"/>
    <col min="15111" max="15111" width="18.5546875" style="575" customWidth="1"/>
    <col min="15112" max="15112" width="23.109375" style="575" customWidth="1"/>
    <col min="15113" max="15114" width="9.109375" style="575"/>
    <col min="15115" max="15115" width="15.5546875" style="575" customWidth="1"/>
    <col min="15116" max="15116" width="23.6640625" style="575" customWidth="1"/>
    <col min="15117" max="15360" width="9.109375" style="575"/>
    <col min="15361" max="15361" width="15.5546875" style="575" customWidth="1"/>
    <col min="15362" max="15362" width="84" style="575" customWidth="1"/>
    <col min="15363" max="15363" width="32.33203125" style="575" customWidth="1"/>
    <col min="15364" max="15364" width="20.6640625" style="575" customWidth="1"/>
    <col min="15365" max="15365" width="20.44140625" style="575" customWidth="1"/>
    <col min="15366" max="15366" width="18.44140625" style="575" customWidth="1"/>
    <col min="15367" max="15367" width="18.5546875" style="575" customWidth="1"/>
    <col min="15368" max="15368" width="23.109375" style="575" customWidth="1"/>
    <col min="15369" max="15370" width="9.109375" style="575"/>
    <col min="15371" max="15371" width="15.5546875" style="575" customWidth="1"/>
    <col min="15372" max="15372" width="23.6640625" style="575" customWidth="1"/>
    <col min="15373" max="15616" width="9.109375" style="575"/>
    <col min="15617" max="15617" width="15.5546875" style="575" customWidth="1"/>
    <col min="15618" max="15618" width="84" style="575" customWidth="1"/>
    <col min="15619" max="15619" width="32.33203125" style="575" customWidth="1"/>
    <col min="15620" max="15620" width="20.6640625" style="575" customWidth="1"/>
    <col min="15621" max="15621" width="20.44140625" style="575" customWidth="1"/>
    <col min="15622" max="15622" width="18.44140625" style="575" customWidth="1"/>
    <col min="15623" max="15623" width="18.5546875" style="575" customWidth="1"/>
    <col min="15624" max="15624" width="23.109375" style="575" customWidth="1"/>
    <col min="15625" max="15626" width="9.109375" style="575"/>
    <col min="15627" max="15627" width="15.5546875" style="575" customWidth="1"/>
    <col min="15628" max="15628" width="23.6640625" style="575" customWidth="1"/>
    <col min="15629" max="15872" width="9.109375" style="575"/>
    <col min="15873" max="15873" width="15.5546875" style="575" customWidth="1"/>
    <col min="15874" max="15874" width="84" style="575" customWidth="1"/>
    <col min="15875" max="15875" width="32.33203125" style="575" customWidth="1"/>
    <col min="15876" max="15876" width="20.6640625" style="575" customWidth="1"/>
    <col min="15877" max="15877" width="20.44140625" style="575" customWidth="1"/>
    <col min="15878" max="15878" width="18.44140625" style="575" customWidth="1"/>
    <col min="15879" max="15879" width="18.5546875" style="575" customWidth="1"/>
    <col min="15880" max="15880" width="23.109375" style="575" customWidth="1"/>
    <col min="15881" max="15882" width="9.109375" style="575"/>
    <col min="15883" max="15883" width="15.5546875" style="575" customWidth="1"/>
    <col min="15884" max="15884" width="23.6640625" style="575" customWidth="1"/>
    <col min="15885" max="16128" width="9.109375" style="575"/>
    <col min="16129" max="16129" width="15.5546875" style="575" customWidth="1"/>
    <col min="16130" max="16130" width="84" style="575" customWidth="1"/>
    <col min="16131" max="16131" width="32.33203125" style="575" customWidth="1"/>
    <col min="16132" max="16132" width="20.6640625" style="575" customWidth="1"/>
    <col min="16133" max="16133" width="20.44140625" style="575" customWidth="1"/>
    <col min="16134" max="16134" width="18.44140625" style="575" customWidth="1"/>
    <col min="16135" max="16135" width="18.5546875" style="575" customWidth="1"/>
    <col min="16136" max="16136" width="23.109375" style="575" customWidth="1"/>
    <col min="16137" max="16138" width="9.109375" style="575"/>
    <col min="16139" max="16139" width="15.5546875" style="575" customWidth="1"/>
    <col min="16140" max="16140" width="23.6640625" style="575" customWidth="1"/>
    <col min="16141" max="16384" width="9.109375" style="575"/>
  </cols>
  <sheetData>
    <row r="1" spans="1:11" ht="8.25" customHeight="1" x14ac:dyDescent="0.3">
      <c r="A1" s="574"/>
    </row>
    <row r="2" spans="1:11" ht="21" x14ac:dyDescent="0.4">
      <c r="A2" s="1011" t="s">
        <v>702</v>
      </c>
      <c r="B2" s="1011"/>
      <c r="C2" s="1011"/>
      <c r="D2" s="1011"/>
      <c r="E2" s="1011"/>
      <c r="F2" s="1011"/>
      <c r="G2" s="1011"/>
      <c r="H2" s="1011"/>
      <c r="K2" s="574"/>
    </row>
    <row r="3" spans="1:11" ht="32.25" customHeight="1" x14ac:dyDescent="0.3">
      <c r="A3" s="1004" t="s">
        <v>703</v>
      </c>
      <c r="B3" s="1004"/>
      <c r="C3" s="1004"/>
      <c r="D3" s="1004"/>
      <c r="E3" s="1004"/>
      <c r="F3" s="1004"/>
      <c r="G3" s="1004"/>
      <c r="H3" s="1004"/>
      <c r="I3" s="577"/>
      <c r="J3" s="577"/>
      <c r="K3" s="577"/>
    </row>
    <row r="4" spans="1:11" ht="15" thickBot="1" x14ac:dyDescent="0.35"/>
    <row r="5" spans="1:11" s="578" customFormat="1" ht="54" customHeight="1" thickTop="1" x14ac:dyDescent="0.35">
      <c r="A5" s="1012" t="s">
        <v>704</v>
      </c>
      <c r="B5" s="1014" t="s">
        <v>2</v>
      </c>
      <c r="C5" s="1014" t="s">
        <v>705</v>
      </c>
      <c r="D5" s="1014" t="s">
        <v>706</v>
      </c>
      <c r="E5" s="1014" t="s">
        <v>707</v>
      </c>
      <c r="F5" s="1014" t="s">
        <v>708</v>
      </c>
      <c r="G5" s="1017" t="s">
        <v>709</v>
      </c>
      <c r="H5" s="1019" t="s">
        <v>710</v>
      </c>
    </row>
    <row r="6" spans="1:11" s="578" customFormat="1" ht="45" customHeight="1" thickBot="1" x14ac:dyDescent="0.4">
      <c r="A6" s="1013"/>
      <c r="B6" s="1015"/>
      <c r="C6" s="1016"/>
      <c r="D6" s="1016"/>
      <c r="E6" s="1016"/>
      <c r="F6" s="1016"/>
      <c r="G6" s="1018"/>
      <c r="H6" s="1020"/>
    </row>
    <row r="7" spans="1:11" s="584" customFormat="1" ht="18.600000000000001" thickTop="1" x14ac:dyDescent="0.35">
      <c r="A7" s="579"/>
      <c r="B7" s="580"/>
      <c r="C7" s="581"/>
      <c r="D7" s="581"/>
      <c r="E7" s="581"/>
      <c r="F7" s="580"/>
      <c r="G7" s="582"/>
      <c r="H7" s="583"/>
    </row>
    <row r="8" spans="1:11" s="584" customFormat="1" ht="15" customHeight="1" x14ac:dyDescent="0.35">
      <c r="A8" s="585"/>
      <c r="B8" s="586" t="s">
        <v>711</v>
      </c>
      <c r="C8" s="587"/>
      <c r="D8" s="587"/>
      <c r="E8" s="587"/>
      <c r="F8" s="588"/>
      <c r="G8" s="589"/>
      <c r="H8" s="590"/>
    </row>
    <row r="9" spans="1:11" s="584" customFormat="1" ht="18" x14ac:dyDescent="0.35">
      <c r="A9" s="591"/>
      <c r="B9" s="592"/>
      <c r="C9" s="593"/>
      <c r="D9" s="593"/>
      <c r="E9" s="593"/>
      <c r="F9" s="588"/>
      <c r="G9" s="589"/>
      <c r="H9" s="594"/>
    </row>
    <row r="10" spans="1:11" s="584" customFormat="1" ht="18" x14ac:dyDescent="0.35">
      <c r="A10" s="595" t="s">
        <v>712</v>
      </c>
      <c r="B10" s="592" t="s">
        <v>713</v>
      </c>
      <c r="C10" s="593">
        <v>0</v>
      </c>
      <c r="D10" s="593">
        <v>0</v>
      </c>
      <c r="E10" s="593">
        <f>+C10+D10</f>
        <v>0</v>
      </c>
      <c r="F10" s="593"/>
      <c r="G10" s="593"/>
      <c r="H10" s="596"/>
    </row>
    <row r="11" spans="1:11" s="584" customFormat="1" ht="18" x14ac:dyDescent="0.35">
      <c r="A11" s="595"/>
      <c r="B11" s="597" t="s">
        <v>714</v>
      </c>
      <c r="C11" s="593">
        <v>0</v>
      </c>
      <c r="D11" s="593">
        <v>0</v>
      </c>
      <c r="E11" s="593">
        <f>+C11+D11</f>
        <v>0</v>
      </c>
      <c r="F11" s="593"/>
      <c r="G11" s="593"/>
      <c r="H11" s="596"/>
    </row>
    <row r="12" spans="1:11" s="584" customFormat="1" ht="18" x14ac:dyDescent="0.35">
      <c r="A12" s="595"/>
      <c r="B12" s="598" t="s">
        <v>715</v>
      </c>
      <c r="C12" s="599">
        <f>+C10-C11</f>
        <v>0</v>
      </c>
      <c r="D12" s="599">
        <f>+D10-D11</f>
        <v>0</v>
      </c>
      <c r="E12" s="599">
        <f>+E10-E11</f>
        <v>0</v>
      </c>
      <c r="F12" s="599">
        <v>0</v>
      </c>
      <c r="G12" s="599">
        <v>0</v>
      </c>
      <c r="H12" s="600">
        <v>0</v>
      </c>
    </row>
    <row r="13" spans="1:11" s="584" customFormat="1" ht="18" x14ac:dyDescent="0.35">
      <c r="A13" s="579" t="s">
        <v>716</v>
      </c>
      <c r="B13" s="588"/>
      <c r="C13" s="601"/>
      <c r="D13" s="601"/>
      <c r="E13" s="601"/>
      <c r="F13" s="588"/>
      <c r="G13" s="588"/>
      <c r="H13" s="583"/>
    </row>
    <row r="14" spans="1:11" s="584" customFormat="1" ht="18" x14ac:dyDescent="0.35">
      <c r="A14" s="595" t="s">
        <v>717</v>
      </c>
      <c r="B14" s="602" t="s">
        <v>718</v>
      </c>
      <c r="C14" s="593">
        <v>0</v>
      </c>
      <c r="D14" s="593">
        <v>0</v>
      </c>
      <c r="E14" s="593">
        <f>+C14+D14</f>
        <v>0</v>
      </c>
      <c r="F14" s="593"/>
      <c r="G14" s="593"/>
      <c r="H14" s="596"/>
    </row>
    <row r="15" spans="1:11" s="584" customFormat="1" ht="18" x14ac:dyDescent="0.35">
      <c r="A15" s="595"/>
      <c r="B15" s="597" t="s">
        <v>714</v>
      </c>
      <c r="C15" s="593">
        <v>0</v>
      </c>
      <c r="D15" s="593">
        <v>0</v>
      </c>
      <c r="E15" s="593">
        <f>+C15+D15</f>
        <v>0</v>
      </c>
      <c r="F15" s="593"/>
      <c r="G15" s="593"/>
      <c r="H15" s="596"/>
    </row>
    <row r="16" spans="1:11" s="584" customFormat="1" ht="36" x14ac:dyDescent="0.35">
      <c r="A16" s="595"/>
      <c r="B16" s="598" t="s">
        <v>719</v>
      </c>
      <c r="C16" s="599">
        <f>+C14-C15</f>
        <v>0</v>
      </c>
      <c r="D16" s="599">
        <f>+D14-D15</f>
        <v>0</v>
      </c>
      <c r="E16" s="599">
        <f>+E14-E15</f>
        <v>0</v>
      </c>
      <c r="F16" s="599">
        <v>0</v>
      </c>
      <c r="G16" s="599">
        <v>0</v>
      </c>
      <c r="H16" s="600">
        <v>0</v>
      </c>
    </row>
    <row r="17" spans="1:9" s="584" customFormat="1" ht="18" x14ac:dyDescent="0.35">
      <c r="A17" s="591" t="s">
        <v>716</v>
      </c>
      <c r="B17" s="603"/>
      <c r="C17" s="593"/>
      <c r="D17" s="593"/>
      <c r="E17" s="593"/>
      <c r="F17" s="588"/>
      <c r="G17" s="588"/>
      <c r="H17" s="594"/>
    </row>
    <row r="18" spans="1:9" s="584" customFormat="1" ht="36" x14ac:dyDescent="0.35">
      <c r="A18" s="595" t="s">
        <v>720</v>
      </c>
      <c r="B18" s="592" t="s">
        <v>721</v>
      </c>
      <c r="C18" s="593">
        <v>0</v>
      </c>
      <c r="D18" s="593">
        <v>0</v>
      </c>
      <c r="E18" s="593">
        <f>+C18+D18</f>
        <v>0</v>
      </c>
      <c r="F18" s="593"/>
      <c r="G18" s="593"/>
      <c r="H18" s="596"/>
    </row>
    <row r="19" spans="1:9" s="584" customFormat="1" ht="18" x14ac:dyDescent="0.35">
      <c r="A19" s="595"/>
      <c r="B19" s="597" t="s">
        <v>714</v>
      </c>
      <c r="C19" s="593">
        <v>0</v>
      </c>
      <c r="D19" s="593">
        <v>0</v>
      </c>
      <c r="E19" s="593">
        <f>+C19+D19</f>
        <v>0</v>
      </c>
      <c r="F19" s="593"/>
      <c r="G19" s="593"/>
      <c r="H19" s="596"/>
    </row>
    <row r="20" spans="1:9" s="584" customFormat="1" ht="36" x14ac:dyDescent="0.35">
      <c r="A20" s="595"/>
      <c r="B20" s="598" t="s">
        <v>722</v>
      </c>
      <c r="C20" s="599">
        <f>+C18-C19</f>
        <v>0</v>
      </c>
      <c r="D20" s="599">
        <f>+D18-D19</f>
        <v>0</v>
      </c>
      <c r="E20" s="599">
        <f>+E18-E19</f>
        <v>0</v>
      </c>
      <c r="F20" s="599">
        <v>0</v>
      </c>
      <c r="G20" s="599">
        <v>0</v>
      </c>
      <c r="H20" s="600">
        <v>0</v>
      </c>
    </row>
    <row r="21" spans="1:9" s="584" customFormat="1" ht="18" x14ac:dyDescent="0.35">
      <c r="A21" s="595"/>
      <c r="B21" s="597"/>
      <c r="C21" s="593"/>
      <c r="D21" s="593"/>
      <c r="E21" s="593"/>
      <c r="F21" s="604"/>
      <c r="G21" s="604"/>
      <c r="H21" s="596"/>
    </row>
    <row r="22" spans="1:9" s="584" customFormat="1" ht="18" x14ac:dyDescent="0.35">
      <c r="A22" s="605" t="s">
        <v>723</v>
      </c>
      <c r="B22" s="606" t="s">
        <v>724</v>
      </c>
      <c r="C22" s="593">
        <v>0</v>
      </c>
      <c r="D22" s="593">
        <v>0</v>
      </c>
      <c r="E22" s="593">
        <f>+C22+D22</f>
        <v>0</v>
      </c>
      <c r="F22" s="607">
        <v>0</v>
      </c>
      <c r="G22" s="607">
        <v>0</v>
      </c>
      <c r="H22" s="596">
        <v>0</v>
      </c>
      <c r="I22" s="608"/>
    </row>
    <row r="23" spans="1:9" s="584" customFormat="1" ht="18" x14ac:dyDescent="0.35">
      <c r="A23" s="609"/>
      <c r="B23" s="592"/>
      <c r="C23" s="593"/>
      <c r="D23" s="593"/>
      <c r="E23" s="593"/>
      <c r="F23" s="588"/>
      <c r="G23" s="588"/>
      <c r="H23" s="596"/>
      <c r="I23" s="608"/>
    </row>
    <row r="24" spans="1:9" s="584" customFormat="1" ht="18" x14ac:dyDescent="0.35">
      <c r="A24" s="595" t="s">
        <v>725</v>
      </c>
      <c r="B24" s="592" t="s">
        <v>726</v>
      </c>
      <c r="C24" s="593">
        <v>0</v>
      </c>
      <c r="D24" s="593">
        <v>0</v>
      </c>
      <c r="E24" s="593">
        <f>+C24+D24</f>
        <v>0</v>
      </c>
      <c r="F24" s="607">
        <v>0</v>
      </c>
      <c r="G24" s="607">
        <v>0</v>
      </c>
      <c r="H24" s="596">
        <v>0</v>
      </c>
    </row>
    <row r="25" spans="1:9" s="584" customFormat="1" ht="18" x14ac:dyDescent="0.35">
      <c r="A25" s="579" t="s">
        <v>716</v>
      </c>
      <c r="B25" s="588"/>
      <c r="C25" s="610"/>
      <c r="D25" s="610"/>
      <c r="E25" s="610"/>
      <c r="F25" s="607"/>
      <c r="G25" s="607"/>
      <c r="H25" s="583"/>
    </row>
    <row r="26" spans="1:9" s="584" customFormat="1" ht="36" x14ac:dyDescent="0.35">
      <c r="A26" s="595" t="s">
        <v>727</v>
      </c>
      <c r="B26" s="592" t="s">
        <v>728</v>
      </c>
      <c r="C26" s="593">
        <v>0</v>
      </c>
      <c r="D26" s="593">
        <v>0</v>
      </c>
      <c r="E26" s="593">
        <f>+C26+D26</f>
        <v>0</v>
      </c>
      <c r="F26" s="607">
        <v>0</v>
      </c>
      <c r="G26" s="607">
        <v>0</v>
      </c>
      <c r="H26" s="596">
        <v>0</v>
      </c>
    </row>
    <row r="27" spans="1:9" s="584" customFormat="1" ht="18" x14ac:dyDescent="0.35">
      <c r="A27" s="595"/>
      <c r="B27" s="592"/>
      <c r="C27" s="593"/>
      <c r="D27" s="593"/>
      <c r="E27" s="593"/>
      <c r="F27" s="604"/>
      <c r="G27" s="604"/>
      <c r="H27" s="596"/>
    </row>
    <row r="28" spans="1:9" s="584" customFormat="1" ht="18.600000000000001" thickBot="1" x14ac:dyDescent="0.4">
      <c r="A28" s="611" t="s">
        <v>729</v>
      </c>
      <c r="B28" s="612" t="s">
        <v>730</v>
      </c>
      <c r="C28" s="613">
        <f>+C10+C14+C18+C22+C24+C26</f>
        <v>0</v>
      </c>
      <c r="D28" s="613">
        <f>+D10+D14+D18+D22+D24+D26</f>
        <v>0</v>
      </c>
      <c r="E28" s="613">
        <f>+E10+E14+E18+E22+E24+E26</f>
        <v>0</v>
      </c>
      <c r="F28" s="613">
        <f>+F12+F16+F20+F22+F24+F26</f>
        <v>0</v>
      </c>
      <c r="G28" s="613">
        <f>+G12+G16+G20+G22+G24+G26</f>
        <v>0</v>
      </c>
      <c r="H28" s="600">
        <v>0</v>
      </c>
    </row>
    <row r="29" spans="1:9" s="584" customFormat="1" ht="18.600000000000001" thickTop="1" x14ac:dyDescent="0.35">
      <c r="A29" s="614" t="s">
        <v>716</v>
      </c>
      <c r="B29" s="615" t="s">
        <v>731</v>
      </c>
      <c r="C29" s="610"/>
      <c r="D29" s="610"/>
      <c r="E29" s="610"/>
      <c r="F29" s="588"/>
      <c r="H29" s="616"/>
    </row>
    <row r="30" spans="1:9" s="584" customFormat="1" ht="18" x14ac:dyDescent="0.35">
      <c r="A30" s="617" t="s">
        <v>716</v>
      </c>
      <c r="B30" s="602"/>
      <c r="C30" s="610"/>
      <c r="D30" s="610"/>
      <c r="E30" s="610"/>
      <c r="F30" s="588"/>
      <c r="H30" s="583"/>
    </row>
    <row r="31" spans="1:9" s="584" customFormat="1" ht="18" x14ac:dyDescent="0.35">
      <c r="A31" s="609" t="s">
        <v>732</v>
      </c>
      <c r="B31" s="602" t="s">
        <v>46</v>
      </c>
      <c r="C31" s="618">
        <v>25882.53</v>
      </c>
      <c r="D31" s="593">
        <v>0</v>
      </c>
      <c r="E31" s="618">
        <f>+C31+D31</f>
        <v>25882.53</v>
      </c>
      <c r="F31" s="593">
        <v>0</v>
      </c>
      <c r="G31" s="593">
        <v>0</v>
      </c>
      <c r="H31" s="596">
        <v>0</v>
      </c>
    </row>
    <row r="32" spans="1:9" s="584" customFormat="1" ht="18" x14ac:dyDescent="0.35">
      <c r="A32" s="609" t="s">
        <v>716</v>
      </c>
      <c r="B32" s="619"/>
      <c r="C32" s="610"/>
      <c r="D32" s="610"/>
      <c r="E32" s="610"/>
      <c r="F32" s="588"/>
      <c r="H32" s="583"/>
    </row>
    <row r="33" spans="1:8" s="584" customFormat="1" ht="18" x14ac:dyDescent="0.35">
      <c r="A33" s="609" t="s">
        <v>733</v>
      </c>
      <c r="B33" s="602" t="s">
        <v>734</v>
      </c>
      <c r="C33" s="593">
        <v>0</v>
      </c>
      <c r="D33" s="593">
        <v>0</v>
      </c>
      <c r="E33" s="593">
        <f>+C33+D33</f>
        <v>0</v>
      </c>
      <c r="F33" s="599">
        <v>0</v>
      </c>
      <c r="G33" s="620">
        <v>0</v>
      </c>
      <c r="H33" s="600">
        <v>0</v>
      </c>
    </row>
    <row r="34" spans="1:8" s="584" customFormat="1" ht="18" x14ac:dyDescent="0.35">
      <c r="A34" s="617" t="s">
        <v>716</v>
      </c>
      <c r="B34" s="619"/>
      <c r="C34" s="610"/>
      <c r="D34" s="610"/>
      <c r="E34" s="610"/>
      <c r="F34" s="621"/>
      <c r="G34" s="622"/>
      <c r="H34" s="623"/>
    </row>
    <row r="35" spans="1:8" s="584" customFormat="1" ht="18" x14ac:dyDescent="0.35">
      <c r="A35" s="609" t="s">
        <v>735</v>
      </c>
      <c r="B35" s="602" t="s">
        <v>736</v>
      </c>
      <c r="C35" s="593">
        <v>0</v>
      </c>
      <c r="D35" s="593">
        <v>0</v>
      </c>
      <c r="E35" s="593">
        <f>+C35+D35</f>
        <v>0</v>
      </c>
      <c r="F35" s="599">
        <v>0</v>
      </c>
      <c r="G35" s="620">
        <v>0</v>
      </c>
      <c r="H35" s="600">
        <v>0</v>
      </c>
    </row>
    <row r="36" spans="1:8" s="584" customFormat="1" ht="18" x14ac:dyDescent="0.35">
      <c r="A36" s="617" t="s">
        <v>716</v>
      </c>
      <c r="B36" s="624"/>
      <c r="C36" s="610"/>
      <c r="D36" s="610"/>
      <c r="E36" s="610"/>
      <c r="F36" s="621"/>
      <c r="G36" s="622"/>
      <c r="H36" s="623"/>
    </row>
    <row r="37" spans="1:8" s="584" customFormat="1" ht="18" x14ac:dyDescent="0.35">
      <c r="A37" s="609" t="s">
        <v>737</v>
      </c>
      <c r="B37" s="592" t="s">
        <v>48</v>
      </c>
      <c r="C37" s="593">
        <v>0</v>
      </c>
      <c r="D37" s="593">
        <v>0</v>
      </c>
      <c r="E37" s="593">
        <f>+C37+D37</f>
        <v>0</v>
      </c>
      <c r="F37" s="599">
        <v>0</v>
      </c>
      <c r="G37" s="620">
        <v>0</v>
      </c>
      <c r="H37" s="600">
        <v>0</v>
      </c>
    </row>
    <row r="38" spans="1:8" s="584" customFormat="1" ht="18" x14ac:dyDescent="0.35">
      <c r="A38" s="617" t="s">
        <v>716</v>
      </c>
      <c r="B38" s="619"/>
      <c r="C38" s="610"/>
      <c r="D38" s="610"/>
      <c r="E38" s="610"/>
      <c r="F38" s="588"/>
      <c r="H38" s="583"/>
    </row>
    <row r="39" spans="1:8" s="584" customFormat="1" ht="18" x14ac:dyDescent="0.35">
      <c r="A39" s="609" t="s">
        <v>738</v>
      </c>
      <c r="B39" s="602" t="s">
        <v>739</v>
      </c>
      <c r="C39" s="593">
        <v>0</v>
      </c>
      <c r="D39" s="593">
        <v>0</v>
      </c>
      <c r="E39" s="593">
        <f>+C39+D39</f>
        <v>0</v>
      </c>
      <c r="F39" s="607"/>
      <c r="G39" s="625"/>
      <c r="H39" s="596"/>
    </row>
    <row r="40" spans="1:8" s="584" customFormat="1" ht="18" x14ac:dyDescent="0.35">
      <c r="A40" s="579" t="s">
        <v>716</v>
      </c>
      <c r="B40" s="626" t="s">
        <v>740</v>
      </c>
      <c r="C40" s="610">
        <v>0</v>
      </c>
      <c r="D40" s="610">
        <v>0</v>
      </c>
      <c r="E40" s="593">
        <f>+C40+D40</f>
        <v>0</v>
      </c>
      <c r="F40" s="607"/>
      <c r="G40" s="625"/>
      <c r="H40" s="596"/>
    </row>
    <row r="41" spans="1:8" s="584" customFormat="1" ht="18" x14ac:dyDescent="0.35">
      <c r="A41" s="579"/>
      <c r="B41" s="627" t="s">
        <v>741</v>
      </c>
      <c r="C41" s="628">
        <f>+C39-C40</f>
        <v>0</v>
      </c>
      <c r="D41" s="628">
        <f>+D39-D40</f>
        <v>0</v>
      </c>
      <c r="E41" s="628">
        <f>+E39-E40</f>
        <v>0</v>
      </c>
      <c r="F41" s="599">
        <v>0</v>
      </c>
      <c r="G41" s="620">
        <v>0</v>
      </c>
      <c r="H41" s="600">
        <v>0</v>
      </c>
    </row>
    <row r="42" spans="1:8" s="584" customFormat="1" ht="18" x14ac:dyDescent="0.35">
      <c r="A42" s="579"/>
      <c r="B42" s="629"/>
      <c r="C42" s="607"/>
      <c r="D42" s="607"/>
      <c r="E42" s="607"/>
      <c r="F42" s="588"/>
      <c r="H42" s="583"/>
    </row>
    <row r="43" spans="1:8" s="584" customFormat="1" ht="18.600000000000001" thickBot="1" x14ac:dyDescent="0.4">
      <c r="A43" s="611" t="s">
        <v>742</v>
      </c>
      <c r="B43" s="612" t="s">
        <v>743</v>
      </c>
      <c r="C43" s="630">
        <f>+C39+C37+C35+C33+C31</f>
        <v>25882.53</v>
      </c>
      <c r="D43" s="613">
        <f>+D39+D37+D35+D33+D31</f>
        <v>0</v>
      </c>
      <c r="E43" s="630">
        <f>+E39+E37+E35+E33+E31</f>
        <v>25882.53</v>
      </c>
      <c r="F43" s="613">
        <f>+F41+F37+F35+F33+F31</f>
        <v>0</v>
      </c>
      <c r="G43" s="613">
        <f>+G41+G37+G35+G33+G31</f>
        <v>0</v>
      </c>
      <c r="H43" s="600">
        <v>0</v>
      </c>
    </row>
    <row r="44" spans="1:8" s="584" customFormat="1" ht="18.600000000000001" thickTop="1" x14ac:dyDescent="0.35">
      <c r="A44" s="614" t="s">
        <v>716</v>
      </c>
      <c r="B44" s="615" t="s">
        <v>744</v>
      </c>
      <c r="C44" s="607"/>
      <c r="D44" s="607"/>
      <c r="E44" s="607"/>
      <c r="F44" s="588"/>
      <c r="H44" s="616"/>
    </row>
    <row r="45" spans="1:8" s="584" customFormat="1" ht="18" x14ac:dyDescent="0.35">
      <c r="A45" s="617" t="s">
        <v>716</v>
      </c>
      <c r="B45" s="631"/>
      <c r="C45" s="632"/>
      <c r="D45" s="632"/>
      <c r="E45" s="632"/>
      <c r="F45" s="588"/>
      <c r="H45" s="583"/>
    </row>
    <row r="46" spans="1:8" s="584" customFormat="1" ht="36" x14ac:dyDescent="0.35">
      <c r="A46" s="609" t="s">
        <v>745</v>
      </c>
      <c r="B46" s="592" t="s">
        <v>52</v>
      </c>
      <c r="C46" s="618">
        <v>0</v>
      </c>
      <c r="D46" s="593">
        <v>0</v>
      </c>
      <c r="E46" s="618">
        <f>+C46+D46</f>
        <v>0</v>
      </c>
      <c r="F46" s="599">
        <v>0</v>
      </c>
      <c r="G46" s="620">
        <v>0</v>
      </c>
      <c r="H46" s="600">
        <v>0</v>
      </c>
    </row>
    <row r="47" spans="1:8" s="584" customFormat="1" ht="18" x14ac:dyDescent="0.35">
      <c r="A47" s="617" t="s">
        <v>716</v>
      </c>
      <c r="B47" s="619"/>
      <c r="C47" s="607"/>
      <c r="D47" s="607"/>
      <c r="E47" s="607"/>
      <c r="F47" s="588"/>
      <c r="H47" s="583"/>
    </row>
    <row r="48" spans="1:8" s="584" customFormat="1" ht="36" x14ac:dyDescent="0.35">
      <c r="A48" s="609" t="s">
        <v>746</v>
      </c>
      <c r="B48" s="592" t="s">
        <v>54</v>
      </c>
      <c r="C48" s="593">
        <v>0</v>
      </c>
      <c r="D48" s="593">
        <v>0</v>
      </c>
      <c r="E48" s="593">
        <f>+C48+D48</f>
        <v>0</v>
      </c>
      <c r="F48" s="599">
        <v>0</v>
      </c>
      <c r="G48" s="620">
        <v>0</v>
      </c>
      <c r="H48" s="600">
        <v>0</v>
      </c>
    </row>
    <row r="49" spans="1:8" s="584" customFormat="1" ht="18" x14ac:dyDescent="0.35">
      <c r="A49" s="617" t="s">
        <v>716</v>
      </c>
      <c r="B49" s="619"/>
      <c r="C49" s="607"/>
      <c r="D49" s="607"/>
      <c r="E49" s="607"/>
      <c r="F49" s="621"/>
      <c r="G49" s="622"/>
      <c r="H49" s="623"/>
    </row>
    <row r="50" spans="1:8" s="584" customFormat="1" ht="18" x14ac:dyDescent="0.35">
      <c r="A50" s="609" t="s">
        <v>747</v>
      </c>
      <c r="B50" s="602" t="s">
        <v>56</v>
      </c>
      <c r="C50" s="618">
        <v>0</v>
      </c>
      <c r="D50" s="618">
        <v>0</v>
      </c>
      <c r="E50" s="618">
        <f>+C50+D50</f>
        <v>0</v>
      </c>
      <c r="F50" s="599">
        <v>0</v>
      </c>
      <c r="G50" s="620">
        <v>0</v>
      </c>
      <c r="H50" s="600">
        <v>0</v>
      </c>
    </row>
    <row r="51" spans="1:8" s="584" customFormat="1" ht="18" x14ac:dyDescent="0.35">
      <c r="A51" s="617" t="s">
        <v>716</v>
      </c>
      <c r="B51" s="619"/>
      <c r="C51" s="607"/>
      <c r="D51" s="607"/>
      <c r="E51" s="607"/>
      <c r="F51" s="588"/>
      <c r="H51" s="583"/>
    </row>
    <row r="52" spans="1:8" s="584" customFormat="1" ht="18" x14ac:dyDescent="0.35">
      <c r="A52" s="609" t="s">
        <v>748</v>
      </c>
      <c r="B52" s="602" t="s">
        <v>749</v>
      </c>
      <c r="C52" s="593">
        <v>0</v>
      </c>
      <c r="D52" s="593">
        <v>0</v>
      </c>
      <c r="E52" s="593">
        <f>+C52+D52</f>
        <v>0</v>
      </c>
      <c r="F52" s="599">
        <v>0</v>
      </c>
      <c r="G52" s="620">
        <v>0</v>
      </c>
      <c r="H52" s="600">
        <v>0</v>
      </c>
    </row>
    <row r="53" spans="1:8" s="584" customFormat="1" ht="18" x14ac:dyDescent="0.35">
      <c r="A53" s="617" t="s">
        <v>716</v>
      </c>
      <c r="B53" s="619"/>
      <c r="C53" s="607"/>
      <c r="D53" s="607"/>
      <c r="E53" s="607"/>
      <c r="F53" s="588"/>
      <c r="H53" s="583"/>
    </row>
    <row r="54" spans="1:8" s="584" customFormat="1" ht="18" x14ac:dyDescent="0.35">
      <c r="A54" s="609" t="s">
        <v>750</v>
      </c>
      <c r="B54" s="602" t="s">
        <v>58</v>
      </c>
      <c r="C54" s="618">
        <v>48933.52</v>
      </c>
      <c r="D54" s="618">
        <v>721.06</v>
      </c>
      <c r="E54" s="618">
        <f>+C54+D54</f>
        <v>49654.579999999994</v>
      </c>
      <c r="F54" s="599">
        <v>0</v>
      </c>
      <c r="G54" s="620">
        <v>0</v>
      </c>
      <c r="H54" s="600">
        <v>0</v>
      </c>
    </row>
    <row r="55" spans="1:8" s="584" customFormat="1" ht="18" x14ac:dyDescent="0.35">
      <c r="A55" s="579" t="s">
        <v>716</v>
      </c>
      <c r="B55" s="588"/>
      <c r="C55" s="607"/>
      <c r="D55" s="607"/>
      <c r="E55" s="607"/>
      <c r="F55" s="588"/>
      <c r="H55" s="583"/>
    </row>
    <row r="56" spans="1:8" s="584" customFormat="1" ht="18.600000000000001" thickBot="1" x14ac:dyDescent="0.4">
      <c r="A56" s="611" t="s">
        <v>751</v>
      </c>
      <c r="B56" s="612" t="s">
        <v>752</v>
      </c>
      <c r="C56" s="630">
        <f>+C54+C52+C50+C48+C46</f>
        <v>48933.52</v>
      </c>
      <c r="D56" s="630">
        <f>+D54+D52+D50+D48+D46</f>
        <v>721.06</v>
      </c>
      <c r="E56" s="630">
        <f>+E54+E52+E50+E48+E46</f>
        <v>49654.579999999994</v>
      </c>
      <c r="F56" s="613">
        <f>+F54+F52+F50+F48+F46</f>
        <v>0</v>
      </c>
      <c r="G56" s="633">
        <f>+G54+G52+G50+G48+G46</f>
        <v>0</v>
      </c>
      <c r="H56" s="600">
        <v>0</v>
      </c>
    </row>
    <row r="57" spans="1:8" s="584" customFormat="1" ht="18.600000000000001" thickTop="1" x14ac:dyDescent="0.35">
      <c r="A57" s="579" t="s">
        <v>716</v>
      </c>
      <c r="B57" s="588"/>
      <c r="C57" s="610"/>
      <c r="D57" s="610"/>
      <c r="E57" s="610"/>
      <c r="F57" s="588"/>
      <c r="H57" s="616"/>
    </row>
    <row r="58" spans="1:8" s="584" customFormat="1" ht="18" x14ac:dyDescent="0.35">
      <c r="A58" s="614" t="s">
        <v>716</v>
      </c>
      <c r="B58" s="615" t="s">
        <v>753</v>
      </c>
      <c r="C58" s="610"/>
      <c r="D58" s="610"/>
      <c r="E58" s="610"/>
      <c r="F58" s="588"/>
      <c r="H58" s="583"/>
    </row>
    <row r="59" spans="1:8" s="584" customFormat="1" ht="18" x14ac:dyDescent="0.35">
      <c r="A59" s="634" t="s">
        <v>716</v>
      </c>
      <c r="B59" s="635"/>
      <c r="C59" s="610"/>
      <c r="D59" s="610"/>
      <c r="E59" s="610"/>
      <c r="F59" s="588"/>
      <c r="H59" s="583"/>
    </row>
    <row r="60" spans="1:8" s="584" customFormat="1" ht="18" x14ac:dyDescent="0.35">
      <c r="A60" s="609" t="s">
        <v>754</v>
      </c>
      <c r="B60" s="602" t="s">
        <v>755</v>
      </c>
      <c r="C60" s="593">
        <v>0</v>
      </c>
      <c r="D60" s="593">
        <v>0</v>
      </c>
      <c r="E60" s="593">
        <f>+C60+D60</f>
        <v>0</v>
      </c>
      <c r="F60" s="599">
        <v>0</v>
      </c>
      <c r="G60" s="620">
        <v>0</v>
      </c>
      <c r="H60" s="600">
        <v>0</v>
      </c>
    </row>
    <row r="61" spans="1:8" s="584" customFormat="1" ht="18" x14ac:dyDescent="0.35">
      <c r="A61" s="617" t="s">
        <v>716</v>
      </c>
      <c r="B61" s="629"/>
      <c r="C61" s="610"/>
      <c r="D61" s="610"/>
      <c r="E61" s="610"/>
      <c r="F61" s="588"/>
      <c r="H61" s="583"/>
    </row>
    <row r="62" spans="1:8" s="584" customFormat="1" ht="18" x14ac:dyDescent="0.35">
      <c r="A62" s="609" t="s">
        <v>756</v>
      </c>
      <c r="B62" s="602" t="s">
        <v>62</v>
      </c>
      <c r="C62" s="593">
        <v>0</v>
      </c>
      <c r="D62" s="593">
        <v>0</v>
      </c>
      <c r="E62" s="593">
        <f>+C62+D62</f>
        <v>0</v>
      </c>
      <c r="F62" s="607"/>
      <c r="G62" s="625"/>
      <c r="H62" s="596"/>
    </row>
    <row r="63" spans="1:8" s="584" customFormat="1" ht="18" x14ac:dyDescent="0.35">
      <c r="A63" s="609"/>
      <c r="B63" s="626" t="s">
        <v>757</v>
      </c>
      <c r="C63" s="593">
        <v>0</v>
      </c>
      <c r="D63" s="593">
        <v>0</v>
      </c>
      <c r="E63" s="593">
        <f>+C63+D63</f>
        <v>0</v>
      </c>
      <c r="F63" s="607"/>
      <c r="G63" s="625"/>
      <c r="H63" s="596"/>
    </row>
    <row r="64" spans="1:8" s="584" customFormat="1" ht="18" x14ac:dyDescent="0.35">
      <c r="A64" s="609"/>
      <c r="B64" s="627" t="s">
        <v>758</v>
      </c>
      <c r="C64" s="593">
        <v>0</v>
      </c>
      <c r="D64" s="593">
        <v>0</v>
      </c>
      <c r="E64" s="593">
        <f>+C64+D64</f>
        <v>0</v>
      </c>
      <c r="F64" s="607"/>
      <c r="G64" s="625"/>
      <c r="H64" s="596"/>
    </row>
    <row r="65" spans="1:8" s="584" customFormat="1" ht="18" x14ac:dyDescent="0.35">
      <c r="A65" s="609"/>
      <c r="B65" s="636" t="s">
        <v>759</v>
      </c>
      <c r="C65" s="599">
        <f>+C62-C63-C64</f>
        <v>0</v>
      </c>
      <c r="D65" s="599">
        <f>+D62-D63-D64</f>
        <v>0</v>
      </c>
      <c r="E65" s="599">
        <f>+E62-E63-E64</f>
        <v>0</v>
      </c>
      <c r="F65" s="599">
        <v>0</v>
      </c>
      <c r="G65" s="620">
        <v>0</v>
      </c>
      <c r="H65" s="600">
        <v>0</v>
      </c>
    </row>
    <row r="66" spans="1:8" s="584" customFormat="1" ht="18" x14ac:dyDescent="0.35">
      <c r="A66" s="617" t="s">
        <v>716</v>
      </c>
      <c r="B66" s="619"/>
      <c r="C66" s="610"/>
      <c r="D66" s="610"/>
      <c r="E66" s="610"/>
      <c r="F66" s="588"/>
      <c r="H66" s="583"/>
    </row>
    <row r="67" spans="1:8" s="584" customFormat="1" ht="18" x14ac:dyDescent="0.35">
      <c r="A67" s="609" t="s">
        <v>760</v>
      </c>
      <c r="B67" s="602" t="s">
        <v>761</v>
      </c>
      <c r="C67" s="593">
        <v>0</v>
      </c>
      <c r="D67" s="593">
        <v>0</v>
      </c>
      <c r="E67" s="593">
        <f>+C67+D67</f>
        <v>0</v>
      </c>
      <c r="F67" s="607"/>
      <c r="G67" s="625"/>
      <c r="H67" s="596"/>
    </row>
    <row r="68" spans="1:8" s="584" customFormat="1" ht="18" x14ac:dyDescent="0.35">
      <c r="A68" s="609"/>
      <c r="B68" s="626" t="s">
        <v>762</v>
      </c>
      <c r="C68" s="593">
        <v>0</v>
      </c>
      <c r="D68" s="593">
        <v>0</v>
      </c>
      <c r="E68" s="593">
        <f>+C68+D68</f>
        <v>0</v>
      </c>
      <c r="F68" s="607"/>
      <c r="G68" s="625"/>
      <c r="H68" s="596"/>
    </row>
    <row r="69" spans="1:8" s="584" customFormat="1" ht="18" x14ac:dyDescent="0.35">
      <c r="A69" s="609"/>
      <c r="B69" s="627" t="s">
        <v>763</v>
      </c>
      <c r="C69" s="593">
        <v>0</v>
      </c>
      <c r="D69" s="593">
        <v>0</v>
      </c>
      <c r="E69" s="593">
        <f>+C69+D69</f>
        <v>0</v>
      </c>
      <c r="F69" s="607"/>
      <c r="G69" s="625"/>
      <c r="H69" s="596"/>
    </row>
    <row r="70" spans="1:8" s="584" customFormat="1" ht="18" x14ac:dyDescent="0.35">
      <c r="A70" s="609"/>
      <c r="B70" s="636" t="s">
        <v>764</v>
      </c>
      <c r="C70" s="599">
        <f>+C67-C68-C69</f>
        <v>0</v>
      </c>
      <c r="D70" s="599">
        <f>+D67-D68-D69</f>
        <v>0</v>
      </c>
      <c r="E70" s="599">
        <f>+E67-E68-E69</f>
        <v>0</v>
      </c>
      <c r="F70" s="599">
        <v>0</v>
      </c>
      <c r="G70" s="620">
        <v>0</v>
      </c>
      <c r="H70" s="600">
        <v>0</v>
      </c>
    </row>
    <row r="71" spans="1:8" s="584" customFormat="1" ht="18" x14ac:dyDescent="0.35">
      <c r="A71" s="617" t="s">
        <v>716</v>
      </c>
      <c r="B71" s="619"/>
      <c r="C71" s="610"/>
      <c r="D71" s="610"/>
      <c r="E71" s="610"/>
      <c r="F71" s="588"/>
      <c r="H71" s="583"/>
    </row>
    <row r="72" spans="1:8" s="584" customFormat="1" ht="36" customHeight="1" x14ac:dyDescent="0.35">
      <c r="A72" s="609" t="s">
        <v>765</v>
      </c>
      <c r="B72" s="602" t="s">
        <v>766</v>
      </c>
      <c r="C72" s="593">
        <v>0</v>
      </c>
      <c r="D72" s="593">
        <v>0</v>
      </c>
      <c r="E72" s="593">
        <f>+C72+D72</f>
        <v>0</v>
      </c>
      <c r="F72" s="599">
        <v>0</v>
      </c>
      <c r="G72" s="620">
        <v>0</v>
      </c>
      <c r="H72" s="600">
        <v>0</v>
      </c>
    </row>
    <row r="73" spans="1:8" s="584" customFormat="1" ht="15.75" customHeight="1" x14ac:dyDescent="0.35">
      <c r="A73" s="637" t="s">
        <v>716</v>
      </c>
      <c r="B73" s="629"/>
      <c r="C73" s="610"/>
      <c r="D73" s="610"/>
      <c r="E73" s="610"/>
      <c r="F73" s="588"/>
      <c r="H73" s="583"/>
    </row>
    <row r="74" spans="1:8" s="584" customFormat="1" ht="27.75" customHeight="1" x14ac:dyDescent="0.35">
      <c r="A74" s="638" t="s">
        <v>767</v>
      </c>
      <c r="B74" s="602" t="s">
        <v>64</v>
      </c>
      <c r="C74" s="618">
        <v>0</v>
      </c>
      <c r="D74" s="618">
        <v>0</v>
      </c>
      <c r="E74" s="618">
        <f>+C74+D74</f>
        <v>0</v>
      </c>
      <c r="F74" s="599">
        <v>0</v>
      </c>
      <c r="G74" s="620">
        <v>0</v>
      </c>
      <c r="H74" s="600">
        <v>0</v>
      </c>
    </row>
    <row r="75" spans="1:8" s="584" customFormat="1" ht="18" x14ac:dyDescent="0.35">
      <c r="A75" s="639" t="s">
        <v>716</v>
      </c>
      <c r="B75" s="588"/>
      <c r="C75" s="610"/>
      <c r="D75" s="610"/>
      <c r="E75" s="610"/>
      <c r="F75" s="588"/>
      <c r="H75" s="583"/>
    </row>
    <row r="76" spans="1:8" s="584" customFormat="1" ht="18.600000000000001" thickBot="1" x14ac:dyDescent="0.4">
      <c r="A76" s="611" t="s">
        <v>768</v>
      </c>
      <c r="B76" s="612" t="s">
        <v>769</v>
      </c>
      <c r="C76" s="630">
        <f>+C74+C72+C67+C62+C60</f>
        <v>0</v>
      </c>
      <c r="D76" s="630">
        <f>+D74+D72+D67+D62+D60</f>
        <v>0</v>
      </c>
      <c r="E76" s="630">
        <f>+E74+E72+E67+E62+E60</f>
        <v>0</v>
      </c>
      <c r="F76" s="613">
        <f>+F74+F72+F70+F65+F60</f>
        <v>0</v>
      </c>
      <c r="G76" s="633">
        <f>+G74+G72+G70+G65+G60</f>
        <v>0</v>
      </c>
      <c r="H76" s="600">
        <v>0</v>
      </c>
    </row>
    <row r="77" spans="1:8" s="584" customFormat="1" ht="18.600000000000001" thickTop="1" x14ac:dyDescent="0.35">
      <c r="A77" s="640"/>
      <c r="B77" s="641"/>
      <c r="C77" s="642"/>
      <c r="D77" s="642"/>
      <c r="E77" s="642"/>
      <c r="F77" s="599"/>
      <c r="G77" s="620"/>
      <c r="H77" s="616"/>
    </row>
    <row r="78" spans="1:8" s="584" customFormat="1" ht="18" x14ac:dyDescent="0.35">
      <c r="A78" s="640"/>
      <c r="B78" s="643" t="s">
        <v>770</v>
      </c>
      <c r="C78" s="599"/>
      <c r="D78" s="599"/>
      <c r="E78" s="599"/>
      <c r="F78" s="599"/>
      <c r="G78" s="620"/>
      <c r="H78" s="596"/>
    </row>
    <row r="79" spans="1:8" s="584" customFormat="1" ht="18" x14ac:dyDescent="0.35">
      <c r="A79" s="640"/>
      <c r="B79" s="641"/>
      <c r="C79" s="599"/>
      <c r="D79" s="599"/>
      <c r="E79" s="599"/>
      <c r="F79" s="599"/>
      <c r="G79" s="620"/>
      <c r="H79" s="596"/>
    </row>
    <row r="80" spans="1:8" s="584" customFormat="1" ht="18" x14ac:dyDescent="0.35">
      <c r="A80" s="640" t="s">
        <v>771</v>
      </c>
      <c r="B80" s="641" t="s">
        <v>772</v>
      </c>
      <c r="C80" s="593">
        <v>0</v>
      </c>
      <c r="D80" s="593">
        <v>0</v>
      </c>
      <c r="E80" s="593">
        <f>+C80+D80</f>
        <v>0</v>
      </c>
      <c r="F80" s="599">
        <v>0</v>
      </c>
      <c r="G80" s="620">
        <v>0</v>
      </c>
      <c r="H80" s="600">
        <v>0</v>
      </c>
    </row>
    <row r="81" spans="1:12" s="584" customFormat="1" ht="18" x14ac:dyDescent="0.35">
      <c r="A81" s="640"/>
      <c r="B81" s="641"/>
      <c r="C81" s="599"/>
      <c r="D81" s="599"/>
      <c r="E81" s="599"/>
      <c r="F81" s="599"/>
      <c r="G81" s="620"/>
      <c r="H81" s="596"/>
    </row>
    <row r="82" spans="1:12" s="584" customFormat="1" ht="18" x14ac:dyDescent="0.35">
      <c r="A82" s="640" t="s">
        <v>773</v>
      </c>
      <c r="B82" s="641" t="s">
        <v>774</v>
      </c>
      <c r="C82" s="593">
        <v>0</v>
      </c>
      <c r="D82" s="593">
        <v>0</v>
      </c>
      <c r="E82" s="593">
        <f>+C82+D82</f>
        <v>0</v>
      </c>
      <c r="F82" s="599">
        <v>0</v>
      </c>
      <c r="G82" s="620">
        <v>0</v>
      </c>
      <c r="H82" s="600">
        <v>0</v>
      </c>
    </row>
    <row r="83" spans="1:12" s="584" customFormat="1" ht="18" x14ac:dyDescent="0.35">
      <c r="A83" s="640"/>
      <c r="B83" s="641"/>
      <c r="C83" s="599"/>
      <c r="D83" s="599"/>
      <c r="E83" s="599"/>
      <c r="F83" s="599"/>
      <c r="G83" s="620"/>
      <c r="H83" s="596"/>
    </row>
    <row r="84" spans="1:12" s="584" customFormat="1" ht="18" x14ac:dyDescent="0.35">
      <c r="A84" s="640" t="s">
        <v>775</v>
      </c>
      <c r="B84" s="641" t="s">
        <v>776</v>
      </c>
      <c r="C84" s="593">
        <v>0</v>
      </c>
      <c r="D84" s="593">
        <v>0</v>
      </c>
      <c r="E84" s="593">
        <f>+C84+D84</f>
        <v>0</v>
      </c>
      <c r="F84" s="599">
        <v>0</v>
      </c>
      <c r="G84" s="620">
        <v>0</v>
      </c>
      <c r="H84" s="600">
        <v>0</v>
      </c>
    </row>
    <row r="85" spans="1:12" s="584" customFormat="1" ht="18" x14ac:dyDescent="0.35">
      <c r="A85" s="640"/>
      <c r="B85" s="641"/>
      <c r="C85" s="599"/>
      <c r="D85" s="599"/>
      <c r="E85" s="599"/>
      <c r="F85" s="599"/>
      <c r="G85" s="620"/>
      <c r="H85" s="596"/>
    </row>
    <row r="86" spans="1:12" s="584" customFormat="1" ht="18" x14ac:dyDescent="0.35">
      <c r="A86" s="640" t="s">
        <v>777</v>
      </c>
      <c r="B86" s="641" t="s">
        <v>778</v>
      </c>
      <c r="C86" s="593">
        <v>0</v>
      </c>
      <c r="D86" s="593">
        <v>0</v>
      </c>
      <c r="E86" s="593">
        <f>+C86+D86</f>
        <v>0</v>
      </c>
      <c r="F86" s="599">
        <v>0</v>
      </c>
      <c r="G86" s="620">
        <v>0</v>
      </c>
      <c r="H86" s="600">
        <v>0</v>
      </c>
    </row>
    <row r="87" spans="1:12" s="584" customFormat="1" ht="18" x14ac:dyDescent="0.35">
      <c r="A87" s="640"/>
      <c r="B87" s="641"/>
      <c r="C87" s="599"/>
      <c r="D87" s="599"/>
      <c r="E87" s="599"/>
      <c r="F87" s="599"/>
      <c r="G87" s="620"/>
      <c r="H87" s="596"/>
    </row>
    <row r="88" spans="1:12" s="584" customFormat="1" ht="18.600000000000001" thickBot="1" x14ac:dyDescent="0.4">
      <c r="A88" s="611" t="s">
        <v>779</v>
      </c>
      <c r="B88" s="644" t="s">
        <v>780</v>
      </c>
      <c r="C88" s="613">
        <f>+C86+C84+C82+C80</f>
        <v>0</v>
      </c>
      <c r="D88" s="613">
        <f>+D86+D84+D82+D80</f>
        <v>0</v>
      </c>
      <c r="E88" s="613">
        <f>+E86+E84+E82+E80</f>
        <v>0</v>
      </c>
      <c r="F88" s="613">
        <f>+F86+F84+F82+F80</f>
        <v>0</v>
      </c>
      <c r="G88" s="613">
        <f>+G86+G84+G82+G80</f>
        <v>0</v>
      </c>
      <c r="H88" s="600">
        <v>0</v>
      </c>
    </row>
    <row r="89" spans="1:12" s="584" customFormat="1" ht="6" customHeight="1" thickTop="1" x14ac:dyDescent="0.35">
      <c r="A89" s="639" t="s">
        <v>716</v>
      </c>
      <c r="B89" s="645"/>
      <c r="C89" s="581"/>
      <c r="D89" s="581"/>
      <c r="E89" s="581"/>
      <c r="F89" s="580"/>
      <c r="G89" s="582"/>
      <c r="H89" s="616"/>
    </row>
    <row r="90" spans="1:12" s="584" customFormat="1" ht="18" x14ac:dyDescent="0.35">
      <c r="A90" s="639"/>
      <c r="B90" s="646" t="s">
        <v>781</v>
      </c>
      <c r="C90" s="647">
        <f>+C28+C43+C56+C76+C88</f>
        <v>74816.049999999988</v>
      </c>
      <c r="D90" s="647">
        <f>+D28+D43+D56+D76+D88</f>
        <v>721.06</v>
      </c>
      <c r="E90" s="647">
        <f>+E28+E43+E56+E76+E88</f>
        <v>75537.109999999986</v>
      </c>
      <c r="F90" s="628">
        <f>+F28+F43+F56+F76+F88</f>
        <v>0</v>
      </c>
      <c r="G90" s="648">
        <f>+G28+G43+G56+G76+G88</f>
        <v>0</v>
      </c>
      <c r="H90" s="600">
        <v>0</v>
      </c>
    </row>
    <row r="91" spans="1:12" s="584" customFormat="1" ht="6.75" customHeight="1" thickBot="1" x14ac:dyDescent="0.4">
      <c r="A91" s="649"/>
      <c r="B91" s="650"/>
      <c r="C91" s="651"/>
      <c r="D91" s="651"/>
      <c r="E91" s="651"/>
      <c r="F91" s="652"/>
      <c r="G91" s="653"/>
      <c r="H91" s="654"/>
    </row>
    <row r="92" spans="1:12" s="584" customFormat="1" ht="5.25" customHeight="1" thickTop="1" x14ac:dyDescent="0.35">
      <c r="A92" s="639" t="s">
        <v>716</v>
      </c>
      <c r="B92" s="645"/>
      <c r="C92" s="581"/>
      <c r="D92" s="581"/>
      <c r="E92" s="581"/>
      <c r="F92" s="580"/>
      <c r="G92" s="582"/>
      <c r="H92" s="616"/>
    </row>
    <row r="93" spans="1:12" s="584" customFormat="1" ht="23.4" x14ac:dyDescent="0.45">
      <c r="A93" s="639"/>
      <c r="B93" s="646" t="s">
        <v>782</v>
      </c>
      <c r="C93" s="647">
        <f>+C76</f>
        <v>0</v>
      </c>
      <c r="D93" s="647">
        <f>+D76</f>
        <v>0</v>
      </c>
      <c r="E93" s="647">
        <f>+E76</f>
        <v>0</v>
      </c>
      <c r="F93" s="628">
        <f>+F76</f>
        <v>0</v>
      </c>
      <c r="G93" s="628">
        <f>+G76</f>
        <v>0</v>
      </c>
      <c r="H93" s="600">
        <v>0</v>
      </c>
      <c r="K93" s="655" t="s">
        <v>233</v>
      </c>
      <c r="L93" s="656" t="s">
        <v>233</v>
      </c>
    </row>
    <row r="94" spans="1:12" s="584" customFormat="1" ht="7.5" customHeight="1" thickBot="1" x14ac:dyDescent="0.4">
      <c r="A94" s="649"/>
      <c r="B94" s="650"/>
      <c r="C94" s="651"/>
      <c r="D94" s="651"/>
      <c r="E94" s="651"/>
      <c r="F94" s="652"/>
      <c r="G94" s="653"/>
      <c r="H94" s="654"/>
    </row>
    <row r="95" spans="1:12" s="584" customFormat="1" ht="7.5" customHeight="1" thickTop="1" x14ac:dyDescent="0.45">
      <c r="A95" s="639" t="s">
        <v>716</v>
      </c>
      <c r="B95" s="645"/>
      <c r="C95" s="581"/>
      <c r="D95" s="581"/>
      <c r="E95" s="581"/>
      <c r="F95" s="580"/>
      <c r="G95" s="582"/>
      <c r="H95" s="616"/>
      <c r="K95" s="657" t="s">
        <v>233</v>
      </c>
    </row>
    <row r="96" spans="1:12" s="584" customFormat="1" ht="18" x14ac:dyDescent="0.35">
      <c r="A96" s="639"/>
      <c r="B96" s="646" t="s">
        <v>783</v>
      </c>
      <c r="C96" s="647">
        <f>+C90-C93</f>
        <v>74816.049999999988</v>
      </c>
      <c r="D96" s="647">
        <f>+D90-D93</f>
        <v>721.06</v>
      </c>
      <c r="E96" s="647">
        <f>+E90-E93</f>
        <v>75537.109999999986</v>
      </c>
      <c r="F96" s="628">
        <f>+F90-F93</f>
        <v>0</v>
      </c>
      <c r="G96" s="628">
        <f>+G90-G93</f>
        <v>0</v>
      </c>
      <c r="H96" s="600">
        <v>0</v>
      </c>
    </row>
    <row r="97" spans="1:16" ht="6" customHeight="1" thickBot="1" x14ac:dyDescent="0.35">
      <c r="A97" s="658"/>
      <c r="B97" s="659"/>
      <c r="C97" s="660"/>
      <c r="D97" s="660"/>
      <c r="E97" s="660"/>
      <c r="F97" s="661"/>
      <c r="G97" s="662"/>
      <c r="H97" s="663"/>
    </row>
    <row r="98" spans="1:16" ht="15.6" thickTop="1" thickBot="1" x14ac:dyDescent="0.35">
      <c r="B98" s="659"/>
      <c r="C98" s="660"/>
      <c r="D98" s="664"/>
      <c r="E98" s="665"/>
      <c r="H98" s="666"/>
    </row>
    <row r="99" spans="1:16" ht="55.5" customHeight="1" thickTop="1" thickBot="1" x14ac:dyDescent="0.35">
      <c r="B99" s="667" t="s">
        <v>784</v>
      </c>
      <c r="C99" s="668" t="s">
        <v>785</v>
      </c>
      <c r="D99" s="669" t="s">
        <v>786</v>
      </c>
      <c r="E99" s="1007" t="s">
        <v>233</v>
      </c>
      <c r="F99" s="1008"/>
      <c r="G99" s="1008"/>
      <c r="H99" s="1008"/>
    </row>
    <row r="100" spans="1:16" ht="36.75" customHeight="1" thickTop="1" x14ac:dyDescent="0.3">
      <c r="B100" s="670" t="s">
        <v>787</v>
      </c>
      <c r="C100" s="671">
        <f>E90</f>
        <v>75537.109999999986</v>
      </c>
      <c r="D100" s="672">
        <f>G96</f>
        <v>0</v>
      </c>
      <c r="E100" s="1007"/>
      <c r="F100" s="1008"/>
      <c r="G100" s="1008"/>
      <c r="H100" s="1008"/>
    </row>
    <row r="101" spans="1:16" ht="36.75" customHeight="1" x14ac:dyDescent="0.3">
      <c r="B101" s="670" t="s">
        <v>788</v>
      </c>
      <c r="C101" s="673">
        <f>G90</f>
        <v>0</v>
      </c>
      <c r="D101" s="674">
        <v>0</v>
      </c>
      <c r="E101" s="1009" t="s">
        <v>233</v>
      </c>
      <c r="F101" s="1010"/>
      <c r="G101" s="1010"/>
      <c r="H101" s="1010"/>
      <c r="I101" s="1010"/>
      <c r="J101" s="1010"/>
      <c r="K101" s="1010"/>
      <c r="L101" s="1010"/>
      <c r="M101" s="1010"/>
      <c r="N101" s="1010"/>
      <c r="O101" s="1010"/>
      <c r="P101" s="1010"/>
    </row>
    <row r="102" spans="1:16" ht="45.75" customHeight="1" thickBot="1" x14ac:dyDescent="0.35">
      <c r="B102" s="675" t="s">
        <v>789</v>
      </c>
      <c r="C102" s="676">
        <v>0</v>
      </c>
      <c r="D102" s="677">
        <v>0</v>
      </c>
      <c r="E102" s="1009"/>
      <c r="F102" s="1010"/>
      <c r="G102" s="1010"/>
      <c r="H102" s="1010"/>
      <c r="I102" s="1010"/>
      <c r="J102" s="1010"/>
      <c r="K102" s="1010"/>
      <c r="L102" s="1010"/>
      <c r="M102" s="1010"/>
      <c r="N102" s="1010"/>
      <c r="O102" s="1010"/>
      <c r="P102" s="1010"/>
    </row>
    <row r="103" spans="1:16" ht="36.75" customHeight="1" thickTop="1" thickBot="1" x14ac:dyDescent="0.35">
      <c r="B103" s="678" t="s">
        <v>372</v>
      </c>
      <c r="C103" s="679">
        <f>C100+C101+C102</f>
        <v>75537.109999999986</v>
      </c>
      <c r="D103" s="680"/>
      <c r="E103" s="1009"/>
      <c r="F103" s="1010"/>
      <c r="G103" s="1010"/>
      <c r="H103" s="1010"/>
      <c r="I103" s="1010"/>
      <c r="J103" s="1010"/>
      <c r="K103" s="1010"/>
      <c r="L103" s="1010"/>
      <c r="M103" s="1010"/>
      <c r="N103" s="1010"/>
      <c r="O103" s="1010"/>
      <c r="P103" s="1010"/>
    </row>
    <row r="104" spans="1:16" ht="15" thickTop="1" x14ac:dyDescent="0.3"/>
  </sheetData>
  <mergeCells count="12">
    <mergeCell ref="E99:H100"/>
    <mergeCell ref="E101:P103"/>
    <mergeCell ref="A2:H2"/>
    <mergeCell ref="A3:H3"/>
    <mergeCell ref="A5:A6"/>
    <mergeCell ref="B5:B6"/>
    <mergeCell ref="C5:C6"/>
    <mergeCell ref="D5:D6"/>
    <mergeCell ref="E5:E6"/>
    <mergeCell ref="F5:F6"/>
    <mergeCell ref="G5:G6"/>
    <mergeCell ref="H5:H6"/>
  </mergeCells>
  <printOptions horizontalCentered="1"/>
  <pageMargins left="0.70866141732283472" right="0.15748031496062992" top="0.47244094488188981" bottom="0.47244094488188981" header="0.35433070866141736" footer="0.31496062992125984"/>
  <pageSetup paperSize="9" scale="40" fitToHeight="2" orientation="portrait" r:id="rId1"/>
  <rowBreaks count="1" manualBreakCount="1">
    <brk id="76"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J8" sqref="J8"/>
    </sheetView>
  </sheetViews>
  <sheetFormatPr defaultRowHeight="13.2" x14ac:dyDescent="0.25"/>
  <cols>
    <col min="1" max="2" width="0.33203125" customWidth="1"/>
    <col min="3" max="3" width="9.5546875" customWidth="1"/>
    <col min="4" max="4" width="72.33203125" customWidth="1"/>
    <col min="5" max="7" width="15.44140625" customWidth="1"/>
    <col min="8" max="8" width="11.88671875" customWidth="1"/>
    <col min="257" max="258" width="0.33203125" customWidth="1"/>
    <col min="259" max="259" width="9.5546875" customWidth="1"/>
    <col min="260" max="260" width="72.33203125" customWidth="1"/>
    <col min="261" max="263" width="15.44140625" customWidth="1"/>
    <col min="264" max="264" width="11.88671875" customWidth="1"/>
    <col min="513" max="514" width="0.33203125" customWidth="1"/>
    <col min="515" max="515" width="9.5546875" customWidth="1"/>
    <col min="516" max="516" width="72.33203125" customWidth="1"/>
    <col min="517" max="519" width="15.44140625" customWidth="1"/>
    <col min="520" max="520" width="11.88671875" customWidth="1"/>
    <col min="769" max="770" width="0.33203125" customWidth="1"/>
    <col min="771" max="771" width="9.5546875" customWidth="1"/>
    <col min="772" max="772" width="72.33203125" customWidth="1"/>
    <col min="773" max="775" width="15.44140625" customWidth="1"/>
    <col min="776" max="776" width="11.88671875" customWidth="1"/>
    <col min="1025" max="1026" width="0.33203125" customWidth="1"/>
    <col min="1027" max="1027" width="9.5546875" customWidth="1"/>
    <col min="1028" max="1028" width="72.33203125" customWidth="1"/>
    <col min="1029" max="1031" width="15.44140625" customWidth="1"/>
    <col min="1032" max="1032" width="11.88671875" customWidth="1"/>
    <col min="1281" max="1282" width="0.33203125" customWidth="1"/>
    <col min="1283" max="1283" width="9.5546875" customWidth="1"/>
    <col min="1284" max="1284" width="72.33203125" customWidth="1"/>
    <col min="1285" max="1287" width="15.44140625" customWidth="1"/>
    <col min="1288" max="1288" width="11.88671875" customWidth="1"/>
    <col min="1537" max="1538" width="0.33203125" customWidth="1"/>
    <col min="1539" max="1539" width="9.5546875" customWidth="1"/>
    <col min="1540" max="1540" width="72.33203125" customWidth="1"/>
    <col min="1541" max="1543" width="15.44140625" customWidth="1"/>
    <col min="1544" max="1544" width="11.88671875" customWidth="1"/>
    <col min="1793" max="1794" width="0.33203125" customWidth="1"/>
    <col min="1795" max="1795" width="9.5546875" customWidth="1"/>
    <col min="1796" max="1796" width="72.33203125" customWidth="1"/>
    <col min="1797" max="1799" width="15.44140625" customWidth="1"/>
    <col min="1800" max="1800" width="11.88671875" customWidth="1"/>
    <col min="2049" max="2050" width="0.33203125" customWidth="1"/>
    <col min="2051" max="2051" width="9.5546875" customWidth="1"/>
    <col min="2052" max="2052" width="72.33203125" customWidth="1"/>
    <col min="2053" max="2055" width="15.44140625" customWidth="1"/>
    <col min="2056" max="2056" width="11.88671875" customWidth="1"/>
    <col min="2305" max="2306" width="0.33203125" customWidth="1"/>
    <col min="2307" max="2307" width="9.5546875" customWidth="1"/>
    <col min="2308" max="2308" width="72.33203125" customWidth="1"/>
    <col min="2309" max="2311" width="15.44140625" customWidth="1"/>
    <col min="2312" max="2312" width="11.88671875" customWidth="1"/>
    <col min="2561" max="2562" width="0.33203125" customWidth="1"/>
    <col min="2563" max="2563" width="9.5546875" customWidth="1"/>
    <col min="2564" max="2564" width="72.33203125" customWidth="1"/>
    <col min="2565" max="2567" width="15.44140625" customWidth="1"/>
    <col min="2568" max="2568" width="11.88671875" customWidth="1"/>
    <col min="2817" max="2818" width="0.33203125" customWidth="1"/>
    <col min="2819" max="2819" width="9.5546875" customWidth="1"/>
    <col min="2820" max="2820" width="72.33203125" customWidth="1"/>
    <col min="2821" max="2823" width="15.44140625" customWidth="1"/>
    <col min="2824" max="2824" width="11.88671875" customWidth="1"/>
    <col min="3073" max="3074" width="0.33203125" customWidth="1"/>
    <col min="3075" max="3075" width="9.5546875" customWidth="1"/>
    <col min="3076" max="3076" width="72.33203125" customWidth="1"/>
    <col min="3077" max="3079" width="15.44140625" customWidth="1"/>
    <col min="3080" max="3080" width="11.88671875" customWidth="1"/>
    <col min="3329" max="3330" width="0.33203125" customWidth="1"/>
    <col min="3331" max="3331" width="9.5546875" customWidth="1"/>
    <col min="3332" max="3332" width="72.33203125" customWidth="1"/>
    <col min="3333" max="3335" width="15.44140625" customWidth="1"/>
    <col min="3336" max="3336" width="11.88671875" customWidth="1"/>
    <col min="3585" max="3586" width="0.33203125" customWidth="1"/>
    <col min="3587" max="3587" width="9.5546875" customWidth="1"/>
    <col min="3588" max="3588" width="72.33203125" customWidth="1"/>
    <col min="3589" max="3591" width="15.44140625" customWidth="1"/>
    <col min="3592" max="3592" width="11.88671875" customWidth="1"/>
    <col min="3841" max="3842" width="0.33203125" customWidth="1"/>
    <col min="3843" max="3843" width="9.5546875" customWidth="1"/>
    <col min="3844" max="3844" width="72.33203125" customWidth="1"/>
    <col min="3845" max="3847" width="15.44140625" customWidth="1"/>
    <col min="3848" max="3848" width="11.88671875" customWidth="1"/>
    <col min="4097" max="4098" width="0.33203125" customWidth="1"/>
    <col min="4099" max="4099" width="9.5546875" customWidth="1"/>
    <col min="4100" max="4100" width="72.33203125" customWidth="1"/>
    <col min="4101" max="4103" width="15.44140625" customWidth="1"/>
    <col min="4104" max="4104" width="11.88671875" customWidth="1"/>
    <col min="4353" max="4354" width="0.33203125" customWidth="1"/>
    <col min="4355" max="4355" width="9.5546875" customWidth="1"/>
    <col min="4356" max="4356" width="72.33203125" customWidth="1"/>
    <col min="4357" max="4359" width="15.44140625" customWidth="1"/>
    <col min="4360" max="4360" width="11.88671875" customWidth="1"/>
    <col min="4609" max="4610" width="0.33203125" customWidth="1"/>
    <col min="4611" max="4611" width="9.5546875" customWidth="1"/>
    <col min="4612" max="4612" width="72.33203125" customWidth="1"/>
    <col min="4613" max="4615" width="15.44140625" customWidth="1"/>
    <col min="4616" max="4616" width="11.88671875" customWidth="1"/>
    <col min="4865" max="4866" width="0.33203125" customWidth="1"/>
    <col min="4867" max="4867" width="9.5546875" customWidth="1"/>
    <col min="4868" max="4868" width="72.33203125" customWidth="1"/>
    <col min="4869" max="4871" width="15.44140625" customWidth="1"/>
    <col min="4872" max="4872" width="11.88671875" customWidth="1"/>
    <col min="5121" max="5122" width="0.33203125" customWidth="1"/>
    <col min="5123" max="5123" width="9.5546875" customWidth="1"/>
    <col min="5124" max="5124" width="72.33203125" customWidth="1"/>
    <col min="5125" max="5127" width="15.44140625" customWidth="1"/>
    <col min="5128" max="5128" width="11.88671875" customWidth="1"/>
    <col min="5377" max="5378" width="0.33203125" customWidth="1"/>
    <col min="5379" max="5379" width="9.5546875" customWidth="1"/>
    <col min="5380" max="5380" width="72.33203125" customWidth="1"/>
    <col min="5381" max="5383" width="15.44140625" customWidth="1"/>
    <col min="5384" max="5384" width="11.88671875" customWidth="1"/>
    <col min="5633" max="5634" width="0.33203125" customWidth="1"/>
    <col min="5635" max="5635" width="9.5546875" customWidth="1"/>
    <col min="5636" max="5636" width="72.33203125" customWidth="1"/>
    <col min="5637" max="5639" width="15.44140625" customWidth="1"/>
    <col min="5640" max="5640" width="11.88671875" customWidth="1"/>
    <col min="5889" max="5890" width="0.33203125" customWidth="1"/>
    <col min="5891" max="5891" width="9.5546875" customWidth="1"/>
    <col min="5892" max="5892" width="72.33203125" customWidth="1"/>
    <col min="5893" max="5895" width="15.44140625" customWidth="1"/>
    <col min="5896" max="5896" width="11.88671875" customWidth="1"/>
    <col min="6145" max="6146" width="0.33203125" customWidth="1"/>
    <col min="6147" max="6147" width="9.5546875" customWidth="1"/>
    <col min="6148" max="6148" width="72.33203125" customWidth="1"/>
    <col min="6149" max="6151" width="15.44140625" customWidth="1"/>
    <col min="6152" max="6152" width="11.88671875" customWidth="1"/>
    <col min="6401" max="6402" width="0.33203125" customWidth="1"/>
    <col min="6403" max="6403" width="9.5546875" customWidth="1"/>
    <col min="6404" max="6404" width="72.33203125" customWidth="1"/>
    <col min="6405" max="6407" width="15.44140625" customWidth="1"/>
    <col min="6408" max="6408" width="11.88671875" customWidth="1"/>
    <col min="6657" max="6658" width="0.33203125" customWidth="1"/>
    <col min="6659" max="6659" width="9.5546875" customWidth="1"/>
    <col min="6660" max="6660" width="72.33203125" customWidth="1"/>
    <col min="6661" max="6663" width="15.44140625" customWidth="1"/>
    <col min="6664" max="6664" width="11.88671875" customWidth="1"/>
    <col min="6913" max="6914" width="0.33203125" customWidth="1"/>
    <col min="6915" max="6915" width="9.5546875" customWidth="1"/>
    <col min="6916" max="6916" width="72.33203125" customWidth="1"/>
    <col min="6917" max="6919" width="15.44140625" customWidth="1"/>
    <col min="6920" max="6920" width="11.88671875" customWidth="1"/>
    <col min="7169" max="7170" width="0.33203125" customWidth="1"/>
    <col min="7171" max="7171" width="9.5546875" customWidth="1"/>
    <col min="7172" max="7172" width="72.33203125" customWidth="1"/>
    <col min="7173" max="7175" width="15.44140625" customWidth="1"/>
    <col min="7176" max="7176" width="11.88671875" customWidth="1"/>
    <col min="7425" max="7426" width="0.33203125" customWidth="1"/>
    <col min="7427" max="7427" width="9.5546875" customWidth="1"/>
    <col min="7428" max="7428" width="72.33203125" customWidth="1"/>
    <col min="7429" max="7431" width="15.44140625" customWidth="1"/>
    <col min="7432" max="7432" width="11.88671875" customWidth="1"/>
    <col min="7681" max="7682" width="0.33203125" customWidth="1"/>
    <col min="7683" max="7683" width="9.5546875" customWidth="1"/>
    <col min="7684" max="7684" width="72.33203125" customWidth="1"/>
    <col min="7685" max="7687" width="15.44140625" customWidth="1"/>
    <col min="7688" max="7688" width="11.88671875" customWidth="1"/>
    <col min="7937" max="7938" width="0.33203125" customWidth="1"/>
    <col min="7939" max="7939" width="9.5546875" customWidth="1"/>
    <col min="7940" max="7940" width="72.33203125" customWidth="1"/>
    <col min="7941" max="7943" width="15.44140625" customWidth="1"/>
    <col min="7944" max="7944" width="11.88671875" customWidth="1"/>
    <col min="8193" max="8194" width="0.33203125" customWidth="1"/>
    <col min="8195" max="8195" width="9.5546875" customWidth="1"/>
    <col min="8196" max="8196" width="72.33203125" customWidth="1"/>
    <col min="8197" max="8199" width="15.44140625" customWidth="1"/>
    <col min="8200" max="8200" width="11.88671875" customWidth="1"/>
    <col min="8449" max="8450" width="0.33203125" customWidth="1"/>
    <col min="8451" max="8451" width="9.5546875" customWidth="1"/>
    <col min="8452" max="8452" width="72.33203125" customWidth="1"/>
    <col min="8453" max="8455" width="15.44140625" customWidth="1"/>
    <col min="8456" max="8456" width="11.88671875" customWidth="1"/>
    <col min="8705" max="8706" width="0.33203125" customWidth="1"/>
    <col min="8707" max="8707" width="9.5546875" customWidth="1"/>
    <col min="8708" max="8708" width="72.33203125" customWidth="1"/>
    <col min="8709" max="8711" width="15.44140625" customWidth="1"/>
    <col min="8712" max="8712" width="11.88671875" customWidth="1"/>
    <col min="8961" max="8962" width="0.33203125" customWidth="1"/>
    <col min="8963" max="8963" width="9.5546875" customWidth="1"/>
    <col min="8964" max="8964" width="72.33203125" customWidth="1"/>
    <col min="8965" max="8967" width="15.44140625" customWidth="1"/>
    <col min="8968" max="8968" width="11.88671875" customWidth="1"/>
    <col min="9217" max="9218" width="0.33203125" customWidth="1"/>
    <col min="9219" max="9219" width="9.5546875" customWidth="1"/>
    <col min="9220" max="9220" width="72.33203125" customWidth="1"/>
    <col min="9221" max="9223" width="15.44140625" customWidth="1"/>
    <col min="9224" max="9224" width="11.88671875" customWidth="1"/>
    <col min="9473" max="9474" width="0.33203125" customWidth="1"/>
    <col min="9475" max="9475" width="9.5546875" customWidth="1"/>
    <col min="9476" max="9476" width="72.33203125" customWidth="1"/>
    <col min="9477" max="9479" width="15.44140625" customWidth="1"/>
    <col min="9480" max="9480" width="11.88671875" customWidth="1"/>
    <col min="9729" max="9730" width="0.33203125" customWidth="1"/>
    <col min="9731" max="9731" width="9.5546875" customWidth="1"/>
    <col min="9732" max="9732" width="72.33203125" customWidth="1"/>
    <col min="9733" max="9735" width="15.44140625" customWidth="1"/>
    <col min="9736" max="9736" width="11.88671875" customWidth="1"/>
    <col min="9985" max="9986" width="0.33203125" customWidth="1"/>
    <col min="9987" max="9987" width="9.5546875" customWidth="1"/>
    <col min="9988" max="9988" width="72.33203125" customWidth="1"/>
    <col min="9989" max="9991" width="15.44140625" customWidth="1"/>
    <col min="9992" max="9992" width="11.88671875" customWidth="1"/>
    <col min="10241" max="10242" width="0.33203125" customWidth="1"/>
    <col min="10243" max="10243" width="9.5546875" customWidth="1"/>
    <col min="10244" max="10244" width="72.33203125" customWidth="1"/>
    <col min="10245" max="10247" width="15.44140625" customWidth="1"/>
    <col min="10248" max="10248" width="11.88671875" customWidth="1"/>
    <col min="10497" max="10498" width="0.33203125" customWidth="1"/>
    <col min="10499" max="10499" width="9.5546875" customWidth="1"/>
    <col min="10500" max="10500" width="72.33203125" customWidth="1"/>
    <col min="10501" max="10503" width="15.44140625" customWidth="1"/>
    <col min="10504" max="10504" width="11.88671875" customWidth="1"/>
    <col min="10753" max="10754" width="0.33203125" customWidth="1"/>
    <col min="10755" max="10755" width="9.5546875" customWidth="1"/>
    <col min="10756" max="10756" width="72.33203125" customWidth="1"/>
    <col min="10757" max="10759" width="15.44140625" customWidth="1"/>
    <col min="10760" max="10760" width="11.88671875" customWidth="1"/>
    <col min="11009" max="11010" width="0.33203125" customWidth="1"/>
    <col min="11011" max="11011" width="9.5546875" customWidth="1"/>
    <col min="11012" max="11012" width="72.33203125" customWidth="1"/>
    <col min="11013" max="11015" width="15.44140625" customWidth="1"/>
    <col min="11016" max="11016" width="11.88671875" customWidth="1"/>
    <col min="11265" max="11266" width="0.33203125" customWidth="1"/>
    <col min="11267" max="11267" width="9.5546875" customWidth="1"/>
    <col min="11268" max="11268" width="72.33203125" customWidth="1"/>
    <col min="11269" max="11271" width="15.44140625" customWidth="1"/>
    <col min="11272" max="11272" width="11.88671875" customWidth="1"/>
    <col min="11521" max="11522" width="0.33203125" customWidth="1"/>
    <col min="11523" max="11523" width="9.5546875" customWidth="1"/>
    <col min="11524" max="11524" width="72.33203125" customWidth="1"/>
    <col min="11525" max="11527" width="15.44140625" customWidth="1"/>
    <col min="11528" max="11528" width="11.88671875" customWidth="1"/>
    <col min="11777" max="11778" width="0.33203125" customWidth="1"/>
    <col min="11779" max="11779" width="9.5546875" customWidth="1"/>
    <col min="11780" max="11780" width="72.33203125" customWidth="1"/>
    <col min="11781" max="11783" width="15.44140625" customWidth="1"/>
    <col min="11784" max="11784" width="11.88671875" customWidth="1"/>
    <col min="12033" max="12034" width="0.33203125" customWidth="1"/>
    <col min="12035" max="12035" width="9.5546875" customWidth="1"/>
    <col min="12036" max="12036" width="72.33203125" customWidth="1"/>
    <col min="12037" max="12039" width="15.44140625" customWidth="1"/>
    <col min="12040" max="12040" width="11.88671875" customWidth="1"/>
    <col min="12289" max="12290" width="0.33203125" customWidth="1"/>
    <col min="12291" max="12291" width="9.5546875" customWidth="1"/>
    <col min="12292" max="12292" width="72.33203125" customWidth="1"/>
    <col min="12293" max="12295" width="15.44140625" customWidth="1"/>
    <col min="12296" max="12296" width="11.88671875" customWidth="1"/>
    <col min="12545" max="12546" width="0.33203125" customWidth="1"/>
    <col min="12547" max="12547" width="9.5546875" customWidth="1"/>
    <col min="12548" max="12548" width="72.33203125" customWidth="1"/>
    <col min="12549" max="12551" width="15.44140625" customWidth="1"/>
    <col min="12552" max="12552" width="11.88671875" customWidth="1"/>
    <col min="12801" max="12802" width="0.33203125" customWidth="1"/>
    <col min="12803" max="12803" width="9.5546875" customWidth="1"/>
    <col min="12804" max="12804" width="72.33203125" customWidth="1"/>
    <col min="12805" max="12807" width="15.44140625" customWidth="1"/>
    <col min="12808" max="12808" width="11.88671875" customWidth="1"/>
    <col min="13057" max="13058" width="0.33203125" customWidth="1"/>
    <col min="13059" max="13059" width="9.5546875" customWidth="1"/>
    <col min="13060" max="13060" width="72.33203125" customWidth="1"/>
    <col min="13061" max="13063" width="15.44140625" customWidth="1"/>
    <col min="13064" max="13064" width="11.88671875" customWidth="1"/>
    <col min="13313" max="13314" width="0.33203125" customWidth="1"/>
    <col min="13315" max="13315" width="9.5546875" customWidth="1"/>
    <col min="13316" max="13316" width="72.33203125" customWidth="1"/>
    <col min="13317" max="13319" width="15.44140625" customWidth="1"/>
    <col min="13320" max="13320" width="11.88671875" customWidth="1"/>
    <col min="13569" max="13570" width="0.33203125" customWidth="1"/>
    <col min="13571" max="13571" width="9.5546875" customWidth="1"/>
    <col min="13572" max="13572" width="72.33203125" customWidth="1"/>
    <col min="13573" max="13575" width="15.44140625" customWidth="1"/>
    <col min="13576" max="13576" width="11.88671875" customWidth="1"/>
    <col min="13825" max="13826" width="0.33203125" customWidth="1"/>
    <col min="13827" max="13827" width="9.5546875" customWidth="1"/>
    <col min="13828" max="13828" width="72.33203125" customWidth="1"/>
    <col min="13829" max="13831" width="15.44140625" customWidth="1"/>
    <col min="13832" max="13832" width="11.88671875" customWidth="1"/>
    <col min="14081" max="14082" width="0.33203125" customWidth="1"/>
    <col min="14083" max="14083" width="9.5546875" customWidth="1"/>
    <col min="14084" max="14084" width="72.33203125" customWidth="1"/>
    <col min="14085" max="14087" width="15.44140625" customWidth="1"/>
    <col min="14088" max="14088" width="11.88671875" customWidth="1"/>
    <col min="14337" max="14338" width="0.33203125" customWidth="1"/>
    <col min="14339" max="14339" width="9.5546875" customWidth="1"/>
    <col min="14340" max="14340" width="72.33203125" customWidth="1"/>
    <col min="14341" max="14343" width="15.44140625" customWidth="1"/>
    <col min="14344" max="14344" width="11.88671875" customWidth="1"/>
    <col min="14593" max="14594" width="0.33203125" customWidth="1"/>
    <col min="14595" max="14595" width="9.5546875" customWidth="1"/>
    <col min="14596" max="14596" width="72.33203125" customWidth="1"/>
    <col min="14597" max="14599" width="15.44140625" customWidth="1"/>
    <col min="14600" max="14600" width="11.88671875" customWidth="1"/>
    <col min="14849" max="14850" width="0.33203125" customWidth="1"/>
    <col min="14851" max="14851" width="9.5546875" customWidth="1"/>
    <col min="14852" max="14852" width="72.33203125" customWidth="1"/>
    <col min="14853" max="14855" width="15.44140625" customWidth="1"/>
    <col min="14856" max="14856" width="11.88671875" customWidth="1"/>
    <col min="15105" max="15106" width="0.33203125" customWidth="1"/>
    <col min="15107" max="15107" width="9.5546875" customWidth="1"/>
    <col min="15108" max="15108" width="72.33203125" customWidth="1"/>
    <col min="15109" max="15111" width="15.44140625" customWidth="1"/>
    <col min="15112" max="15112" width="11.88671875" customWidth="1"/>
    <col min="15361" max="15362" width="0.33203125" customWidth="1"/>
    <col min="15363" max="15363" width="9.5546875" customWidth="1"/>
    <col min="15364" max="15364" width="72.33203125" customWidth="1"/>
    <col min="15365" max="15367" width="15.44140625" customWidth="1"/>
    <col min="15368" max="15368" width="11.88671875" customWidth="1"/>
    <col min="15617" max="15618" width="0.33203125" customWidth="1"/>
    <col min="15619" max="15619" width="9.5546875" customWidth="1"/>
    <col min="15620" max="15620" width="72.33203125" customWidth="1"/>
    <col min="15621" max="15623" width="15.44140625" customWidth="1"/>
    <col min="15624" max="15624" width="11.88671875" customWidth="1"/>
    <col min="15873" max="15874" width="0.33203125" customWidth="1"/>
    <col min="15875" max="15875" width="9.5546875" customWidth="1"/>
    <col min="15876" max="15876" width="72.33203125" customWidth="1"/>
    <col min="15877" max="15879" width="15.44140625" customWidth="1"/>
    <col min="15880" max="15880" width="11.88671875" customWidth="1"/>
    <col min="16129" max="16130" width="0.33203125" customWidth="1"/>
    <col min="16131" max="16131" width="9.5546875" customWidth="1"/>
    <col min="16132" max="16132" width="72.33203125" customWidth="1"/>
    <col min="16133" max="16135" width="15.44140625" customWidth="1"/>
    <col min="16136" max="16136" width="11.88671875" customWidth="1"/>
  </cols>
  <sheetData>
    <row r="1" spans="1:8" s="1" customFormat="1" ht="31.5" customHeight="1" x14ac:dyDescent="0.15">
      <c r="C1" s="933" t="s">
        <v>790</v>
      </c>
      <c r="D1" s="933"/>
      <c r="E1" s="933"/>
      <c r="F1" s="933"/>
      <c r="G1" s="933"/>
      <c r="H1" s="933"/>
    </row>
    <row r="2" spans="1:8" s="1" customFormat="1" ht="30" customHeight="1" x14ac:dyDescent="0.15">
      <c r="A2" s="75"/>
      <c r="B2" s="75"/>
      <c r="C2" s="4" t="s">
        <v>791</v>
      </c>
      <c r="D2" s="2" t="s">
        <v>2</v>
      </c>
      <c r="E2" s="2" t="s">
        <v>792</v>
      </c>
      <c r="F2" s="681" t="s">
        <v>793</v>
      </c>
      <c r="G2" s="4" t="s">
        <v>794</v>
      </c>
      <c r="H2" s="4" t="s">
        <v>795</v>
      </c>
    </row>
    <row r="3" spans="1:8" s="1" customFormat="1" ht="7.5" customHeight="1" x14ac:dyDescent="0.15"/>
    <row r="4" spans="1:8" s="1" customFormat="1" ht="18" customHeight="1" x14ac:dyDescent="0.25">
      <c r="A4" s="64"/>
      <c r="B4" s="64"/>
      <c r="C4" s="682"/>
      <c r="D4" s="683" t="s">
        <v>731</v>
      </c>
      <c r="E4" s="43"/>
      <c r="F4" s="684"/>
      <c r="G4" s="685"/>
      <c r="H4" s="685"/>
    </row>
    <row r="5" spans="1:8" s="1" customFormat="1" ht="9" customHeight="1" x14ac:dyDescent="0.25">
      <c r="A5" s="64"/>
      <c r="B5" s="64"/>
      <c r="C5" s="686"/>
      <c r="D5" s="686"/>
      <c r="E5" s="75"/>
      <c r="F5" s="687"/>
      <c r="G5" s="688"/>
      <c r="H5" s="688"/>
    </row>
    <row r="6" spans="1:8" s="1" customFormat="1" ht="18" customHeight="1" x14ac:dyDescent="0.25">
      <c r="A6" s="64"/>
      <c r="B6" s="64"/>
      <c r="C6" s="689">
        <v>2010100</v>
      </c>
      <c r="D6" s="690" t="s">
        <v>46</v>
      </c>
      <c r="E6" s="691">
        <v>22782264.920000002</v>
      </c>
      <c r="F6" s="692" t="s">
        <v>21</v>
      </c>
      <c r="G6" s="693">
        <v>22756382.390000001</v>
      </c>
      <c r="H6" s="693">
        <v>26551.759999999998</v>
      </c>
    </row>
    <row r="7" spans="1:8" s="1" customFormat="1" ht="18" customHeight="1" x14ac:dyDescent="0.2">
      <c r="A7" s="61">
        <v>2000000</v>
      </c>
      <c r="B7" s="24">
        <v>2010100</v>
      </c>
      <c r="C7" s="694">
        <v>2010101</v>
      </c>
      <c r="D7" s="695" t="s">
        <v>796</v>
      </c>
      <c r="E7" s="696">
        <v>172676.07</v>
      </c>
      <c r="F7" s="697" t="s">
        <v>21</v>
      </c>
      <c r="G7" s="698">
        <v>172676.07</v>
      </c>
      <c r="H7" s="698" t="s">
        <v>21</v>
      </c>
    </row>
    <row r="8" spans="1:8" s="1" customFormat="1" ht="18" customHeight="1" x14ac:dyDescent="0.2">
      <c r="A8" s="61"/>
      <c r="B8" s="61"/>
      <c r="C8" s="694">
        <v>2010102</v>
      </c>
      <c r="D8" s="695" t="s">
        <v>797</v>
      </c>
      <c r="E8" s="696">
        <v>27750</v>
      </c>
      <c r="F8" s="697" t="s">
        <v>21</v>
      </c>
      <c r="G8" s="698">
        <v>27750</v>
      </c>
      <c r="H8" s="698" t="s">
        <v>21</v>
      </c>
    </row>
    <row r="9" spans="1:8" s="1" customFormat="1" ht="18" customHeight="1" x14ac:dyDescent="0.2">
      <c r="A9" s="61"/>
      <c r="B9" s="61"/>
      <c r="C9" s="694">
        <v>2010104</v>
      </c>
      <c r="D9" s="695" t="s">
        <v>798</v>
      </c>
      <c r="E9" s="696">
        <v>22581838.850000001</v>
      </c>
      <c r="F9" s="697" t="s">
        <v>21</v>
      </c>
      <c r="G9" s="698">
        <v>22555956.32</v>
      </c>
      <c r="H9" s="698">
        <v>26551.759999999998</v>
      </c>
    </row>
    <row r="10" spans="1:8" s="1" customFormat="1" ht="15" customHeight="1" x14ac:dyDescent="0.15">
      <c r="A10" s="69"/>
      <c r="B10" s="62">
        <v>2010100</v>
      </c>
      <c r="C10" s="699"/>
      <c r="D10" s="700"/>
      <c r="E10" s="15"/>
      <c r="F10" s="701"/>
      <c r="G10" s="701"/>
      <c r="H10" s="701"/>
    </row>
    <row r="11" spans="1:8" s="1" customFormat="1" ht="18" customHeight="1" x14ac:dyDescent="0.25">
      <c r="A11" s="64"/>
      <c r="B11" s="64"/>
      <c r="C11" s="689">
        <v>2010400</v>
      </c>
      <c r="D11" s="690" t="s">
        <v>48</v>
      </c>
      <c r="E11" s="691">
        <v>5500</v>
      </c>
      <c r="F11" s="692" t="s">
        <v>21</v>
      </c>
      <c r="G11" s="693">
        <v>5500</v>
      </c>
      <c r="H11" s="693" t="s">
        <v>21</v>
      </c>
    </row>
    <row r="12" spans="1:8" s="1" customFormat="1" ht="18" customHeight="1" x14ac:dyDescent="0.2">
      <c r="A12" s="61"/>
      <c r="B12" s="24">
        <v>2010400</v>
      </c>
      <c r="C12" s="694">
        <v>2010401</v>
      </c>
      <c r="D12" s="695" t="s">
        <v>799</v>
      </c>
      <c r="E12" s="696">
        <v>5500</v>
      </c>
      <c r="F12" s="697" t="s">
        <v>21</v>
      </c>
      <c r="G12" s="698">
        <v>5500</v>
      </c>
      <c r="H12" s="698" t="s">
        <v>21</v>
      </c>
    </row>
    <row r="13" spans="1:8" s="1" customFormat="1" ht="15" customHeight="1" x14ac:dyDescent="0.15">
      <c r="A13" s="69"/>
      <c r="B13" s="62">
        <v>2010400</v>
      </c>
      <c r="C13" s="699"/>
      <c r="D13" s="700"/>
      <c r="E13" s="15"/>
      <c r="F13" s="701"/>
      <c r="G13" s="701"/>
      <c r="H13" s="701"/>
    </row>
    <row r="14" spans="1:8" s="1" customFormat="1" ht="18" customHeight="1" x14ac:dyDescent="0.25">
      <c r="A14" s="702"/>
      <c r="B14" s="702"/>
      <c r="C14" s="703"/>
      <c r="D14" s="704" t="s">
        <v>743</v>
      </c>
      <c r="E14" s="705">
        <v>22787764.920000002</v>
      </c>
      <c r="F14" s="706" t="s">
        <v>21</v>
      </c>
      <c r="G14" s="707">
        <v>22761882.390000001</v>
      </c>
      <c r="H14" s="707">
        <v>26551.759999999998</v>
      </c>
    </row>
    <row r="15" spans="1:8" s="1" customFormat="1" ht="7.5" customHeight="1" x14ac:dyDescent="0.25">
      <c r="A15" s="702"/>
      <c r="B15" s="702"/>
      <c r="C15" s="41"/>
      <c r="D15" s="66"/>
      <c r="E15" s="41"/>
      <c r="F15" s="41"/>
      <c r="G15" s="41"/>
      <c r="H15" s="41"/>
    </row>
    <row r="16" spans="1:8" s="1" customFormat="1" ht="18" customHeight="1" x14ac:dyDescent="0.25">
      <c r="A16" s="64"/>
      <c r="B16" s="64"/>
      <c r="C16" s="682"/>
      <c r="D16" s="683" t="s">
        <v>744</v>
      </c>
      <c r="E16" s="43"/>
      <c r="F16" s="684"/>
      <c r="G16" s="685"/>
      <c r="H16" s="685"/>
    </row>
    <row r="17" spans="1:8" s="1" customFormat="1" ht="9" customHeight="1" x14ac:dyDescent="0.25">
      <c r="A17" s="64"/>
      <c r="B17" s="64"/>
      <c r="C17" s="686"/>
      <c r="D17" s="686"/>
      <c r="E17" s="75"/>
      <c r="F17" s="687"/>
      <c r="G17" s="688"/>
      <c r="H17" s="688"/>
    </row>
    <row r="18" spans="1:8" s="1" customFormat="1" ht="18" customHeight="1" x14ac:dyDescent="0.25">
      <c r="A18" s="64"/>
      <c r="B18" s="64"/>
      <c r="C18" s="689">
        <v>3010000</v>
      </c>
      <c r="D18" s="690" t="s">
        <v>52</v>
      </c>
      <c r="E18" s="691">
        <v>3367.59</v>
      </c>
      <c r="F18" s="692">
        <v>3367.59</v>
      </c>
      <c r="G18" s="693">
        <v>3367.59</v>
      </c>
      <c r="H18" s="693" t="s">
        <v>21</v>
      </c>
    </row>
    <row r="19" spans="1:8" s="1" customFormat="1" ht="18" customHeight="1" x14ac:dyDescent="0.2">
      <c r="A19" s="61">
        <v>3000000</v>
      </c>
      <c r="B19" s="24">
        <v>3010000</v>
      </c>
      <c r="C19" s="694">
        <v>3010200</v>
      </c>
      <c r="D19" s="695" t="s">
        <v>800</v>
      </c>
      <c r="E19" s="696">
        <v>3367.59</v>
      </c>
      <c r="F19" s="697">
        <v>3367.59</v>
      </c>
      <c r="G19" s="698">
        <v>3367.59</v>
      </c>
      <c r="H19" s="698" t="s">
        <v>21</v>
      </c>
    </row>
    <row r="20" spans="1:8" s="1" customFormat="1" ht="15" customHeight="1" x14ac:dyDescent="0.15">
      <c r="A20" s="69"/>
      <c r="B20" s="62">
        <v>3010000</v>
      </c>
      <c r="C20" s="699"/>
      <c r="D20" s="700"/>
      <c r="E20" s="15"/>
      <c r="F20" s="701"/>
      <c r="G20" s="701"/>
      <c r="H20" s="701"/>
    </row>
    <row r="21" spans="1:8" s="1" customFormat="1" ht="18" customHeight="1" x14ac:dyDescent="0.25">
      <c r="A21" s="64"/>
      <c r="B21" s="64"/>
      <c r="C21" s="689">
        <v>3030000</v>
      </c>
      <c r="D21" s="690" t="s">
        <v>56</v>
      </c>
      <c r="E21" s="691">
        <v>436.35</v>
      </c>
      <c r="F21" s="692">
        <v>436.35</v>
      </c>
      <c r="G21" s="693">
        <v>436.35</v>
      </c>
      <c r="H21" s="693" t="s">
        <v>21</v>
      </c>
    </row>
    <row r="22" spans="1:8" s="1" customFormat="1" ht="18" customHeight="1" x14ac:dyDescent="0.2">
      <c r="A22" s="61"/>
      <c r="B22" s="24">
        <v>3030000</v>
      </c>
      <c r="C22" s="694">
        <v>3030300</v>
      </c>
      <c r="D22" s="695" t="s">
        <v>801</v>
      </c>
      <c r="E22" s="696">
        <v>436.35</v>
      </c>
      <c r="F22" s="697">
        <v>436.35</v>
      </c>
      <c r="G22" s="698">
        <v>436.35</v>
      </c>
      <c r="H22" s="698" t="s">
        <v>21</v>
      </c>
    </row>
    <row r="23" spans="1:8" s="1" customFormat="1" ht="15" customHeight="1" x14ac:dyDescent="0.15">
      <c r="A23" s="69"/>
      <c r="B23" s="62">
        <v>3030000</v>
      </c>
      <c r="C23" s="699"/>
      <c r="D23" s="700"/>
      <c r="E23" s="15"/>
      <c r="F23" s="701"/>
      <c r="G23" s="701"/>
      <c r="H23" s="701"/>
    </row>
    <row r="24" spans="1:8" s="1" customFormat="1" ht="18" customHeight="1" x14ac:dyDescent="0.25">
      <c r="A24" s="64"/>
      <c r="B24" s="64"/>
      <c r="C24" s="689">
        <v>3050000</v>
      </c>
      <c r="D24" s="690" t="s">
        <v>58</v>
      </c>
      <c r="E24" s="691">
        <v>150068.44000000003</v>
      </c>
      <c r="F24" s="692">
        <v>48001.5</v>
      </c>
      <c r="G24" s="693">
        <v>101134.92000000001</v>
      </c>
      <c r="H24" s="693">
        <v>32288.32</v>
      </c>
    </row>
    <row r="25" spans="1:8" s="1" customFormat="1" ht="18" customHeight="1" x14ac:dyDescent="0.2">
      <c r="A25" s="61"/>
      <c r="B25" s="24">
        <v>3050000</v>
      </c>
      <c r="C25" s="694">
        <v>3050200</v>
      </c>
      <c r="D25" s="695" t="s">
        <v>802</v>
      </c>
      <c r="E25" s="696">
        <v>133183.71000000002</v>
      </c>
      <c r="F25" s="697">
        <v>46061.5</v>
      </c>
      <c r="G25" s="698">
        <v>85724.57</v>
      </c>
      <c r="H25" s="698">
        <v>31091.72</v>
      </c>
    </row>
    <row r="26" spans="1:8" s="1" customFormat="1" ht="18" customHeight="1" x14ac:dyDescent="0.2">
      <c r="A26" s="61"/>
      <c r="B26" s="61"/>
      <c r="C26" s="694">
        <v>3059900</v>
      </c>
      <c r="D26" s="695" t="s">
        <v>803</v>
      </c>
      <c r="E26" s="696">
        <v>16884.73</v>
      </c>
      <c r="F26" s="697">
        <v>1940</v>
      </c>
      <c r="G26" s="698">
        <v>15410.35</v>
      </c>
      <c r="H26" s="698">
        <v>1196.5999999999999</v>
      </c>
    </row>
    <row r="27" spans="1:8" s="1" customFormat="1" ht="15" customHeight="1" x14ac:dyDescent="0.15">
      <c r="A27" s="69"/>
      <c r="B27" s="62">
        <v>3050000</v>
      </c>
      <c r="C27" s="699"/>
      <c r="D27" s="700"/>
      <c r="E27" s="15"/>
      <c r="F27" s="701"/>
      <c r="G27" s="701"/>
      <c r="H27" s="701"/>
    </row>
    <row r="28" spans="1:8" s="1" customFormat="1" ht="18" customHeight="1" x14ac:dyDescent="0.25">
      <c r="A28" s="702"/>
      <c r="B28" s="702"/>
      <c r="C28" s="703"/>
      <c r="D28" s="704" t="s">
        <v>752</v>
      </c>
      <c r="E28" s="705">
        <v>153872.38000000003</v>
      </c>
      <c r="F28" s="706">
        <v>51805.440000000002</v>
      </c>
      <c r="G28" s="707">
        <v>104938.86000000002</v>
      </c>
      <c r="H28" s="707">
        <v>32288.32</v>
      </c>
    </row>
    <row r="29" spans="1:8" s="1" customFormat="1" ht="7.5" customHeight="1" x14ac:dyDescent="0.25">
      <c r="A29" s="702"/>
      <c r="B29" s="702"/>
      <c r="C29" s="41"/>
      <c r="D29" s="66"/>
      <c r="E29" s="41"/>
      <c r="F29" s="41"/>
      <c r="G29" s="41"/>
      <c r="H29" s="41"/>
    </row>
    <row r="30" spans="1:8" s="1" customFormat="1" ht="18" customHeight="1" x14ac:dyDescent="0.25">
      <c r="A30" s="64"/>
      <c r="B30" s="64"/>
      <c r="C30" s="682"/>
      <c r="D30" s="683" t="s">
        <v>753</v>
      </c>
      <c r="E30" s="43"/>
      <c r="F30" s="684"/>
      <c r="G30" s="685"/>
      <c r="H30" s="685"/>
    </row>
    <row r="31" spans="1:8" s="1" customFormat="1" ht="9" customHeight="1" x14ac:dyDescent="0.25">
      <c r="A31" s="64"/>
      <c r="B31" s="64"/>
      <c r="C31" s="686"/>
      <c r="D31" s="686"/>
      <c r="E31" s="75"/>
      <c r="F31" s="687"/>
      <c r="G31" s="688"/>
      <c r="H31" s="688"/>
    </row>
    <row r="32" spans="1:8" s="1" customFormat="1" ht="18" customHeight="1" x14ac:dyDescent="0.25">
      <c r="A32" s="64"/>
      <c r="B32" s="64"/>
      <c r="C32" s="689">
        <v>4020000</v>
      </c>
      <c r="D32" s="690" t="s">
        <v>62</v>
      </c>
      <c r="E32" s="691">
        <v>1347271</v>
      </c>
      <c r="F32" s="692">
        <v>1347271</v>
      </c>
      <c r="G32" s="693">
        <v>1347271</v>
      </c>
      <c r="H32" s="693" t="s">
        <v>21</v>
      </c>
    </row>
    <row r="33" spans="1:8" s="1" customFormat="1" ht="18" customHeight="1" x14ac:dyDescent="0.2">
      <c r="A33" s="61">
        <v>4000000</v>
      </c>
      <c r="B33" s="24">
        <v>4020000</v>
      </c>
      <c r="C33" s="694">
        <v>4020100</v>
      </c>
      <c r="D33" s="695" t="s">
        <v>804</v>
      </c>
      <c r="E33" s="696">
        <v>1347271</v>
      </c>
      <c r="F33" s="697">
        <v>1347271</v>
      </c>
      <c r="G33" s="698">
        <v>1347271</v>
      </c>
      <c r="H33" s="698" t="s">
        <v>21</v>
      </c>
    </row>
    <row r="34" spans="1:8" s="1" customFormat="1" ht="15" customHeight="1" x14ac:dyDescent="0.15">
      <c r="A34" s="69"/>
      <c r="B34" s="62">
        <v>4020000</v>
      </c>
      <c r="C34" s="699"/>
      <c r="D34" s="700"/>
      <c r="E34" s="15"/>
      <c r="F34" s="701"/>
      <c r="G34" s="701"/>
      <c r="H34" s="701"/>
    </row>
    <row r="35" spans="1:8" s="1" customFormat="1" ht="18" customHeight="1" x14ac:dyDescent="0.25">
      <c r="A35" s="64"/>
      <c r="B35" s="64"/>
      <c r="C35" s="689">
        <v>4050000</v>
      </c>
      <c r="D35" s="690" t="s">
        <v>64</v>
      </c>
      <c r="E35" s="691">
        <v>23876</v>
      </c>
      <c r="F35" s="692">
        <v>23876</v>
      </c>
      <c r="G35" s="693">
        <v>23876</v>
      </c>
      <c r="H35" s="693" t="s">
        <v>21</v>
      </c>
    </row>
    <row r="36" spans="1:8" s="1" customFormat="1" ht="18" customHeight="1" x14ac:dyDescent="0.2">
      <c r="A36" s="61"/>
      <c r="B36" s="24">
        <v>4050000</v>
      </c>
      <c r="C36" s="694">
        <v>4050300</v>
      </c>
      <c r="D36" s="695" t="s">
        <v>805</v>
      </c>
      <c r="E36" s="696">
        <v>23876</v>
      </c>
      <c r="F36" s="697">
        <v>23876</v>
      </c>
      <c r="G36" s="698">
        <v>23876</v>
      </c>
      <c r="H36" s="698" t="s">
        <v>21</v>
      </c>
    </row>
    <row r="37" spans="1:8" s="1" customFormat="1" ht="15" customHeight="1" x14ac:dyDescent="0.15">
      <c r="A37" s="69"/>
      <c r="B37" s="62">
        <v>4050000</v>
      </c>
      <c r="C37" s="699"/>
      <c r="D37" s="700"/>
      <c r="E37" s="15"/>
      <c r="F37" s="701"/>
      <c r="G37" s="701"/>
      <c r="H37" s="701"/>
    </row>
    <row r="38" spans="1:8" s="1" customFormat="1" ht="18" customHeight="1" x14ac:dyDescent="0.25">
      <c r="A38" s="702"/>
      <c r="B38" s="702"/>
      <c r="C38" s="703"/>
      <c r="D38" s="704" t="s">
        <v>769</v>
      </c>
      <c r="E38" s="705">
        <v>1371147</v>
      </c>
      <c r="F38" s="706">
        <v>1371147</v>
      </c>
      <c r="G38" s="707">
        <v>1371147</v>
      </c>
      <c r="H38" s="707" t="s">
        <v>21</v>
      </c>
    </row>
    <row r="39" spans="1:8" s="1" customFormat="1" ht="7.5" customHeight="1" x14ac:dyDescent="0.25">
      <c r="A39" s="702"/>
      <c r="B39" s="702"/>
      <c r="C39" s="41"/>
      <c r="D39" s="66"/>
      <c r="E39" s="41"/>
      <c r="F39" s="41"/>
      <c r="G39" s="41"/>
      <c r="H39" s="41"/>
    </row>
    <row r="40" spans="1:8" s="1" customFormat="1" ht="18" customHeight="1" x14ac:dyDescent="0.25">
      <c r="A40" s="64"/>
      <c r="B40" s="64"/>
      <c r="C40" s="682"/>
      <c r="D40" s="683" t="s">
        <v>806</v>
      </c>
      <c r="E40" s="43"/>
      <c r="F40" s="684"/>
      <c r="G40" s="685"/>
      <c r="H40" s="685"/>
    </row>
    <row r="41" spans="1:8" s="1" customFormat="1" ht="9" customHeight="1" x14ac:dyDescent="0.25">
      <c r="A41" s="64"/>
      <c r="B41" s="64"/>
      <c r="C41" s="686"/>
      <c r="D41" s="686"/>
      <c r="E41" s="75"/>
      <c r="F41" s="687"/>
      <c r="G41" s="688"/>
      <c r="H41" s="688"/>
    </row>
    <row r="42" spans="1:8" s="1" customFormat="1" ht="18" customHeight="1" x14ac:dyDescent="0.25">
      <c r="A42" s="64"/>
      <c r="B42" s="64"/>
      <c r="C42" s="689">
        <v>9010000</v>
      </c>
      <c r="D42" s="690" t="s">
        <v>68</v>
      </c>
      <c r="E42" s="691">
        <v>4789308.24</v>
      </c>
      <c r="F42" s="692">
        <v>53977.61</v>
      </c>
      <c r="G42" s="693">
        <v>4759758.95</v>
      </c>
      <c r="H42" s="693">
        <v>14776</v>
      </c>
    </row>
    <row r="43" spans="1:8" s="1" customFormat="1" ht="18" customHeight="1" x14ac:dyDescent="0.2">
      <c r="A43" s="61">
        <v>9000000</v>
      </c>
      <c r="B43" s="24">
        <v>9010000</v>
      </c>
      <c r="C43" s="694">
        <v>9010100</v>
      </c>
      <c r="D43" s="695" t="s">
        <v>807</v>
      </c>
      <c r="E43" s="696">
        <v>1550815.72</v>
      </c>
      <c r="F43" s="697">
        <v>8696.34</v>
      </c>
      <c r="G43" s="698">
        <v>1550815.72</v>
      </c>
      <c r="H43" s="698" t="s">
        <v>21</v>
      </c>
    </row>
    <row r="44" spans="1:8" s="1" customFormat="1" ht="18" customHeight="1" x14ac:dyDescent="0.2">
      <c r="A44" s="61"/>
      <c r="B44" s="61"/>
      <c r="C44" s="694">
        <v>9010200</v>
      </c>
      <c r="D44" s="695" t="s">
        <v>808</v>
      </c>
      <c r="E44" s="696">
        <v>3148830.39</v>
      </c>
      <c r="F44" s="697" t="s">
        <v>21</v>
      </c>
      <c r="G44" s="698">
        <v>3148830.39</v>
      </c>
      <c r="H44" s="698" t="s">
        <v>21</v>
      </c>
    </row>
    <row r="45" spans="1:8" s="1" customFormat="1" ht="18" customHeight="1" x14ac:dyDescent="0.2">
      <c r="A45" s="61"/>
      <c r="B45" s="61"/>
      <c r="C45" s="694">
        <v>9010300</v>
      </c>
      <c r="D45" s="695" t="s">
        <v>809</v>
      </c>
      <c r="E45" s="696">
        <v>12857.79</v>
      </c>
      <c r="F45" s="697">
        <v>696</v>
      </c>
      <c r="G45" s="698">
        <v>12857.79</v>
      </c>
      <c r="H45" s="698" t="s">
        <v>21</v>
      </c>
    </row>
    <row r="46" spans="1:8" s="1" customFormat="1" ht="18" customHeight="1" x14ac:dyDescent="0.2">
      <c r="A46" s="61"/>
      <c r="B46" s="61"/>
      <c r="C46" s="694">
        <v>9019900</v>
      </c>
      <c r="D46" s="695" t="s">
        <v>810</v>
      </c>
      <c r="E46" s="696">
        <v>76804.34</v>
      </c>
      <c r="F46" s="697">
        <v>44585.27</v>
      </c>
      <c r="G46" s="698">
        <v>47255.05</v>
      </c>
      <c r="H46" s="698">
        <v>14776</v>
      </c>
    </row>
    <row r="47" spans="1:8" s="1" customFormat="1" ht="15" customHeight="1" x14ac:dyDescent="0.15">
      <c r="A47" s="69"/>
      <c r="B47" s="62">
        <v>9010000</v>
      </c>
      <c r="C47" s="699"/>
      <c r="D47" s="700"/>
      <c r="E47" s="15"/>
      <c r="F47" s="701"/>
      <c r="G47" s="701"/>
      <c r="H47" s="701"/>
    </row>
    <row r="48" spans="1:8" s="1" customFormat="1" ht="18" customHeight="1" x14ac:dyDescent="0.25">
      <c r="A48" s="64"/>
      <c r="B48" s="64"/>
      <c r="C48" s="689">
        <v>9020000</v>
      </c>
      <c r="D48" s="690" t="s">
        <v>70</v>
      </c>
      <c r="E48" s="691">
        <v>90</v>
      </c>
      <c r="F48" s="692">
        <v>90</v>
      </c>
      <c r="G48" s="693">
        <v>90</v>
      </c>
      <c r="H48" s="693" t="s">
        <v>21</v>
      </c>
    </row>
    <row r="49" spans="1:8" s="1" customFormat="1" ht="18" customHeight="1" x14ac:dyDescent="0.2">
      <c r="A49" s="61"/>
      <c r="B49" s="24">
        <v>9020000</v>
      </c>
      <c r="C49" s="694">
        <v>9020400</v>
      </c>
      <c r="D49" s="695" t="s">
        <v>811</v>
      </c>
      <c r="E49" s="696" t="s">
        <v>21</v>
      </c>
      <c r="F49" s="697" t="s">
        <v>21</v>
      </c>
      <c r="G49" s="698" t="s">
        <v>21</v>
      </c>
      <c r="H49" s="698" t="s">
        <v>21</v>
      </c>
    </row>
    <row r="50" spans="1:8" s="1" customFormat="1" ht="18" customHeight="1" x14ac:dyDescent="0.2">
      <c r="A50" s="61"/>
      <c r="B50" s="61"/>
      <c r="C50" s="694">
        <v>9029900</v>
      </c>
      <c r="D50" s="695" t="s">
        <v>812</v>
      </c>
      <c r="E50" s="696">
        <v>90</v>
      </c>
      <c r="F50" s="697">
        <v>90</v>
      </c>
      <c r="G50" s="698">
        <v>90</v>
      </c>
      <c r="H50" s="698" t="s">
        <v>21</v>
      </c>
    </row>
    <row r="51" spans="1:8" s="1" customFormat="1" ht="15" customHeight="1" x14ac:dyDescent="0.15">
      <c r="A51" s="69"/>
      <c r="B51" s="62">
        <v>9020000</v>
      </c>
      <c r="C51" s="699"/>
      <c r="D51" s="700"/>
      <c r="E51" s="15"/>
      <c r="F51" s="701"/>
      <c r="G51" s="701"/>
      <c r="H51" s="701"/>
    </row>
    <row r="52" spans="1:8" s="1" customFormat="1" ht="18" customHeight="1" x14ac:dyDescent="0.25">
      <c r="A52" s="702"/>
      <c r="B52" s="702"/>
      <c r="C52" s="703"/>
      <c r="D52" s="704" t="s">
        <v>813</v>
      </c>
      <c r="E52" s="705">
        <v>4789398.24</v>
      </c>
      <c r="F52" s="706">
        <v>54067.61</v>
      </c>
      <c r="G52" s="707">
        <v>4759848.95</v>
      </c>
      <c r="H52" s="707">
        <v>14776</v>
      </c>
    </row>
    <row r="53" spans="1:8" s="1" customFormat="1" ht="7.5" customHeight="1" x14ac:dyDescent="0.25">
      <c r="A53" s="702"/>
      <c r="B53" s="702"/>
      <c r="C53" s="41"/>
      <c r="D53" s="66"/>
      <c r="E53" s="41"/>
      <c r="F53" s="41"/>
      <c r="G53" s="41"/>
      <c r="H53" s="41"/>
    </row>
    <row r="54" spans="1:8" s="1" customFormat="1" ht="18" customHeight="1" x14ac:dyDescent="0.15">
      <c r="A54" s="69"/>
      <c r="B54" s="69"/>
      <c r="C54" s="708"/>
      <c r="D54" s="709" t="s">
        <v>39</v>
      </c>
      <c r="E54" s="710">
        <v>29102182.540000003</v>
      </c>
      <c r="F54" s="711">
        <v>1477020.05</v>
      </c>
      <c r="G54" s="710">
        <v>28997817.200000003</v>
      </c>
      <c r="H54" s="710">
        <v>73616.079999999987</v>
      </c>
    </row>
  </sheetData>
  <mergeCells count="1">
    <mergeCell ref="C1:H1"/>
  </mergeCells>
  <pageMargins left="0.78431372549019618" right="0.78431372549019618" top="0.98039215686274517" bottom="0.98039215686274517" header="0.50980392156862753" footer="0.50980392156862753"/>
  <pageSetup paperSize="9" scale="9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workbookViewId="0">
      <selection activeCell="H38" sqref="H38"/>
    </sheetView>
  </sheetViews>
  <sheetFormatPr defaultRowHeight="13.2" x14ac:dyDescent="0.25"/>
  <cols>
    <col min="1" max="1" width="1" customWidth="1"/>
    <col min="2" max="2" width="0.33203125" customWidth="1"/>
    <col min="3" max="3" width="6.44140625" customWidth="1"/>
    <col min="4" max="4" width="40.5546875" customWidth="1"/>
    <col min="5" max="8" width="11" customWidth="1"/>
    <col min="9" max="9" width="23" customWidth="1"/>
    <col min="257" max="257" width="1" customWidth="1"/>
    <col min="258" max="258" width="0.33203125" customWidth="1"/>
    <col min="259" max="259" width="6.44140625" customWidth="1"/>
    <col min="260" max="260" width="40.5546875" customWidth="1"/>
    <col min="261" max="264" width="11" customWidth="1"/>
    <col min="265" max="265" width="23" customWidth="1"/>
    <col min="513" max="513" width="1" customWidth="1"/>
    <col min="514" max="514" width="0.33203125" customWidth="1"/>
    <col min="515" max="515" width="6.44140625" customWidth="1"/>
    <col min="516" max="516" width="40.5546875" customWidth="1"/>
    <col min="517" max="520" width="11" customWidth="1"/>
    <col min="521" max="521" width="23" customWidth="1"/>
    <col min="769" max="769" width="1" customWidth="1"/>
    <col min="770" max="770" width="0.33203125" customWidth="1"/>
    <col min="771" max="771" width="6.44140625" customWidth="1"/>
    <col min="772" max="772" width="40.5546875" customWidth="1"/>
    <col min="773" max="776" width="11" customWidth="1"/>
    <col min="777" max="777" width="23" customWidth="1"/>
    <col min="1025" max="1025" width="1" customWidth="1"/>
    <col min="1026" max="1026" width="0.33203125" customWidth="1"/>
    <col min="1027" max="1027" width="6.44140625" customWidth="1"/>
    <col min="1028" max="1028" width="40.5546875" customWidth="1"/>
    <col min="1029" max="1032" width="11" customWidth="1"/>
    <col min="1033" max="1033" width="23" customWidth="1"/>
    <col min="1281" max="1281" width="1" customWidth="1"/>
    <col min="1282" max="1282" width="0.33203125" customWidth="1"/>
    <col min="1283" max="1283" width="6.44140625" customWidth="1"/>
    <col min="1284" max="1284" width="40.5546875" customWidth="1"/>
    <col min="1285" max="1288" width="11" customWidth="1"/>
    <col min="1289" max="1289" width="23" customWidth="1"/>
    <col min="1537" max="1537" width="1" customWidth="1"/>
    <col min="1538" max="1538" width="0.33203125" customWidth="1"/>
    <col min="1539" max="1539" width="6.44140625" customWidth="1"/>
    <col min="1540" max="1540" width="40.5546875" customWidth="1"/>
    <col min="1541" max="1544" width="11" customWidth="1"/>
    <col min="1545" max="1545" width="23" customWidth="1"/>
    <col min="1793" max="1793" width="1" customWidth="1"/>
    <col min="1794" max="1794" width="0.33203125" customWidth="1"/>
    <col min="1795" max="1795" width="6.44140625" customWidth="1"/>
    <col min="1796" max="1796" width="40.5546875" customWidth="1"/>
    <col min="1797" max="1800" width="11" customWidth="1"/>
    <col min="1801" max="1801" width="23" customWidth="1"/>
    <col min="2049" max="2049" width="1" customWidth="1"/>
    <col min="2050" max="2050" width="0.33203125" customWidth="1"/>
    <col min="2051" max="2051" width="6.44140625" customWidth="1"/>
    <col min="2052" max="2052" width="40.5546875" customWidth="1"/>
    <col min="2053" max="2056" width="11" customWidth="1"/>
    <col min="2057" max="2057" width="23" customWidth="1"/>
    <col min="2305" max="2305" width="1" customWidth="1"/>
    <col min="2306" max="2306" width="0.33203125" customWidth="1"/>
    <col min="2307" max="2307" width="6.44140625" customWidth="1"/>
    <col min="2308" max="2308" width="40.5546875" customWidth="1"/>
    <col min="2309" max="2312" width="11" customWidth="1"/>
    <col min="2313" max="2313" width="23" customWidth="1"/>
    <col min="2561" max="2561" width="1" customWidth="1"/>
    <col min="2562" max="2562" width="0.33203125" customWidth="1"/>
    <col min="2563" max="2563" width="6.44140625" customWidth="1"/>
    <col min="2564" max="2564" width="40.5546875" customWidth="1"/>
    <col min="2565" max="2568" width="11" customWidth="1"/>
    <col min="2569" max="2569" width="23" customWidth="1"/>
    <col min="2817" max="2817" width="1" customWidth="1"/>
    <col min="2818" max="2818" width="0.33203125" customWidth="1"/>
    <col min="2819" max="2819" width="6.44140625" customWidth="1"/>
    <col min="2820" max="2820" width="40.5546875" customWidth="1"/>
    <col min="2821" max="2824" width="11" customWidth="1"/>
    <col min="2825" max="2825" width="23" customWidth="1"/>
    <col min="3073" max="3073" width="1" customWidth="1"/>
    <col min="3074" max="3074" width="0.33203125" customWidth="1"/>
    <col min="3075" max="3075" width="6.44140625" customWidth="1"/>
    <col min="3076" max="3076" width="40.5546875" customWidth="1"/>
    <col min="3077" max="3080" width="11" customWidth="1"/>
    <col min="3081" max="3081" width="23" customWidth="1"/>
    <col min="3329" max="3329" width="1" customWidth="1"/>
    <col min="3330" max="3330" width="0.33203125" customWidth="1"/>
    <col min="3331" max="3331" width="6.44140625" customWidth="1"/>
    <col min="3332" max="3332" width="40.5546875" customWidth="1"/>
    <col min="3333" max="3336" width="11" customWidth="1"/>
    <col min="3337" max="3337" width="23" customWidth="1"/>
    <col min="3585" max="3585" width="1" customWidth="1"/>
    <col min="3586" max="3586" width="0.33203125" customWidth="1"/>
    <col min="3587" max="3587" width="6.44140625" customWidth="1"/>
    <col min="3588" max="3588" width="40.5546875" customWidth="1"/>
    <col min="3589" max="3592" width="11" customWidth="1"/>
    <col min="3593" max="3593" width="23" customWidth="1"/>
    <col min="3841" max="3841" width="1" customWidth="1"/>
    <col min="3842" max="3842" width="0.33203125" customWidth="1"/>
    <col min="3843" max="3843" width="6.44140625" customWidth="1"/>
    <col min="3844" max="3844" width="40.5546875" customWidth="1"/>
    <col min="3845" max="3848" width="11" customWidth="1"/>
    <col min="3849" max="3849" width="23" customWidth="1"/>
    <col min="4097" max="4097" width="1" customWidth="1"/>
    <col min="4098" max="4098" width="0.33203125" customWidth="1"/>
    <col min="4099" max="4099" width="6.44140625" customWidth="1"/>
    <col min="4100" max="4100" width="40.5546875" customWidth="1"/>
    <col min="4101" max="4104" width="11" customWidth="1"/>
    <col min="4105" max="4105" width="23" customWidth="1"/>
    <col min="4353" max="4353" width="1" customWidth="1"/>
    <col min="4354" max="4354" width="0.33203125" customWidth="1"/>
    <col min="4355" max="4355" width="6.44140625" customWidth="1"/>
    <col min="4356" max="4356" width="40.5546875" customWidth="1"/>
    <col min="4357" max="4360" width="11" customWidth="1"/>
    <col min="4361" max="4361" width="23" customWidth="1"/>
    <col min="4609" max="4609" width="1" customWidth="1"/>
    <col min="4610" max="4610" width="0.33203125" customWidth="1"/>
    <col min="4611" max="4611" width="6.44140625" customWidth="1"/>
    <col min="4612" max="4612" width="40.5546875" customWidth="1"/>
    <col min="4613" max="4616" width="11" customWidth="1"/>
    <col min="4617" max="4617" width="23" customWidth="1"/>
    <col min="4865" max="4865" width="1" customWidth="1"/>
    <col min="4866" max="4866" width="0.33203125" customWidth="1"/>
    <col min="4867" max="4867" width="6.44140625" customWidth="1"/>
    <col min="4868" max="4868" width="40.5546875" customWidth="1"/>
    <col min="4869" max="4872" width="11" customWidth="1"/>
    <col min="4873" max="4873" width="23" customWidth="1"/>
    <col min="5121" max="5121" width="1" customWidth="1"/>
    <col min="5122" max="5122" width="0.33203125" customWidth="1"/>
    <col min="5123" max="5123" width="6.44140625" customWidth="1"/>
    <col min="5124" max="5124" width="40.5546875" customWidth="1"/>
    <col min="5125" max="5128" width="11" customWidth="1"/>
    <col min="5129" max="5129" width="23" customWidth="1"/>
    <col min="5377" max="5377" width="1" customWidth="1"/>
    <col min="5378" max="5378" width="0.33203125" customWidth="1"/>
    <col min="5379" max="5379" width="6.44140625" customWidth="1"/>
    <col min="5380" max="5380" width="40.5546875" customWidth="1"/>
    <col min="5381" max="5384" width="11" customWidth="1"/>
    <col min="5385" max="5385" width="23" customWidth="1"/>
    <col min="5633" max="5633" width="1" customWidth="1"/>
    <col min="5634" max="5634" width="0.33203125" customWidth="1"/>
    <col min="5635" max="5635" width="6.44140625" customWidth="1"/>
    <col min="5636" max="5636" width="40.5546875" customWidth="1"/>
    <col min="5637" max="5640" width="11" customWidth="1"/>
    <col min="5641" max="5641" width="23" customWidth="1"/>
    <col min="5889" max="5889" width="1" customWidth="1"/>
    <col min="5890" max="5890" width="0.33203125" customWidth="1"/>
    <col min="5891" max="5891" width="6.44140625" customWidth="1"/>
    <col min="5892" max="5892" width="40.5546875" customWidth="1"/>
    <col min="5893" max="5896" width="11" customWidth="1"/>
    <col min="5897" max="5897" width="23" customWidth="1"/>
    <col min="6145" max="6145" width="1" customWidth="1"/>
    <col min="6146" max="6146" width="0.33203125" customWidth="1"/>
    <col min="6147" max="6147" width="6.44140625" customWidth="1"/>
    <col min="6148" max="6148" width="40.5546875" customWidth="1"/>
    <col min="6149" max="6152" width="11" customWidth="1"/>
    <col min="6153" max="6153" width="23" customWidth="1"/>
    <col min="6401" max="6401" width="1" customWidth="1"/>
    <col min="6402" max="6402" width="0.33203125" customWidth="1"/>
    <col min="6403" max="6403" width="6.44140625" customWidth="1"/>
    <col min="6404" max="6404" width="40.5546875" customWidth="1"/>
    <col min="6405" max="6408" width="11" customWidth="1"/>
    <col min="6409" max="6409" width="23" customWidth="1"/>
    <col min="6657" max="6657" width="1" customWidth="1"/>
    <col min="6658" max="6658" width="0.33203125" customWidth="1"/>
    <col min="6659" max="6659" width="6.44140625" customWidth="1"/>
    <col min="6660" max="6660" width="40.5546875" customWidth="1"/>
    <col min="6661" max="6664" width="11" customWidth="1"/>
    <col min="6665" max="6665" width="23" customWidth="1"/>
    <col min="6913" max="6913" width="1" customWidth="1"/>
    <col min="6914" max="6914" width="0.33203125" customWidth="1"/>
    <col min="6915" max="6915" width="6.44140625" customWidth="1"/>
    <col min="6916" max="6916" width="40.5546875" customWidth="1"/>
    <col min="6917" max="6920" width="11" customWidth="1"/>
    <col min="6921" max="6921" width="23" customWidth="1"/>
    <col min="7169" max="7169" width="1" customWidth="1"/>
    <col min="7170" max="7170" width="0.33203125" customWidth="1"/>
    <col min="7171" max="7171" width="6.44140625" customWidth="1"/>
    <col min="7172" max="7172" width="40.5546875" customWidth="1"/>
    <col min="7173" max="7176" width="11" customWidth="1"/>
    <col min="7177" max="7177" width="23" customWidth="1"/>
    <col min="7425" max="7425" width="1" customWidth="1"/>
    <col min="7426" max="7426" width="0.33203125" customWidth="1"/>
    <col min="7427" max="7427" width="6.44140625" customWidth="1"/>
    <col min="7428" max="7428" width="40.5546875" customWidth="1"/>
    <col min="7429" max="7432" width="11" customWidth="1"/>
    <col min="7433" max="7433" width="23" customWidth="1"/>
    <col min="7681" max="7681" width="1" customWidth="1"/>
    <col min="7682" max="7682" width="0.33203125" customWidth="1"/>
    <col min="7683" max="7683" width="6.44140625" customWidth="1"/>
    <col min="7684" max="7684" width="40.5546875" customWidth="1"/>
    <col min="7685" max="7688" width="11" customWidth="1"/>
    <col min="7689" max="7689" width="23" customWidth="1"/>
    <col min="7937" max="7937" width="1" customWidth="1"/>
    <col min="7938" max="7938" width="0.33203125" customWidth="1"/>
    <col min="7939" max="7939" width="6.44140625" customWidth="1"/>
    <col min="7940" max="7940" width="40.5546875" customWidth="1"/>
    <col min="7941" max="7944" width="11" customWidth="1"/>
    <col min="7945" max="7945" width="23" customWidth="1"/>
    <col min="8193" max="8193" width="1" customWidth="1"/>
    <col min="8194" max="8194" width="0.33203125" customWidth="1"/>
    <col min="8195" max="8195" width="6.44140625" customWidth="1"/>
    <col min="8196" max="8196" width="40.5546875" customWidth="1"/>
    <col min="8197" max="8200" width="11" customWidth="1"/>
    <col min="8201" max="8201" width="23" customWidth="1"/>
    <col min="8449" max="8449" width="1" customWidth="1"/>
    <col min="8450" max="8450" width="0.33203125" customWidth="1"/>
    <col min="8451" max="8451" width="6.44140625" customWidth="1"/>
    <col min="8452" max="8452" width="40.5546875" customWidth="1"/>
    <col min="8453" max="8456" width="11" customWidth="1"/>
    <col min="8457" max="8457" width="23" customWidth="1"/>
    <col min="8705" max="8705" width="1" customWidth="1"/>
    <col min="8706" max="8706" width="0.33203125" customWidth="1"/>
    <col min="8707" max="8707" width="6.44140625" customWidth="1"/>
    <col min="8708" max="8708" width="40.5546875" customWidth="1"/>
    <col min="8709" max="8712" width="11" customWidth="1"/>
    <col min="8713" max="8713" width="23" customWidth="1"/>
    <col min="8961" max="8961" width="1" customWidth="1"/>
    <col min="8962" max="8962" width="0.33203125" customWidth="1"/>
    <col min="8963" max="8963" width="6.44140625" customWidth="1"/>
    <col min="8964" max="8964" width="40.5546875" customWidth="1"/>
    <col min="8965" max="8968" width="11" customWidth="1"/>
    <col min="8969" max="8969" width="23" customWidth="1"/>
    <col min="9217" max="9217" width="1" customWidth="1"/>
    <col min="9218" max="9218" width="0.33203125" customWidth="1"/>
    <col min="9219" max="9219" width="6.44140625" customWidth="1"/>
    <col min="9220" max="9220" width="40.5546875" customWidth="1"/>
    <col min="9221" max="9224" width="11" customWidth="1"/>
    <col min="9225" max="9225" width="23" customWidth="1"/>
    <col min="9473" max="9473" width="1" customWidth="1"/>
    <col min="9474" max="9474" width="0.33203125" customWidth="1"/>
    <col min="9475" max="9475" width="6.44140625" customWidth="1"/>
    <col min="9476" max="9476" width="40.5546875" customWidth="1"/>
    <col min="9477" max="9480" width="11" customWidth="1"/>
    <col min="9481" max="9481" width="23" customWidth="1"/>
    <col min="9729" max="9729" width="1" customWidth="1"/>
    <col min="9730" max="9730" width="0.33203125" customWidth="1"/>
    <col min="9731" max="9731" width="6.44140625" customWidth="1"/>
    <col min="9732" max="9732" width="40.5546875" customWidth="1"/>
    <col min="9733" max="9736" width="11" customWidth="1"/>
    <col min="9737" max="9737" width="23" customWidth="1"/>
    <col min="9985" max="9985" width="1" customWidth="1"/>
    <col min="9986" max="9986" width="0.33203125" customWidth="1"/>
    <col min="9987" max="9987" width="6.44140625" customWidth="1"/>
    <col min="9988" max="9988" width="40.5546875" customWidth="1"/>
    <col min="9989" max="9992" width="11" customWidth="1"/>
    <col min="9993" max="9993" width="23" customWidth="1"/>
    <col min="10241" max="10241" width="1" customWidth="1"/>
    <col min="10242" max="10242" width="0.33203125" customWidth="1"/>
    <col min="10243" max="10243" width="6.44140625" customWidth="1"/>
    <col min="10244" max="10244" width="40.5546875" customWidth="1"/>
    <col min="10245" max="10248" width="11" customWidth="1"/>
    <col min="10249" max="10249" width="23" customWidth="1"/>
    <col min="10497" max="10497" width="1" customWidth="1"/>
    <col min="10498" max="10498" width="0.33203125" customWidth="1"/>
    <col min="10499" max="10499" width="6.44140625" customWidth="1"/>
    <col min="10500" max="10500" width="40.5546875" customWidth="1"/>
    <col min="10501" max="10504" width="11" customWidth="1"/>
    <col min="10505" max="10505" width="23" customWidth="1"/>
    <col min="10753" max="10753" width="1" customWidth="1"/>
    <col min="10754" max="10754" width="0.33203125" customWidth="1"/>
    <col min="10755" max="10755" width="6.44140625" customWidth="1"/>
    <col min="10756" max="10756" width="40.5546875" customWidth="1"/>
    <col min="10757" max="10760" width="11" customWidth="1"/>
    <col min="10761" max="10761" width="23" customWidth="1"/>
    <col min="11009" max="11009" width="1" customWidth="1"/>
    <col min="11010" max="11010" width="0.33203125" customWidth="1"/>
    <col min="11011" max="11011" width="6.44140625" customWidth="1"/>
    <col min="11012" max="11012" width="40.5546875" customWidth="1"/>
    <col min="11013" max="11016" width="11" customWidth="1"/>
    <col min="11017" max="11017" width="23" customWidth="1"/>
    <col min="11265" max="11265" width="1" customWidth="1"/>
    <col min="11266" max="11266" width="0.33203125" customWidth="1"/>
    <col min="11267" max="11267" width="6.44140625" customWidth="1"/>
    <col min="11268" max="11268" width="40.5546875" customWidth="1"/>
    <col min="11269" max="11272" width="11" customWidth="1"/>
    <col min="11273" max="11273" width="23" customWidth="1"/>
    <col min="11521" max="11521" width="1" customWidth="1"/>
    <col min="11522" max="11522" width="0.33203125" customWidth="1"/>
    <col min="11523" max="11523" width="6.44140625" customWidth="1"/>
    <col min="11524" max="11524" width="40.5546875" customWidth="1"/>
    <col min="11525" max="11528" width="11" customWidth="1"/>
    <col min="11529" max="11529" width="23" customWidth="1"/>
    <col min="11777" max="11777" width="1" customWidth="1"/>
    <col min="11778" max="11778" width="0.33203125" customWidth="1"/>
    <col min="11779" max="11779" width="6.44140625" customWidth="1"/>
    <col min="11780" max="11780" width="40.5546875" customWidth="1"/>
    <col min="11781" max="11784" width="11" customWidth="1"/>
    <col min="11785" max="11785" width="23" customWidth="1"/>
    <col min="12033" max="12033" width="1" customWidth="1"/>
    <col min="12034" max="12034" width="0.33203125" customWidth="1"/>
    <col min="12035" max="12035" width="6.44140625" customWidth="1"/>
    <col min="12036" max="12036" width="40.5546875" customWidth="1"/>
    <col min="12037" max="12040" width="11" customWidth="1"/>
    <col min="12041" max="12041" width="23" customWidth="1"/>
    <col min="12289" max="12289" width="1" customWidth="1"/>
    <col min="12290" max="12290" width="0.33203125" customWidth="1"/>
    <col min="12291" max="12291" width="6.44140625" customWidth="1"/>
    <col min="12292" max="12292" width="40.5546875" customWidth="1"/>
    <col min="12293" max="12296" width="11" customWidth="1"/>
    <col min="12297" max="12297" width="23" customWidth="1"/>
    <col min="12545" max="12545" width="1" customWidth="1"/>
    <col min="12546" max="12546" width="0.33203125" customWidth="1"/>
    <col min="12547" max="12547" width="6.44140625" customWidth="1"/>
    <col min="12548" max="12548" width="40.5546875" customWidth="1"/>
    <col min="12549" max="12552" width="11" customWidth="1"/>
    <col min="12553" max="12553" width="23" customWidth="1"/>
    <col min="12801" max="12801" width="1" customWidth="1"/>
    <col min="12802" max="12802" width="0.33203125" customWidth="1"/>
    <col min="12803" max="12803" width="6.44140625" customWidth="1"/>
    <col min="12804" max="12804" width="40.5546875" customWidth="1"/>
    <col min="12805" max="12808" width="11" customWidth="1"/>
    <col min="12809" max="12809" width="23" customWidth="1"/>
    <col min="13057" max="13057" width="1" customWidth="1"/>
    <col min="13058" max="13058" width="0.33203125" customWidth="1"/>
    <col min="13059" max="13059" width="6.44140625" customWidth="1"/>
    <col min="13060" max="13060" width="40.5546875" customWidth="1"/>
    <col min="13061" max="13064" width="11" customWidth="1"/>
    <col min="13065" max="13065" width="23" customWidth="1"/>
    <col min="13313" max="13313" width="1" customWidth="1"/>
    <col min="13314" max="13314" width="0.33203125" customWidth="1"/>
    <col min="13315" max="13315" width="6.44140625" customWidth="1"/>
    <col min="13316" max="13316" width="40.5546875" customWidth="1"/>
    <col min="13317" max="13320" width="11" customWidth="1"/>
    <col min="13321" max="13321" width="23" customWidth="1"/>
    <col min="13569" max="13569" width="1" customWidth="1"/>
    <col min="13570" max="13570" width="0.33203125" customWidth="1"/>
    <col min="13571" max="13571" width="6.44140625" customWidth="1"/>
    <col min="13572" max="13572" width="40.5546875" customWidth="1"/>
    <col min="13573" max="13576" width="11" customWidth="1"/>
    <col min="13577" max="13577" width="23" customWidth="1"/>
    <col min="13825" max="13825" width="1" customWidth="1"/>
    <col min="13826" max="13826" width="0.33203125" customWidth="1"/>
    <col min="13827" max="13827" width="6.44140625" customWidth="1"/>
    <col min="13828" max="13828" width="40.5546875" customWidth="1"/>
    <col min="13829" max="13832" width="11" customWidth="1"/>
    <col min="13833" max="13833" width="23" customWidth="1"/>
    <col min="14081" max="14081" width="1" customWidth="1"/>
    <col min="14082" max="14082" width="0.33203125" customWidth="1"/>
    <col min="14083" max="14083" width="6.44140625" customWidth="1"/>
    <col min="14084" max="14084" width="40.5546875" customWidth="1"/>
    <col min="14085" max="14088" width="11" customWidth="1"/>
    <col min="14089" max="14089" width="23" customWidth="1"/>
    <col min="14337" max="14337" width="1" customWidth="1"/>
    <col min="14338" max="14338" width="0.33203125" customWidth="1"/>
    <col min="14339" max="14339" width="6.44140625" customWidth="1"/>
    <col min="14340" max="14340" width="40.5546875" customWidth="1"/>
    <col min="14341" max="14344" width="11" customWidth="1"/>
    <col min="14345" max="14345" width="23" customWidth="1"/>
    <col min="14593" max="14593" width="1" customWidth="1"/>
    <col min="14594" max="14594" width="0.33203125" customWidth="1"/>
    <col min="14595" max="14595" width="6.44140625" customWidth="1"/>
    <col min="14596" max="14596" width="40.5546875" customWidth="1"/>
    <col min="14597" max="14600" width="11" customWidth="1"/>
    <col min="14601" max="14601" width="23" customWidth="1"/>
    <col min="14849" max="14849" width="1" customWidth="1"/>
    <col min="14850" max="14850" width="0.33203125" customWidth="1"/>
    <col min="14851" max="14851" width="6.44140625" customWidth="1"/>
    <col min="14852" max="14852" width="40.5546875" customWidth="1"/>
    <col min="14853" max="14856" width="11" customWidth="1"/>
    <col min="14857" max="14857" width="23" customWidth="1"/>
    <col min="15105" max="15105" width="1" customWidth="1"/>
    <col min="15106" max="15106" width="0.33203125" customWidth="1"/>
    <col min="15107" max="15107" width="6.44140625" customWidth="1"/>
    <col min="15108" max="15108" width="40.5546875" customWidth="1"/>
    <col min="15109" max="15112" width="11" customWidth="1"/>
    <col min="15113" max="15113" width="23" customWidth="1"/>
    <col min="15361" max="15361" width="1" customWidth="1"/>
    <col min="15362" max="15362" width="0.33203125" customWidth="1"/>
    <col min="15363" max="15363" width="6.44140625" customWidth="1"/>
    <col min="15364" max="15364" width="40.5546875" customWidth="1"/>
    <col min="15365" max="15368" width="11" customWidth="1"/>
    <col min="15369" max="15369" width="23" customWidth="1"/>
    <col min="15617" max="15617" width="1" customWidth="1"/>
    <col min="15618" max="15618" width="0.33203125" customWidth="1"/>
    <col min="15619" max="15619" width="6.44140625" customWidth="1"/>
    <col min="15620" max="15620" width="40.5546875" customWidth="1"/>
    <col min="15621" max="15624" width="11" customWidth="1"/>
    <col min="15625" max="15625" width="23" customWidth="1"/>
    <col min="15873" max="15873" width="1" customWidth="1"/>
    <col min="15874" max="15874" width="0.33203125" customWidth="1"/>
    <col min="15875" max="15875" width="6.44140625" customWidth="1"/>
    <col min="15876" max="15876" width="40.5546875" customWidth="1"/>
    <col min="15877" max="15880" width="11" customWidth="1"/>
    <col min="15881" max="15881" width="23" customWidth="1"/>
    <col min="16129" max="16129" width="1" customWidth="1"/>
    <col min="16130" max="16130" width="0.33203125" customWidth="1"/>
    <col min="16131" max="16131" width="6.44140625" customWidth="1"/>
    <col min="16132" max="16132" width="40.5546875" customWidth="1"/>
    <col min="16133" max="16136" width="11" customWidth="1"/>
    <col min="16137" max="16137" width="23" customWidth="1"/>
  </cols>
  <sheetData>
    <row r="1" spans="2:9" s="1" customFormat="1" ht="37.5" customHeight="1" x14ac:dyDescent="0.15">
      <c r="C1" s="933" t="s">
        <v>814</v>
      </c>
      <c r="D1" s="933"/>
      <c r="E1" s="933"/>
      <c r="F1" s="933"/>
      <c r="G1" s="933"/>
      <c r="H1" s="933"/>
      <c r="I1" s="933"/>
    </row>
    <row r="2" spans="2:9" s="1" customFormat="1" ht="30" customHeight="1" x14ac:dyDescent="0.25">
      <c r="B2" s="64"/>
      <c r="C2" s="1021" t="s">
        <v>815</v>
      </c>
      <c r="D2" s="1021"/>
      <c r="E2" s="713" t="s">
        <v>816</v>
      </c>
      <c r="F2" s="714" t="s">
        <v>817</v>
      </c>
      <c r="G2" s="713" t="s">
        <v>818</v>
      </c>
      <c r="H2" s="713" t="s">
        <v>819</v>
      </c>
    </row>
    <row r="3" spans="2:9" s="1" customFormat="1" ht="15" customHeight="1" x14ac:dyDescent="0.25">
      <c r="B3" s="64"/>
      <c r="C3" s="715"/>
      <c r="D3" s="716" t="s">
        <v>820</v>
      </c>
      <c r="E3" s="717"/>
      <c r="F3" s="718"/>
      <c r="G3" s="719"/>
      <c r="H3" s="719"/>
    </row>
    <row r="4" spans="2:9" s="1" customFormat="1" ht="15" customHeight="1" x14ac:dyDescent="0.2">
      <c r="B4" s="24">
        <v>1</v>
      </c>
      <c r="C4" s="720">
        <v>101</v>
      </c>
      <c r="D4" s="721" t="s">
        <v>821</v>
      </c>
      <c r="E4" s="722">
        <v>98493.79</v>
      </c>
      <c r="F4" s="723">
        <v>0</v>
      </c>
      <c r="G4" s="724">
        <v>89915.11</v>
      </c>
      <c r="H4" s="724">
        <v>8254.84</v>
      </c>
    </row>
    <row r="5" spans="2:9" s="1" customFormat="1" ht="15" customHeight="1" x14ac:dyDescent="0.2">
      <c r="B5" s="61"/>
      <c r="C5" s="720">
        <v>102</v>
      </c>
      <c r="D5" s="721" t="s">
        <v>822</v>
      </c>
      <c r="E5" s="722">
        <v>1135090</v>
      </c>
      <c r="F5" s="723">
        <v>4445.12</v>
      </c>
      <c r="G5" s="724">
        <v>1132430</v>
      </c>
      <c r="H5" s="724">
        <v>496</v>
      </c>
    </row>
    <row r="6" spans="2:9" s="1" customFormat="1" ht="15" customHeight="1" x14ac:dyDescent="0.2">
      <c r="B6" s="61"/>
      <c r="C6" s="720">
        <v>103</v>
      </c>
      <c r="D6" s="721" t="s">
        <v>823</v>
      </c>
      <c r="E6" s="722">
        <v>17530084.449999999</v>
      </c>
      <c r="F6" s="723">
        <v>266934.42</v>
      </c>
      <c r="G6" s="724">
        <v>16364506.32</v>
      </c>
      <c r="H6" s="724">
        <v>1061064.1399999999</v>
      </c>
    </row>
    <row r="7" spans="2:9" s="1" customFormat="1" ht="15" customHeight="1" x14ac:dyDescent="0.2">
      <c r="B7" s="61"/>
      <c r="C7" s="720">
        <v>104</v>
      </c>
      <c r="D7" s="721" t="s">
        <v>23</v>
      </c>
      <c r="E7" s="722">
        <v>4297868.3099999996</v>
      </c>
      <c r="F7" s="723">
        <v>2518026.2800000003</v>
      </c>
      <c r="G7" s="724">
        <v>4007035.67</v>
      </c>
      <c r="H7" s="724">
        <v>127986.34000000001</v>
      </c>
    </row>
    <row r="8" spans="2:9" s="1" customFormat="1" ht="15" customHeight="1" x14ac:dyDescent="0.2">
      <c r="B8" s="61"/>
      <c r="C8" s="720">
        <v>109</v>
      </c>
      <c r="D8" s="721" t="s">
        <v>824</v>
      </c>
      <c r="E8" s="722">
        <v>44572.95</v>
      </c>
      <c r="F8" s="723">
        <v>2.7</v>
      </c>
      <c r="G8" s="724">
        <v>8675.14</v>
      </c>
      <c r="H8" s="724">
        <v>22565.15</v>
      </c>
    </row>
    <row r="9" spans="2:9" s="1" customFormat="1" ht="15" customHeight="1" x14ac:dyDescent="0.2">
      <c r="B9" s="61"/>
      <c r="C9" s="720">
        <v>110</v>
      </c>
      <c r="D9" s="721" t="s">
        <v>825</v>
      </c>
      <c r="E9" s="722">
        <v>72131.3</v>
      </c>
      <c r="F9" s="723" t="s">
        <v>21</v>
      </c>
      <c r="G9" s="724">
        <v>51196.3</v>
      </c>
      <c r="H9" s="724">
        <v>21160</v>
      </c>
    </row>
    <row r="10" spans="2:9" s="1" customFormat="1" ht="15" customHeight="1" x14ac:dyDescent="0.15">
      <c r="B10" s="62">
        <v>1</v>
      </c>
      <c r="C10" s="725"/>
      <c r="D10" s="726" t="s">
        <v>826</v>
      </c>
      <c r="E10" s="727">
        <v>23178240.799999997</v>
      </c>
      <c r="F10" s="728">
        <v>2789408.5200000005</v>
      </c>
      <c r="G10" s="729">
        <v>21653758.540000003</v>
      </c>
      <c r="H10" s="729">
        <v>1241526.47</v>
      </c>
    </row>
    <row r="11" spans="2:9" s="1" customFormat="1" ht="7.5" customHeight="1" x14ac:dyDescent="0.25">
      <c r="B11" s="41"/>
      <c r="C11" s="730"/>
      <c r="D11" s="730"/>
      <c r="F11" s="731"/>
      <c r="G11" s="731"/>
      <c r="H11" s="731"/>
    </row>
    <row r="12" spans="2:9" s="1" customFormat="1" ht="15" customHeight="1" x14ac:dyDescent="0.25">
      <c r="B12" s="64"/>
      <c r="C12" s="715"/>
      <c r="D12" s="716" t="s">
        <v>827</v>
      </c>
      <c r="E12" s="717"/>
      <c r="F12" s="718"/>
      <c r="G12" s="719"/>
      <c r="H12" s="719"/>
    </row>
    <row r="13" spans="2:9" s="1" customFormat="1" ht="15" customHeight="1" x14ac:dyDescent="0.2">
      <c r="B13" s="24">
        <v>2</v>
      </c>
      <c r="C13" s="720">
        <v>202</v>
      </c>
      <c r="D13" s="721" t="s">
        <v>828</v>
      </c>
      <c r="E13" s="722">
        <v>1107106.4500000002</v>
      </c>
      <c r="F13" s="723">
        <v>1107106.4500000002</v>
      </c>
      <c r="G13" s="724">
        <v>324105.19</v>
      </c>
      <c r="H13" s="724">
        <v>584557.6</v>
      </c>
    </row>
    <row r="14" spans="2:9" s="1" customFormat="1" ht="15" customHeight="1" x14ac:dyDescent="0.2">
      <c r="B14" s="61"/>
      <c r="C14" s="720">
        <v>203</v>
      </c>
      <c r="D14" s="721" t="s">
        <v>829</v>
      </c>
      <c r="E14" s="722">
        <v>728825.29</v>
      </c>
      <c r="F14" s="723">
        <v>728825.29</v>
      </c>
      <c r="G14" s="724">
        <v>728825.29</v>
      </c>
      <c r="H14" s="724" t="s">
        <v>21</v>
      </c>
    </row>
    <row r="15" spans="2:9" s="1" customFormat="1" ht="15" customHeight="1" x14ac:dyDescent="0.15">
      <c r="B15" s="62">
        <v>2</v>
      </c>
      <c r="C15" s="725"/>
      <c r="D15" s="726" t="s">
        <v>830</v>
      </c>
      <c r="E15" s="727">
        <v>1835931.7400000002</v>
      </c>
      <c r="F15" s="728">
        <v>1835931.7400000002</v>
      </c>
      <c r="G15" s="729">
        <v>1052930.48</v>
      </c>
      <c r="H15" s="729">
        <v>584557.6</v>
      </c>
    </row>
    <row r="16" spans="2:9" s="1" customFormat="1" ht="7.5" customHeight="1" x14ac:dyDescent="0.25">
      <c r="B16" s="41"/>
      <c r="C16" s="730"/>
      <c r="D16" s="730"/>
      <c r="F16" s="731"/>
      <c r="G16" s="731"/>
      <c r="H16" s="731"/>
    </row>
    <row r="17" spans="2:8" s="1" customFormat="1" ht="15" customHeight="1" x14ac:dyDescent="0.25">
      <c r="B17" s="64"/>
      <c r="C17" s="715"/>
      <c r="D17" s="716" t="s">
        <v>831</v>
      </c>
      <c r="E17" s="717"/>
      <c r="F17" s="718"/>
      <c r="G17" s="719"/>
      <c r="H17" s="719"/>
    </row>
    <row r="18" spans="2:8" s="1" customFormat="1" ht="15" customHeight="1" x14ac:dyDescent="0.2">
      <c r="B18" s="24">
        <v>7</v>
      </c>
      <c r="C18" s="720">
        <v>701</v>
      </c>
      <c r="D18" s="721" t="s">
        <v>832</v>
      </c>
      <c r="E18" s="722">
        <v>4789308.24</v>
      </c>
      <c r="F18" s="723">
        <v>53977.61</v>
      </c>
      <c r="G18" s="724">
        <v>4789308.24</v>
      </c>
      <c r="H18" s="724" t="s">
        <v>21</v>
      </c>
    </row>
    <row r="19" spans="2:8" s="1" customFormat="1" ht="15" customHeight="1" x14ac:dyDescent="0.2">
      <c r="B19" s="61"/>
      <c r="C19" s="720">
        <v>702</v>
      </c>
      <c r="D19" s="721" t="s">
        <v>833</v>
      </c>
      <c r="E19" s="722">
        <v>90</v>
      </c>
      <c r="F19" s="723">
        <v>90</v>
      </c>
      <c r="G19" s="724">
        <v>90</v>
      </c>
      <c r="H19" s="724" t="s">
        <v>21</v>
      </c>
    </row>
    <row r="20" spans="2:8" s="1" customFormat="1" ht="15" customHeight="1" x14ac:dyDescent="0.15">
      <c r="B20" s="62">
        <v>7</v>
      </c>
      <c r="C20" s="725"/>
      <c r="D20" s="726" t="s">
        <v>834</v>
      </c>
      <c r="E20" s="727">
        <v>4789398.24</v>
      </c>
      <c r="F20" s="728">
        <v>54067.61</v>
      </c>
      <c r="G20" s="729">
        <v>4789398.24</v>
      </c>
      <c r="H20" s="729" t="s">
        <v>21</v>
      </c>
    </row>
    <row r="21" spans="2:8" s="1" customFormat="1" ht="7.5" customHeight="1" x14ac:dyDescent="0.25">
      <c r="B21" s="41"/>
      <c r="C21" s="730"/>
      <c r="D21" s="730"/>
      <c r="F21" s="731"/>
      <c r="G21" s="731"/>
      <c r="H21" s="731"/>
    </row>
    <row r="22" spans="2:8" s="1" customFormat="1" ht="15" customHeight="1" x14ac:dyDescent="0.15">
      <c r="B22" s="63"/>
      <c r="C22" s="732"/>
      <c r="D22" s="733" t="s">
        <v>39</v>
      </c>
      <c r="E22" s="734">
        <v>29803570.779999994</v>
      </c>
      <c r="F22" s="735">
        <v>4679407.870000001</v>
      </c>
      <c r="G22" s="736">
        <v>27496087.260000005</v>
      </c>
      <c r="H22" s="736">
        <v>1826084.0699999998</v>
      </c>
    </row>
  </sheetData>
  <mergeCells count="2">
    <mergeCell ref="C1:I1"/>
    <mergeCell ref="C2:D2"/>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sqref="A1:K1"/>
    </sheetView>
  </sheetViews>
  <sheetFormatPr defaultRowHeight="13.2" x14ac:dyDescent="0.25"/>
  <cols>
    <col min="1" max="1" width="0.33203125" customWidth="1"/>
    <col min="2" max="2" width="3.5546875" customWidth="1"/>
    <col min="3" max="3" width="40.5546875" customWidth="1"/>
    <col min="4" max="10" width="9.33203125" customWidth="1"/>
    <col min="11" max="11" width="40.109375" customWidth="1"/>
    <col min="257" max="257" width="0.33203125" customWidth="1"/>
    <col min="258" max="258" width="3.5546875" customWidth="1"/>
    <col min="259" max="259" width="40.5546875" customWidth="1"/>
    <col min="260" max="266" width="9.33203125" customWidth="1"/>
    <col min="267" max="267" width="40.109375" customWidth="1"/>
    <col min="513" max="513" width="0.33203125" customWidth="1"/>
    <col min="514" max="514" width="3.5546875" customWidth="1"/>
    <col min="515" max="515" width="40.5546875" customWidth="1"/>
    <col min="516" max="522" width="9.33203125" customWidth="1"/>
    <col min="523" max="523" width="40.109375" customWidth="1"/>
    <col min="769" max="769" width="0.33203125" customWidth="1"/>
    <col min="770" max="770" width="3.5546875" customWidth="1"/>
    <col min="771" max="771" width="40.5546875" customWidth="1"/>
    <col min="772" max="778" width="9.33203125" customWidth="1"/>
    <col min="779" max="779" width="40.109375" customWidth="1"/>
    <col min="1025" max="1025" width="0.33203125" customWidth="1"/>
    <col min="1026" max="1026" width="3.5546875" customWidth="1"/>
    <col min="1027" max="1027" width="40.5546875" customWidth="1"/>
    <col min="1028" max="1034" width="9.33203125" customWidth="1"/>
    <col min="1035" max="1035" width="40.109375" customWidth="1"/>
    <col min="1281" max="1281" width="0.33203125" customWidth="1"/>
    <col min="1282" max="1282" width="3.5546875" customWidth="1"/>
    <col min="1283" max="1283" width="40.5546875" customWidth="1"/>
    <col min="1284" max="1290" width="9.33203125" customWidth="1"/>
    <col min="1291" max="1291" width="40.109375" customWidth="1"/>
    <col min="1537" max="1537" width="0.33203125" customWidth="1"/>
    <col min="1538" max="1538" width="3.5546875" customWidth="1"/>
    <col min="1539" max="1539" width="40.5546875" customWidth="1"/>
    <col min="1540" max="1546" width="9.33203125" customWidth="1"/>
    <col min="1547" max="1547" width="40.109375" customWidth="1"/>
    <col min="1793" max="1793" width="0.33203125" customWidth="1"/>
    <col min="1794" max="1794" width="3.5546875" customWidth="1"/>
    <col min="1795" max="1795" width="40.5546875" customWidth="1"/>
    <col min="1796" max="1802" width="9.33203125" customWidth="1"/>
    <col min="1803" max="1803" width="40.109375" customWidth="1"/>
    <col min="2049" max="2049" width="0.33203125" customWidth="1"/>
    <col min="2050" max="2050" width="3.5546875" customWidth="1"/>
    <col min="2051" max="2051" width="40.5546875" customWidth="1"/>
    <col min="2052" max="2058" width="9.33203125" customWidth="1"/>
    <col min="2059" max="2059" width="40.109375" customWidth="1"/>
    <col min="2305" max="2305" width="0.33203125" customWidth="1"/>
    <col min="2306" max="2306" width="3.5546875" customWidth="1"/>
    <col min="2307" max="2307" width="40.5546875" customWidth="1"/>
    <col min="2308" max="2314" width="9.33203125" customWidth="1"/>
    <col min="2315" max="2315" width="40.109375" customWidth="1"/>
    <col min="2561" max="2561" width="0.33203125" customWidth="1"/>
    <col min="2562" max="2562" width="3.5546875" customWidth="1"/>
    <col min="2563" max="2563" width="40.5546875" customWidth="1"/>
    <col min="2564" max="2570" width="9.33203125" customWidth="1"/>
    <col min="2571" max="2571" width="40.109375" customWidth="1"/>
    <col min="2817" max="2817" width="0.33203125" customWidth="1"/>
    <col min="2818" max="2818" width="3.5546875" customWidth="1"/>
    <col min="2819" max="2819" width="40.5546875" customWidth="1"/>
    <col min="2820" max="2826" width="9.33203125" customWidth="1"/>
    <col min="2827" max="2827" width="40.109375" customWidth="1"/>
    <col min="3073" max="3073" width="0.33203125" customWidth="1"/>
    <col min="3074" max="3074" width="3.5546875" customWidth="1"/>
    <col min="3075" max="3075" width="40.5546875" customWidth="1"/>
    <col min="3076" max="3082" width="9.33203125" customWidth="1"/>
    <col min="3083" max="3083" width="40.109375" customWidth="1"/>
    <col min="3329" max="3329" width="0.33203125" customWidth="1"/>
    <col min="3330" max="3330" width="3.5546875" customWidth="1"/>
    <col min="3331" max="3331" width="40.5546875" customWidth="1"/>
    <col min="3332" max="3338" width="9.33203125" customWidth="1"/>
    <col min="3339" max="3339" width="40.109375" customWidth="1"/>
    <col min="3585" max="3585" width="0.33203125" customWidth="1"/>
    <col min="3586" max="3586" width="3.5546875" customWidth="1"/>
    <col min="3587" max="3587" width="40.5546875" customWidth="1"/>
    <col min="3588" max="3594" width="9.33203125" customWidth="1"/>
    <col min="3595" max="3595" width="40.109375" customWidth="1"/>
    <col min="3841" max="3841" width="0.33203125" customWidth="1"/>
    <col min="3842" max="3842" width="3.5546875" customWidth="1"/>
    <col min="3843" max="3843" width="40.5546875" customWidth="1"/>
    <col min="3844" max="3850" width="9.33203125" customWidth="1"/>
    <col min="3851" max="3851" width="40.109375" customWidth="1"/>
    <col min="4097" max="4097" width="0.33203125" customWidth="1"/>
    <col min="4098" max="4098" width="3.5546875" customWidth="1"/>
    <col min="4099" max="4099" width="40.5546875" customWidth="1"/>
    <col min="4100" max="4106" width="9.33203125" customWidth="1"/>
    <col min="4107" max="4107" width="40.109375" customWidth="1"/>
    <col min="4353" max="4353" width="0.33203125" customWidth="1"/>
    <col min="4354" max="4354" width="3.5546875" customWidth="1"/>
    <col min="4355" max="4355" width="40.5546875" customWidth="1"/>
    <col min="4356" max="4362" width="9.33203125" customWidth="1"/>
    <col min="4363" max="4363" width="40.109375" customWidth="1"/>
    <col min="4609" max="4609" width="0.33203125" customWidth="1"/>
    <col min="4610" max="4610" width="3.5546875" customWidth="1"/>
    <col min="4611" max="4611" width="40.5546875" customWidth="1"/>
    <col min="4612" max="4618" width="9.33203125" customWidth="1"/>
    <col min="4619" max="4619" width="40.109375" customWidth="1"/>
    <col min="4865" max="4865" width="0.33203125" customWidth="1"/>
    <col min="4866" max="4866" width="3.5546875" customWidth="1"/>
    <col min="4867" max="4867" width="40.5546875" customWidth="1"/>
    <col min="4868" max="4874" width="9.33203125" customWidth="1"/>
    <col min="4875" max="4875" width="40.109375" customWidth="1"/>
    <col min="5121" max="5121" width="0.33203125" customWidth="1"/>
    <col min="5122" max="5122" width="3.5546875" customWidth="1"/>
    <col min="5123" max="5123" width="40.5546875" customWidth="1"/>
    <col min="5124" max="5130" width="9.33203125" customWidth="1"/>
    <col min="5131" max="5131" width="40.109375" customWidth="1"/>
    <col min="5377" max="5377" width="0.33203125" customWidth="1"/>
    <col min="5378" max="5378" width="3.5546875" customWidth="1"/>
    <col min="5379" max="5379" width="40.5546875" customWidth="1"/>
    <col min="5380" max="5386" width="9.33203125" customWidth="1"/>
    <col min="5387" max="5387" width="40.109375" customWidth="1"/>
    <col min="5633" max="5633" width="0.33203125" customWidth="1"/>
    <col min="5634" max="5634" width="3.5546875" customWidth="1"/>
    <col min="5635" max="5635" width="40.5546875" customWidth="1"/>
    <col min="5636" max="5642" width="9.33203125" customWidth="1"/>
    <col min="5643" max="5643" width="40.109375" customWidth="1"/>
    <col min="5889" max="5889" width="0.33203125" customWidth="1"/>
    <col min="5890" max="5890" width="3.5546875" customWidth="1"/>
    <col min="5891" max="5891" width="40.5546875" customWidth="1"/>
    <col min="5892" max="5898" width="9.33203125" customWidth="1"/>
    <col min="5899" max="5899" width="40.109375" customWidth="1"/>
    <col min="6145" max="6145" width="0.33203125" customWidth="1"/>
    <col min="6146" max="6146" width="3.5546875" customWidth="1"/>
    <col min="6147" max="6147" width="40.5546875" customWidth="1"/>
    <col min="6148" max="6154" width="9.33203125" customWidth="1"/>
    <col min="6155" max="6155" width="40.109375" customWidth="1"/>
    <col min="6401" max="6401" width="0.33203125" customWidth="1"/>
    <col min="6402" max="6402" width="3.5546875" customWidth="1"/>
    <col min="6403" max="6403" width="40.5546875" customWidth="1"/>
    <col min="6404" max="6410" width="9.33203125" customWidth="1"/>
    <col min="6411" max="6411" width="40.109375" customWidth="1"/>
    <col min="6657" max="6657" width="0.33203125" customWidth="1"/>
    <col min="6658" max="6658" width="3.5546875" customWidth="1"/>
    <col min="6659" max="6659" width="40.5546875" customWidth="1"/>
    <col min="6660" max="6666" width="9.33203125" customWidth="1"/>
    <col min="6667" max="6667" width="40.109375" customWidth="1"/>
    <col min="6913" max="6913" width="0.33203125" customWidth="1"/>
    <col min="6914" max="6914" width="3.5546875" customWidth="1"/>
    <col min="6915" max="6915" width="40.5546875" customWidth="1"/>
    <col min="6916" max="6922" width="9.33203125" customWidth="1"/>
    <col min="6923" max="6923" width="40.109375" customWidth="1"/>
    <col min="7169" max="7169" width="0.33203125" customWidth="1"/>
    <col min="7170" max="7170" width="3.5546875" customWidth="1"/>
    <col min="7171" max="7171" width="40.5546875" customWidth="1"/>
    <col min="7172" max="7178" width="9.33203125" customWidth="1"/>
    <col min="7179" max="7179" width="40.109375" customWidth="1"/>
    <col min="7425" max="7425" width="0.33203125" customWidth="1"/>
    <col min="7426" max="7426" width="3.5546875" customWidth="1"/>
    <col min="7427" max="7427" width="40.5546875" customWidth="1"/>
    <col min="7428" max="7434" width="9.33203125" customWidth="1"/>
    <col min="7435" max="7435" width="40.109375" customWidth="1"/>
    <col min="7681" max="7681" width="0.33203125" customWidth="1"/>
    <col min="7682" max="7682" width="3.5546875" customWidth="1"/>
    <col min="7683" max="7683" width="40.5546875" customWidth="1"/>
    <col min="7684" max="7690" width="9.33203125" customWidth="1"/>
    <col min="7691" max="7691" width="40.109375" customWidth="1"/>
    <col min="7937" max="7937" width="0.33203125" customWidth="1"/>
    <col min="7938" max="7938" width="3.5546875" customWidth="1"/>
    <col min="7939" max="7939" width="40.5546875" customWidth="1"/>
    <col min="7940" max="7946" width="9.33203125" customWidth="1"/>
    <col min="7947" max="7947" width="40.109375" customWidth="1"/>
    <col min="8193" max="8193" width="0.33203125" customWidth="1"/>
    <col min="8194" max="8194" width="3.5546875" customWidth="1"/>
    <col min="8195" max="8195" width="40.5546875" customWidth="1"/>
    <col min="8196" max="8202" width="9.33203125" customWidth="1"/>
    <col min="8203" max="8203" width="40.109375" customWidth="1"/>
    <col min="8449" max="8449" width="0.33203125" customWidth="1"/>
    <col min="8450" max="8450" width="3.5546875" customWidth="1"/>
    <col min="8451" max="8451" width="40.5546875" customWidth="1"/>
    <col min="8452" max="8458" width="9.33203125" customWidth="1"/>
    <col min="8459" max="8459" width="40.109375" customWidth="1"/>
    <col min="8705" max="8705" width="0.33203125" customWidth="1"/>
    <col min="8706" max="8706" width="3.5546875" customWidth="1"/>
    <col min="8707" max="8707" width="40.5546875" customWidth="1"/>
    <col min="8708" max="8714" width="9.33203125" customWidth="1"/>
    <col min="8715" max="8715" width="40.109375" customWidth="1"/>
    <col min="8961" max="8961" width="0.33203125" customWidth="1"/>
    <col min="8962" max="8962" width="3.5546875" customWidth="1"/>
    <col min="8963" max="8963" width="40.5546875" customWidth="1"/>
    <col min="8964" max="8970" width="9.33203125" customWidth="1"/>
    <col min="8971" max="8971" width="40.109375" customWidth="1"/>
    <col min="9217" max="9217" width="0.33203125" customWidth="1"/>
    <col min="9218" max="9218" width="3.5546875" customWidth="1"/>
    <col min="9219" max="9219" width="40.5546875" customWidth="1"/>
    <col min="9220" max="9226" width="9.33203125" customWidth="1"/>
    <col min="9227" max="9227" width="40.109375" customWidth="1"/>
    <col min="9473" max="9473" width="0.33203125" customWidth="1"/>
    <col min="9474" max="9474" width="3.5546875" customWidth="1"/>
    <col min="9475" max="9475" width="40.5546875" customWidth="1"/>
    <col min="9476" max="9482" width="9.33203125" customWidth="1"/>
    <col min="9483" max="9483" width="40.109375" customWidth="1"/>
    <col min="9729" max="9729" width="0.33203125" customWidth="1"/>
    <col min="9730" max="9730" width="3.5546875" customWidth="1"/>
    <col min="9731" max="9731" width="40.5546875" customWidth="1"/>
    <col min="9732" max="9738" width="9.33203125" customWidth="1"/>
    <col min="9739" max="9739" width="40.109375" customWidth="1"/>
    <col min="9985" max="9985" width="0.33203125" customWidth="1"/>
    <col min="9986" max="9986" width="3.5546875" customWidth="1"/>
    <col min="9987" max="9987" width="40.5546875" customWidth="1"/>
    <col min="9988" max="9994" width="9.33203125" customWidth="1"/>
    <col min="9995" max="9995" width="40.109375" customWidth="1"/>
    <col min="10241" max="10241" width="0.33203125" customWidth="1"/>
    <col min="10242" max="10242" width="3.5546875" customWidth="1"/>
    <col min="10243" max="10243" width="40.5546875" customWidth="1"/>
    <col min="10244" max="10250" width="9.33203125" customWidth="1"/>
    <col min="10251" max="10251" width="40.109375" customWidth="1"/>
    <col min="10497" max="10497" width="0.33203125" customWidth="1"/>
    <col min="10498" max="10498" width="3.5546875" customWidth="1"/>
    <col min="10499" max="10499" width="40.5546875" customWidth="1"/>
    <col min="10500" max="10506" width="9.33203125" customWidth="1"/>
    <col min="10507" max="10507" width="40.109375" customWidth="1"/>
    <col min="10753" max="10753" width="0.33203125" customWidth="1"/>
    <col min="10754" max="10754" width="3.5546875" customWidth="1"/>
    <col min="10755" max="10755" width="40.5546875" customWidth="1"/>
    <col min="10756" max="10762" width="9.33203125" customWidth="1"/>
    <col min="10763" max="10763" width="40.109375" customWidth="1"/>
    <col min="11009" max="11009" width="0.33203125" customWidth="1"/>
    <col min="11010" max="11010" width="3.5546875" customWidth="1"/>
    <col min="11011" max="11011" width="40.5546875" customWidth="1"/>
    <col min="11012" max="11018" width="9.33203125" customWidth="1"/>
    <col min="11019" max="11019" width="40.109375" customWidth="1"/>
    <col min="11265" max="11265" width="0.33203125" customWidth="1"/>
    <col min="11266" max="11266" width="3.5546875" customWidth="1"/>
    <col min="11267" max="11267" width="40.5546875" customWidth="1"/>
    <col min="11268" max="11274" width="9.33203125" customWidth="1"/>
    <col min="11275" max="11275" width="40.109375" customWidth="1"/>
    <col min="11521" max="11521" width="0.33203125" customWidth="1"/>
    <col min="11522" max="11522" width="3.5546875" customWidth="1"/>
    <col min="11523" max="11523" width="40.5546875" customWidth="1"/>
    <col min="11524" max="11530" width="9.33203125" customWidth="1"/>
    <col min="11531" max="11531" width="40.109375" customWidth="1"/>
    <col min="11777" max="11777" width="0.33203125" customWidth="1"/>
    <col min="11778" max="11778" width="3.5546875" customWidth="1"/>
    <col min="11779" max="11779" width="40.5546875" customWidth="1"/>
    <col min="11780" max="11786" width="9.33203125" customWidth="1"/>
    <col min="11787" max="11787" width="40.109375" customWidth="1"/>
    <col min="12033" max="12033" width="0.33203125" customWidth="1"/>
    <col min="12034" max="12034" width="3.5546875" customWidth="1"/>
    <col min="12035" max="12035" width="40.5546875" customWidth="1"/>
    <col min="12036" max="12042" width="9.33203125" customWidth="1"/>
    <col min="12043" max="12043" width="40.109375" customWidth="1"/>
    <col min="12289" max="12289" width="0.33203125" customWidth="1"/>
    <col min="12290" max="12290" width="3.5546875" customWidth="1"/>
    <col min="12291" max="12291" width="40.5546875" customWidth="1"/>
    <col min="12292" max="12298" width="9.33203125" customWidth="1"/>
    <col min="12299" max="12299" width="40.109375" customWidth="1"/>
    <col min="12545" max="12545" width="0.33203125" customWidth="1"/>
    <col min="12546" max="12546" width="3.5546875" customWidth="1"/>
    <col min="12547" max="12547" width="40.5546875" customWidth="1"/>
    <col min="12548" max="12554" width="9.33203125" customWidth="1"/>
    <col min="12555" max="12555" width="40.109375" customWidth="1"/>
    <col min="12801" max="12801" width="0.33203125" customWidth="1"/>
    <col min="12802" max="12802" width="3.5546875" customWidth="1"/>
    <col min="12803" max="12803" width="40.5546875" customWidth="1"/>
    <col min="12804" max="12810" width="9.33203125" customWidth="1"/>
    <col min="12811" max="12811" width="40.109375" customWidth="1"/>
    <col min="13057" max="13057" width="0.33203125" customWidth="1"/>
    <col min="13058" max="13058" width="3.5546875" customWidth="1"/>
    <col min="13059" max="13059" width="40.5546875" customWidth="1"/>
    <col min="13060" max="13066" width="9.33203125" customWidth="1"/>
    <col min="13067" max="13067" width="40.109375" customWidth="1"/>
    <col min="13313" max="13313" width="0.33203125" customWidth="1"/>
    <col min="13314" max="13314" width="3.5546875" customWidth="1"/>
    <col min="13315" max="13315" width="40.5546875" customWidth="1"/>
    <col min="13316" max="13322" width="9.33203125" customWidth="1"/>
    <col min="13323" max="13323" width="40.109375" customWidth="1"/>
    <col min="13569" max="13569" width="0.33203125" customWidth="1"/>
    <col min="13570" max="13570" width="3.5546875" customWidth="1"/>
    <col min="13571" max="13571" width="40.5546875" customWidth="1"/>
    <col min="13572" max="13578" width="9.33203125" customWidth="1"/>
    <col min="13579" max="13579" width="40.109375" customWidth="1"/>
    <col min="13825" max="13825" width="0.33203125" customWidth="1"/>
    <col min="13826" max="13826" width="3.5546875" customWidth="1"/>
    <col min="13827" max="13827" width="40.5546875" customWidth="1"/>
    <col min="13828" max="13834" width="9.33203125" customWidth="1"/>
    <col min="13835" max="13835" width="40.109375" customWidth="1"/>
    <col min="14081" max="14081" width="0.33203125" customWidth="1"/>
    <col min="14082" max="14082" width="3.5546875" customWidth="1"/>
    <col min="14083" max="14083" width="40.5546875" customWidth="1"/>
    <col min="14084" max="14090" width="9.33203125" customWidth="1"/>
    <col min="14091" max="14091" width="40.109375" customWidth="1"/>
    <col min="14337" max="14337" width="0.33203125" customWidth="1"/>
    <col min="14338" max="14338" width="3.5546875" customWidth="1"/>
    <col min="14339" max="14339" width="40.5546875" customWidth="1"/>
    <col min="14340" max="14346" width="9.33203125" customWidth="1"/>
    <col min="14347" max="14347" width="40.109375" customWidth="1"/>
    <col min="14593" max="14593" width="0.33203125" customWidth="1"/>
    <col min="14594" max="14594" width="3.5546875" customWidth="1"/>
    <col min="14595" max="14595" width="40.5546875" customWidth="1"/>
    <col min="14596" max="14602" width="9.33203125" customWidth="1"/>
    <col min="14603" max="14603" width="40.109375" customWidth="1"/>
    <col min="14849" max="14849" width="0.33203125" customWidth="1"/>
    <col min="14850" max="14850" width="3.5546875" customWidth="1"/>
    <col min="14851" max="14851" width="40.5546875" customWidth="1"/>
    <col min="14852" max="14858" width="9.33203125" customWidth="1"/>
    <col min="14859" max="14859" width="40.109375" customWidth="1"/>
    <col min="15105" max="15105" width="0.33203125" customWidth="1"/>
    <col min="15106" max="15106" width="3.5546875" customWidth="1"/>
    <col min="15107" max="15107" width="40.5546875" customWidth="1"/>
    <col min="15108" max="15114" width="9.33203125" customWidth="1"/>
    <col min="15115" max="15115" width="40.109375" customWidth="1"/>
    <col min="15361" max="15361" width="0.33203125" customWidth="1"/>
    <col min="15362" max="15362" width="3.5546875" customWidth="1"/>
    <col min="15363" max="15363" width="40.5546875" customWidth="1"/>
    <col min="15364" max="15370" width="9.33203125" customWidth="1"/>
    <col min="15371" max="15371" width="40.109375" customWidth="1"/>
    <col min="15617" max="15617" width="0.33203125" customWidth="1"/>
    <col min="15618" max="15618" width="3.5546875" customWidth="1"/>
    <col min="15619" max="15619" width="40.5546875" customWidth="1"/>
    <col min="15620" max="15626" width="9.33203125" customWidth="1"/>
    <col min="15627" max="15627" width="40.109375" customWidth="1"/>
    <col min="15873" max="15873" width="0.33203125" customWidth="1"/>
    <col min="15874" max="15874" width="3.5546875" customWidth="1"/>
    <col min="15875" max="15875" width="40.5546875" customWidth="1"/>
    <col min="15876" max="15882" width="9.33203125" customWidth="1"/>
    <col min="15883" max="15883" width="40.109375" customWidth="1"/>
    <col min="16129" max="16129" width="0.33203125" customWidth="1"/>
    <col min="16130" max="16130" width="3.5546875" customWidth="1"/>
    <col min="16131" max="16131" width="40.5546875" customWidth="1"/>
    <col min="16132" max="16138" width="9.33203125" customWidth="1"/>
    <col min="16139" max="16139" width="40.109375" customWidth="1"/>
  </cols>
  <sheetData>
    <row r="1" spans="1:11" s="1" customFormat="1" ht="45" customHeight="1" x14ac:dyDescent="0.15">
      <c r="A1" s="1022" t="s">
        <v>835</v>
      </c>
      <c r="B1" s="1022"/>
      <c r="C1" s="1022"/>
      <c r="D1" s="1022"/>
      <c r="E1" s="1022"/>
      <c r="F1" s="1022"/>
      <c r="G1" s="1022"/>
      <c r="H1" s="1022"/>
      <c r="I1" s="1022"/>
      <c r="J1" s="1022"/>
      <c r="K1" s="1022"/>
    </row>
    <row r="2" spans="1:11" s="1" customFormat="1" ht="30" customHeight="1" x14ac:dyDescent="0.25">
      <c r="A2" s="41"/>
      <c r="B2" s="1021" t="s">
        <v>836</v>
      </c>
      <c r="C2" s="1021"/>
      <c r="D2" s="713" t="s">
        <v>821</v>
      </c>
      <c r="E2" s="713" t="s">
        <v>822</v>
      </c>
      <c r="F2" s="713" t="s">
        <v>823</v>
      </c>
      <c r="G2" s="713" t="s">
        <v>23</v>
      </c>
      <c r="H2" s="713" t="s">
        <v>824</v>
      </c>
      <c r="I2" s="713" t="s">
        <v>825</v>
      </c>
      <c r="J2" s="712" t="s">
        <v>837</v>
      </c>
    </row>
    <row r="3" spans="1:11" s="1" customFormat="1" ht="18" customHeight="1" x14ac:dyDescent="0.25">
      <c r="A3" s="41"/>
      <c r="B3" s="1021"/>
      <c r="C3" s="1021"/>
      <c r="D3" s="737">
        <v>101</v>
      </c>
      <c r="E3" s="737">
        <v>102</v>
      </c>
      <c r="F3" s="737">
        <v>103</v>
      </c>
      <c r="G3" s="737">
        <v>104</v>
      </c>
      <c r="H3" s="737">
        <v>109</v>
      </c>
      <c r="I3" s="737">
        <v>110</v>
      </c>
      <c r="J3" s="712" t="s">
        <v>838</v>
      </c>
    </row>
    <row r="4" spans="1:11" s="1" customFormat="1" ht="3" customHeight="1" x14ac:dyDescent="0.25">
      <c r="A4" s="702"/>
      <c r="B4" s="738"/>
      <c r="C4" s="738"/>
      <c r="D4" s="739"/>
      <c r="E4" s="739"/>
      <c r="F4" s="739"/>
      <c r="G4" s="739"/>
      <c r="H4" s="739"/>
      <c r="I4" s="739"/>
      <c r="J4" s="740"/>
    </row>
    <row r="5" spans="1:11" s="1" customFormat="1" ht="11.25" customHeight="1" x14ac:dyDescent="0.25">
      <c r="A5" s="702"/>
      <c r="B5" s="741" t="s">
        <v>560</v>
      </c>
      <c r="C5" s="742" t="s">
        <v>839</v>
      </c>
      <c r="D5" s="743"/>
      <c r="E5" s="743"/>
      <c r="F5" s="743"/>
      <c r="G5" s="743"/>
      <c r="H5" s="743"/>
      <c r="I5" s="743"/>
      <c r="J5" s="744"/>
    </row>
    <row r="6" spans="1:11" s="1" customFormat="1" ht="15" customHeight="1" x14ac:dyDescent="0.25">
      <c r="A6" s="745">
        <v>100</v>
      </c>
      <c r="B6" s="746" t="s">
        <v>560</v>
      </c>
      <c r="C6" s="747" t="s">
        <v>93</v>
      </c>
      <c r="D6" s="748" t="s">
        <v>21</v>
      </c>
      <c r="E6" s="748">
        <v>894482.7</v>
      </c>
      <c r="F6" s="748">
        <v>12782682.529999999</v>
      </c>
      <c r="G6" s="748">
        <v>1807771.4</v>
      </c>
      <c r="H6" s="748" t="s">
        <v>21</v>
      </c>
      <c r="I6" s="748">
        <v>0</v>
      </c>
      <c r="J6" s="748">
        <v>15484936.629999999</v>
      </c>
    </row>
    <row r="7" spans="1:11" s="1" customFormat="1" ht="15" customHeight="1" x14ac:dyDescent="0.25">
      <c r="A7" s="749"/>
      <c r="B7" s="746" t="s">
        <v>562</v>
      </c>
      <c r="C7" s="747" t="s">
        <v>105</v>
      </c>
      <c r="D7" s="748" t="s">
        <v>21</v>
      </c>
      <c r="E7" s="748" t="s">
        <v>21</v>
      </c>
      <c r="F7" s="748">
        <v>13957.68</v>
      </c>
      <c r="G7" s="748" t="s">
        <v>21</v>
      </c>
      <c r="H7" s="748" t="s">
        <v>21</v>
      </c>
      <c r="I7" s="748" t="s">
        <v>21</v>
      </c>
      <c r="J7" s="748">
        <v>13957.68</v>
      </c>
    </row>
    <row r="8" spans="1:11" s="1" customFormat="1" ht="15" customHeight="1" x14ac:dyDescent="0.25">
      <c r="A8" s="749"/>
      <c r="B8" s="746" t="s">
        <v>564</v>
      </c>
      <c r="C8" s="747" t="s">
        <v>109</v>
      </c>
      <c r="D8" s="748">
        <v>98493.79</v>
      </c>
      <c r="E8" s="748">
        <v>8556.2999999999993</v>
      </c>
      <c r="F8" s="748">
        <v>2754746.14</v>
      </c>
      <c r="G8" s="748" t="s">
        <v>21</v>
      </c>
      <c r="H8" s="748">
        <v>6000</v>
      </c>
      <c r="I8" s="748">
        <v>70015</v>
      </c>
      <c r="J8" s="748">
        <v>2937811.23</v>
      </c>
    </row>
    <row r="9" spans="1:11" s="1" customFormat="1" ht="15" customHeight="1" x14ac:dyDescent="0.25">
      <c r="A9" s="749"/>
      <c r="B9" s="746" t="s">
        <v>568</v>
      </c>
      <c r="C9" s="747" t="s">
        <v>117</v>
      </c>
      <c r="D9" s="748" t="s">
        <v>21</v>
      </c>
      <c r="E9" s="748">
        <v>232051</v>
      </c>
      <c r="F9" s="748">
        <v>19453.5</v>
      </c>
      <c r="G9" s="748" t="s">
        <v>21</v>
      </c>
      <c r="H9" s="748" t="s">
        <v>21</v>
      </c>
      <c r="I9" s="748">
        <v>2116.3000000000002</v>
      </c>
      <c r="J9" s="748">
        <v>253620.8</v>
      </c>
    </row>
    <row r="10" spans="1:11" s="1" customFormat="1" ht="15" customHeight="1" x14ac:dyDescent="0.25">
      <c r="A10" s="749"/>
      <c r="B10" s="746" t="s">
        <v>569</v>
      </c>
      <c r="C10" s="747" t="s">
        <v>121</v>
      </c>
      <c r="D10" s="748" t="s">
        <v>21</v>
      </c>
      <c r="E10" s="748" t="s">
        <v>21</v>
      </c>
      <c r="F10" s="748">
        <v>309571.42</v>
      </c>
      <c r="G10" s="748" t="s">
        <v>21</v>
      </c>
      <c r="H10" s="748" t="s">
        <v>21</v>
      </c>
      <c r="I10" s="748" t="s">
        <v>21</v>
      </c>
      <c r="J10" s="748">
        <v>309571.42</v>
      </c>
    </row>
    <row r="11" spans="1:11" s="1" customFormat="1" ht="15" customHeight="1" x14ac:dyDescent="0.25">
      <c r="A11" s="749"/>
      <c r="B11" s="746" t="s">
        <v>572</v>
      </c>
      <c r="C11" s="747" t="s">
        <v>125</v>
      </c>
      <c r="D11" s="748" t="s">
        <v>21</v>
      </c>
      <c r="E11" s="748" t="s">
        <v>21</v>
      </c>
      <c r="F11" s="748">
        <v>980549.53</v>
      </c>
      <c r="G11" s="748" t="s">
        <v>21</v>
      </c>
      <c r="H11" s="748" t="s">
        <v>21</v>
      </c>
      <c r="I11" s="748" t="s">
        <v>21</v>
      </c>
      <c r="J11" s="748">
        <v>980549.53</v>
      </c>
    </row>
    <row r="12" spans="1:11" s="1" customFormat="1" ht="15" customHeight="1" x14ac:dyDescent="0.25">
      <c r="A12" s="749"/>
      <c r="B12" s="746" t="s">
        <v>576</v>
      </c>
      <c r="C12" s="747" t="s">
        <v>129</v>
      </c>
      <c r="D12" s="748">
        <v>0</v>
      </c>
      <c r="E12" s="748">
        <v>0</v>
      </c>
      <c r="F12" s="748">
        <v>45054.81</v>
      </c>
      <c r="G12" s="748" t="s">
        <v>21</v>
      </c>
      <c r="H12" s="748">
        <v>38572.949999999997</v>
      </c>
      <c r="I12" s="748" t="s">
        <v>21</v>
      </c>
      <c r="J12" s="748">
        <v>83627.759999999995</v>
      </c>
    </row>
    <row r="13" spans="1:11" s="1" customFormat="1" ht="15" customHeight="1" x14ac:dyDescent="0.25">
      <c r="A13" s="749"/>
      <c r="B13" s="746" t="s">
        <v>577</v>
      </c>
      <c r="C13" s="747" t="s">
        <v>133</v>
      </c>
      <c r="D13" s="748" t="s">
        <v>21</v>
      </c>
      <c r="E13" s="748" t="s">
        <v>21</v>
      </c>
      <c r="F13" s="748">
        <v>1232</v>
      </c>
      <c r="G13" s="748">
        <v>2565</v>
      </c>
      <c r="H13" s="748" t="s">
        <v>21</v>
      </c>
      <c r="I13" s="748" t="s">
        <v>21</v>
      </c>
      <c r="J13" s="748">
        <v>3797</v>
      </c>
    </row>
    <row r="14" spans="1:11" s="1" customFormat="1" ht="11.25" customHeight="1" x14ac:dyDescent="0.15">
      <c r="A14" s="62">
        <v>100</v>
      </c>
      <c r="B14" s="750"/>
      <c r="C14" s="751" t="s">
        <v>840</v>
      </c>
      <c r="D14" s="752">
        <v>98493.79</v>
      </c>
      <c r="E14" s="752">
        <v>1135090</v>
      </c>
      <c r="F14" s="752">
        <v>16907247.609999999</v>
      </c>
      <c r="G14" s="752">
        <v>1810336.4</v>
      </c>
      <c r="H14" s="752">
        <v>44572.95</v>
      </c>
      <c r="I14" s="752">
        <v>72131.3</v>
      </c>
      <c r="J14" s="752">
        <v>20067872.050000001</v>
      </c>
    </row>
    <row r="15" spans="1:11" s="1" customFormat="1" ht="3" customHeight="1" x14ac:dyDescent="0.25">
      <c r="A15" s="41"/>
    </row>
    <row r="16" spans="1:11" s="1" customFormat="1" ht="3" customHeight="1" x14ac:dyDescent="0.25">
      <c r="A16" s="702"/>
      <c r="B16" s="738"/>
      <c r="C16" s="738"/>
      <c r="D16" s="739"/>
      <c r="E16" s="739"/>
      <c r="F16" s="739"/>
      <c r="G16" s="739"/>
      <c r="H16" s="739"/>
      <c r="I16" s="739"/>
      <c r="J16" s="740"/>
    </row>
    <row r="17" spans="1:10" s="1" customFormat="1" ht="11.25" customHeight="1" x14ac:dyDescent="0.25">
      <c r="A17" s="702"/>
      <c r="B17" s="741" t="s">
        <v>566</v>
      </c>
      <c r="C17" s="742" t="s">
        <v>592</v>
      </c>
      <c r="D17" s="743"/>
      <c r="E17" s="743"/>
      <c r="F17" s="743"/>
      <c r="G17" s="743"/>
      <c r="H17" s="743"/>
      <c r="I17" s="743"/>
      <c r="J17" s="744"/>
    </row>
    <row r="18" spans="1:10" s="1" customFormat="1" ht="15" customHeight="1" x14ac:dyDescent="0.25">
      <c r="A18" s="745">
        <v>400</v>
      </c>
      <c r="B18" s="746" t="s">
        <v>570</v>
      </c>
      <c r="C18" s="747" t="s">
        <v>140</v>
      </c>
      <c r="D18" s="748" t="s">
        <v>21</v>
      </c>
      <c r="E18" s="748" t="s">
        <v>21</v>
      </c>
      <c r="F18" s="748" t="s">
        <v>21</v>
      </c>
      <c r="G18" s="748">
        <v>100000</v>
      </c>
      <c r="H18" s="748" t="s">
        <v>21</v>
      </c>
      <c r="I18" s="748" t="s">
        <v>21</v>
      </c>
      <c r="J18" s="748">
        <v>100000</v>
      </c>
    </row>
    <row r="19" spans="1:10" s="1" customFormat="1" ht="11.25" customHeight="1" x14ac:dyDescent="0.15">
      <c r="A19" s="62">
        <v>400</v>
      </c>
      <c r="B19" s="750"/>
      <c r="C19" s="751" t="s">
        <v>600</v>
      </c>
      <c r="D19" s="752" t="s">
        <v>21</v>
      </c>
      <c r="E19" s="752" t="s">
        <v>21</v>
      </c>
      <c r="F19" s="752" t="s">
        <v>21</v>
      </c>
      <c r="G19" s="752">
        <v>100000</v>
      </c>
      <c r="H19" s="752" t="s">
        <v>21</v>
      </c>
      <c r="I19" s="752" t="s">
        <v>21</v>
      </c>
      <c r="J19" s="752">
        <v>100000</v>
      </c>
    </row>
    <row r="20" spans="1:10" s="1" customFormat="1" ht="3" customHeight="1" x14ac:dyDescent="0.25">
      <c r="A20" s="41"/>
    </row>
    <row r="21" spans="1:10" s="1" customFormat="1" ht="3" customHeight="1" x14ac:dyDescent="0.25">
      <c r="A21" s="702"/>
      <c r="B21" s="738"/>
      <c r="C21" s="738"/>
      <c r="D21" s="739"/>
      <c r="E21" s="739"/>
      <c r="F21" s="739"/>
      <c r="G21" s="739"/>
      <c r="H21" s="739"/>
      <c r="I21" s="739"/>
      <c r="J21" s="740"/>
    </row>
    <row r="22" spans="1:10" s="1" customFormat="1" ht="11.25" customHeight="1" x14ac:dyDescent="0.25">
      <c r="A22" s="702"/>
      <c r="B22" s="741" t="s">
        <v>568</v>
      </c>
      <c r="C22" s="742" t="s">
        <v>601</v>
      </c>
      <c r="D22" s="743"/>
      <c r="E22" s="743"/>
      <c r="F22" s="743"/>
      <c r="G22" s="743"/>
      <c r="H22" s="743"/>
      <c r="I22" s="743"/>
      <c r="J22" s="744"/>
    </row>
    <row r="23" spans="1:10" s="1" customFormat="1" ht="15" customHeight="1" x14ac:dyDescent="0.25">
      <c r="A23" s="745">
        <v>500</v>
      </c>
      <c r="B23" s="746" t="s">
        <v>562</v>
      </c>
      <c r="C23" s="747" t="s">
        <v>148</v>
      </c>
      <c r="D23" s="748" t="s">
        <v>21</v>
      </c>
      <c r="E23" s="748" t="s">
        <v>21</v>
      </c>
      <c r="F23" s="748">
        <v>542667.18999999994</v>
      </c>
      <c r="G23" s="748">
        <v>1703288.31</v>
      </c>
      <c r="H23" s="748" t="s">
        <v>21</v>
      </c>
      <c r="I23" s="748" t="s">
        <v>21</v>
      </c>
      <c r="J23" s="748">
        <v>2245955.5</v>
      </c>
    </row>
    <row r="24" spans="1:10" s="1" customFormat="1" ht="11.25" customHeight="1" x14ac:dyDescent="0.15">
      <c r="A24" s="62">
        <v>500</v>
      </c>
      <c r="B24" s="750"/>
      <c r="C24" s="751" t="s">
        <v>604</v>
      </c>
      <c r="D24" s="752" t="s">
        <v>21</v>
      </c>
      <c r="E24" s="752" t="s">
        <v>21</v>
      </c>
      <c r="F24" s="752">
        <v>542667.18999999994</v>
      </c>
      <c r="G24" s="752">
        <v>1703288.31</v>
      </c>
      <c r="H24" s="752" t="s">
        <v>21</v>
      </c>
      <c r="I24" s="752" t="s">
        <v>21</v>
      </c>
      <c r="J24" s="752">
        <v>2245955.5</v>
      </c>
    </row>
    <row r="25" spans="1:10" s="1" customFormat="1" ht="3" customHeight="1" x14ac:dyDescent="0.25">
      <c r="A25" s="41"/>
    </row>
    <row r="26" spans="1:10" s="1" customFormat="1" ht="3" customHeight="1" x14ac:dyDescent="0.25">
      <c r="A26" s="702"/>
      <c r="B26" s="738"/>
      <c r="C26" s="738"/>
      <c r="D26" s="739"/>
      <c r="E26" s="739"/>
      <c r="F26" s="739"/>
      <c r="G26" s="739"/>
      <c r="H26" s="739"/>
      <c r="I26" s="739"/>
      <c r="J26" s="740"/>
    </row>
    <row r="27" spans="1:10" s="1" customFormat="1" ht="11.25" customHeight="1" x14ac:dyDescent="0.25">
      <c r="A27" s="702"/>
      <c r="B27" s="741" t="s">
        <v>569</v>
      </c>
      <c r="C27" s="742" t="s">
        <v>605</v>
      </c>
      <c r="D27" s="743"/>
      <c r="E27" s="743"/>
      <c r="F27" s="743"/>
      <c r="G27" s="743"/>
      <c r="H27" s="743"/>
      <c r="I27" s="743"/>
      <c r="J27" s="744"/>
    </row>
    <row r="28" spans="1:10" s="1" customFormat="1" ht="15" customHeight="1" x14ac:dyDescent="0.25">
      <c r="A28" s="745">
        <v>600</v>
      </c>
      <c r="B28" s="746" t="s">
        <v>562</v>
      </c>
      <c r="C28" s="747" t="s">
        <v>155</v>
      </c>
      <c r="D28" s="748" t="s">
        <v>21</v>
      </c>
      <c r="E28" s="748" t="s">
        <v>21</v>
      </c>
      <c r="F28" s="748">
        <v>47620</v>
      </c>
      <c r="G28" s="748">
        <v>382243.6</v>
      </c>
      <c r="H28" s="748" t="s">
        <v>21</v>
      </c>
      <c r="I28" s="748" t="s">
        <v>21</v>
      </c>
      <c r="J28" s="748">
        <v>429863.6</v>
      </c>
    </row>
    <row r="29" spans="1:10" s="1" customFormat="1" ht="11.25" customHeight="1" x14ac:dyDescent="0.15">
      <c r="A29" s="62">
        <v>600</v>
      </c>
      <c r="B29" s="750"/>
      <c r="C29" s="751" t="s">
        <v>608</v>
      </c>
      <c r="D29" s="752" t="s">
        <v>21</v>
      </c>
      <c r="E29" s="752" t="s">
        <v>21</v>
      </c>
      <c r="F29" s="752">
        <v>47620</v>
      </c>
      <c r="G29" s="752">
        <v>382243.6</v>
      </c>
      <c r="H29" s="752" t="s">
        <v>21</v>
      </c>
      <c r="I29" s="752" t="s">
        <v>21</v>
      </c>
      <c r="J29" s="752">
        <v>429863.6</v>
      </c>
    </row>
    <row r="30" spans="1:10" s="1" customFormat="1" ht="3" customHeight="1" x14ac:dyDescent="0.25">
      <c r="A30" s="41"/>
    </row>
    <row r="31" spans="1:10" s="1" customFormat="1" ht="3" customHeight="1" x14ac:dyDescent="0.25">
      <c r="A31" s="702"/>
      <c r="B31" s="738"/>
      <c r="C31" s="738"/>
      <c r="D31" s="739"/>
      <c r="E31" s="739"/>
      <c r="F31" s="739"/>
      <c r="G31" s="739"/>
      <c r="H31" s="739"/>
      <c r="I31" s="739"/>
      <c r="J31" s="740"/>
    </row>
    <row r="32" spans="1:10" s="1" customFormat="1" ht="11.25" customHeight="1" x14ac:dyDescent="0.25">
      <c r="A32" s="702"/>
      <c r="B32" s="741" t="s">
        <v>574</v>
      </c>
      <c r="C32" s="742" t="s">
        <v>618</v>
      </c>
      <c r="D32" s="743"/>
      <c r="E32" s="743"/>
      <c r="F32" s="743"/>
      <c r="G32" s="743"/>
      <c r="H32" s="743"/>
      <c r="I32" s="743"/>
      <c r="J32" s="744"/>
    </row>
    <row r="33" spans="1:10" s="1" customFormat="1" ht="15" customHeight="1" x14ac:dyDescent="0.25">
      <c r="A33" s="745">
        <v>900</v>
      </c>
      <c r="B33" s="746" t="s">
        <v>564</v>
      </c>
      <c r="C33" s="747" t="s">
        <v>165</v>
      </c>
      <c r="D33" s="748" t="s">
        <v>21</v>
      </c>
      <c r="E33" s="748" t="s">
        <v>21</v>
      </c>
      <c r="F33" s="748">
        <v>11670.57</v>
      </c>
      <c r="G33" s="748" t="s">
        <v>21</v>
      </c>
      <c r="H33" s="748" t="s">
        <v>21</v>
      </c>
      <c r="I33" s="748" t="s">
        <v>21</v>
      </c>
      <c r="J33" s="748">
        <v>11670.57</v>
      </c>
    </row>
    <row r="34" spans="1:10" s="1" customFormat="1" ht="11.25" customHeight="1" x14ac:dyDescent="0.15">
      <c r="A34" s="62">
        <v>900</v>
      </c>
      <c r="B34" s="750"/>
      <c r="C34" s="751" t="s">
        <v>627</v>
      </c>
      <c r="D34" s="752" t="s">
        <v>21</v>
      </c>
      <c r="E34" s="752" t="s">
        <v>21</v>
      </c>
      <c r="F34" s="752">
        <v>11670.57</v>
      </c>
      <c r="G34" s="752" t="s">
        <v>21</v>
      </c>
      <c r="H34" s="752" t="s">
        <v>21</v>
      </c>
      <c r="I34" s="752" t="s">
        <v>21</v>
      </c>
      <c r="J34" s="752">
        <v>11670.57</v>
      </c>
    </row>
    <row r="35" spans="1:10" s="1" customFormat="1" ht="3" customHeight="1" x14ac:dyDescent="0.25">
      <c r="A35" s="41"/>
    </row>
    <row r="36" spans="1:10" s="1" customFormat="1" ht="3" customHeight="1" x14ac:dyDescent="0.25">
      <c r="A36" s="702"/>
      <c r="B36" s="738"/>
      <c r="C36" s="738"/>
      <c r="D36" s="739"/>
      <c r="E36" s="739"/>
      <c r="F36" s="739"/>
      <c r="G36" s="739"/>
      <c r="H36" s="739"/>
      <c r="I36" s="739"/>
      <c r="J36" s="740"/>
    </row>
    <row r="37" spans="1:10" s="1" customFormat="1" ht="11.25" customHeight="1" x14ac:dyDescent="0.25">
      <c r="A37" s="702"/>
      <c r="B37" s="741" t="s">
        <v>577</v>
      </c>
      <c r="C37" s="742" t="s">
        <v>636</v>
      </c>
      <c r="D37" s="743"/>
      <c r="E37" s="743"/>
      <c r="F37" s="743"/>
      <c r="G37" s="743"/>
      <c r="H37" s="743"/>
      <c r="I37" s="743"/>
      <c r="J37" s="744"/>
    </row>
    <row r="38" spans="1:10" s="1" customFormat="1" ht="15" customHeight="1" x14ac:dyDescent="0.25">
      <c r="A38" s="745">
        <v>1100</v>
      </c>
      <c r="B38" s="746" t="s">
        <v>562</v>
      </c>
      <c r="C38" s="747" t="s">
        <v>170</v>
      </c>
      <c r="D38" s="748" t="s">
        <v>21</v>
      </c>
      <c r="E38" s="748" t="s">
        <v>21</v>
      </c>
      <c r="F38" s="748" t="s">
        <v>21</v>
      </c>
      <c r="G38" s="748">
        <v>50000</v>
      </c>
      <c r="H38" s="748" t="s">
        <v>21</v>
      </c>
      <c r="I38" s="748" t="s">
        <v>21</v>
      </c>
      <c r="J38" s="748">
        <v>50000</v>
      </c>
    </row>
    <row r="39" spans="1:10" s="1" customFormat="1" ht="11.25" customHeight="1" x14ac:dyDescent="0.15">
      <c r="A39" s="62">
        <v>1100</v>
      </c>
      <c r="B39" s="750"/>
      <c r="C39" s="751" t="s">
        <v>639</v>
      </c>
      <c r="D39" s="752" t="s">
        <v>21</v>
      </c>
      <c r="E39" s="752" t="s">
        <v>21</v>
      </c>
      <c r="F39" s="752" t="s">
        <v>21</v>
      </c>
      <c r="G39" s="752">
        <v>50000</v>
      </c>
      <c r="H39" s="752" t="s">
        <v>21</v>
      </c>
      <c r="I39" s="752" t="s">
        <v>21</v>
      </c>
      <c r="J39" s="752">
        <v>50000</v>
      </c>
    </row>
    <row r="40" spans="1:10" s="1" customFormat="1" ht="3" customHeight="1" x14ac:dyDescent="0.25">
      <c r="A40" s="41"/>
    </row>
    <row r="41" spans="1:10" s="1" customFormat="1" ht="3" customHeight="1" x14ac:dyDescent="0.25">
      <c r="A41" s="702"/>
      <c r="B41" s="738"/>
      <c r="C41" s="738"/>
      <c r="D41" s="739"/>
      <c r="E41" s="739"/>
      <c r="F41" s="739"/>
      <c r="G41" s="739"/>
      <c r="H41" s="739"/>
      <c r="I41" s="739"/>
      <c r="J41" s="740"/>
    </row>
    <row r="42" spans="1:10" s="1" customFormat="1" ht="11.25" customHeight="1" x14ac:dyDescent="0.25">
      <c r="A42" s="702"/>
      <c r="B42" s="741" t="s">
        <v>662</v>
      </c>
      <c r="C42" s="742" t="s">
        <v>663</v>
      </c>
      <c r="D42" s="743"/>
      <c r="E42" s="743"/>
      <c r="F42" s="743"/>
      <c r="G42" s="743"/>
      <c r="H42" s="743"/>
      <c r="I42" s="743"/>
      <c r="J42" s="744"/>
    </row>
    <row r="43" spans="1:10" s="1" customFormat="1" ht="15" customHeight="1" x14ac:dyDescent="0.25">
      <c r="A43" s="745">
        <v>1400</v>
      </c>
      <c r="B43" s="746" t="s">
        <v>564</v>
      </c>
      <c r="C43" s="747" t="s">
        <v>184</v>
      </c>
      <c r="D43" s="748" t="s">
        <v>21</v>
      </c>
      <c r="E43" s="748" t="s">
        <v>21</v>
      </c>
      <c r="F43" s="748">
        <v>20879.080000000002</v>
      </c>
      <c r="G43" s="748">
        <v>110000</v>
      </c>
      <c r="H43" s="748" t="s">
        <v>21</v>
      </c>
      <c r="I43" s="748" t="s">
        <v>21</v>
      </c>
      <c r="J43" s="748">
        <v>130879.08</v>
      </c>
    </row>
    <row r="44" spans="1:10" s="1" customFormat="1" ht="11.25" customHeight="1" x14ac:dyDescent="0.15">
      <c r="A44" s="62">
        <v>1400</v>
      </c>
      <c r="B44" s="750"/>
      <c r="C44" s="751" t="s">
        <v>667</v>
      </c>
      <c r="D44" s="752" t="s">
        <v>21</v>
      </c>
      <c r="E44" s="752" t="s">
        <v>21</v>
      </c>
      <c r="F44" s="752">
        <v>20879.080000000002</v>
      </c>
      <c r="G44" s="752">
        <v>110000</v>
      </c>
      <c r="H44" s="752" t="s">
        <v>21</v>
      </c>
      <c r="I44" s="752" t="s">
        <v>21</v>
      </c>
      <c r="J44" s="752">
        <v>130879.08</v>
      </c>
    </row>
    <row r="45" spans="1:10" s="1" customFormat="1" ht="3" customHeight="1" x14ac:dyDescent="0.25">
      <c r="A45" s="41"/>
    </row>
    <row r="46" spans="1:10" s="1" customFormat="1" ht="3" customHeight="1" x14ac:dyDescent="0.25">
      <c r="A46" s="702"/>
      <c r="B46" s="738"/>
      <c r="C46" s="738"/>
      <c r="D46" s="739"/>
      <c r="E46" s="739"/>
      <c r="F46" s="739"/>
      <c r="G46" s="739"/>
      <c r="H46" s="739"/>
      <c r="I46" s="739"/>
      <c r="J46" s="740"/>
    </row>
    <row r="47" spans="1:10" s="1" customFormat="1" ht="11.25" customHeight="1" x14ac:dyDescent="0.25">
      <c r="A47" s="702"/>
      <c r="B47" s="741" t="s">
        <v>668</v>
      </c>
      <c r="C47" s="742" t="s">
        <v>669</v>
      </c>
      <c r="D47" s="743"/>
      <c r="E47" s="743"/>
      <c r="F47" s="743"/>
      <c r="G47" s="743"/>
      <c r="H47" s="743"/>
      <c r="I47" s="743"/>
      <c r="J47" s="744"/>
    </row>
    <row r="48" spans="1:10" s="1" customFormat="1" ht="15" customHeight="1" x14ac:dyDescent="0.25">
      <c r="A48" s="745">
        <v>1500</v>
      </c>
      <c r="B48" s="746" t="s">
        <v>562</v>
      </c>
      <c r="C48" s="747" t="s">
        <v>189</v>
      </c>
      <c r="D48" s="748" t="s">
        <v>21</v>
      </c>
      <c r="E48" s="748" t="s">
        <v>21</v>
      </c>
      <c r="F48" s="748" t="s">
        <v>21</v>
      </c>
      <c r="G48" s="748">
        <v>80000</v>
      </c>
      <c r="H48" s="748" t="s">
        <v>21</v>
      </c>
      <c r="I48" s="748" t="s">
        <v>21</v>
      </c>
      <c r="J48" s="748">
        <v>80000</v>
      </c>
    </row>
    <row r="49" spans="1:10" s="1" customFormat="1" ht="11.25" customHeight="1" x14ac:dyDescent="0.15">
      <c r="A49" s="62">
        <v>1500</v>
      </c>
      <c r="B49" s="750"/>
      <c r="C49" s="751" t="s">
        <v>673</v>
      </c>
      <c r="D49" s="752" t="s">
        <v>21</v>
      </c>
      <c r="E49" s="752" t="s">
        <v>21</v>
      </c>
      <c r="F49" s="752" t="s">
        <v>21</v>
      </c>
      <c r="G49" s="752">
        <v>80000</v>
      </c>
      <c r="H49" s="752" t="s">
        <v>21</v>
      </c>
      <c r="I49" s="752" t="s">
        <v>21</v>
      </c>
      <c r="J49" s="752">
        <v>80000</v>
      </c>
    </row>
    <row r="50" spans="1:10" s="1" customFormat="1" ht="3" customHeight="1" x14ac:dyDescent="0.25">
      <c r="A50" s="41"/>
    </row>
    <row r="51" spans="1:10" s="1" customFormat="1" ht="3" customHeight="1" x14ac:dyDescent="0.25">
      <c r="A51" s="702"/>
      <c r="B51" s="738"/>
      <c r="C51" s="738"/>
      <c r="D51" s="739"/>
      <c r="E51" s="739"/>
      <c r="F51" s="739"/>
      <c r="G51" s="739"/>
      <c r="H51" s="739"/>
      <c r="I51" s="739"/>
      <c r="J51" s="740"/>
    </row>
    <row r="52" spans="1:10" s="1" customFormat="1" ht="11.25" customHeight="1" x14ac:dyDescent="0.25">
      <c r="A52" s="702"/>
      <c r="B52" s="741" t="s">
        <v>685</v>
      </c>
      <c r="C52" s="742" t="s">
        <v>686</v>
      </c>
      <c r="D52" s="743"/>
      <c r="E52" s="743"/>
      <c r="F52" s="743"/>
      <c r="G52" s="743"/>
      <c r="H52" s="743"/>
      <c r="I52" s="743"/>
      <c r="J52" s="744"/>
    </row>
    <row r="53" spans="1:10" s="1" customFormat="1" ht="15" customHeight="1" x14ac:dyDescent="0.25">
      <c r="A53" s="745">
        <v>1800</v>
      </c>
      <c r="B53" s="746" t="s">
        <v>562</v>
      </c>
      <c r="C53" s="747" t="s">
        <v>194</v>
      </c>
      <c r="D53" s="748" t="s">
        <v>21</v>
      </c>
      <c r="E53" s="748" t="s">
        <v>21</v>
      </c>
      <c r="F53" s="748" t="s">
        <v>21</v>
      </c>
      <c r="G53" s="748">
        <v>62000</v>
      </c>
      <c r="H53" s="748" t="s">
        <v>21</v>
      </c>
      <c r="I53" s="748" t="s">
        <v>21</v>
      </c>
      <c r="J53" s="748">
        <v>62000</v>
      </c>
    </row>
    <row r="54" spans="1:10" s="1" customFormat="1" ht="11.25" customHeight="1" x14ac:dyDescent="0.15">
      <c r="A54" s="62">
        <v>1800</v>
      </c>
      <c r="B54" s="750"/>
      <c r="C54" s="751" t="s">
        <v>689</v>
      </c>
      <c r="D54" s="752" t="s">
        <v>21</v>
      </c>
      <c r="E54" s="752" t="s">
        <v>21</v>
      </c>
      <c r="F54" s="752" t="s">
        <v>21</v>
      </c>
      <c r="G54" s="752">
        <v>62000</v>
      </c>
      <c r="H54" s="752" t="s">
        <v>21</v>
      </c>
      <c r="I54" s="752" t="s">
        <v>21</v>
      </c>
      <c r="J54" s="752">
        <v>62000</v>
      </c>
    </row>
    <row r="55" spans="1:10" s="1" customFormat="1" ht="3" customHeight="1" x14ac:dyDescent="0.25">
      <c r="A55" s="41"/>
    </row>
    <row r="56" spans="1:10" s="1" customFormat="1" ht="3" customHeight="1" x14ac:dyDescent="0.15">
      <c r="A56" s="33"/>
      <c r="B56" s="753"/>
      <c r="C56" s="753"/>
      <c r="D56" s="717"/>
      <c r="E56" s="717"/>
      <c r="F56" s="717"/>
      <c r="G56" s="717"/>
      <c r="H56" s="717"/>
      <c r="I56" s="717"/>
      <c r="J56" s="717"/>
    </row>
    <row r="57" spans="1:10" s="1" customFormat="1" ht="18" customHeight="1" x14ac:dyDescent="0.15">
      <c r="A57" s="33"/>
      <c r="B57" s="1023" t="s">
        <v>841</v>
      </c>
      <c r="C57" s="1023"/>
      <c r="D57" s="754">
        <v>98493.79</v>
      </c>
      <c r="E57" s="754">
        <v>1135090</v>
      </c>
      <c r="F57" s="754">
        <v>17530084.449999999</v>
      </c>
      <c r="G57" s="754">
        <v>4297868.3100000005</v>
      </c>
      <c r="H57" s="754">
        <v>44572.95</v>
      </c>
      <c r="I57" s="754">
        <v>72131.3</v>
      </c>
      <c r="J57" s="754">
        <v>23178240.800000001</v>
      </c>
    </row>
  </sheetData>
  <mergeCells count="3">
    <mergeCell ref="A1:K1"/>
    <mergeCell ref="B2:C3"/>
    <mergeCell ref="B57:C5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sqref="A1:K1"/>
    </sheetView>
  </sheetViews>
  <sheetFormatPr defaultRowHeight="13.2" x14ac:dyDescent="0.25"/>
  <cols>
    <col min="1" max="1" width="0.33203125" customWidth="1"/>
    <col min="2" max="2" width="3.5546875" customWidth="1"/>
    <col min="3" max="3" width="40.5546875" customWidth="1"/>
    <col min="4" max="10" width="9.33203125" customWidth="1"/>
    <col min="11" max="11" width="40.109375" customWidth="1"/>
    <col min="257" max="257" width="0.33203125" customWidth="1"/>
    <col min="258" max="258" width="3.5546875" customWidth="1"/>
    <col min="259" max="259" width="40.5546875" customWidth="1"/>
    <col min="260" max="266" width="9.33203125" customWidth="1"/>
    <col min="267" max="267" width="40.109375" customWidth="1"/>
    <col min="513" max="513" width="0.33203125" customWidth="1"/>
    <col min="514" max="514" width="3.5546875" customWidth="1"/>
    <col min="515" max="515" width="40.5546875" customWidth="1"/>
    <col min="516" max="522" width="9.33203125" customWidth="1"/>
    <col min="523" max="523" width="40.109375" customWidth="1"/>
    <col min="769" max="769" width="0.33203125" customWidth="1"/>
    <col min="770" max="770" width="3.5546875" customWidth="1"/>
    <col min="771" max="771" width="40.5546875" customWidth="1"/>
    <col min="772" max="778" width="9.33203125" customWidth="1"/>
    <col min="779" max="779" width="40.109375" customWidth="1"/>
    <col min="1025" max="1025" width="0.33203125" customWidth="1"/>
    <col min="1026" max="1026" width="3.5546875" customWidth="1"/>
    <col min="1027" max="1027" width="40.5546875" customWidth="1"/>
    <col min="1028" max="1034" width="9.33203125" customWidth="1"/>
    <col min="1035" max="1035" width="40.109375" customWidth="1"/>
    <col min="1281" max="1281" width="0.33203125" customWidth="1"/>
    <col min="1282" max="1282" width="3.5546875" customWidth="1"/>
    <col min="1283" max="1283" width="40.5546875" customWidth="1"/>
    <col min="1284" max="1290" width="9.33203125" customWidth="1"/>
    <col min="1291" max="1291" width="40.109375" customWidth="1"/>
    <col min="1537" max="1537" width="0.33203125" customWidth="1"/>
    <col min="1538" max="1538" width="3.5546875" customWidth="1"/>
    <col min="1539" max="1539" width="40.5546875" customWidth="1"/>
    <col min="1540" max="1546" width="9.33203125" customWidth="1"/>
    <col min="1547" max="1547" width="40.109375" customWidth="1"/>
    <col min="1793" max="1793" width="0.33203125" customWidth="1"/>
    <col min="1794" max="1794" width="3.5546875" customWidth="1"/>
    <col min="1795" max="1795" width="40.5546875" customWidth="1"/>
    <col min="1796" max="1802" width="9.33203125" customWidth="1"/>
    <col min="1803" max="1803" width="40.109375" customWidth="1"/>
    <col min="2049" max="2049" width="0.33203125" customWidth="1"/>
    <col min="2050" max="2050" width="3.5546875" customWidth="1"/>
    <col min="2051" max="2051" width="40.5546875" customWidth="1"/>
    <col min="2052" max="2058" width="9.33203125" customWidth="1"/>
    <col min="2059" max="2059" width="40.109375" customWidth="1"/>
    <col min="2305" max="2305" width="0.33203125" customWidth="1"/>
    <col min="2306" max="2306" width="3.5546875" customWidth="1"/>
    <col min="2307" max="2307" width="40.5546875" customWidth="1"/>
    <col min="2308" max="2314" width="9.33203125" customWidth="1"/>
    <col min="2315" max="2315" width="40.109375" customWidth="1"/>
    <col min="2561" max="2561" width="0.33203125" customWidth="1"/>
    <col min="2562" max="2562" width="3.5546875" customWidth="1"/>
    <col min="2563" max="2563" width="40.5546875" customWidth="1"/>
    <col min="2564" max="2570" width="9.33203125" customWidth="1"/>
    <col min="2571" max="2571" width="40.109375" customWidth="1"/>
    <col min="2817" max="2817" width="0.33203125" customWidth="1"/>
    <col min="2818" max="2818" width="3.5546875" customWidth="1"/>
    <col min="2819" max="2819" width="40.5546875" customWidth="1"/>
    <col min="2820" max="2826" width="9.33203125" customWidth="1"/>
    <col min="2827" max="2827" width="40.109375" customWidth="1"/>
    <col min="3073" max="3073" width="0.33203125" customWidth="1"/>
    <col min="3074" max="3074" width="3.5546875" customWidth="1"/>
    <col min="3075" max="3075" width="40.5546875" customWidth="1"/>
    <col min="3076" max="3082" width="9.33203125" customWidth="1"/>
    <col min="3083" max="3083" width="40.109375" customWidth="1"/>
    <col min="3329" max="3329" width="0.33203125" customWidth="1"/>
    <col min="3330" max="3330" width="3.5546875" customWidth="1"/>
    <col min="3331" max="3331" width="40.5546875" customWidth="1"/>
    <col min="3332" max="3338" width="9.33203125" customWidth="1"/>
    <col min="3339" max="3339" width="40.109375" customWidth="1"/>
    <col min="3585" max="3585" width="0.33203125" customWidth="1"/>
    <col min="3586" max="3586" width="3.5546875" customWidth="1"/>
    <col min="3587" max="3587" width="40.5546875" customWidth="1"/>
    <col min="3588" max="3594" width="9.33203125" customWidth="1"/>
    <col min="3595" max="3595" width="40.109375" customWidth="1"/>
    <col min="3841" max="3841" width="0.33203125" customWidth="1"/>
    <col min="3842" max="3842" width="3.5546875" customWidth="1"/>
    <col min="3843" max="3843" width="40.5546875" customWidth="1"/>
    <col min="3844" max="3850" width="9.33203125" customWidth="1"/>
    <col min="3851" max="3851" width="40.109375" customWidth="1"/>
    <col min="4097" max="4097" width="0.33203125" customWidth="1"/>
    <col min="4098" max="4098" width="3.5546875" customWidth="1"/>
    <col min="4099" max="4099" width="40.5546875" customWidth="1"/>
    <col min="4100" max="4106" width="9.33203125" customWidth="1"/>
    <col min="4107" max="4107" width="40.109375" customWidth="1"/>
    <col min="4353" max="4353" width="0.33203125" customWidth="1"/>
    <col min="4354" max="4354" width="3.5546875" customWidth="1"/>
    <col min="4355" max="4355" width="40.5546875" customWidth="1"/>
    <col min="4356" max="4362" width="9.33203125" customWidth="1"/>
    <col min="4363" max="4363" width="40.109375" customWidth="1"/>
    <col min="4609" max="4609" width="0.33203125" customWidth="1"/>
    <col min="4610" max="4610" width="3.5546875" customWidth="1"/>
    <col min="4611" max="4611" width="40.5546875" customWidth="1"/>
    <col min="4612" max="4618" width="9.33203125" customWidth="1"/>
    <col min="4619" max="4619" width="40.109375" customWidth="1"/>
    <col min="4865" max="4865" width="0.33203125" customWidth="1"/>
    <col min="4866" max="4866" width="3.5546875" customWidth="1"/>
    <col min="4867" max="4867" width="40.5546875" customWidth="1"/>
    <col min="4868" max="4874" width="9.33203125" customWidth="1"/>
    <col min="4875" max="4875" width="40.109375" customWidth="1"/>
    <col min="5121" max="5121" width="0.33203125" customWidth="1"/>
    <col min="5122" max="5122" width="3.5546875" customWidth="1"/>
    <col min="5123" max="5123" width="40.5546875" customWidth="1"/>
    <col min="5124" max="5130" width="9.33203125" customWidth="1"/>
    <col min="5131" max="5131" width="40.109375" customWidth="1"/>
    <col min="5377" max="5377" width="0.33203125" customWidth="1"/>
    <col min="5378" max="5378" width="3.5546875" customWidth="1"/>
    <col min="5379" max="5379" width="40.5546875" customWidth="1"/>
    <col min="5380" max="5386" width="9.33203125" customWidth="1"/>
    <col min="5387" max="5387" width="40.109375" customWidth="1"/>
    <col min="5633" max="5633" width="0.33203125" customWidth="1"/>
    <col min="5634" max="5634" width="3.5546875" customWidth="1"/>
    <col min="5635" max="5635" width="40.5546875" customWidth="1"/>
    <col min="5636" max="5642" width="9.33203125" customWidth="1"/>
    <col min="5643" max="5643" width="40.109375" customWidth="1"/>
    <col min="5889" max="5889" width="0.33203125" customWidth="1"/>
    <col min="5890" max="5890" width="3.5546875" customWidth="1"/>
    <col min="5891" max="5891" width="40.5546875" customWidth="1"/>
    <col min="5892" max="5898" width="9.33203125" customWidth="1"/>
    <col min="5899" max="5899" width="40.109375" customWidth="1"/>
    <col min="6145" max="6145" width="0.33203125" customWidth="1"/>
    <col min="6146" max="6146" width="3.5546875" customWidth="1"/>
    <col min="6147" max="6147" width="40.5546875" customWidth="1"/>
    <col min="6148" max="6154" width="9.33203125" customWidth="1"/>
    <col min="6155" max="6155" width="40.109375" customWidth="1"/>
    <col min="6401" max="6401" width="0.33203125" customWidth="1"/>
    <col min="6402" max="6402" width="3.5546875" customWidth="1"/>
    <col min="6403" max="6403" width="40.5546875" customWidth="1"/>
    <col min="6404" max="6410" width="9.33203125" customWidth="1"/>
    <col min="6411" max="6411" width="40.109375" customWidth="1"/>
    <col min="6657" max="6657" width="0.33203125" customWidth="1"/>
    <col min="6658" max="6658" width="3.5546875" customWidth="1"/>
    <col min="6659" max="6659" width="40.5546875" customWidth="1"/>
    <col min="6660" max="6666" width="9.33203125" customWidth="1"/>
    <col min="6667" max="6667" width="40.109375" customWidth="1"/>
    <col min="6913" max="6913" width="0.33203125" customWidth="1"/>
    <col min="6914" max="6914" width="3.5546875" customWidth="1"/>
    <col min="6915" max="6915" width="40.5546875" customWidth="1"/>
    <col min="6916" max="6922" width="9.33203125" customWidth="1"/>
    <col min="6923" max="6923" width="40.109375" customWidth="1"/>
    <col min="7169" max="7169" width="0.33203125" customWidth="1"/>
    <col min="7170" max="7170" width="3.5546875" customWidth="1"/>
    <col min="7171" max="7171" width="40.5546875" customWidth="1"/>
    <col min="7172" max="7178" width="9.33203125" customWidth="1"/>
    <col min="7179" max="7179" width="40.109375" customWidth="1"/>
    <col min="7425" max="7425" width="0.33203125" customWidth="1"/>
    <col min="7426" max="7426" width="3.5546875" customWidth="1"/>
    <col min="7427" max="7427" width="40.5546875" customWidth="1"/>
    <col min="7428" max="7434" width="9.33203125" customWidth="1"/>
    <col min="7435" max="7435" width="40.109375" customWidth="1"/>
    <col min="7681" max="7681" width="0.33203125" customWidth="1"/>
    <col min="7682" max="7682" width="3.5546875" customWidth="1"/>
    <col min="7683" max="7683" width="40.5546875" customWidth="1"/>
    <col min="7684" max="7690" width="9.33203125" customWidth="1"/>
    <col min="7691" max="7691" width="40.109375" customWidth="1"/>
    <col min="7937" max="7937" width="0.33203125" customWidth="1"/>
    <col min="7938" max="7938" width="3.5546875" customWidth="1"/>
    <col min="7939" max="7939" width="40.5546875" customWidth="1"/>
    <col min="7940" max="7946" width="9.33203125" customWidth="1"/>
    <col min="7947" max="7947" width="40.109375" customWidth="1"/>
    <col min="8193" max="8193" width="0.33203125" customWidth="1"/>
    <col min="8194" max="8194" width="3.5546875" customWidth="1"/>
    <col min="8195" max="8195" width="40.5546875" customWidth="1"/>
    <col min="8196" max="8202" width="9.33203125" customWidth="1"/>
    <col min="8203" max="8203" width="40.109375" customWidth="1"/>
    <col min="8449" max="8449" width="0.33203125" customWidth="1"/>
    <col min="8450" max="8450" width="3.5546875" customWidth="1"/>
    <col min="8451" max="8451" width="40.5546875" customWidth="1"/>
    <col min="8452" max="8458" width="9.33203125" customWidth="1"/>
    <col min="8459" max="8459" width="40.109375" customWidth="1"/>
    <col min="8705" max="8705" width="0.33203125" customWidth="1"/>
    <col min="8706" max="8706" width="3.5546875" customWidth="1"/>
    <col min="8707" max="8707" width="40.5546875" customWidth="1"/>
    <col min="8708" max="8714" width="9.33203125" customWidth="1"/>
    <col min="8715" max="8715" width="40.109375" customWidth="1"/>
    <col min="8961" max="8961" width="0.33203125" customWidth="1"/>
    <col min="8962" max="8962" width="3.5546875" customWidth="1"/>
    <col min="8963" max="8963" width="40.5546875" customWidth="1"/>
    <col min="8964" max="8970" width="9.33203125" customWidth="1"/>
    <col min="8971" max="8971" width="40.109375" customWidth="1"/>
    <col min="9217" max="9217" width="0.33203125" customWidth="1"/>
    <col min="9218" max="9218" width="3.5546875" customWidth="1"/>
    <col min="9219" max="9219" width="40.5546875" customWidth="1"/>
    <col min="9220" max="9226" width="9.33203125" customWidth="1"/>
    <col min="9227" max="9227" width="40.109375" customWidth="1"/>
    <col min="9473" max="9473" width="0.33203125" customWidth="1"/>
    <col min="9474" max="9474" width="3.5546875" customWidth="1"/>
    <col min="9475" max="9475" width="40.5546875" customWidth="1"/>
    <col min="9476" max="9482" width="9.33203125" customWidth="1"/>
    <col min="9483" max="9483" width="40.109375" customWidth="1"/>
    <col min="9729" max="9729" width="0.33203125" customWidth="1"/>
    <col min="9730" max="9730" width="3.5546875" customWidth="1"/>
    <col min="9731" max="9731" width="40.5546875" customWidth="1"/>
    <col min="9732" max="9738" width="9.33203125" customWidth="1"/>
    <col min="9739" max="9739" width="40.109375" customWidth="1"/>
    <col min="9985" max="9985" width="0.33203125" customWidth="1"/>
    <col min="9986" max="9986" width="3.5546875" customWidth="1"/>
    <col min="9987" max="9987" width="40.5546875" customWidth="1"/>
    <col min="9988" max="9994" width="9.33203125" customWidth="1"/>
    <col min="9995" max="9995" width="40.109375" customWidth="1"/>
    <col min="10241" max="10241" width="0.33203125" customWidth="1"/>
    <col min="10242" max="10242" width="3.5546875" customWidth="1"/>
    <col min="10243" max="10243" width="40.5546875" customWidth="1"/>
    <col min="10244" max="10250" width="9.33203125" customWidth="1"/>
    <col min="10251" max="10251" width="40.109375" customWidth="1"/>
    <col min="10497" max="10497" width="0.33203125" customWidth="1"/>
    <col min="10498" max="10498" width="3.5546875" customWidth="1"/>
    <col min="10499" max="10499" width="40.5546875" customWidth="1"/>
    <col min="10500" max="10506" width="9.33203125" customWidth="1"/>
    <col min="10507" max="10507" width="40.109375" customWidth="1"/>
    <col min="10753" max="10753" width="0.33203125" customWidth="1"/>
    <col min="10754" max="10754" width="3.5546875" customWidth="1"/>
    <col min="10755" max="10755" width="40.5546875" customWidth="1"/>
    <col min="10756" max="10762" width="9.33203125" customWidth="1"/>
    <col min="10763" max="10763" width="40.109375" customWidth="1"/>
    <col min="11009" max="11009" width="0.33203125" customWidth="1"/>
    <col min="11010" max="11010" width="3.5546875" customWidth="1"/>
    <col min="11011" max="11011" width="40.5546875" customWidth="1"/>
    <col min="11012" max="11018" width="9.33203125" customWidth="1"/>
    <col min="11019" max="11019" width="40.109375" customWidth="1"/>
    <col min="11265" max="11265" width="0.33203125" customWidth="1"/>
    <col min="11266" max="11266" width="3.5546875" customWidth="1"/>
    <col min="11267" max="11267" width="40.5546875" customWidth="1"/>
    <col min="11268" max="11274" width="9.33203125" customWidth="1"/>
    <col min="11275" max="11275" width="40.109375" customWidth="1"/>
    <col min="11521" max="11521" width="0.33203125" customWidth="1"/>
    <col min="11522" max="11522" width="3.5546875" customWidth="1"/>
    <col min="11523" max="11523" width="40.5546875" customWidth="1"/>
    <col min="11524" max="11530" width="9.33203125" customWidth="1"/>
    <col min="11531" max="11531" width="40.109375" customWidth="1"/>
    <col min="11777" max="11777" width="0.33203125" customWidth="1"/>
    <col min="11778" max="11778" width="3.5546875" customWidth="1"/>
    <col min="11779" max="11779" width="40.5546875" customWidth="1"/>
    <col min="11780" max="11786" width="9.33203125" customWidth="1"/>
    <col min="11787" max="11787" width="40.109375" customWidth="1"/>
    <col min="12033" max="12033" width="0.33203125" customWidth="1"/>
    <col min="12034" max="12034" width="3.5546875" customWidth="1"/>
    <col min="12035" max="12035" width="40.5546875" customWidth="1"/>
    <col min="12036" max="12042" width="9.33203125" customWidth="1"/>
    <col min="12043" max="12043" width="40.109375" customWidth="1"/>
    <col min="12289" max="12289" width="0.33203125" customWidth="1"/>
    <col min="12290" max="12290" width="3.5546875" customWidth="1"/>
    <col min="12291" max="12291" width="40.5546875" customWidth="1"/>
    <col min="12292" max="12298" width="9.33203125" customWidth="1"/>
    <col min="12299" max="12299" width="40.109375" customWidth="1"/>
    <col min="12545" max="12545" width="0.33203125" customWidth="1"/>
    <col min="12546" max="12546" width="3.5546875" customWidth="1"/>
    <col min="12547" max="12547" width="40.5546875" customWidth="1"/>
    <col min="12548" max="12554" width="9.33203125" customWidth="1"/>
    <col min="12555" max="12555" width="40.109375" customWidth="1"/>
    <col min="12801" max="12801" width="0.33203125" customWidth="1"/>
    <col min="12802" max="12802" width="3.5546875" customWidth="1"/>
    <col min="12803" max="12803" width="40.5546875" customWidth="1"/>
    <col min="12804" max="12810" width="9.33203125" customWidth="1"/>
    <col min="12811" max="12811" width="40.109375" customWidth="1"/>
    <col min="13057" max="13057" width="0.33203125" customWidth="1"/>
    <col min="13058" max="13058" width="3.5546875" customWidth="1"/>
    <col min="13059" max="13059" width="40.5546875" customWidth="1"/>
    <col min="13060" max="13066" width="9.33203125" customWidth="1"/>
    <col min="13067" max="13067" width="40.109375" customWidth="1"/>
    <col min="13313" max="13313" width="0.33203125" customWidth="1"/>
    <col min="13314" max="13314" width="3.5546875" customWidth="1"/>
    <col min="13315" max="13315" width="40.5546875" customWidth="1"/>
    <col min="13316" max="13322" width="9.33203125" customWidth="1"/>
    <col min="13323" max="13323" width="40.109375" customWidth="1"/>
    <col min="13569" max="13569" width="0.33203125" customWidth="1"/>
    <col min="13570" max="13570" width="3.5546875" customWidth="1"/>
    <col min="13571" max="13571" width="40.5546875" customWidth="1"/>
    <col min="13572" max="13578" width="9.33203125" customWidth="1"/>
    <col min="13579" max="13579" width="40.109375" customWidth="1"/>
    <col min="13825" max="13825" width="0.33203125" customWidth="1"/>
    <col min="13826" max="13826" width="3.5546875" customWidth="1"/>
    <col min="13827" max="13827" width="40.5546875" customWidth="1"/>
    <col min="13828" max="13834" width="9.33203125" customWidth="1"/>
    <col min="13835" max="13835" width="40.109375" customWidth="1"/>
    <col min="14081" max="14081" width="0.33203125" customWidth="1"/>
    <col min="14082" max="14082" width="3.5546875" customWidth="1"/>
    <col min="14083" max="14083" width="40.5546875" customWidth="1"/>
    <col min="14084" max="14090" width="9.33203125" customWidth="1"/>
    <col min="14091" max="14091" width="40.109375" customWidth="1"/>
    <col min="14337" max="14337" width="0.33203125" customWidth="1"/>
    <col min="14338" max="14338" width="3.5546875" customWidth="1"/>
    <col min="14339" max="14339" width="40.5546875" customWidth="1"/>
    <col min="14340" max="14346" width="9.33203125" customWidth="1"/>
    <col min="14347" max="14347" width="40.109375" customWidth="1"/>
    <col min="14593" max="14593" width="0.33203125" customWidth="1"/>
    <col min="14594" max="14594" width="3.5546875" customWidth="1"/>
    <col min="14595" max="14595" width="40.5546875" customWidth="1"/>
    <col min="14596" max="14602" width="9.33203125" customWidth="1"/>
    <col min="14603" max="14603" width="40.109375" customWidth="1"/>
    <col min="14849" max="14849" width="0.33203125" customWidth="1"/>
    <col min="14850" max="14850" width="3.5546875" customWidth="1"/>
    <col min="14851" max="14851" width="40.5546875" customWidth="1"/>
    <col min="14852" max="14858" width="9.33203125" customWidth="1"/>
    <col min="14859" max="14859" width="40.109375" customWidth="1"/>
    <col min="15105" max="15105" width="0.33203125" customWidth="1"/>
    <col min="15106" max="15106" width="3.5546875" customWidth="1"/>
    <col min="15107" max="15107" width="40.5546875" customWidth="1"/>
    <col min="15108" max="15114" width="9.33203125" customWidth="1"/>
    <col min="15115" max="15115" width="40.109375" customWidth="1"/>
    <col min="15361" max="15361" width="0.33203125" customWidth="1"/>
    <col min="15362" max="15362" width="3.5546875" customWidth="1"/>
    <col min="15363" max="15363" width="40.5546875" customWidth="1"/>
    <col min="15364" max="15370" width="9.33203125" customWidth="1"/>
    <col min="15371" max="15371" width="40.109375" customWidth="1"/>
    <col min="15617" max="15617" width="0.33203125" customWidth="1"/>
    <col min="15618" max="15618" width="3.5546875" customWidth="1"/>
    <col min="15619" max="15619" width="40.5546875" customWidth="1"/>
    <col min="15620" max="15626" width="9.33203125" customWidth="1"/>
    <col min="15627" max="15627" width="40.109375" customWidth="1"/>
    <col min="15873" max="15873" width="0.33203125" customWidth="1"/>
    <col min="15874" max="15874" width="3.5546875" customWidth="1"/>
    <col min="15875" max="15875" width="40.5546875" customWidth="1"/>
    <col min="15876" max="15882" width="9.33203125" customWidth="1"/>
    <col min="15883" max="15883" width="40.109375" customWidth="1"/>
    <col min="16129" max="16129" width="0.33203125" customWidth="1"/>
    <col min="16130" max="16130" width="3.5546875" customWidth="1"/>
    <col min="16131" max="16131" width="40.5546875" customWidth="1"/>
    <col min="16132" max="16138" width="9.33203125" customWidth="1"/>
    <col min="16139" max="16139" width="40.109375" customWidth="1"/>
  </cols>
  <sheetData>
    <row r="1" spans="1:11" s="1" customFormat="1" ht="45" customHeight="1" x14ac:dyDescent="0.15">
      <c r="A1" s="1022" t="s">
        <v>842</v>
      </c>
      <c r="B1" s="1022"/>
      <c r="C1" s="1022"/>
      <c r="D1" s="1022"/>
      <c r="E1" s="1022"/>
      <c r="F1" s="1022"/>
      <c r="G1" s="1022"/>
      <c r="H1" s="1022"/>
      <c r="I1" s="1022"/>
      <c r="J1" s="1022"/>
      <c r="K1" s="1022"/>
    </row>
    <row r="2" spans="1:11" s="1" customFormat="1" ht="30" customHeight="1" x14ac:dyDescent="0.25">
      <c r="A2" s="41"/>
      <c r="B2" s="1021" t="s">
        <v>836</v>
      </c>
      <c r="C2" s="1021"/>
      <c r="D2" s="713" t="s">
        <v>821</v>
      </c>
      <c r="E2" s="713" t="s">
        <v>822</v>
      </c>
      <c r="F2" s="713" t="s">
        <v>823</v>
      </c>
      <c r="G2" s="713" t="s">
        <v>23</v>
      </c>
      <c r="H2" s="713" t="s">
        <v>824</v>
      </c>
      <c r="I2" s="713" t="s">
        <v>825</v>
      </c>
      <c r="J2" s="712" t="s">
        <v>837</v>
      </c>
    </row>
    <row r="3" spans="1:11" s="1" customFormat="1" ht="18" customHeight="1" x14ac:dyDescent="0.25">
      <c r="A3" s="41"/>
      <c r="B3" s="1021"/>
      <c r="C3" s="1021"/>
      <c r="D3" s="737">
        <v>101</v>
      </c>
      <c r="E3" s="737">
        <v>102</v>
      </c>
      <c r="F3" s="737">
        <v>103</v>
      </c>
      <c r="G3" s="737">
        <v>104</v>
      </c>
      <c r="H3" s="737">
        <v>109</v>
      </c>
      <c r="I3" s="737">
        <v>110</v>
      </c>
      <c r="J3" s="712" t="s">
        <v>838</v>
      </c>
    </row>
    <row r="4" spans="1:11" s="1" customFormat="1" ht="3" customHeight="1" x14ac:dyDescent="0.25">
      <c r="A4" s="702"/>
      <c r="B4" s="738"/>
      <c r="C4" s="738"/>
      <c r="D4" s="739"/>
      <c r="E4" s="739"/>
      <c r="F4" s="739"/>
      <c r="G4" s="739"/>
      <c r="H4" s="739"/>
      <c r="I4" s="739"/>
      <c r="J4" s="740"/>
    </row>
    <row r="5" spans="1:11" s="1" customFormat="1" ht="11.25" customHeight="1" x14ac:dyDescent="0.25">
      <c r="A5" s="702"/>
      <c r="B5" s="741" t="s">
        <v>560</v>
      </c>
      <c r="C5" s="742" t="s">
        <v>839</v>
      </c>
      <c r="D5" s="743"/>
      <c r="E5" s="743"/>
      <c r="F5" s="743"/>
      <c r="G5" s="743"/>
      <c r="H5" s="743"/>
      <c r="I5" s="743"/>
      <c r="J5" s="744"/>
    </row>
    <row r="6" spans="1:11" s="1" customFormat="1" ht="15" customHeight="1" x14ac:dyDescent="0.25">
      <c r="A6" s="745">
        <v>100</v>
      </c>
      <c r="B6" s="746" t="s">
        <v>560</v>
      </c>
      <c r="C6" s="747" t="s">
        <v>93</v>
      </c>
      <c r="D6" s="748" t="s">
        <v>21</v>
      </c>
      <c r="E6" s="748">
        <v>894482.7</v>
      </c>
      <c r="F6" s="748">
        <v>12632948.199999999</v>
      </c>
      <c r="G6" s="748">
        <v>1624274.61</v>
      </c>
      <c r="H6" s="748" t="s">
        <v>21</v>
      </c>
      <c r="I6" s="748" t="s">
        <v>21</v>
      </c>
      <c r="J6" s="748">
        <v>15151705.509999998</v>
      </c>
    </row>
    <row r="7" spans="1:11" s="1" customFormat="1" ht="15" customHeight="1" x14ac:dyDescent="0.25">
      <c r="A7" s="749"/>
      <c r="B7" s="746" t="s">
        <v>562</v>
      </c>
      <c r="C7" s="747" t="s">
        <v>105</v>
      </c>
      <c r="D7" s="748" t="s">
        <v>21</v>
      </c>
      <c r="E7" s="748" t="s">
        <v>21</v>
      </c>
      <c r="F7" s="748">
        <v>12033.42</v>
      </c>
      <c r="G7" s="748" t="s">
        <v>21</v>
      </c>
      <c r="H7" s="748" t="s">
        <v>21</v>
      </c>
      <c r="I7" s="748" t="s">
        <v>21</v>
      </c>
      <c r="J7" s="748">
        <v>12033.42</v>
      </c>
    </row>
    <row r="8" spans="1:11" s="1" customFormat="1" ht="15" customHeight="1" x14ac:dyDescent="0.25">
      <c r="A8" s="749"/>
      <c r="B8" s="746" t="s">
        <v>564</v>
      </c>
      <c r="C8" s="747" t="s">
        <v>109</v>
      </c>
      <c r="D8" s="748">
        <v>89915.11</v>
      </c>
      <c r="E8" s="748">
        <v>7196.3</v>
      </c>
      <c r="F8" s="748">
        <v>2380328.25</v>
      </c>
      <c r="G8" s="748" t="s">
        <v>21</v>
      </c>
      <c r="H8" s="748" t="s">
        <v>21</v>
      </c>
      <c r="I8" s="748">
        <v>49080</v>
      </c>
      <c r="J8" s="748">
        <v>2526519.66</v>
      </c>
    </row>
    <row r="9" spans="1:11" s="1" customFormat="1" ht="15" customHeight="1" x14ac:dyDescent="0.25">
      <c r="A9" s="749"/>
      <c r="B9" s="746" t="s">
        <v>568</v>
      </c>
      <c r="C9" s="747" t="s">
        <v>117</v>
      </c>
      <c r="D9" s="748" t="s">
        <v>21</v>
      </c>
      <c r="E9" s="748">
        <v>230751</v>
      </c>
      <c r="F9" s="748">
        <v>19453.5</v>
      </c>
      <c r="G9" s="748" t="s">
        <v>21</v>
      </c>
      <c r="H9" s="748" t="s">
        <v>21</v>
      </c>
      <c r="I9" s="748">
        <v>2116.3000000000002</v>
      </c>
      <c r="J9" s="748">
        <v>252320.8</v>
      </c>
    </row>
    <row r="10" spans="1:11" s="1" customFormat="1" ht="15" customHeight="1" x14ac:dyDescent="0.25">
      <c r="A10" s="749"/>
      <c r="B10" s="746" t="s">
        <v>569</v>
      </c>
      <c r="C10" s="747" t="s">
        <v>121</v>
      </c>
      <c r="D10" s="748" t="s">
        <v>21</v>
      </c>
      <c r="E10" s="748" t="s">
        <v>21</v>
      </c>
      <c r="F10" s="748">
        <v>157746.59</v>
      </c>
      <c r="G10" s="748" t="s">
        <v>21</v>
      </c>
      <c r="H10" s="748" t="s">
        <v>21</v>
      </c>
      <c r="I10" s="748" t="s">
        <v>21</v>
      </c>
      <c r="J10" s="748">
        <v>157746.59</v>
      </c>
    </row>
    <row r="11" spans="1:11" s="1" customFormat="1" ht="15" customHeight="1" x14ac:dyDescent="0.25">
      <c r="A11" s="749"/>
      <c r="B11" s="746" t="s">
        <v>572</v>
      </c>
      <c r="C11" s="747" t="s">
        <v>125</v>
      </c>
      <c r="D11" s="748" t="s">
        <v>21</v>
      </c>
      <c r="E11" s="748" t="s">
        <v>21</v>
      </c>
      <c r="F11" s="748">
        <v>631925.56000000006</v>
      </c>
      <c r="G11" s="748" t="s">
        <v>21</v>
      </c>
      <c r="H11" s="748" t="s">
        <v>21</v>
      </c>
      <c r="I11" s="748" t="s">
        <v>21</v>
      </c>
      <c r="J11" s="748">
        <v>631925.56000000006</v>
      </c>
    </row>
    <row r="12" spans="1:11" s="1" customFormat="1" ht="15" customHeight="1" x14ac:dyDescent="0.25">
      <c r="A12" s="749"/>
      <c r="B12" s="746" t="s">
        <v>576</v>
      </c>
      <c r="C12" s="747" t="s">
        <v>129</v>
      </c>
      <c r="D12" s="748" t="s">
        <v>21</v>
      </c>
      <c r="E12" s="748" t="s">
        <v>21</v>
      </c>
      <c r="F12" s="748">
        <v>35765.360000000001</v>
      </c>
      <c r="G12" s="748" t="s">
        <v>21</v>
      </c>
      <c r="H12" s="748">
        <v>8675.14</v>
      </c>
      <c r="I12" s="748" t="s">
        <v>21</v>
      </c>
      <c r="J12" s="748">
        <v>44440.5</v>
      </c>
    </row>
    <row r="13" spans="1:11" s="1" customFormat="1" ht="15" customHeight="1" x14ac:dyDescent="0.25">
      <c r="A13" s="749"/>
      <c r="B13" s="746" t="s">
        <v>577</v>
      </c>
      <c r="C13" s="747" t="s">
        <v>133</v>
      </c>
      <c r="D13" s="748" t="s">
        <v>21</v>
      </c>
      <c r="E13" s="748" t="s">
        <v>21</v>
      </c>
      <c r="F13" s="748">
        <v>732</v>
      </c>
      <c r="G13" s="748">
        <v>2565</v>
      </c>
      <c r="H13" s="748" t="s">
        <v>21</v>
      </c>
      <c r="I13" s="748" t="s">
        <v>21</v>
      </c>
      <c r="J13" s="748">
        <v>3297</v>
      </c>
    </row>
    <row r="14" spans="1:11" s="1" customFormat="1" ht="11.25" customHeight="1" x14ac:dyDescent="0.15">
      <c r="A14" s="62">
        <v>100</v>
      </c>
      <c r="B14" s="750"/>
      <c r="C14" s="751" t="s">
        <v>840</v>
      </c>
      <c r="D14" s="752">
        <v>89915.11</v>
      </c>
      <c r="E14" s="752">
        <v>1132430</v>
      </c>
      <c r="F14" s="752">
        <v>15870932.879999999</v>
      </c>
      <c r="G14" s="752">
        <v>1626839.61</v>
      </c>
      <c r="H14" s="752">
        <v>8675.14</v>
      </c>
      <c r="I14" s="752">
        <v>51196.3</v>
      </c>
      <c r="J14" s="752">
        <v>18779989.039999995</v>
      </c>
    </row>
    <row r="15" spans="1:11" s="1" customFormat="1" ht="3" customHeight="1" x14ac:dyDescent="0.25">
      <c r="A15" s="41"/>
    </row>
    <row r="16" spans="1:11" s="1" customFormat="1" ht="3" customHeight="1" x14ac:dyDescent="0.25">
      <c r="A16" s="702"/>
      <c r="B16" s="738"/>
      <c r="C16" s="738"/>
      <c r="D16" s="739"/>
      <c r="E16" s="739"/>
      <c r="F16" s="739"/>
      <c r="G16" s="739"/>
      <c r="H16" s="739"/>
      <c r="I16" s="739"/>
      <c r="J16" s="740"/>
    </row>
    <row r="17" spans="1:10" s="1" customFormat="1" ht="11.25" customHeight="1" x14ac:dyDescent="0.25">
      <c r="A17" s="702"/>
      <c r="B17" s="741" t="s">
        <v>566</v>
      </c>
      <c r="C17" s="742" t="s">
        <v>592</v>
      </c>
      <c r="D17" s="743"/>
      <c r="E17" s="743"/>
      <c r="F17" s="743"/>
      <c r="G17" s="743"/>
      <c r="H17" s="743"/>
      <c r="I17" s="743"/>
      <c r="J17" s="744"/>
    </row>
    <row r="18" spans="1:10" s="1" customFormat="1" ht="15" customHeight="1" x14ac:dyDescent="0.25">
      <c r="A18" s="745">
        <v>400</v>
      </c>
      <c r="B18" s="746" t="s">
        <v>570</v>
      </c>
      <c r="C18" s="747" t="s">
        <v>140</v>
      </c>
      <c r="D18" s="748" t="s">
        <v>21</v>
      </c>
      <c r="E18" s="748" t="s">
        <v>21</v>
      </c>
      <c r="F18" s="748" t="s">
        <v>21</v>
      </c>
      <c r="G18" s="748">
        <v>100000</v>
      </c>
      <c r="H18" s="748" t="s">
        <v>21</v>
      </c>
      <c r="I18" s="748" t="s">
        <v>21</v>
      </c>
      <c r="J18" s="748">
        <v>100000</v>
      </c>
    </row>
    <row r="19" spans="1:10" s="1" customFormat="1" ht="11.25" customHeight="1" x14ac:dyDescent="0.15">
      <c r="A19" s="62">
        <v>400</v>
      </c>
      <c r="B19" s="750"/>
      <c r="C19" s="751" t="s">
        <v>600</v>
      </c>
      <c r="D19" s="752" t="s">
        <v>21</v>
      </c>
      <c r="E19" s="752" t="s">
        <v>21</v>
      </c>
      <c r="F19" s="752" t="s">
        <v>21</v>
      </c>
      <c r="G19" s="752">
        <v>100000</v>
      </c>
      <c r="H19" s="752" t="s">
        <v>21</v>
      </c>
      <c r="I19" s="752" t="s">
        <v>21</v>
      </c>
      <c r="J19" s="752">
        <v>100000</v>
      </c>
    </row>
    <row r="20" spans="1:10" s="1" customFormat="1" ht="3" customHeight="1" x14ac:dyDescent="0.25">
      <c r="A20" s="41"/>
    </row>
    <row r="21" spans="1:10" s="1" customFormat="1" ht="3" customHeight="1" x14ac:dyDescent="0.25">
      <c r="A21" s="702"/>
      <c r="B21" s="738"/>
      <c r="C21" s="738"/>
      <c r="D21" s="739"/>
      <c r="E21" s="739"/>
      <c r="F21" s="739"/>
      <c r="G21" s="739"/>
      <c r="H21" s="739"/>
      <c r="I21" s="739"/>
      <c r="J21" s="740"/>
    </row>
    <row r="22" spans="1:10" s="1" customFormat="1" ht="11.25" customHeight="1" x14ac:dyDescent="0.25">
      <c r="A22" s="702"/>
      <c r="B22" s="741" t="s">
        <v>568</v>
      </c>
      <c r="C22" s="742" t="s">
        <v>601</v>
      </c>
      <c r="D22" s="743"/>
      <c r="E22" s="743"/>
      <c r="F22" s="743"/>
      <c r="G22" s="743"/>
      <c r="H22" s="743"/>
      <c r="I22" s="743"/>
      <c r="J22" s="744"/>
    </row>
    <row r="23" spans="1:10" s="1" customFormat="1" ht="15" customHeight="1" x14ac:dyDescent="0.25">
      <c r="A23" s="745">
        <v>500</v>
      </c>
      <c r="B23" s="746" t="s">
        <v>562</v>
      </c>
      <c r="C23" s="747" t="s">
        <v>148</v>
      </c>
      <c r="D23" s="748" t="s">
        <v>21</v>
      </c>
      <c r="E23" s="748" t="s">
        <v>21</v>
      </c>
      <c r="F23" s="748">
        <v>474742.84</v>
      </c>
      <c r="G23" s="748">
        <v>1680952.46</v>
      </c>
      <c r="H23" s="748" t="s">
        <v>21</v>
      </c>
      <c r="I23" s="748" t="s">
        <v>21</v>
      </c>
      <c r="J23" s="748">
        <v>2155695.2999999998</v>
      </c>
    </row>
    <row r="24" spans="1:10" s="1" customFormat="1" ht="11.25" customHeight="1" x14ac:dyDescent="0.15">
      <c r="A24" s="62">
        <v>500</v>
      </c>
      <c r="B24" s="750"/>
      <c r="C24" s="751" t="s">
        <v>604</v>
      </c>
      <c r="D24" s="752" t="s">
        <v>21</v>
      </c>
      <c r="E24" s="752" t="s">
        <v>21</v>
      </c>
      <c r="F24" s="752">
        <v>474742.84</v>
      </c>
      <c r="G24" s="752">
        <v>1680952.46</v>
      </c>
      <c r="H24" s="752" t="s">
        <v>21</v>
      </c>
      <c r="I24" s="752" t="s">
        <v>21</v>
      </c>
      <c r="J24" s="752">
        <v>2155695.2999999998</v>
      </c>
    </row>
    <row r="25" spans="1:10" s="1" customFormat="1" ht="3" customHeight="1" x14ac:dyDescent="0.25">
      <c r="A25" s="41"/>
    </row>
    <row r="26" spans="1:10" s="1" customFormat="1" ht="3" customHeight="1" x14ac:dyDescent="0.25">
      <c r="A26" s="702"/>
      <c r="B26" s="738"/>
      <c r="C26" s="738"/>
      <c r="D26" s="739"/>
      <c r="E26" s="739"/>
      <c r="F26" s="739"/>
      <c r="G26" s="739"/>
      <c r="H26" s="739"/>
      <c r="I26" s="739"/>
      <c r="J26" s="740"/>
    </row>
    <row r="27" spans="1:10" s="1" customFormat="1" ht="11.25" customHeight="1" x14ac:dyDescent="0.25">
      <c r="A27" s="702"/>
      <c r="B27" s="741" t="s">
        <v>569</v>
      </c>
      <c r="C27" s="742" t="s">
        <v>605</v>
      </c>
      <c r="D27" s="743"/>
      <c r="E27" s="743"/>
      <c r="F27" s="743"/>
      <c r="G27" s="743"/>
      <c r="H27" s="743"/>
      <c r="I27" s="743"/>
      <c r="J27" s="744"/>
    </row>
    <row r="28" spans="1:10" s="1" customFormat="1" ht="15" customHeight="1" x14ac:dyDescent="0.25">
      <c r="A28" s="745">
        <v>600</v>
      </c>
      <c r="B28" s="746" t="s">
        <v>562</v>
      </c>
      <c r="C28" s="747" t="s">
        <v>155</v>
      </c>
      <c r="D28" s="748" t="s">
        <v>21</v>
      </c>
      <c r="E28" s="748" t="s">
        <v>21</v>
      </c>
      <c r="F28" s="748" t="s">
        <v>21</v>
      </c>
      <c r="G28" s="748">
        <v>382243.6</v>
      </c>
      <c r="H28" s="748" t="s">
        <v>21</v>
      </c>
      <c r="I28" s="748" t="s">
        <v>21</v>
      </c>
      <c r="J28" s="748">
        <v>382243.6</v>
      </c>
    </row>
    <row r="29" spans="1:10" s="1" customFormat="1" ht="11.25" customHeight="1" x14ac:dyDescent="0.15">
      <c r="A29" s="62">
        <v>600</v>
      </c>
      <c r="B29" s="750"/>
      <c r="C29" s="751" t="s">
        <v>608</v>
      </c>
      <c r="D29" s="752" t="s">
        <v>21</v>
      </c>
      <c r="E29" s="752" t="s">
        <v>21</v>
      </c>
      <c r="F29" s="752" t="s">
        <v>21</v>
      </c>
      <c r="G29" s="752">
        <v>382243.6</v>
      </c>
      <c r="H29" s="752" t="s">
        <v>21</v>
      </c>
      <c r="I29" s="752" t="s">
        <v>21</v>
      </c>
      <c r="J29" s="752">
        <v>382243.6</v>
      </c>
    </row>
    <row r="30" spans="1:10" s="1" customFormat="1" ht="3" customHeight="1" x14ac:dyDescent="0.25">
      <c r="A30" s="41"/>
    </row>
    <row r="31" spans="1:10" s="1" customFormat="1" ht="3" customHeight="1" x14ac:dyDescent="0.25">
      <c r="A31" s="702"/>
      <c r="B31" s="738"/>
      <c r="C31" s="738"/>
      <c r="D31" s="739"/>
      <c r="E31" s="739"/>
      <c r="F31" s="739"/>
      <c r="G31" s="739"/>
      <c r="H31" s="739"/>
      <c r="I31" s="739"/>
      <c r="J31" s="740"/>
    </row>
    <row r="32" spans="1:10" s="1" customFormat="1" ht="11.25" customHeight="1" x14ac:dyDescent="0.25">
      <c r="A32" s="702"/>
      <c r="B32" s="741" t="s">
        <v>574</v>
      </c>
      <c r="C32" s="742" t="s">
        <v>618</v>
      </c>
      <c r="D32" s="743"/>
      <c r="E32" s="743"/>
      <c r="F32" s="743"/>
      <c r="G32" s="743"/>
      <c r="H32" s="743"/>
      <c r="I32" s="743"/>
      <c r="J32" s="744"/>
    </row>
    <row r="33" spans="1:10" s="1" customFormat="1" ht="15" customHeight="1" x14ac:dyDescent="0.25">
      <c r="A33" s="745">
        <v>900</v>
      </c>
      <c r="B33" s="746" t="s">
        <v>564</v>
      </c>
      <c r="C33" s="747" t="s">
        <v>165</v>
      </c>
      <c r="D33" s="748" t="s">
        <v>21</v>
      </c>
      <c r="E33" s="748" t="s">
        <v>21</v>
      </c>
      <c r="F33" s="748">
        <v>7905.5</v>
      </c>
      <c r="G33" s="748" t="s">
        <v>21</v>
      </c>
      <c r="H33" s="748" t="s">
        <v>21</v>
      </c>
      <c r="I33" s="748" t="s">
        <v>21</v>
      </c>
      <c r="J33" s="748">
        <v>7905.5</v>
      </c>
    </row>
    <row r="34" spans="1:10" s="1" customFormat="1" ht="11.25" customHeight="1" x14ac:dyDescent="0.15">
      <c r="A34" s="62">
        <v>900</v>
      </c>
      <c r="B34" s="750"/>
      <c r="C34" s="751" t="s">
        <v>627</v>
      </c>
      <c r="D34" s="752" t="s">
        <v>21</v>
      </c>
      <c r="E34" s="752" t="s">
        <v>21</v>
      </c>
      <c r="F34" s="752">
        <v>7905.5</v>
      </c>
      <c r="G34" s="752" t="s">
        <v>21</v>
      </c>
      <c r="H34" s="752" t="s">
        <v>21</v>
      </c>
      <c r="I34" s="752" t="s">
        <v>21</v>
      </c>
      <c r="J34" s="752">
        <v>7905.5</v>
      </c>
    </row>
    <row r="35" spans="1:10" s="1" customFormat="1" ht="3" customHeight="1" x14ac:dyDescent="0.25">
      <c r="A35" s="41"/>
    </row>
    <row r="36" spans="1:10" s="1" customFormat="1" ht="3" customHeight="1" x14ac:dyDescent="0.25">
      <c r="A36" s="702"/>
      <c r="B36" s="738"/>
      <c r="C36" s="738"/>
      <c r="D36" s="739"/>
      <c r="E36" s="739"/>
      <c r="F36" s="739"/>
      <c r="G36" s="739"/>
      <c r="H36" s="739"/>
      <c r="I36" s="739"/>
      <c r="J36" s="740"/>
    </row>
    <row r="37" spans="1:10" s="1" customFormat="1" ht="11.25" customHeight="1" x14ac:dyDescent="0.25">
      <c r="A37" s="702"/>
      <c r="B37" s="741" t="s">
        <v>577</v>
      </c>
      <c r="C37" s="742" t="s">
        <v>636</v>
      </c>
      <c r="D37" s="743"/>
      <c r="E37" s="743"/>
      <c r="F37" s="743"/>
      <c r="G37" s="743"/>
      <c r="H37" s="743"/>
      <c r="I37" s="743"/>
      <c r="J37" s="744"/>
    </row>
    <row r="38" spans="1:10" s="1" customFormat="1" ht="15" customHeight="1" x14ac:dyDescent="0.25">
      <c r="A38" s="745">
        <v>1100</v>
      </c>
      <c r="B38" s="746" t="s">
        <v>562</v>
      </c>
      <c r="C38" s="747" t="s">
        <v>170</v>
      </c>
      <c r="D38" s="748" t="s">
        <v>21</v>
      </c>
      <c r="E38" s="748" t="s">
        <v>21</v>
      </c>
      <c r="F38" s="748" t="s">
        <v>21</v>
      </c>
      <c r="G38" s="748">
        <v>50000</v>
      </c>
      <c r="H38" s="748" t="s">
        <v>21</v>
      </c>
      <c r="I38" s="748" t="s">
        <v>21</v>
      </c>
      <c r="J38" s="748">
        <v>50000</v>
      </c>
    </row>
    <row r="39" spans="1:10" s="1" customFormat="1" ht="11.25" customHeight="1" x14ac:dyDescent="0.15">
      <c r="A39" s="62">
        <v>1100</v>
      </c>
      <c r="B39" s="750"/>
      <c r="C39" s="751" t="s">
        <v>639</v>
      </c>
      <c r="D39" s="752" t="s">
        <v>21</v>
      </c>
      <c r="E39" s="752" t="s">
        <v>21</v>
      </c>
      <c r="F39" s="752" t="s">
        <v>21</v>
      </c>
      <c r="G39" s="752">
        <v>50000</v>
      </c>
      <c r="H39" s="752" t="s">
        <v>21</v>
      </c>
      <c r="I39" s="752" t="s">
        <v>21</v>
      </c>
      <c r="J39" s="752">
        <v>50000</v>
      </c>
    </row>
    <row r="40" spans="1:10" s="1" customFormat="1" ht="3" customHeight="1" x14ac:dyDescent="0.25">
      <c r="A40" s="41"/>
    </row>
    <row r="41" spans="1:10" s="1" customFormat="1" ht="3" customHeight="1" x14ac:dyDescent="0.25">
      <c r="A41" s="702"/>
      <c r="B41" s="738"/>
      <c r="C41" s="738"/>
      <c r="D41" s="739"/>
      <c r="E41" s="739"/>
      <c r="F41" s="739"/>
      <c r="G41" s="739"/>
      <c r="H41" s="739"/>
      <c r="I41" s="739"/>
      <c r="J41" s="740"/>
    </row>
    <row r="42" spans="1:10" s="1" customFormat="1" ht="11.25" customHeight="1" x14ac:dyDescent="0.25">
      <c r="A42" s="702"/>
      <c r="B42" s="741" t="s">
        <v>662</v>
      </c>
      <c r="C42" s="742" t="s">
        <v>663</v>
      </c>
      <c r="D42" s="743"/>
      <c r="E42" s="743"/>
      <c r="F42" s="743"/>
      <c r="G42" s="743"/>
      <c r="H42" s="743"/>
      <c r="I42" s="743"/>
      <c r="J42" s="744"/>
    </row>
    <row r="43" spans="1:10" s="1" customFormat="1" ht="15" customHeight="1" x14ac:dyDescent="0.25">
      <c r="A43" s="745">
        <v>1400</v>
      </c>
      <c r="B43" s="746" t="s">
        <v>564</v>
      </c>
      <c r="C43" s="747" t="s">
        <v>184</v>
      </c>
      <c r="D43" s="748" t="s">
        <v>21</v>
      </c>
      <c r="E43" s="748" t="s">
        <v>21</v>
      </c>
      <c r="F43" s="748">
        <v>10925.1</v>
      </c>
      <c r="G43" s="748">
        <v>25000</v>
      </c>
      <c r="H43" s="748" t="s">
        <v>21</v>
      </c>
      <c r="I43" s="748" t="s">
        <v>21</v>
      </c>
      <c r="J43" s="748">
        <v>35925.1</v>
      </c>
    </row>
    <row r="44" spans="1:10" s="1" customFormat="1" ht="11.25" customHeight="1" x14ac:dyDescent="0.15">
      <c r="A44" s="62">
        <v>1400</v>
      </c>
      <c r="B44" s="750"/>
      <c r="C44" s="751" t="s">
        <v>667</v>
      </c>
      <c r="D44" s="752" t="s">
        <v>21</v>
      </c>
      <c r="E44" s="752" t="s">
        <v>21</v>
      </c>
      <c r="F44" s="752">
        <v>10925.1</v>
      </c>
      <c r="G44" s="752">
        <v>25000</v>
      </c>
      <c r="H44" s="752" t="s">
        <v>21</v>
      </c>
      <c r="I44" s="752" t="s">
        <v>21</v>
      </c>
      <c r="J44" s="752">
        <v>35925.1</v>
      </c>
    </row>
    <row r="45" spans="1:10" s="1" customFormat="1" ht="3" customHeight="1" x14ac:dyDescent="0.25">
      <c r="A45" s="41"/>
    </row>
    <row r="46" spans="1:10" s="1" customFormat="1" ht="3" customHeight="1" x14ac:dyDescent="0.25">
      <c r="A46" s="702"/>
      <c r="B46" s="738"/>
      <c r="C46" s="738"/>
      <c r="D46" s="739"/>
      <c r="E46" s="739"/>
      <c r="F46" s="739"/>
      <c r="G46" s="739"/>
      <c r="H46" s="739"/>
      <c r="I46" s="739"/>
      <c r="J46" s="740"/>
    </row>
    <row r="47" spans="1:10" s="1" customFormat="1" ht="11.25" customHeight="1" x14ac:dyDescent="0.25">
      <c r="A47" s="702"/>
      <c r="B47" s="741" t="s">
        <v>668</v>
      </c>
      <c r="C47" s="742" t="s">
        <v>669</v>
      </c>
      <c r="D47" s="743"/>
      <c r="E47" s="743"/>
      <c r="F47" s="743"/>
      <c r="G47" s="743"/>
      <c r="H47" s="743"/>
      <c r="I47" s="743"/>
      <c r="J47" s="744"/>
    </row>
    <row r="48" spans="1:10" s="1" customFormat="1" ht="15" customHeight="1" x14ac:dyDescent="0.25">
      <c r="A48" s="745">
        <v>1500</v>
      </c>
      <c r="B48" s="746" t="s">
        <v>562</v>
      </c>
      <c r="C48" s="747" t="s">
        <v>189</v>
      </c>
      <c r="D48" s="748" t="s">
        <v>21</v>
      </c>
      <c r="E48" s="748" t="s">
        <v>21</v>
      </c>
      <c r="F48" s="748" t="s">
        <v>21</v>
      </c>
      <c r="G48" s="748">
        <v>80000</v>
      </c>
      <c r="H48" s="748" t="s">
        <v>21</v>
      </c>
      <c r="I48" s="748" t="s">
        <v>21</v>
      </c>
      <c r="J48" s="748">
        <v>80000</v>
      </c>
    </row>
    <row r="49" spans="1:10" s="1" customFormat="1" ht="11.25" customHeight="1" x14ac:dyDescent="0.15">
      <c r="A49" s="62">
        <v>1500</v>
      </c>
      <c r="B49" s="750"/>
      <c r="C49" s="751" t="s">
        <v>673</v>
      </c>
      <c r="D49" s="752" t="s">
        <v>21</v>
      </c>
      <c r="E49" s="752" t="s">
        <v>21</v>
      </c>
      <c r="F49" s="752" t="s">
        <v>21</v>
      </c>
      <c r="G49" s="752">
        <v>80000</v>
      </c>
      <c r="H49" s="752" t="s">
        <v>21</v>
      </c>
      <c r="I49" s="752" t="s">
        <v>21</v>
      </c>
      <c r="J49" s="752">
        <v>80000</v>
      </c>
    </row>
    <row r="50" spans="1:10" s="1" customFormat="1" ht="3" customHeight="1" x14ac:dyDescent="0.25">
      <c r="A50" s="41"/>
    </row>
    <row r="51" spans="1:10" s="1" customFormat="1" ht="3" customHeight="1" x14ac:dyDescent="0.25">
      <c r="A51" s="702"/>
      <c r="B51" s="738"/>
      <c r="C51" s="738"/>
      <c r="D51" s="739"/>
      <c r="E51" s="739"/>
      <c r="F51" s="739"/>
      <c r="G51" s="739"/>
      <c r="H51" s="739"/>
      <c r="I51" s="739"/>
      <c r="J51" s="740"/>
    </row>
    <row r="52" spans="1:10" s="1" customFormat="1" ht="11.25" customHeight="1" x14ac:dyDescent="0.25">
      <c r="A52" s="702"/>
      <c r="B52" s="741" t="s">
        <v>685</v>
      </c>
      <c r="C52" s="742" t="s">
        <v>686</v>
      </c>
      <c r="D52" s="743"/>
      <c r="E52" s="743"/>
      <c r="F52" s="743"/>
      <c r="G52" s="743"/>
      <c r="H52" s="743"/>
      <c r="I52" s="743"/>
      <c r="J52" s="744"/>
    </row>
    <row r="53" spans="1:10" s="1" customFormat="1" ht="15" customHeight="1" x14ac:dyDescent="0.25">
      <c r="A53" s="745">
        <v>1800</v>
      </c>
      <c r="B53" s="746" t="s">
        <v>562</v>
      </c>
      <c r="C53" s="747" t="s">
        <v>194</v>
      </c>
      <c r="D53" s="748" t="s">
        <v>21</v>
      </c>
      <c r="E53" s="748" t="s">
        <v>21</v>
      </c>
      <c r="F53" s="748" t="s">
        <v>21</v>
      </c>
      <c r="G53" s="748">
        <v>62000</v>
      </c>
      <c r="H53" s="748" t="s">
        <v>21</v>
      </c>
      <c r="I53" s="748" t="s">
        <v>21</v>
      </c>
      <c r="J53" s="748">
        <v>62000</v>
      </c>
    </row>
    <row r="54" spans="1:10" s="1" customFormat="1" ht="11.25" customHeight="1" x14ac:dyDescent="0.15">
      <c r="A54" s="62">
        <v>1800</v>
      </c>
      <c r="B54" s="750"/>
      <c r="C54" s="751" t="s">
        <v>689</v>
      </c>
      <c r="D54" s="752" t="s">
        <v>21</v>
      </c>
      <c r="E54" s="752" t="s">
        <v>21</v>
      </c>
      <c r="F54" s="752" t="s">
        <v>21</v>
      </c>
      <c r="G54" s="752">
        <v>62000</v>
      </c>
      <c r="H54" s="752" t="s">
        <v>21</v>
      </c>
      <c r="I54" s="752" t="s">
        <v>21</v>
      </c>
      <c r="J54" s="752">
        <v>62000</v>
      </c>
    </row>
    <row r="55" spans="1:10" s="1" customFormat="1" ht="3" customHeight="1" x14ac:dyDescent="0.25">
      <c r="A55" s="41"/>
    </row>
    <row r="56" spans="1:10" s="1" customFormat="1" ht="3" customHeight="1" x14ac:dyDescent="0.15">
      <c r="A56" s="33"/>
      <c r="B56" s="753"/>
      <c r="C56" s="753"/>
      <c r="D56" s="717"/>
      <c r="E56" s="717"/>
      <c r="F56" s="717"/>
      <c r="G56" s="717"/>
      <c r="H56" s="717"/>
      <c r="I56" s="717"/>
      <c r="J56" s="717"/>
    </row>
    <row r="57" spans="1:10" s="1" customFormat="1" ht="18" customHeight="1" x14ac:dyDescent="0.15">
      <c r="A57" s="33"/>
      <c r="B57" s="1023" t="s">
        <v>841</v>
      </c>
      <c r="C57" s="1023"/>
      <c r="D57" s="754">
        <v>89915.11</v>
      </c>
      <c r="E57" s="754">
        <v>1132430</v>
      </c>
      <c r="F57" s="754">
        <v>16364506.319999998</v>
      </c>
      <c r="G57" s="754">
        <v>4007035.6700000004</v>
      </c>
      <c r="H57" s="754">
        <v>8675.14</v>
      </c>
      <c r="I57" s="754">
        <v>51196.3</v>
      </c>
      <c r="J57" s="754">
        <v>21653758.540000003</v>
      </c>
    </row>
  </sheetData>
  <mergeCells count="3">
    <mergeCell ref="A1:K1"/>
    <mergeCell ref="B2:C3"/>
    <mergeCell ref="B57:C5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sqref="A1:K1"/>
    </sheetView>
  </sheetViews>
  <sheetFormatPr defaultRowHeight="13.2" x14ac:dyDescent="0.25"/>
  <cols>
    <col min="1" max="1" width="0.33203125" customWidth="1"/>
    <col min="2" max="2" width="3.5546875" customWidth="1"/>
    <col min="3" max="3" width="40.5546875" customWidth="1"/>
    <col min="4" max="10" width="9.33203125" customWidth="1"/>
    <col min="11" max="11" width="40.109375" customWidth="1"/>
    <col min="257" max="257" width="0.33203125" customWidth="1"/>
    <col min="258" max="258" width="3.5546875" customWidth="1"/>
    <col min="259" max="259" width="40.5546875" customWidth="1"/>
    <col min="260" max="266" width="9.33203125" customWidth="1"/>
    <col min="267" max="267" width="40.109375" customWidth="1"/>
    <col min="513" max="513" width="0.33203125" customWidth="1"/>
    <col min="514" max="514" width="3.5546875" customWidth="1"/>
    <col min="515" max="515" width="40.5546875" customWidth="1"/>
    <col min="516" max="522" width="9.33203125" customWidth="1"/>
    <col min="523" max="523" width="40.109375" customWidth="1"/>
    <col min="769" max="769" width="0.33203125" customWidth="1"/>
    <col min="770" max="770" width="3.5546875" customWidth="1"/>
    <col min="771" max="771" width="40.5546875" customWidth="1"/>
    <col min="772" max="778" width="9.33203125" customWidth="1"/>
    <col min="779" max="779" width="40.109375" customWidth="1"/>
    <col min="1025" max="1025" width="0.33203125" customWidth="1"/>
    <col min="1026" max="1026" width="3.5546875" customWidth="1"/>
    <col min="1027" max="1027" width="40.5546875" customWidth="1"/>
    <col min="1028" max="1034" width="9.33203125" customWidth="1"/>
    <col min="1035" max="1035" width="40.109375" customWidth="1"/>
    <col min="1281" max="1281" width="0.33203125" customWidth="1"/>
    <col min="1282" max="1282" width="3.5546875" customWidth="1"/>
    <col min="1283" max="1283" width="40.5546875" customWidth="1"/>
    <col min="1284" max="1290" width="9.33203125" customWidth="1"/>
    <col min="1291" max="1291" width="40.109375" customWidth="1"/>
    <col min="1537" max="1537" width="0.33203125" customWidth="1"/>
    <col min="1538" max="1538" width="3.5546875" customWidth="1"/>
    <col min="1539" max="1539" width="40.5546875" customWidth="1"/>
    <col min="1540" max="1546" width="9.33203125" customWidth="1"/>
    <col min="1547" max="1547" width="40.109375" customWidth="1"/>
    <col min="1793" max="1793" width="0.33203125" customWidth="1"/>
    <col min="1794" max="1794" width="3.5546875" customWidth="1"/>
    <col min="1795" max="1795" width="40.5546875" customWidth="1"/>
    <col min="1796" max="1802" width="9.33203125" customWidth="1"/>
    <col min="1803" max="1803" width="40.109375" customWidth="1"/>
    <col min="2049" max="2049" width="0.33203125" customWidth="1"/>
    <col min="2050" max="2050" width="3.5546875" customWidth="1"/>
    <col min="2051" max="2051" width="40.5546875" customWidth="1"/>
    <col min="2052" max="2058" width="9.33203125" customWidth="1"/>
    <col min="2059" max="2059" width="40.109375" customWidth="1"/>
    <col min="2305" max="2305" width="0.33203125" customWidth="1"/>
    <col min="2306" max="2306" width="3.5546875" customWidth="1"/>
    <col min="2307" max="2307" width="40.5546875" customWidth="1"/>
    <col min="2308" max="2314" width="9.33203125" customWidth="1"/>
    <col min="2315" max="2315" width="40.109375" customWidth="1"/>
    <col min="2561" max="2561" width="0.33203125" customWidth="1"/>
    <col min="2562" max="2562" width="3.5546875" customWidth="1"/>
    <col min="2563" max="2563" width="40.5546875" customWidth="1"/>
    <col min="2564" max="2570" width="9.33203125" customWidth="1"/>
    <col min="2571" max="2571" width="40.109375" customWidth="1"/>
    <col min="2817" max="2817" width="0.33203125" customWidth="1"/>
    <col min="2818" max="2818" width="3.5546875" customWidth="1"/>
    <col min="2819" max="2819" width="40.5546875" customWidth="1"/>
    <col min="2820" max="2826" width="9.33203125" customWidth="1"/>
    <col min="2827" max="2827" width="40.109375" customWidth="1"/>
    <col min="3073" max="3073" width="0.33203125" customWidth="1"/>
    <col min="3074" max="3074" width="3.5546875" customWidth="1"/>
    <col min="3075" max="3075" width="40.5546875" customWidth="1"/>
    <col min="3076" max="3082" width="9.33203125" customWidth="1"/>
    <col min="3083" max="3083" width="40.109375" customWidth="1"/>
    <col min="3329" max="3329" width="0.33203125" customWidth="1"/>
    <col min="3330" max="3330" width="3.5546875" customWidth="1"/>
    <col min="3331" max="3331" width="40.5546875" customWidth="1"/>
    <col min="3332" max="3338" width="9.33203125" customWidth="1"/>
    <col min="3339" max="3339" width="40.109375" customWidth="1"/>
    <col min="3585" max="3585" width="0.33203125" customWidth="1"/>
    <col min="3586" max="3586" width="3.5546875" customWidth="1"/>
    <col min="3587" max="3587" width="40.5546875" customWidth="1"/>
    <col min="3588" max="3594" width="9.33203125" customWidth="1"/>
    <col min="3595" max="3595" width="40.109375" customWidth="1"/>
    <col min="3841" max="3841" width="0.33203125" customWidth="1"/>
    <col min="3842" max="3842" width="3.5546875" customWidth="1"/>
    <col min="3843" max="3843" width="40.5546875" customWidth="1"/>
    <col min="3844" max="3850" width="9.33203125" customWidth="1"/>
    <col min="3851" max="3851" width="40.109375" customWidth="1"/>
    <col min="4097" max="4097" width="0.33203125" customWidth="1"/>
    <col min="4098" max="4098" width="3.5546875" customWidth="1"/>
    <col min="4099" max="4099" width="40.5546875" customWidth="1"/>
    <col min="4100" max="4106" width="9.33203125" customWidth="1"/>
    <col min="4107" max="4107" width="40.109375" customWidth="1"/>
    <col min="4353" max="4353" width="0.33203125" customWidth="1"/>
    <col min="4354" max="4354" width="3.5546875" customWidth="1"/>
    <col min="4355" max="4355" width="40.5546875" customWidth="1"/>
    <col min="4356" max="4362" width="9.33203125" customWidth="1"/>
    <col min="4363" max="4363" width="40.109375" customWidth="1"/>
    <col min="4609" max="4609" width="0.33203125" customWidth="1"/>
    <col min="4610" max="4610" width="3.5546875" customWidth="1"/>
    <col min="4611" max="4611" width="40.5546875" customWidth="1"/>
    <col min="4612" max="4618" width="9.33203125" customWidth="1"/>
    <col min="4619" max="4619" width="40.109375" customWidth="1"/>
    <col min="4865" max="4865" width="0.33203125" customWidth="1"/>
    <col min="4866" max="4866" width="3.5546875" customWidth="1"/>
    <col min="4867" max="4867" width="40.5546875" customWidth="1"/>
    <col min="4868" max="4874" width="9.33203125" customWidth="1"/>
    <col min="4875" max="4875" width="40.109375" customWidth="1"/>
    <col min="5121" max="5121" width="0.33203125" customWidth="1"/>
    <col min="5122" max="5122" width="3.5546875" customWidth="1"/>
    <col min="5123" max="5123" width="40.5546875" customWidth="1"/>
    <col min="5124" max="5130" width="9.33203125" customWidth="1"/>
    <col min="5131" max="5131" width="40.109375" customWidth="1"/>
    <col min="5377" max="5377" width="0.33203125" customWidth="1"/>
    <col min="5378" max="5378" width="3.5546875" customWidth="1"/>
    <col min="5379" max="5379" width="40.5546875" customWidth="1"/>
    <col min="5380" max="5386" width="9.33203125" customWidth="1"/>
    <col min="5387" max="5387" width="40.109375" customWidth="1"/>
    <col min="5633" max="5633" width="0.33203125" customWidth="1"/>
    <col min="5634" max="5634" width="3.5546875" customWidth="1"/>
    <col min="5635" max="5635" width="40.5546875" customWidth="1"/>
    <col min="5636" max="5642" width="9.33203125" customWidth="1"/>
    <col min="5643" max="5643" width="40.109375" customWidth="1"/>
    <col min="5889" max="5889" width="0.33203125" customWidth="1"/>
    <col min="5890" max="5890" width="3.5546875" customWidth="1"/>
    <col min="5891" max="5891" width="40.5546875" customWidth="1"/>
    <col min="5892" max="5898" width="9.33203125" customWidth="1"/>
    <col min="5899" max="5899" width="40.109375" customWidth="1"/>
    <col min="6145" max="6145" width="0.33203125" customWidth="1"/>
    <col min="6146" max="6146" width="3.5546875" customWidth="1"/>
    <col min="6147" max="6147" width="40.5546875" customWidth="1"/>
    <col min="6148" max="6154" width="9.33203125" customWidth="1"/>
    <col min="6155" max="6155" width="40.109375" customWidth="1"/>
    <col min="6401" max="6401" width="0.33203125" customWidth="1"/>
    <col min="6402" max="6402" width="3.5546875" customWidth="1"/>
    <col min="6403" max="6403" width="40.5546875" customWidth="1"/>
    <col min="6404" max="6410" width="9.33203125" customWidth="1"/>
    <col min="6411" max="6411" width="40.109375" customWidth="1"/>
    <col min="6657" max="6657" width="0.33203125" customWidth="1"/>
    <col min="6658" max="6658" width="3.5546875" customWidth="1"/>
    <col min="6659" max="6659" width="40.5546875" customWidth="1"/>
    <col min="6660" max="6666" width="9.33203125" customWidth="1"/>
    <col min="6667" max="6667" width="40.109375" customWidth="1"/>
    <col min="6913" max="6913" width="0.33203125" customWidth="1"/>
    <col min="6914" max="6914" width="3.5546875" customWidth="1"/>
    <col min="6915" max="6915" width="40.5546875" customWidth="1"/>
    <col min="6916" max="6922" width="9.33203125" customWidth="1"/>
    <col min="6923" max="6923" width="40.109375" customWidth="1"/>
    <col min="7169" max="7169" width="0.33203125" customWidth="1"/>
    <col min="7170" max="7170" width="3.5546875" customWidth="1"/>
    <col min="7171" max="7171" width="40.5546875" customWidth="1"/>
    <col min="7172" max="7178" width="9.33203125" customWidth="1"/>
    <col min="7179" max="7179" width="40.109375" customWidth="1"/>
    <col min="7425" max="7425" width="0.33203125" customWidth="1"/>
    <col min="7426" max="7426" width="3.5546875" customWidth="1"/>
    <col min="7427" max="7427" width="40.5546875" customWidth="1"/>
    <col min="7428" max="7434" width="9.33203125" customWidth="1"/>
    <col min="7435" max="7435" width="40.109375" customWidth="1"/>
    <col min="7681" max="7681" width="0.33203125" customWidth="1"/>
    <col min="7682" max="7682" width="3.5546875" customWidth="1"/>
    <col min="7683" max="7683" width="40.5546875" customWidth="1"/>
    <col min="7684" max="7690" width="9.33203125" customWidth="1"/>
    <col min="7691" max="7691" width="40.109375" customWidth="1"/>
    <col min="7937" max="7937" width="0.33203125" customWidth="1"/>
    <col min="7938" max="7938" width="3.5546875" customWidth="1"/>
    <col min="7939" max="7939" width="40.5546875" customWidth="1"/>
    <col min="7940" max="7946" width="9.33203125" customWidth="1"/>
    <col min="7947" max="7947" width="40.109375" customWidth="1"/>
    <col min="8193" max="8193" width="0.33203125" customWidth="1"/>
    <col min="8194" max="8194" width="3.5546875" customWidth="1"/>
    <col min="8195" max="8195" width="40.5546875" customWidth="1"/>
    <col min="8196" max="8202" width="9.33203125" customWidth="1"/>
    <col min="8203" max="8203" width="40.109375" customWidth="1"/>
    <col min="8449" max="8449" width="0.33203125" customWidth="1"/>
    <col min="8450" max="8450" width="3.5546875" customWidth="1"/>
    <col min="8451" max="8451" width="40.5546875" customWidth="1"/>
    <col min="8452" max="8458" width="9.33203125" customWidth="1"/>
    <col min="8459" max="8459" width="40.109375" customWidth="1"/>
    <col min="8705" max="8705" width="0.33203125" customWidth="1"/>
    <col min="8706" max="8706" width="3.5546875" customWidth="1"/>
    <col min="8707" max="8707" width="40.5546875" customWidth="1"/>
    <col min="8708" max="8714" width="9.33203125" customWidth="1"/>
    <col min="8715" max="8715" width="40.109375" customWidth="1"/>
    <col min="8961" max="8961" width="0.33203125" customWidth="1"/>
    <col min="8962" max="8962" width="3.5546875" customWidth="1"/>
    <col min="8963" max="8963" width="40.5546875" customWidth="1"/>
    <col min="8964" max="8970" width="9.33203125" customWidth="1"/>
    <col min="8971" max="8971" width="40.109375" customWidth="1"/>
    <col min="9217" max="9217" width="0.33203125" customWidth="1"/>
    <col min="9218" max="9218" width="3.5546875" customWidth="1"/>
    <col min="9219" max="9219" width="40.5546875" customWidth="1"/>
    <col min="9220" max="9226" width="9.33203125" customWidth="1"/>
    <col min="9227" max="9227" width="40.109375" customWidth="1"/>
    <col min="9473" max="9473" width="0.33203125" customWidth="1"/>
    <col min="9474" max="9474" width="3.5546875" customWidth="1"/>
    <col min="9475" max="9475" width="40.5546875" customWidth="1"/>
    <col min="9476" max="9482" width="9.33203125" customWidth="1"/>
    <col min="9483" max="9483" width="40.109375" customWidth="1"/>
    <col min="9729" max="9729" width="0.33203125" customWidth="1"/>
    <col min="9730" max="9730" width="3.5546875" customWidth="1"/>
    <col min="9731" max="9731" width="40.5546875" customWidth="1"/>
    <col min="9732" max="9738" width="9.33203125" customWidth="1"/>
    <col min="9739" max="9739" width="40.109375" customWidth="1"/>
    <col min="9985" max="9985" width="0.33203125" customWidth="1"/>
    <col min="9986" max="9986" width="3.5546875" customWidth="1"/>
    <col min="9987" max="9987" width="40.5546875" customWidth="1"/>
    <col min="9988" max="9994" width="9.33203125" customWidth="1"/>
    <col min="9995" max="9995" width="40.109375" customWidth="1"/>
    <col min="10241" max="10241" width="0.33203125" customWidth="1"/>
    <col min="10242" max="10242" width="3.5546875" customWidth="1"/>
    <col min="10243" max="10243" width="40.5546875" customWidth="1"/>
    <col min="10244" max="10250" width="9.33203125" customWidth="1"/>
    <col min="10251" max="10251" width="40.109375" customWidth="1"/>
    <col min="10497" max="10497" width="0.33203125" customWidth="1"/>
    <col min="10498" max="10498" width="3.5546875" customWidth="1"/>
    <col min="10499" max="10499" width="40.5546875" customWidth="1"/>
    <col min="10500" max="10506" width="9.33203125" customWidth="1"/>
    <col min="10507" max="10507" width="40.109375" customWidth="1"/>
    <col min="10753" max="10753" width="0.33203125" customWidth="1"/>
    <col min="10754" max="10754" width="3.5546875" customWidth="1"/>
    <col min="10755" max="10755" width="40.5546875" customWidth="1"/>
    <col min="10756" max="10762" width="9.33203125" customWidth="1"/>
    <col min="10763" max="10763" width="40.109375" customWidth="1"/>
    <col min="11009" max="11009" width="0.33203125" customWidth="1"/>
    <col min="11010" max="11010" width="3.5546875" customWidth="1"/>
    <col min="11011" max="11011" width="40.5546875" customWidth="1"/>
    <col min="11012" max="11018" width="9.33203125" customWidth="1"/>
    <col min="11019" max="11019" width="40.109375" customWidth="1"/>
    <col min="11265" max="11265" width="0.33203125" customWidth="1"/>
    <col min="11266" max="11266" width="3.5546875" customWidth="1"/>
    <col min="11267" max="11267" width="40.5546875" customWidth="1"/>
    <col min="11268" max="11274" width="9.33203125" customWidth="1"/>
    <col min="11275" max="11275" width="40.109375" customWidth="1"/>
    <col min="11521" max="11521" width="0.33203125" customWidth="1"/>
    <col min="11522" max="11522" width="3.5546875" customWidth="1"/>
    <col min="11523" max="11523" width="40.5546875" customWidth="1"/>
    <col min="11524" max="11530" width="9.33203125" customWidth="1"/>
    <col min="11531" max="11531" width="40.109375" customWidth="1"/>
    <col min="11777" max="11777" width="0.33203125" customWidth="1"/>
    <col min="11778" max="11778" width="3.5546875" customWidth="1"/>
    <col min="11779" max="11779" width="40.5546875" customWidth="1"/>
    <col min="11780" max="11786" width="9.33203125" customWidth="1"/>
    <col min="11787" max="11787" width="40.109375" customWidth="1"/>
    <col min="12033" max="12033" width="0.33203125" customWidth="1"/>
    <col min="12034" max="12034" width="3.5546875" customWidth="1"/>
    <col min="12035" max="12035" width="40.5546875" customWidth="1"/>
    <col min="12036" max="12042" width="9.33203125" customWidth="1"/>
    <col min="12043" max="12043" width="40.109375" customWidth="1"/>
    <col min="12289" max="12289" width="0.33203125" customWidth="1"/>
    <col min="12290" max="12290" width="3.5546875" customWidth="1"/>
    <col min="12291" max="12291" width="40.5546875" customWidth="1"/>
    <col min="12292" max="12298" width="9.33203125" customWidth="1"/>
    <col min="12299" max="12299" width="40.109375" customWidth="1"/>
    <col min="12545" max="12545" width="0.33203125" customWidth="1"/>
    <col min="12546" max="12546" width="3.5546875" customWidth="1"/>
    <col min="12547" max="12547" width="40.5546875" customWidth="1"/>
    <col min="12548" max="12554" width="9.33203125" customWidth="1"/>
    <col min="12555" max="12555" width="40.109375" customWidth="1"/>
    <col min="12801" max="12801" width="0.33203125" customWidth="1"/>
    <col min="12802" max="12802" width="3.5546875" customWidth="1"/>
    <col min="12803" max="12803" width="40.5546875" customWidth="1"/>
    <col min="12804" max="12810" width="9.33203125" customWidth="1"/>
    <col min="12811" max="12811" width="40.109375" customWidth="1"/>
    <col min="13057" max="13057" width="0.33203125" customWidth="1"/>
    <col min="13058" max="13058" width="3.5546875" customWidth="1"/>
    <col min="13059" max="13059" width="40.5546875" customWidth="1"/>
    <col min="13060" max="13066" width="9.33203125" customWidth="1"/>
    <col min="13067" max="13067" width="40.109375" customWidth="1"/>
    <col min="13313" max="13313" width="0.33203125" customWidth="1"/>
    <col min="13314" max="13314" width="3.5546875" customWidth="1"/>
    <col min="13315" max="13315" width="40.5546875" customWidth="1"/>
    <col min="13316" max="13322" width="9.33203125" customWidth="1"/>
    <col min="13323" max="13323" width="40.109375" customWidth="1"/>
    <col min="13569" max="13569" width="0.33203125" customWidth="1"/>
    <col min="13570" max="13570" width="3.5546875" customWidth="1"/>
    <col min="13571" max="13571" width="40.5546875" customWidth="1"/>
    <col min="13572" max="13578" width="9.33203125" customWidth="1"/>
    <col min="13579" max="13579" width="40.109375" customWidth="1"/>
    <col min="13825" max="13825" width="0.33203125" customWidth="1"/>
    <col min="13826" max="13826" width="3.5546875" customWidth="1"/>
    <col min="13827" max="13827" width="40.5546875" customWidth="1"/>
    <col min="13828" max="13834" width="9.33203125" customWidth="1"/>
    <col min="13835" max="13835" width="40.109375" customWidth="1"/>
    <col min="14081" max="14081" width="0.33203125" customWidth="1"/>
    <col min="14082" max="14082" width="3.5546875" customWidth="1"/>
    <col min="14083" max="14083" width="40.5546875" customWidth="1"/>
    <col min="14084" max="14090" width="9.33203125" customWidth="1"/>
    <col min="14091" max="14091" width="40.109375" customWidth="1"/>
    <col min="14337" max="14337" width="0.33203125" customWidth="1"/>
    <col min="14338" max="14338" width="3.5546875" customWidth="1"/>
    <col min="14339" max="14339" width="40.5546875" customWidth="1"/>
    <col min="14340" max="14346" width="9.33203125" customWidth="1"/>
    <col min="14347" max="14347" width="40.109375" customWidth="1"/>
    <col min="14593" max="14593" width="0.33203125" customWidth="1"/>
    <col min="14594" max="14594" width="3.5546875" customWidth="1"/>
    <col min="14595" max="14595" width="40.5546875" customWidth="1"/>
    <col min="14596" max="14602" width="9.33203125" customWidth="1"/>
    <col min="14603" max="14603" width="40.109375" customWidth="1"/>
    <col min="14849" max="14849" width="0.33203125" customWidth="1"/>
    <col min="14850" max="14850" width="3.5546875" customWidth="1"/>
    <col min="14851" max="14851" width="40.5546875" customWidth="1"/>
    <col min="14852" max="14858" width="9.33203125" customWidth="1"/>
    <col min="14859" max="14859" width="40.109375" customWidth="1"/>
    <col min="15105" max="15105" width="0.33203125" customWidth="1"/>
    <col min="15106" max="15106" width="3.5546875" customWidth="1"/>
    <col min="15107" max="15107" width="40.5546875" customWidth="1"/>
    <col min="15108" max="15114" width="9.33203125" customWidth="1"/>
    <col min="15115" max="15115" width="40.109375" customWidth="1"/>
    <col min="15361" max="15361" width="0.33203125" customWidth="1"/>
    <col min="15362" max="15362" width="3.5546875" customWidth="1"/>
    <col min="15363" max="15363" width="40.5546875" customWidth="1"/>
    <col min="15364" max="15370" width="9.33203125" customWidth="1"/>
    <col min="15371" max="15371" width="40.109375" customWidth="1"/>
    <col min="15617" max="15617" width="0.33203125" customWidth="1"/>
    <col min="15618" max="15618" width="3.5546875" customWidth="1"/>
    <col min="15619" max="15619" width="40.5546875" customWidth="1"/>
    <col min="15620" max="15626" width="9.33203125" customWidth="1"/>
    <col min="15627" max="15627" width="40.109375" customWidth="1"/>
    <col min="15873" max="15873" width="0.33203125" customWidth="1"/>
    <col min="15874" max="15874" width="3.5546875" customWidth="1"/>
    <col min="15875" max="15875" width="40.5546875" customWidth="1"/>
    <col min="15876" max="15882" width="9.33203125" customWidth="1"/>
    <col min="15883" max="15883" width="40.109375" customWidth="1"/>
    <col min="16129" max="16129" width="0.33203125" customWidth="1"/>
    <col min="16130" max="16130" width="3.5546875" customWidth="1"/>
    <col min="16131" max="16131" width="40.5546875" customWidth="1"/>
    <col min="16132" max="16138" width="9.33203125" customWidth="1"/>
    <col min="16139" max="16139" width="40.109375" customWidth="1"/>
  </cols>
  <sheetData>
    <row r="1" spans="1:11" s="1" customFormat="1" ht="45" customHeight="1" x14ac:dyDescent="0.15">
      <c r="A1" s="1022" t="s">
        <v>843</v>
      </c>
      <c r="B1" s="1022"/>
      <c r="C1" s="1022"/>
      <c r="D1" s="1022"/>
      <c r="E1" s="1022"/>
      <c r="F1" s="1022"/>
      <c r="G1" s="1022"/>
      <c r="H1" s="1022"/>
      <c r="I1" s="1022"/>
      <c r="J1" s="1022"/>
      <c r="K1" s="1022"/>
    </row>
    <row r="2" spans="1:11" s="1" customFormat="1" ht="30" customHeight="1" x14ac:dyDescent="0.25">
      <c r="A2" s="41"/>
      <c r="B2" s="1021" t="s">
        <v>836</v>
      </c>
      <c r="C2" s="1021"/>
      <c r="D2" s="713" t="s">
        <v>821</v>
      </c>
      <c r="E2" s="713" t="s">
        <v>822</v>
      </c>
      <c r="F2" s="713" t="s">
        <v>823</v>
      </c>
      <c r="G2" s="713" t="s">
        <v>23</v>
      </c>
      <c r="H2" s="713" t="s">
        <v>824</v>
      </c>
      <c r="I2" s="713" t="s">
        <v>825</v>
      </c>
      <c r="J2" s="712" t="s">
        <v>837</v>
      </c>
    </row>
    <row r="3" spans="1:11" s="1" customFormat="1" ht="18" customHeight="1" x14ac:dyDescent="0.25">
      <c r="A3" s="41"/>
      <c r="B3" s="1021"/>
      <c r="C3" s="1021"/>
      <c r="D3" s="737">
        <v>101</v>
      </c>
      <c r="E3" s="737">
        <v>102</v>
      </c>
      <c r="F3" s="737">
        <v>103</v>
      </c>
      <c r="G3" s="737">
        <v>104</v>
      </c>
      <c r="H3" s="737">
        <v>109</v>
      </c>
      <c r="I3" s="737">
        <v>110</v>
      </c>
      <c r="J3" s="712" t="s">
        <v>838</v>
      </c>
    </row>
    <row r="4" spans="1:11" s="1" customFormat="1" ht="3" customHeight="1" x14ac:dyDescent="0.25">
      <c r="A4" s="702"/>
      <c r="B4" s="738"/>
      <c r="C4" s="738"/>
      <c r="D4" s="739"/>
      <c r="E4" s="739"/>
      <c r="F4" s="739"/>
      <c r="G4" s="739"/>
      <c r="H4" s="739"/>
      <c r="I4" s="739"/>
      <c r="J4" s="740"/>
    </row>
    <row r="5" spans="1:11" s="1" customFormat="1" ht="11.25" customHeight="1" x14ac:dyDescent="0.25">
      <c r="A5" s="702"/>
      <c r="B5" s="741" t="s">
        <v>560</v>
      </c>
      <c r="C5" s="742" t="s">
        <v>839</v>
      </c>
      <c r="D5" s="743"/>
      <c r="E5" s="743"/>
      <c r="F5" s="743"/>
      <c r="G5" s="743"/>
      <c r="H5" s="743"/>
      <c r="I5" s="743"/>
      <c r="J5" s="744"/>
    </row>
    <row r="6" spans="1:11" s="1" customFormat="1" ht="15" customHeight="1" x14ac:dyDescent="0.25">
      <c r="A6" s="745">
        <v>100</v>
      </c>
      <c r="B6" s="746" t="s">
        <v>560</v>
      </c>
      <c r="C6" s="747" t="s">
        <v>93</v>
      </c>
      <c r="D6" s="748" t="s">
        <v>21</v>
      </c>
      <c r="E6" s="748" t="s">
        <v>21</v>
      </c>
      <c r="F6" s="748">
        <v>65166.82</v>
      </c>
      <c r="G6" s="748">
        <v>123730.63</v>
      </c>
      <c r="H6" s="748" t="s">
        <v>21</v>
      </c>
      <c r="I6" s="748" t="s">
        <v>21</v>
      </c>
      <c r="J6" s="748">
        <v>188897.45</v>
      </c>
    </row>
    <row r="7" spans="1:11" s="1" customFormat="1" ht="15" customHeight="1" x14ac:dyDescent="0.25">
      <c r="A7" s="749"/>
      <c r="B7" s="746" t="s">
        <v>562</v>
      </c>
      <c r="C7" s="747" t="s">
        <v>105</v>
      </c>
      <c r="D7" s="748" t="s">
        <v>21</v>
      </c>
      <c r="E7" s="748" t="s">
        <v>21</v>
      </c>
      <c r="F7" s="748">
        <v>2858.53</v>
      </c>
      <c r="G7" s="748" t="s">
        <v>21</v>
      </c>
      <c r="H7" s="748" t="s">
        <v>21</v>
      </c>
      <c r="I7" s="748" t="s">
        <v>21</v>
      </c>
      <c r="J7" s="748">
        <v>2858.53</v>
      </c>
    </row>
    <row r="8" spans="1:11" s="1" customFormat="1" ht="15" customHeight="1" x14ac:dyDescent="0.25">
      <c r="A8" s="749"/>
      <c r="B8" s="746" t="s">
        <v>564</v>
      </c>
      <c r="C8" s="747" t="s">
        <v>109</v>
      </c>
      <c r="D8" s="748">
        <v>8254.84</v>
      </c>
      <c r="E8" s="748">
        <v>496</v>
      </c>
      <c r="F8" s="748">
        <v>270556.46999999997</v>
      </c>
      <c r="G8" s="748" t="s">
        <v>21</v>
      </c>
      <c r="H8" s="748" t="s">
        <v>21</v>
      </c>
      <c r="I8" s="748">
        <v>21160</v>
      </c>
      <c r="J8" s="748">
        <v>300467.31</v>
      </c>
    </row>
    <row r="9" spans="1:11" s="1" customFormat="1" ht="15" customHeight="1" x14ac:dyDescent="0.25">
      <c r="A9" s="749"/>
      <c r="B9" s="746" t="s">
        <v>568</v>
      </c>
      <c r="C9" s="747" t="s">
        <v>117</v>
      </c>
      <c r="D9" s="748" t="s">
        <v>21</v>
      </c>
      <c r="E9" s="748" t="s">
        <v>21</v>
      </c>
      <c r="F9" s="748" t="s">
        <v>21</v>
      </c>
      <c r="G9" s="748" t="s">
        <v>21</v>
      </c>
      <c r="H9" s="748" t="s">
        <v>21</v>
      </c>
      <c r="I9" s="748" t="s">
        <v>21</v>
      </c>
      <c r="J9" s="748" t="s">
        <v>21</v>
      </c>
    </row>
    <row r="10" spans="1:11" s="1" customFormat="1" ht="15" customHeight="1" x14ac:dyDescent="0.25">
      <c r="A10" s="749"/>
      <c r="B10" s="746" t="s">
        <v>569</v>
      </c>
      <c r="C10" s="747" t="s">
        <v>121</v>
      </c>
      <c r="D10" s="748" t="s">
        <v>21</v>
      </c>
      <c r="E10" s="748" t="s">
        <v>21</v>
      </c>
      <c r="F10" s="748">
        <v>103400.67</v>
      </c>
      <c r="G10" s="748" t="s">
        <v>21</v>
      </c>
      <c r="H10" s="748" t="s">
        <v>21</v>
      </c>
      <c r="I10" s="748" t="s">
        <v>21</v>
      </c>
      <c r="J10" s="748">
        <v>103400.67</v>
      </c>
    </row>
    <row r="11" spans="1:11" s="1" customFormat="1" ht="15" customHeight="1" x14ac:dyDescent="0.25">
      <c r="A11" s="749"/>
      <c r="B11" s="746" t="s">
        <v>572</v>
      </c>
      <c r="C11" s="747" t="s">
        <v>125</v>
      </c>
      <c r="D11" s="748" t="s">
        <v>21</v>
      </c>
      <c r="E11" s="748" t="s">
        <v>21</v>
      </c>
      <c r="F11" s="748">
        <v>472308.21</v>
      </c>
      <c r="G11" s="748" t="s">
        <v>21</v>
      </c>
      <c r="H11" s="748" t="s">
        <v>21</v>
      </c>
      <c r="I11" s="748" t="s">
        <v>21</v>
      </c>
      <c r="J11" s="748">
        <v>472308.21</v>
      </c>
    </row>
    <row r="12" spans="1:11" s="1" customFormat="1" ht="15" customHeight="1" x14ac:dyDescent="0.25">
      <c r="A12" s="749"/>
      <c r="B12" s="746" t="s">
        <v>576</v>
      </c>
      <c r="C12" s="747" t="s">
        <v>129</v>
      </c>
      <c r="D12" s="748" t="s">
        <v>21</v>
      </c>
      <c r="E12" s="748" t="s">
        <v>21</v>
      </c>
      <c r="F12" s="748">
        <v>7179.14</v>
      </c>
      <c r="G12" s="748" t="s">
        <v>21</v>
      </c>
      <c r="H12" s="748">
        <v>22565.15</v>
      </c>
      <c r="I12" s="748" t="s">
        <v>21</v>
      </c>
      <c r="J12" s="748">
        <v>29744.29</v>
      </c>
    </row>
    <row r="13" spans="1:11" s="1" customFormat="1" ht="15" customHeight="1" x14ac:dyDescent="0.25">
      <c r="A13" s="749"/>
      <c r="B13" s="746" t="s">
        <v>577</v>
      </c>
      <c r="C13" s="747" t="s">
        <v>133</v>
      </c>
      <c r="D13" s="748" t="s">
        <v>21</v>
      </c>
      <c r="E13" s="748" t="s">
        <v>21</v>
      </c>
      <c r="F13" s="748" t="s">
        <v>21</v>
      </c>
      <c r="G13" s="748">
        <v>1275</v>
      </c>
      <c r="H13" s="748" t="s">
        <v>21</v>
      </c>
      <c r="I13" s="748" t="s">
        <v>21</v>
      </c>
      <c r="J13" s="748">
        <v>1275</v>
      </c>
    </row>
    <row r="14" spans="1:11" s="1" customFormat="1" ht="11.25" customHeight="1" x14ac:dyDescent="0.15">
      <c r="A14" s="62">
        <v>100</v>
      </c>
      <c r="B14" s="750"/>
      <c r="C14" s="751" t="s">
        <v>840</v>
      </c>
      <c r="D14" s="752">
        <v>8254.84</v>
      </c>
      <c r="E14" s="752">
        <v>496</v>
      </c>
      <c r="F14" s="752">
        <v>921469.84</v>
      </c>
      <c r="G14" s="752">
        <v>125005.63</v>
      </c>
      <c r="H14" s="752">
        <v>22565.15</v>
      </c>
      <c r="I14" s="752">
        <v>21160</v>
      </c>
      <c r="J14" s="752">
        <v>1098951.4599999997</v>
      </c>
    </row>
    <row r="15" spans="1:11" s="1" customFormat="1" ht="3" customHeight="1" x14ac:dyDescent="0.25">
      <c r="A15" s="41"/>
    </row>
    <row r="16" spans="1:11" s="1" customFormat="1" ht="3" customHeight="1" x14ac:dyDescent="0.25">
      <c r="A16" s="702"/>
      <c r="B16" s="738"/>
      <c r="C16" s="738"/>
      <c r="D16" s="739"/>
      <c r="E16" s="739"/>
      <c r="F16" s="739"/>
      <c r="G16" s="739"/>
      <c r="H16" s="739"/>
      <c r="I16" s="739"/>
      <c r="J16" s="740"/>
    </row>
    <row r="17" spans="1:10" s="1" customFormat="1" ht="11.25" customHeight="1" x14ac:dyDescent="0.25">
      <c r="A17" s="702"/>
      <c r="B17" s="741" t="s">
        <v>566</v>
      </c>
      <c r="C17" s="742" t="s">
        <v>592</v>
      </c>
      <c r="D17" s="743"/>
      <c r="E17" s="743"/>
      <c r="F17" s="743"/>
      <c r="G17" s="743"/>
      <c r="H17" s="743"/>
      <c r="I17" s="743"/>
      <c r="J17" s="744"/>
    </row>
    <row r="18" spans="1:10" s="1" customFormat="1" ht="15" customHeight="1" x14ac:dyDescent="0.25">
      <c r="A18" s="745">
        <v>400</v>
      </c>
      <c r="B18" s="746" t="s">
        <v>570</v>
      </c>
      <c r="C18" s="747" t="s">
        <v>140</v>
      </c>
      <c r="D18" s="748" t="s">
        <v>21</v>
      </c>
      <c r="E18" s="748" t="s">
        <v>21</v>
      </c>
      <c r="F18" s="748" t="s">
        <v>21</v>
      </c>
      <c r="G18" s="748" t="s">
        <v>21</v>
      </c>
      <c r="H18" s="748" t="s">
        <v>21</v>
      </c>
      <c r="I18" s="748" t="s">
        <v>21</v>
      </c>
      <c r="J18" s="748" t="s">
        <v>21</v>
      </c>
    </row>
    <row r="19" spans="1:10" s="1" customFormat="1" ht="11.25" customHeight="1" x14ac:dyDescent="0.15">
      <c r="A19" s="62">
        <v>400</v>
      </c>
      <c r="B19" s="750"/>
      <c r="C19" s="751" t="s">
        <v>600</v>
      </c>
      <c r="D19" s="752" t="s">
        <v>21</v>
      </c>
      <c r="E19" s="752" t="s">
        <v>21</v>
      </c>
      <c r="F19" s="752" t="s">
        <v>21</v>
      </c>
      <c r="G19" s="752" t="s">
        <v>21</v>
      </c>
      <c r="H19" s="752" t="s">
        <v>21</v>
      </c>
      <c r="I19" s="752" t="s">
        <v>21</v>
      </c>
      <c r="J19" s="752" t="s">
        <v>21</v>
      </c>
    </row>
    <row r="20" spans="1:10" s="1" customFormat="1" ht="3" customHeight="1" x14ac:dyDescent="0.25">
      <c r="A20" s="41"/>
    </row>
    <row r="21" spans="1:10" s="1" customFormat="1" ht="3" customHeight="1" x14ac:dyDescent="0.25">
      <c r="A21" s="702"/>
      <c r="B21" s="738"/>
      <c r="C21" s="738"/>
      <c r="D21" s="739"/>
      <c r="E21" s="739"/>
      <c r="F21" s="739"/>
      <c r="G21" s="739"/>
      <c r="H21" s="739"/>
      <c r="I21" s="739"/>
      <c r="J21" s="740"/>
    </row>
    <row r="22" spans="1:10" s="1" customFormat="1" ht="11.25" customHeight="1" x14ac:dyDescent="0.25">
      <c r="A22" s="702"/>
      <c r="B22" s="741" t="s">
        <v>568</v>
      </c>
      <c r="C22" s="742" t="s">
        <v>601</v>
      </c>
      <c r="D22" s="743"/>
      <c r="E22" s="743"/>
      <c r="F22" s="743"/>
      <c r="G22" s="743"/>
      <c r="H22" s="743"/>
      <c r="I22" s="743"/>
      <c r="J22" s="744"/>
    </row>
    <row r="23" spans="1:10" s="1" customFormat="1" ht="15" customHeight="1" x14ac:dyDescent="0.25">
      <c r="A23" s="745">
        <v>500</v>
      </c>
      <c r="B23" s="746" t="s">
        <v>562</v>
      </c>
      <c r="C23" s="747" t="s">
        <v>148</v>
      </c>
      <c r="D23" s="748" t="s">
        <v>21</v>
      </c>
      <c r="E23" s="748" t="s">
        <v>21</v>
      </c>
      <c r="F23" s="748">
        <v>134581.32</v>
      </c>
      <c r="G23" s="748">
        <v>2980.71</v>
      </c>
      <c r="H23" s="748" t="s">
        <v>21</v>
      </c>
      <c r="I23" s="748" t="s">
        <v>21</v>
      </c>
      <c r="J23" s="748">
        <v>137562.03</v>
      </c>
    </row>
    <row r="24" spans="1:10" s="1" customFormat="1" ht="11.25" customHeight="1" x14ac:dyDescent="0.15">
      <c r="A24" s="62">
        <v>500</v>
      </c>
      <c r="B24" s="750"/>
      <c r="C24" s="751" t="s">
        <v>604</v>
      </c>
      <c r="D24" s="752" t="s">
        <v>21</v>
      </c>
      <c r="E24" s="752" t="s">
        <v>21</v>
      </c>
      <c r="F24" s="752">
        <v>134581.32</v>
      </c>
      <c r="G24" s="752">
        <v>2980.71</v>
      </c>
      <c r="H24" s="752" t="s">
        <v>21</v>
      </c>
      <c r="I24" s="752" t="s">
        <v>21</v>
      </c>
      <c r="J24" s="752">
        <v>137562.03</v>
      </c>
    </row>
    <row r="25" spans="1:10" s="1" customFormat="1" ht="3" customHeight="1" x14ac:dyDescent="0.25">
      <c r="A25" s="41"/>
    </row>
    <row r="26" spans="1:10" s="1" customFormat="1" ht="3" customHeight="1" x14ac:dyDescent="0.25">
      <c r="A26" s="702"/>
      <c r="B26" s="738"/>
      <c r="C26" s="738"/>
      <c r="D26" s="739"/>
      <c r="E26" s="739"/>
      <c r="F26" s="739"/>
      <c r="G26" s="739"/>
      <c r="H26" s="739"/>
      <c r="I26" s="739"/>
      <c r="J26" s="740"/>
    </row>
    <row r="27" spans="1:10" s="1" customFormat="1" ht="11.25" customHeight="1" x14ac:dyDescent="0.25">
      <c r="A27" s="702"/>
      <c r="B27" s="741" t="s">
        <v>569</v>
      </c>
      <c r="C27" s="742" t="s">
        <v>605</v>
      </c>
      <c r="D27" s="743"/>
      <c r="E27" s="743"/>
      <c r="F27" s="743"/>
      <c r="G27" s="743"/>
      <c r="H27" s="743"/>
      <c r="I27" s="743"/>
      <c r="J27" s="744"/>
    </row>
    <row r="28" spans="1:10" s="1" customFormat="1" ht="15" customHeight="1" x14ac:dyDescent="0.25">
      <c r="A28" s="745">
        <v>600</v>
      </c>
      <c r="B28" s="746" t="s">
        <v>562</v>
      </c>
      <c r="C28" s="747" t="s">
        <v>155</v>
      </c>
      <c r="D28" s="748" t="s">
        <v>21</v>
      </c>
      <c r="E28" s="748" t="s">
        <v>21</v>
      </c>
      <c r="F28" s="748" t="s">
        <v>21</v>
      </c>
      <c r="G28" s="748" t="s">
        <v>21</v>
      </c>
      <c r="H28" s="748" t="s">
        <v>21</v>
      </c>
      <c r="I28" s="748" t="s">
        <v>21</v>
      </c>
      <c r="J28" s="748" t="s">
        <v>21</v>
      </c>
    </row>
    <row r="29" spans="1:10" s="1" customFormat="1" ht="11.25" customHeight="1" x14ac:dyDescent="0.15">
      <c r="A29" s="62">
        <v>600</v>
      </c>
      <c r="B29" s="750"/>
      <c r="C29" s="751" t="s">
        <v>608</v>
      </c>
      <c r="D29" s="752" t="s">
        <v>21</v>
      </c>
      <c r="E29" s="752" t="s">
        <v>21</v>
      </c>
      <c r="F29" s="752" t="s">
        <v>21</v>
      </c>
      <c r="G29" s="752" t="s">
        <v>21</v>
      </c>
      <c r="H29" s="752" t="s">
        <v>21</v>
      </c>
      <c r="I29" s="752" t="s">
        <v>21</v>
      </c>
      <c r="J29" s="752" t="s">
        <v>21</v>
      </c>
    </row>
    <row r="30" spans="1:10" s="1" customFormat="1" ht="3" customHeight="1" x14ac:dyDescent="0.25">
      <c r="A30" s="41"/>
    </row>
    <row r="31" spans="1:10" s="1" customFormat="1" ht="3" customHeight="1" x14ac:dyDescent="0.25">
      <c r="A31" s="702"/>
      <c r="B31" s="738"/>
      <c r="C31" s="738"/>
      <c r="D31" s="739"/>
      <c r="E31" s="739"/>
      <c r="F31" s="739"/>
      <c r="G31" s="739"/>
      <c r="H31" s="739"/>
      <c r="I31" s="739"/>
      <c r="J31" s="740"/>
    </row>
    <row r="32" spans="1:10" s="1" customFormat="1" ht="11.25" customHeight="1" x14ac:dyDescent="0.25">
      <c r="A32" s="702"/>
      <c r="B32" s="741" t="s">
        <v>574</v>
      </c>
      <c r="C32" s="742" t="s">
        <v>618</v>
      </c>
      <c r="D32" s="743"/>
      <c r="E32" s="743"/>
      <c r="F32" s="743"/>
      <c r="G32" s="743"/>
      <c r="H32" s="743"/>
      <c r="I32" s="743"/>
      <c r="J32" s="744"/>
    </row>
    <row r="33" spans="1:10" s="1" customFormat="1" ht="15" customHeight="1" x14ac:dyDescent="0.25">
      <c r="A33" s="745">
        <v>900</v>
      </c>
      <c r="B33" s="746" t="s">
        <v>564</v>
      </c>
      <c r="C33" s="747" t="s">
        <v>165</v>
      </c>
      <c r="D33" s="748" t="s">
        <v>21</v>
      </c>
      <c r="E33" s="748" t="s">
        <v>21</v>
      </c>
      <c r="F33" s="748">
        <v>5012.9799999999996</v>
      </c>
      <c r="G33" s="748" t="s">
        <v>21</v>
      </c>
      <c r="H33" s="748" t="s">
        <v>21</v>
      </c>
      <c r="I33" s="748" t="s">
        <v>21</v>
      </c>
      <c r="J33" s="748">
        <v>5012.9799999999996</v>
      </c>
    </row>
    <row r="34" spans="1:10" s="1" customFormat="1" ht="11.25" customHeight="1" x14ac:dyDescent="0.15">
      <c r="A34" s="62">
        <v>900</v>
      </c>
      <c r="B34" s="750"/>
      <c r="C34" s="751" t="s">
        <v>627</v>
      </c>
      <c r="D34" s="752" t="s">
        <v>21</v>
      </c>
      <c r="E34" s="752" t="s">
        <v>21</v>
      </c>
      <c r="F34" s="752">
        <v>5012.9799999999996</v>
      </c>
      <c r="G34" s="752" t="s">
        <v>21</v>
      </c>
      <c r="H34" s="752" t="s">
        <v>21</v>
      </c>
      <c r="I34" s="752" t="s">
        <v>21</v>
      </c>
      <c r="J34" s="752">
        <v>5012.9799999999996</v>
      </c>
    </row>
    <row r="35" spans="1:10" s="1" customFormat="1" ht="3" customHeight="1" x14ac:dyDescent="0.25">
      <c r="A35" s="41"/>
    </row>
    <row r="36" spans="1:10" s="1" customFormat="1" ht="3" customHeight="1" x14ac:dyDescent="0.25">
      <c r="A36" s="702"/>
      <c r="B36" s="738"/>
      <c r="C36" s="738"/>
      <c r="D36" s="739"/>
      <c r="E36" s="739"/>
      <c r="F36" s="739"/>
      <c r="G36" s="739"/>
      <c r="H36" s="739"/>
      <c r="I36" s="739"/>
      <c r="J36" s="740"/>
    </row>
    <row r="37" spans="1:10" s="1" customFormat="1" ht="11.25" customHeight="1" x14ac:dyDescent="0.25">
      <c r="A37" s="702"/>
      <c r="B37" s="741" t="s">
        <v>577</v>
      </c>
      <c r="C37" s="742" t="s">
        <v>636</v>
      </c>
      <c r="D37" s="743"/>
      <c r="E37" s="743"/>
      <c r="F37" s="743"/>
      <c r="G37" s="743"/>
      <c r="H37" s="743"/>
      <c r="I37" s="743"/>
      <c r="J37" s="744"/>
    </row>
    <row r="38" spans="1:10" s="1" customFormat="1" ht="15" customHeight="1" x14ac:dyDescent="0.25">
      <c r="A38" s="745">
        <v>1100</v>
      </c>
      <c r="B38" s="746" t="s">
        <v>562</v>
      </c>
      <c r="C38" s="747" t="s">
        <v>170</v>
      </c>
      <c r="D38" s="748" t="s">
        <v>21</v>
      </c>
      <c r="E38" s="748" t="s">
        <v>21</v>
      </c>
      <c r="F38" s="748" t="s">
        <v>21</v>
      </c>
      <c r="G38" s="748" t="s">
        <v>21</v>
      </c>
      <c r="H38" s="748" t="s">
        <v>21</v>
      </c>
      <c r="I38" s="748" t="s">
        <v>21</v>
      </c>
      <c r="J38" s="748" t="s">
        <v>21</v>
      </c>
    </row>
    <row r="39" spans="1:10" s="1" customFormat="1" ht="11.25" customHeight="1" x14ac:dyDescent="0.15">
      <c r="A39" s="62">
        <v>1100</v>
      </c>
      <c r="B39" s="750"/>
      <c r="C39" s="751" t="s">
        <v>639</v>
      </c>
      <c r="D39" s="752" t="s">
        <v>21</v>
      </c>
      <c r="E39" s="752" t="s">
        <v>21</v>
      </c>
      <c r="F39" s="752" t="s">
        <v>21</v>
      </c>
      <c r="G39" s="752" t="s">
        <v>21</v>
      </c>
      <c r="H39" s="752" t="s">
        <v>21</v>
      </c>
      <c r="I39" s="752" t="s">
        <v>21</v>
      </c>
      <c r="J39" s="752" t="s">
        <v>21</v>
      </c>
    </row>
    <row r="40" spans="1:10" s="1" customFormat="1" ht="3" customHeight="1" x14ac:dyDescent="0.25">
      <c r="A40" s="41"/>
    </row>
    <row r="41" spans="1:10" s="1" customFormat="1" ht="3" customHeight="1" x14ac:dyDescent="0.25">
      <c r="A41" s="702"/>
      <c r="B41" s="738"/>
      <c r="C41" s="738"/>
      <c r="D41" s="739"/>
      <c r="E41" s="739"/>
      <c r="F41" s="739"/>
      <c r="G41" s="739"/>
      <c r="H41" s="739"/>
      <c r="I41" s="739"/>
      <c r="J41" s="740"/>
    </row>
    <row r="42" spans="1:10" s="1" customFormat="1" ht="11.25" customHeight="1" x14ac:dyDescent="0.25">
      <c r="A42" s="702"/>
      <c r="B42" s="741" t="s">
        <v>662</v>
      </c>
      <c r="C42" s="742" t="s">
        <v>663</v>
      </c>
      <c r="D42" s="743"/>
      <c r="E42" s="743"/>
      <c r="F42" s="743"/>
      <c r="G42" s="743"/>
      <c r="H42" s="743"/>
      <c r="I42" s="743"/>
      <c r="J42" s="744"/>
    </row>
    <row r="43" spans="1:10" s="1" customFormat="1" ht="15" customHeight="1" x14ac:dyDescent="0.25">
      <c r="A43" s="745">
        <v>1400</v>
      </c>
      <c r="B43" s="746" t="s">
        <v>564</v>
      </c>
      <c r="C43" s="747" t="s">
        <v>184</v>
      </c>
      <c r="D43" s="748" t="s">
        <v>21</v>
      </c>
      <c r="E43" s="748" t="s">
        <v>21</v>
      </c>
      <c r="F43" s="748" t="s">
        <v>21</v>
      </c>
      <c r="G43" s="748" t="s">
        <v>21</v>
      </c>
      <c r="H43" s="748" t="s">
        <v>21</v>
      </c>
      <c r="I43" s="748" t="s">
        <v>21</v>
      </c>
      <c r="J43" s="748" t="s">
        <v>21</v>
      </c>
    </row>
    <row r="44" spans="1:10" s="1" customFormat="1" ht="11.25" customHeight="1" x14ac:dyDescent="0.15">
      <c r="A44" s="62">
        <v>1400</v>
      </c>
      <c r="B44" s="750"/>
      <c r="C44" s="751" t="s">
        <v>667</v>
      </c>
      <c r="D44" s="752" t="s">
        <v>21</v>
      </c>
      <c r="E44" s="752" t="s">
        <v>21</v>
      </c>
      <c r="F44" s="752" t="s">
        <v>21</v>
      </c>
      <c r="G44" s="752" t="s">
        <v>21</v>
      </c>
      <c r="H44" s="752" t="s">
        <v>21</v>
      </c>
      <c r="I44" s="752" t="s">
        <v>21</v>
      </c>
      <c r="J44" s="752" t="s">
        <v>21</v>
      </c>
    </row>
    <row r="45" spans="1:10" s="1" customFormat="1" ht="3" customHeight="1" x14ac:dyDescent="0.25">
      <c r="A45" s="41"/>
    </row>
    <row r="46" spans="1:10" s="1" customFormat="1" ht="3" customHeight="1" x14ac:dyDescent="0.25">
      <c r="A46" s="702"/>
      <c r="B46" s="738"/>
      <c r="C46" s="738"/>
      <c r="D46" s="739"/>
      <c r="E46" s="739"/>
      <c r="F46" s="739"/>
      <c r="G46" s="739"/>
      <c r="H46" s="739"/>
      <c r="I46" s="739"/>
      <c r="J46" s="740"/>
    </row>
    <row r="47" spans="1:10" s="1" customFormat="1" ht="11.25" customHeight="1" x14ac:dyDescent="0.25">
      <c r="A47" s="702"/>
      <c r="B47" s="741" t="s">
        <v>668</v>
      </c>
      <c r="C47" s="742" t="s">
        <v>669</v>
      </c>
      <c r="D47" s="743"/>
      <c r="E47" s="743"/>
      <c r="F47" s="743"/>
      <c r="G47" s="743"/>
      <c r="H47" s="743"/>
      <c r="I47" s="743"/>
      <c r="J47" s="744"/>
    </row>
    <row r="48" spans="1:10" s="1" customFormat="1" ht="15" customHeight="1" x14ac:dyDescent="0.25">
      <c r="A48" s="745">
        <v>1500</v>
      </c>
      <c r="B48" s="746" t="s">
        <v>562</v>
      </c>
      <c r="C48" s="747" t="s">
        <v>189</v>
      </c>
      <c r="D48" s="748" t="s">
        <v>21</v>
      </c>
      <c r="E48" s="748" t="s">
        <v>21</v>
      </c>
      <c r="F48" s="748" t="s">
        <v>21</v>
      </c>
      <c r="G48" s="748" t="s">
        <v>21</v>
      </c>
      <c r="H48" s="748" t="s">
        <v>21</v>
      </c>
      <c r="I48" s="748" t="s">
        <v>21</v>
      </c>
      <c r="J48" s="748" t="s">
        <v>21</v>
      </c>
    </row>
    <row r="49" spans="1:10" s="1" customFormat="1" ht="11.25" customHeight="1" x14ac:dyDescent="0.15">
      <c r="A49" s="62">
        <v>1500</v>
      </c>
      <c r="B49" s="750"/>
      <c r="C49" s="751" t="s">
        <v>673</v>
      </c>
      <c r="D49" s="752" t="s">
        <v>21</v>
      </c>
      <c r="E49" s="752" t="s">
        <v>21</v>
      </c>
      <c r="F49" s="752" t="s">
        <v>21</v>
      </c>
      <c r="G49" s="752" t="s">
        <v>21</v>
      </c>
      <c r="H49" s="752" t="s">
        <v>21</v>
      </c>
      <c r="I49" s="752" t="s">
        <v>21</v>
      </c>
      <c r="J49" s="752" t="s">
        <v>21</v>
      </c>
    </row>
    <row r="50" spans="1:10" s="1" customFormat="1" ht="3" customHeight="1" x14ac:dyDescent="0.25">
      <c r="A50" s="41"/>
    </row>
    <row r="51" spans="1:10" s="1" customFormat="1" ht="3" customHeight="1" x14ac:dyDescent="0.25">
      <c r="A51" s="702"/>
      <c r="B51" s="738"/>
      <c r="C51" s="738"/>
      <c r="D51" s="739"/>
      <c r="E51" s="739"/>
      <c r="F51" s="739"/>
      <c r="G51" s="739"/>
      <c r="H51" s="739"/>
      <c r="I51" s="739"/>
      <c r="J51" s="740"/>
    </row>
    <row r="52" spans="1:10" s="1" customFormat="1" ht="11.25" customHeight="1" x14ac:dyDescent="0.25">
      <c r="A52" s="702"/>
      <c r="B52" s="741" t="s">
        <v>685</v>
      </c>
      <c r="C52" s="742" t="s">
        <v>686</v>
      </c>
      <c r="D52" s="743"/>
      <c r="E52" s="743"/>
      <c r="F52" s="743"/>
      <c r="G52" s="743"/>
      <c r="H52" s="743"/>
      <c r="I52" s="743"/>
      <c r="J52" s="744"/>
    </row>
    <row r="53" spans="1:10" s="1" customFormat="1" ht="15" customHeight="1" x14ac:dyDescent="0.25">
      <c r="A53" s="745">
        <v>1800</v>
      </c>
      <c r="B53" s="746" t="s">
        <v>562</v>
      </c>
      <c r="C53" s="747" t="s">
        <v>194</v>
      </c>
      <c r="D53" s="748" t="s">
        <v>21</v>
      </c>
      <c r="E53" s="748" t="s">
        <v>21</v>
      </c>
      <c r="F53" s="748" t="s">
        <v>21</v>
      </c>
      <c r="G53" s="748" t="s">
        <v>21</v>
      </c>
      <c r="H53" s="748" t="s">
        <v>21</v>
      </c>
      <c r="I53" s="748" t="s">
        <v>21</v>
      </c>
      <c r="J53" s="748" t="s">
        <v>21</v>
      </c>
    </row>
    <row r="54" spans="1:10" s="1" customFormat="1" ht="11.25" customHeight="1" x14ac:dyDescent="0.15">
      <c r="A54" s="62">
        <v>1800</v>
      </c>
      <c r="B54" s="750"/>
      <c r="C54" s="751" t="s">
        <v>689</v>
      </c>
      <c r="D54" s="752" t="s">
        <v>21</v>
      </c>
      <c r="E54" s="752" t="s">
        <v>21</v>
      </c>
      <c r="F54" s="752" t="s">
        <v>21</v>
      </c>
      <c r="G54" s="752" t="s">
        <v>21</v>
      </c>
      <c r="H54" s="752" t="s">
        <v>21</v>
      </c>
      <c r="I54" s="752" t="s">
        <v>21</v>
      </c>
      <c r="J54" s="752" t="s">
        <v>21</v>
      </c>
    </row>
    <row r="55" spans="1:10" s="1" customFormat="1" ht="3" customHeight="1" x14ac:dyDescent="0.25">
      <c r="A55" s="41"/>
    </row>
    <row r="56" spans="1:10" s="1" customFormat="1" ht="3" customHeight="1" x14ac:dyDescent="0.15">
      <c r="A56" s="33"/>
      <c r="B56" s="753"/>
      <c r="C56" s="753"/>
      <c r="D56" s="717"/>
      <c r="E56" s="717"/>
      <c r="F56" s="717"/>
      <c r="G56" s="717"/>
      <c r="H56" s="717"/>
      <c r="I56" s="717"/>
      <c r="J56" s="717"/>
    </row>
    <row r="57" spans="1:10" s="1" customFormat="1" ht="18" customHeight="1" x14ac:dyDescent="0.15">
      <c r="A57" s="33"/>
      <c r="B57" s="1023" t="s">
        <v>841</v>
      </c>
      <c r="C57" s="1023"/>
      <c r="D57" s="754">
        <v>8254.84</v>
      </c>
      <c r="E57" s="754">
        <v>496</v>
      </c>
      <c r="F57" s="754">
        <v>1061064.1399999999</v>
      </c>
      <c r="G57" s="754">
        <v>127986.34000000001</v>
      </c>
      <c r="H57" s="754">
        <v>22565.15</v>
      </c>
      <c r="I57" s="754">
        <v>21160</v>
      </c>
      <c r="J57" s="754">
        <v>1241526.4699999997</v>
      </c>
    </row>
  </sheetData>
  <mergeCells count="3">
    <mergeCell ref="A1:K1"/>
    <mergeCell ref="B2:C3"/>
    <mergeCell ref="B57:C5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H1"/>
    </sheetView>
  </sheetViews>
  <sheetFormatPr defaultRowHeight="13.2" x14ac:dyDescent="0.25"/>
  <cols>
    <col min="1" max="1" width="0.33203125" customWidth="1"/>
    <col min="2" max="2" width="3.5546875" customWidth="1"/>
    <col min="3" max="3" width="40.5546875" customWidth="1"/>
    <col min="4" max="6" width="9.33203125" customWidth="1"/>
    <col min="7" max="7" width="0.33203125" customWidth="1"/>
    <col min="8" max="8" width="79.5546875" customWidth="1"/>
    <col min="257" max="257" width="0.33203125" customWidth="1"/>
    <col min="258" max="258" width="3.5546875" customWidth="1"/>
    <col min="259" max="259" width="40.5546875" customWidth="1"/>
    <col min="260" max="262" width="9.33203125" customWidth="1"/>
    <col min="263" max="263" width="0.33203125" customWidth="1"/>
    <col min="264" max="264" width="79.5546875" customWidth="1"/>
    <col min="513" max="513" width="0.33203125" customWidth="1"/>
    <col min="514" max="514" width="3.5546875" customWidth="1"/>
    <col min="515" max="515" width="40.5546875" customWidth="1"/>
    <col min="516" max="518" width="9.33203125" customWidth="1"/>
    <col min="519" max="519" width="0.33203125" customWidth="1"/>
    <col min="520" max="520" width="79.5546875" customWidth="1"/>
    <col min="769" max="769" width="0.33203125" customWidth="1"/>
    <col min="770" max="770" width="3.5546875" customWidth="1"/>
    <col min="771" max="771" width="40.5546875" customWidth="1"/>
    <col min="772" max="774" width="9.33203125" customWidth="1"/>
    <col min="775" max="775" width="0.33203125" customWidth="1"/>
    <col min="776" max="776" width="79.5546875" customWidth="1"/>
    <col min="1025" max="1025" width="0.33203125" customWidth="1"/>
    <col min="1026" max="1026" width="3.5546875" customWidth="1"/>
    <col min="1027" max="1027" width="40.5546875" customWidth="1"/>
    <col min="1028" max="1030" width="9.33203125" customWidth="1"/>
    <col min="1031" max="1031" width="0.33203125" customWidth="1"/>
    <col min="1032" max="1032" width="79.5546875" customWidth="1"/>
    <col min="1281" max="1281" width="0.33203125" customWidth="1"/>
    <col min="1282" max="1282" width="3.5546875" customWidth="1"/>
    <col min="1283" max="1283" width="40.5546875" customWidth="1"/>
    <col min="1284" max="1286" width="9.33203125" customWidth="1"/>
    <col min="1287" max="1287" width="0.33203125" customWidth="1"/>
    <col min="1288" max="1288" width="79.5546875" customWidth="1"/>
    <col min="1537" max="1537" width="0.33203125" customWidth="1"/>
    <col min="1538" max="1538" width="3.5546875" customWidth="1"/>
    <col min="1539" max="1539" width="40.5546875" customWidth="1"/>
    <col min="1540" max="1542" width="9.33203125" customWidth="1"/>
    <col min="1543" max="1543" width="0.33203125" customWidth="1"/>
    <col min="1544" max="1544" width="79.5546875" customWidth="1"/>
    <col min="1793" max="1793" width="0.33203125" customWidth="1"/>
    <col min="1794" max="1794" width="3.5546875" customWidth="1"/>
    <col min="1795" max="1795" width="40.5546875" customWidth="1"/>
    <col min="1796" max="1798" width="9.33203125" customWidth="1"/>
    <col min="1799" max="1799" width="0.33203125" customWidth="1"/>
    <col min="1800" max="1800" width="79.5546875" customWidth="1"/>
    <col min="2049" max="2049" width="0.33203125" customWidth="1"/>
    <col min="2050" max="2050" width="3.5546875" customWidth="1"/>
    <col min="2051" max="2051" width="40.5546875" customWidth="1"/>
    <col min="2052" max="2054" width="9.33203125" customWidth="1"/>
    <col min="2055" max="2055" width="0.33203125" customWidth="1"/>
    <col min="2056" max="2056" width="79.5546875" customWidth="1"/>
    <col min="2305" max="2305" width="0.33203125" customWidth="1"/>
    <col min="2306" max="2306" width="3.5546875" customWidth="1"/>
    <col min="2307" max="2307" width="40.5546875" customWidth="1"/>
    <col min="2308" max="2310" width="9.33203125" customWidth="1"/>
    <col min="2311" max="2311" width="0.33203125" customWidth="1"/>
    <col min="2312" max="2312" width="79.5546875" customWidth="1"/>
    <col min="2561" max="2561" width="0.33203125" customWidth="1"/>
    <col min="2562" max="2562" width="3.5546875" customWidth="1"/>
    <col min="2563" max="2563" width="40.5546875" customWidth="1"/>
    <col min="2564" max="2566" width="9.33203125" customWidth="1"/>
    <col min="2567" max="2567" width="0.33203125" customWidth="1"/>
    <col min="2568" max="2568" width="79.5546875" customWidth="1"/>
    <col min="2817" max="2817" width="0.33203125" customWidth="1"/>
    <col min="2818" max="2818" width="3.5546875" customWidth="1"/>
    <col min="2819" max="2819" width="40.5546875" customWidth="1"/>
    <col min="2820" max="2822" width="9.33203125" customWidth="1"/>
    <col min="2823" max="2823" width="0.33203125" customWidth="1"/>
    <col min="2824" max="2824" width="79.5546875" customWidth="1"/>
    <col min="3073" max="3073" width="0.33203125" customWidth="1"/>
    <col min="3074" max="3074" width="3.5546875" customWidth="1"/>
    <col min="3075" max="3075" width="40.5546875" customWidth="1"/>
    <col min="3076" max="3078" width="9.33203125" customWidth="1"/>
    <col min="3079" max="3079" width="0.33203125" customWidth="1"/>
    <col min="3080" max="3080" width="79.5546875" customWidth="1"/>
    <col min="3329" max="3329" width="0.33203125" customWidth="1"/>
    <col min="3330" max="3330" width="3.5546875" customWidth="1"/>
    <col min="3331" max="3331" width="40.5546875" customWidth="1"/>
    <col min="3332" max="3334" width="9.33203125" customWidth="1"/>
    <col min="3335" max="3335" width="0.33203125" customWidth="1"/>
    <col min="3336" max="3336" width="79.5546875" customWidth="1"/>
    <col min="3585" max="3585" width="0.33203125" customWidth="1"/>
    <col min="3586" max="3586" width="3.5546875" customWidth="1"/>
    <col min="3587" max="3587" width="40.5546875" customWidth="1"/>
    <col min="3588" max="3590" width="9.33203125" customWidth="1"/>
    <col min="3591" max="3591" width="0.33203125" customWidth="1"/>
    <col min="3592" max="3592" width="79.5546875" customWidth="1"/>
    <col min="3841" max="3841" width="0.33203125" customWidth="1"/>
    <col min="3842" max="3842" width="3.5546875" customWidth="1"/>
    <col min="3843" max="3843" width="40.5546875" customWidth="1"/>
    <col min="3844" max="3846" width="9.33203125" customWidth="1"/>
    <col min="3847" max="3847" width="0.33203125" customWidth="1"/>
    <col min="3848" max="3848" width="79.5546875" customWidth="1"/>
    <col min="4097" max="4097" width="0.33203125" customWidth="1"/>
    <col min="4098" max="4098" width="3.5546875" customWidth="1"/>
    <col min="4099" max="4099" width="40.5546875" customWidth="1"/>
    <col min="4100" max="4102" width="9.33203125" customWidth="1"/>
    <col min="4103" max="4103" width="0.33203125" customWidth="1"/>
    <col min="4104" max="4104" width="79.5546875" customWidth="1"/>
    <col min="4353" max="4353" width="0.33203125" customWidth="1"/>
    <col min="4354" max="4354" width="3.5546875" customWidth="1"/>
    <col min="4355" max="4355" width="40.5546875" customWidth="1"/>
    <col min="4356" max="4358" width="9.33203125" customWidth="1"/>
    <col min="4359" max="4359" width="0.33203125" customWidth="1"/>
    <col min="4360" max="4360" width="79.5546875" customWidth="1"/>
    <col min="4609" max="4609" width="0.33203125" customWidth="1"/>
    <col min="4610" max="4610" width="3.5546875" customWidth="1"/>
    <col min="4611" max="4611" width="40.5546875" customWidth="1"/>
    <col min="4612" max="4614" width="9.33203125" customWidth="1"/>
    <col min="4615" max="4615" width="0.33203125" customWidth="1"/>
    <col min="4616" max="4616" width="79.5546875" customWidth="1"/>
    <col min="4865" max="4865" width="0.33203125" customWidth="1"/>
    <col min="4866" max="4866" width="3.5546875" customWidth="1"/>
    <col min="4867" max="4867" width="40.5546875" customWidth="1"/>
    <col min="4868" max="4870" width="9.33203125" customWidth="1"/>
    <col min="4871" max="4871" width="0.33203125" customWidth="1"/>
    <col min="4872" max="4872" width="79.5546875" customWidth="1"/>
    <col min="5121" max="5121" width="0.33203125" customWidth="1"/>
    <col min="5122" max="5122" width="3.5546875" customWidth="1"/>
    <col min="5123" max="5123" width="40.5546875" customWidth="1"/>
    <col min="5124" max="5126" width="9.33203125" customWidth="1"/>
    <col min="5127" max="5127" width="0.33203125" customWidth="1"/>
    <col min="5128" max="5128" width="79.5546875" customWidth="1"/>
    <col min="5377" max="5377" width="0.33203125" customWidth="1"/>
    <col min="5378" max="5378" width="3.5546875" customWidth="1"/>
    <col min="5379" max="5379" width="40.5546875" customWidth="1"/>
    <col min="5380" max="5382" width="9.33203125" customWidth="1"/>
    <col min="5383" max="5383" width="0.33203125" customWidth="1"/>
    <col min="5384" max="5384" width="79.5546875" customWidth="1"/>
    <col min="5633" max="5633" width="0.33203125" customWidth="1"/>
    <col min="5634" max="5634" width="3.5546875" customWidth="1"/>
    <col min="5635" max="5635" width="40.5546875" customWidth="1"/>
    <col min="5636" max="5638" width="9.33203125" customWidth="1"/>
    <col min="5639" max="5639" width="0.33203125" customWidth="1"/>
    <col min="5640" max="5640" width="79.5546875" customWidth="1"/>
    <col min="5889" max="5889" width="0.33203125" customWidth="1"/>
    <col min="5890" max="5890" width="3.5546875" customWidth="1"/>
    <col min="5891" max="5891" width="40.5546875" customWidth="1"/>
    <col min="5892" max="5894" width="9.33203125" customWidth="1"/>
    <col min="5895" max="5895" width="0.33203125" customWidth="1"/>
    <col min="5896" max="5896" width="79.5546875" customWidth="1"/>
    <col min="6145" max="6145" width="0.33203125" customWidth="1"/>
    <col min="6146" max="6146" width="3.5546875" customWidth="1"/>
    <col min="6147" max="6147" width="40.5546875" customWidth="1"/>
    <col min="6148" max="6150" width="9.33203125" customWidth="1"/>
    <col min="6151" max="6151" width="0.33203125" customWidth="1"/>
    <col min="6152" max="6152" width="79.5546875" customWidth="1"/>
    <col min="6401" max="6401" width="0.33203125" customWidth="1"/>
    <col min="6402" max="6402" width="3.5546875" customWidth="1"/>
    <col min="6403" max="6403" width="40.5546875" customWidth="1"/>
    <col min="6404" max="6406" width="9.33203125" customWidth="1"/>
    <col min="6407" max="6407" width="0.33203125" customWidth="1"/>
    <col min="6408" max="6408" width="79.5546875" customWidth="1"/>
    <col min="6657" max="6657" width="0.33203125" customWidth="1"/>
    <col min="6658" max="6658" width="3.5546875" customWidth="1"/>
    <col min="6659" max="6659" width="40.5546875" customWidth="1"/>
    <col min="6660" max="6662" width="9.33203125" customWidth="1"/>
    <col min="6663" max="6663" width="0.33203125" customWidth="1"/>
    <col min="6664" max="6664" width="79.5546875" customWidth="1"/>
    <col min="6913" max="6913" width="0.33203125" customWidth="1"/>
    <col min="6914" max="6914" width="3.5546875" customWidth="1"/>
    <col min="6915" max="6915" width="40.5546875" customWidth="1"/>
    <col min="6916" max="6918" width="9.33203125" customWidth="1"/>
    <col min="6919" max="6919" width="0.33203125" customWidth="1"/>
    <col min="6920" max="6920" width="79.5546875" customWidth="1"/>
    <col min="7169" max="7169" width="0.33203125" customWidth="1"/>
    <col min="7170" max="7170" width="3.5546875" customWidth="1"/>
    <col min="7171" max="7171" width="40.5546875" customWidth="1"/>
    <col min="7172" max="7174" width="9.33203125" customWidth="1"/>
    <col min="7175" max="7175" width="0.33203125" customWidth="1"/>
    <col min="7176" max="7176" width="79.5546875" customWidth="1"/>
    <col min="7425" max="7425" width="0.33203125" customWidth="1"/>
    <col min="7426" max="7426" width="3.5546875" customWidth="1"/>
    <col min="7427" max="7427" width="40.5546875" customWidth="1"/>
    <col min="7428" max="7430" width="9.33203125" customWidth="1"/>
    <col min="7431" max="7431" width="0.33203125" customWidth="1"/>
    <col min="7432" max="7432" width="79.5546875" customWidth="1"/>
    <col min="7681" max="7681" width="0.33203125" customWidth="1"/>
    <col min="7682" max="7682" width="3.5546875" customWidth="1"/>
    <col min="7683" max="7683" width="40.5546875" customWidth="1"/>
    <col min="7684" max="7686" width="9.33203125" customWidth="1"/>
    <col min="7687" max="7687" width="0.33203125" customWidth="1"/>
    <col min="7688" max="7688" width="79.5546875" customWidth="1"/>
    <col min="7937" max="7937" width="0.33203125" customWidth="1"/>
    <col min="7938" max="7938" width="3.5546875" customWidth="1"/>
    <col min="7939" max="7939" width="40.5546875" customWidth="1"/>
    <col min="7940" max="7942" width="9.33203125" customWidth="1"/>
    <col min="7943" max="7943" width="0.33203125" customWidth="1"/>
    <col min="7944" max="7944" width="79.5546875" customWidth="1"/>
    <col min="8193" max="8193" width="0.33203125" customWidth="1"/>
    <col min="8194" max="8194" width="3.5546875" customWidth="1"/>
    <col min="8195" max="8195" width="40.5546875" customWidth="1"/>
    <col min="8196" max="8198" width="9.33203125" customWidth="1"/>
    <col min="8199" max="8199" width="0.33203125" customWidth="1"/>
    <col min="8200" max="8200" width="79.5546875" customWidth="1"/>
    <col min="8449" max="8449" width="0.33203125" customWidth="1"/>
    <col min="8450" max="8450" width="3.5546875" customWidth="1"/>
    <col min="8451" max="8451" width="40.5546875" customWidth="1"/>
    <col min="8452" max="8454" width="9.33203125" customWidth="1"/>
    <col min="8455" max="8455" width="0.33203125" customWidth="1"/>
    <col min="8456" max="8456" width="79.5546875" customWidth="1"/>
    <col min="8705" max="8705" width="0.33203125" customWidth="1"/>
    <col min="8706" max="8706" width="3.5546875" customWidth="1"/>
    <col min="8707" max="8707" width="40.5546875" customWidth="1"/>
    <col min="8708" max="8710" width="9.33203125" customWidth="1"/>
    <col min="8711" max="8711" width="0.33203125" customWidth="1"/>
    <col min="8712" max="8712" width="79.5546875" customWidth="1"/>
    <col min="8961" max="8961" width="0.33203125" customWidth="1"/>
    <col min="8962" max="8962" width="3.5546875" customWidth="1"/>
    <col min="8963" max="8963" width="40.5546875" customWidth="1"/>
    <col min="8964" max="8966" width="9.33203125" customWidth="1"/>
    <col min="8967" max="8967" width="0.33203125" customWidth="1"/>
    <col min="8968" max="8968" width="79.5546875" customWidth="1"/>
    <col min="9217" max="9217" width="0.33203125" customWidth="1"/>
    <col min="9218" max="9218" width="3.5546875" customWidth="1"/>
    <col min="9219" max="9219" width="40.5546875" customWidth="1"/>
    <col min="9220" max="9222" width="9.33203125" customWidth="1"/>
    <col min="9223" max="9223" width="0.33203125" customWidth="1"/>
    <col min="9224" max="9224" width="79.5546875" customWidth="1"/>
    <col min="9473" max="9473" width="0.33203125" customWidth="1"/>
    <col min="9474" max="9474" width="3.5546875" customWidth="1"/>
    <col min="9475" max="9475" width="40.5546875" customWidth="1"/>
    <col min="9476" max="9478" width="9.33203125" customWidth="1"/>
    <col min="9479" max="9479" width="0.33203125" customWidth="1"/>
    <col min="9480" max="9480" width="79.5546875" customWidth="1"/>
    <col min="9729" max="9729" width="0.33203125" customWidth="1"/>
    <col min="9730" max="9730" width="3.5546875" customWidth="1"/>
    <col min="9731" max="9731" width="40.5546875" customWidth="1"/>
    <col min="9732" max="9734" width="9.33203125" customWidth="1"/>
    <col min="9735" max="9735" width="0.33203125" customWidth="1"/>
    <col min="9736" max="9736" width="79.5546875" customWidth="1"/>
    <col min="9985" max="9985" width="0.33203125" customWidth="1"/>
    <col min="9986" max="9986" width="3.5546875" customWidth="1"/>
    <col min="9987" max="9987" width="40.5546875" customWidth="1"/>
    <col min="9988" max="9990" width="9.33203125" customWidth="1"/>
    <col min="9991" max="9991" width="0.33203125" customWidth="1"/>
    <col min="9992" max="9992" width="79.5546875" customWidth="1"/>
    <col min="10241" max="10241" width="0.33203125" customWidth="1"/>
    <col min="10242" max="10242" width="3.5546875" customWidth="1"/>
    <col min="10243" max="10243" width="40.5546875" customWidth="1"/>
    <col min="10244" max="10246" width="9.33203125" customWidth="1"/>
    <col min="10247" max="10247" width="0.33203125" customWidth="1"/>
    <col min="10248" max="10248" width="79.5546875" customWidth="1"/>
    <col min="10497" max="10497" width="0.33203125" customWidth="1"/>
    <col min="10498" max="10498" width="3.5546875" customWidth="1"/>
    <col min="10499" max="10499" width="40.5546875" customWidth="1"/>
    <col min="10500" max="10502" width="9.33203125" customWidth="1"/>
    <col min="10503" max="10503" width="0.33203125" customWidth="1"/>
    <col min="10504" max="10504" width="79.5546875" customWidth="1"/>
    <col min="10753" max="10753" width="0.33203125" customWidth="1"/>
    <col min="10754" max="10754" width="3.5546875" customWidth="1"/>
    <col min="10755" max="10755" width="40.5546875" customWidth="1"/>
    <col min="10756" max="10758" width="9.33203125" customWidth="1"/>
    <col min="10759" max="10759" width="0.33203125" customWidth="1"/>
    <col min="10760" max="10760" width="79.5546875" customWidth="1"/>
    <col min="11009" max="11009" width="0.33203125" customWidth="1"/>
    <col min="11010" max="11010" width="3.5546875" customWidth="1"/>
    <col min="11011" max="11011" width="40.5546875" customWidth="1"/>
    <col min="11012" max="11014" width="9.33203125" customWidth="1"/>
    <col min="11015" max="11015" width="0.33203125" customWidth="1"/>
    <col min="11016" max="11016" width="79.5546875" customWidth="1"/>
    <col min="11265" max="11265" width="0.33203125" customWidth="1"/>
    <col min="11266" max="11266" width="3.5546875" customWidth="1"/>
    <col min="11267" max="11267" width="40.5546875" customWidth="1"/>
    <col min="11268" max="11270" width="9.33203125" customWidth="1"/>
    <col min="11271" max="11271" width="0.33203125" customWidth="1"/>
    <col min="11272" max="11272" width="79.5546875" customWidth="1"/>
    <col min="11521" max="11521" width="0.33203125" customWidth="1"/>
    <col min="11522" max="11522" width="3.5546875" customWidth="1"/>
    <col min="11523" max="11523" width="40.5546875" customWidth="1"/>
    <col min="11524" max="11526" width="9.33203125" customWidth="1"/>
    <col min="11527" max="11527" width="0.33203125" customWidth="1"/>
    <col min="11528" max="11528" width="79.5546875" customWidth="1"/>
    <col min="11777" max="11777" width="0.33203125" customWidth="1"/>
    <col min="11778" max="11778" width="3.5546875" customWidth="1"/>
    <col min="11779" max="11779" width="40.5546875" customWidth="1"/>
    <col min="11780" max="11782" width="9.33203125" customWidth="1"/>
    <col min="11783" max="11783" width="0.33203125" customWidth="1"/>
    <col min="11784" max="11784" width="79.5546875" customWidth="1"/>
    <col min="12033" max="12033" width="0.33203125" customWidth="1"/>
    <col min="12034" max="12034" width="3.5546875" customWidth="1"/>
    <col min="12035" max="12035" width="40.5546875" customWidth="1"/>
    <col min="12036" max="12038" width="9.33203125" customWidth="1"/>
    <col min="12039" max="12039" width="0.33203125" customWidth="1"/>
    <col min="12040" max="12040" width="79.5546875" customWidth="1"/>
    <col min="12289" max="12289" width="0.33203125" customWidth="1"/>
    <col min="12290" max="12290" width="3.5546875" customWidth="1"/>
    <col min="12291" max="12291" width="40.5546875" customWidth="1"/>
    <col min="12292" max="12294" width="9.33203125" customWidth="1"/>
    <col min="12295" max="12295" width="0.33203125" customWidth="1"/>
    <col min="12296" max="12296" width="79.5546875" customWidth="1"/>
    <col min="12545" max="12545" width="0.33203125" customWidth="1"/>
    <col min="12546" max="12546" width="3.5546875" customWidth="1"/>
    <col min="12547" max="12547" width="40.5546875" customWidth="1"/>
    <col min="12548" max="12550" width="9.33203125" customWidth="1"/>
    <col min="12551" max="12551" width="0.33203125" customWidth="1"/>
    <col min="12552" max="12552" width="79.5546875" customWidth="1"/>
    <col min="12801" max="12801" width="0.33203125" customWidth="1"/>
    <col min="12802" max="12802" width="3.5546875" customWidth="1"/>
    <col min="12803" max="12803" width="40.5546875" customWidth="1"/>
    <col min="12804" max="12806" width="9.33203125" customWidth="1"/>
    <col min="12807" max="12807" width="0.33203125" customWidth="1"/>
    <col min="12808" max="12808" width="79.5546875" customWidth="1"/>
    <col min="13057" max="13057" width="0.33203125" customWidth="1"/>
    <col min="13058" max="13058" width="3.5546875" customWidth="1"/>
    <col min="13059" max="13059" width="40.5546875" customWidth="1"/>
    <col min="13060" max="13062" width="9.33203125" customWidth="1"/>
    <col min="13063" max="13063" width="0.33203125" customWidth="1"/>
    <col min="13064" max="13064" width="79.5546875" customWidth="1"/>
    <col min="13313" max="13313" width="0.33203125" customWidth="1"/>
    <col min="13314" max="13314" width="3.5546875" customWidth="1"/>
    <col min="13315" max="13315" width="40.5546875" customWidth="1"/>
    <col min="13316" max="13318" width="9.33203125" customWidth="1"/>
    <col min="13319" max="13319" width="0.33203125" customWidth="1"/>
    <col min="13320" max="13320" width="79.5546875" customWidth="1"/>
    <col min="13569" max="13569" width="0.33203125" customWidth="1"/>
    <col min="13570" max="13570" width="3.5546875" customWidth="1"/>
    <col min="13571" max="13571" width="40.5546875" customWidth="1"/>
    <col min="13572" max="13574" width="9.33203125" customWidth="1"/>
    <col min="13575" max="13575" width="0.33203125" customWidth="1"/>
    <col min="13576" max="13576" width="79.5546875" customWidth="1"/>
    <col min="13825" max="13825" width="0.33203125" customWidth="1"/>
    <col min="13826" max="13826" width="3.5546875" customWidth="1"/>
    <col min="13827" max="13827" width="40.5546875" customWidth="1"/>
    <col min="13828" max="13830" width="9.33203125" customWidth="1"/>
    <col min="13831" max="13831" width="0.33203125" customWidth="1"/>
    <col min="13832" max="13832" width="79.5546875" customWidth="1"/>
    <col min="14081" max="14081" width="0.33203125" customWidth="1"/>
    <col min="14082" max="14082" width="3.5546875" customWidth="1"/>
    <col min="14083" max="14083" width="40.5546875" customWidth="1"/>
    <col min="14084" max="14086" width="9.33203125" customWidth="1"/>
    <col min="14087" max="14087" width="0.33203125" customWidth="1"/>
    <col min="14088" max="14088" width="79.5546875" customWidth="1"/>
    <col min="14337" max="14337" width="0.33203125" customWidth="1"/>
    <col min="14338" max="14338" width="3.5546875" customWidth="1"/>
    <col min="14339" max="14339" width="40.5546875" customWidth="1"/>
    <col min="14340" max="14342" width="9.33203125" customWidth="1"/>
    <col min="14343" max="14343" width="0.33203125" customWidth="1"/>
    <col min="14344" max="14344" width="79.5546875" customWidth="1"/>
    <col min="14593" max="14593" width="0.33203125" customWidth="1"/>
    <col min="14594" max="14594" width="3.5546875" customWidth="1"/>
    <col min="14595" max="14595" width="40.5546875" customWidth="1"/>
    <col min="14596" max="14598" width="9.33203125" customWidth="1"/>
    <col min="14599" max="14599" width="0.33203125" customWidth="1"/>
    <col min="14600" max="14600" width="79.5546875" customWidth="1"/>
    <col min="14849" max="14849" width="0.33203125" customWidth="1"/>
    <col min="14850" max="14850" width="3.5546875" customWidth="1"/>
    <col min="14851" max="14851" width="40.5546875" customWidth="1"/>
    <col min="14852" max="14854" width="9.33203125" customWidth="1"/>
    <col min="14855" max="14855" width="0.33203125" customWidth="1"/>
    <col min="14856" max="14856" width="79.5546875" customWidth="1"/>
    <col min="15105" max="15105" width="0.33203125" customWidth="1"/>
    <col min="15106" max="15106" width="3.5546875" customWidth="1"/>
    <col min="15107" max="15107" width="40.5546875" customWidth="1"/>
    <col min="15108" max="15110" width="9.33203125" customWidth="1"/>
    <col min="15111" max="15111" width="0.33203125" customWidth="1"/>
    <col min="15112" max="15112" width="79.5546875" customWidth="1"/>
    <col min="15361" max="15361" width="0.33203125" customWidth="1"/>
    <col min="15362" max="15362" width="3.5546875" customWidth="1"/>
    <col min="15363" max="15363" width="40.5546875" customWidth="1"/>
    <col min="15364" max="15366" width="9.33203125" customWidth="1"/>
    <col min="15367" max="15367" width="0.33203125" customWidth="1"/>
    <col min="15368" max="15368" width="79.5546875" customWidth="1"/>
    <col min="15617" max="15617" width="0.33203125" customWidth="1"/>
    <col min="15618" max="15618" width="3.5546875" customWidth="1"/>
    <col min="15619" max="15619" width="40.5546875" customWidth="1"/>
    <col min="15620" max="15622" width="9.33203125" customWidth="1"/>
    <col min="15623" max="15623" width="0.33203125" customWidth="1"/>
    <col min="15624" max="15624" width="79.5546875" customWidth="1"/>
    <col min="15873" max="15873" width="0.33203125" customWidth="1"/>
    <col min="15874" max="15874" width="3.5546875" customWidth="1"/>
    <col min="15875" max="15875" width="40.5546875" customWidth="1"/>
    <col min="15876" max="15878" width="9.33203125" customWidth="1"/>
    <col min="15879" max="15879" width="0.33203125" customWidth="1"/>
    <col min="15880" max="15880" width="79.5546875" customWidth="1"/>
    <col min="16129" max="16129" width="0.33203125" customWidth="1"/>
    <col min="16130" max="16130" width="3.5546875" customWidth="1"/>
    <col min="16131" max="16131" width="40.5546875" customWidth="1"/>
    <col min="16132" max="16134" width="9.33203125" customWidth="1"/>
    <col min="16135" max="16135" width="0.33203125" customWidth="1"/>
    <col min="16136" max="16136" width="79.5546875" customWidth="1"/>
  </cols>
  <sheetData>
    <row r="1" spans="1:8" s="1" customFormat="1" ht="49.5" customHeight="1" x14ac:dyDescent="0.15">
      <c r="A1" s="1022" t="s">
        <v>844</v>
      </c>
      <c r="B1" s="1022"/>
      <c r="C1" s="1022"/>
      <c r="D1" s="1022"/>
      <c r="E1" s="1022"/>
      <c r="F1" s="1022"/>
      <c r="G1" s="1022"/>
      <c r="H1" s="1022"/>
    </row>
    <row r="2" spans="1:8" s="1" customFormat="1" ht="18" customHeight="1" x14ac:dyDescent="0.25">
      <c r="A2" s="41"/>
      <c r="B2" s="755"/>
      <c r="C2" s="755"/>
      <c r="D2" s="756">
        <v>2</v>
      </c>
      <c r="E2" s="757"/>
      <c r="F2" s="758">
        <v>2</v>
      </c>
      <c r="G2" s="41"/>
    </row>
    <row r="3" spans="1:8" s="1" customFormat="1" ht="45" customHeight="1" x14ac:dyDescent="0.25">
      <c r="A3" s="41"/>
      <c r="B3" s="1021" t="s">
        <v>836</v>
      </c>
      <c r="C3" s="1021"/>
      <c r="D3" s="713" t="s">
        <v>828</v>
      </c>
      <c r="E3" s="713" t="s">
        <v>829</v>
      </c>
      <c r="F3" s="713" t="s">
        <v>845</v>
      </c>
      <c r="G3" s="41"/>
    </row>
    <row r="4" spans="1:8" s="1" customFormat="1" ht="18" customHeight="1" x14ac:dyDescent="0.25">
      <c r="A4" s="41"/>
      <c r="B4" s="1021"/>
      <c r="C4" s="1021"/>
      <c r="D4" s="737">
        <v>202</v>
      </c>
      <c r="E4" s="737">
        <v>203</v>
      </c>
      <c r="F4" s="712" t="s">
        <v>846</v>
      </c>
      <c r="G4" s="41"/>
    </row>
    <row r="5" spans="1:8" s="1" customFormat="1" ht="3" customHeight="1" x14ac:dyDescent="0.25">
      <c r="A5" s="702"/>
      <c r="B5" s="738"/>
      <c r="C5" s="738"/>
      <c r="D5" s="739"/>
      <c r="E5" s="739"/>
      <c r="F5" s="63"/>
      <c r="G5" s="41"/>
    </row>
    <row r="6" spans="1:8" s="1" customFormat="1" ht="3" customHeight="1" x14ac:dyDescent="0.25">
      <c r="A6" s="702"/>
      <c r="B6" s="738"/>
      <c r="C6" s="738"/>
      <c r="D6" s="739"/>
      <c r="E6" s="739"/>
      <c r="F6" s="63"/>
      <c r="G6" s="41"/>
    </row>
    <row r="7" spans="1:8" s="1" customFormat="1" ht="11.25" customHeight="1" x14ac:dyDescent="0.25">
      <c r="A7" s="702"/>
      <c r="B7" s="741" t="s">
        <v>560</v>
      </c>
      <c r="C7" s="742" t="s">
        <v>839</v>
      </c>
      <c r="D7" s="743"/>
      <c r="E7" s="743"/>
      <c r="F7" s="759"/>
      <c r="G7" s="41"/>
    </row>
    <row r="8" spans="1:8" s="1" customFormat="1" ht="15" customHeight="1" x14ac:dyDescent="0.25">
      <c r="A8" s="745">
        <v>100</v>
      </c>
      <c r="B8" s="746" t="s">
        <v>564</v>
      </c>
      <c r="C8" s="747" t="s">
        <v>109</v>
      </c>
      <c r="D8" s="748">
        <v>30775.16</v>
      </c>
      <c r="E8" s="748" t="s">
        <v>21</v>
      </c>
      <c r="F8" s="724">
        <v>30775.16</v>
      </c>
      <c r="G8" s="41"/>
    </row>
    <row r="9" spans="1:8" s="1" customFormat="1" ht="15" customHeight="1" x14ac:dyDescent="0.25">
      <c r="A9" s="749"/>
      <c r="B9" s="746" t="s">
        <v>569</v>
      </c>
      <c r="C9" s="747" t="s">
        <v>121</v>
      </c>
      <c r="D9" s="748">
        <v>255098.1</v>
      </c>
      <c r="E9" s="748" t="s">
        <v>21</v>
      </c>
      <c r="F9" s="724">
        <v>255098.1</v>
      </c>
      <c r="G9" s="41"/>
    </row>
    <row r="10" spans="1:8" s="1" customFormat="1" ht="15" customHeight="1" x14ac:dyDescent="0.25">
      <c r="A10" s="749"/>
      <c r="B10" s="746" t="s">
        <v>572</v>
      </c>
      <c r="C10" s="747" t="s">
        <v>125</v>
      </c>
      <c r="D10" s="748">
        <v>801526.66</v>
      </c>
      <c r="E10" s="748" t="s">
        <v>21</v>
      </c>
      <c r="F10" s="724">
        <v>801526.66</v>
      </c>
      <c r="G10" s="41"/>
    </row>
    <row r="11" spans="1:8" s="1" customFormat="1" ht="15" customHeight="1" x14ac:dyDescent="0.25">
      <c r="A11" s="749"/>
      <c r="B11" s="746" t="s">
        <v>577</v>
      </c>
      <c r="C11" s="747" t="s">
        <v>133</v>
      </c>
      <c r="D11" s="748">
        <v>18006.7</v>
      </c>
      <c r="E11" s="748" t="s">
        <v>21</v>
      </c>
      <c r="F11" s="724">
        <v>18006.7</v>
      </c>
      <c r="G11" s="41"/>
    </row>
    <row r="12" spans="1:8" s="1" customFormat="1" ht="11.25" customHeight="1" x14ac:dyDescent="0.25">
      <c r="A12" s="62">
        <v>100</v>
      </c>
      <c r="B12" s="750"/>
      <c r="C12" s="751" t="s">
        <v>840</v>
      </c>
      <c r="D12" s="752">
        <v>1105406.6199999999</v>
      </c>
      <c r="E12" s="752" t="s">
        <v>21</v>
      </c>
      <c r="F12" s="760">
        <v>1105406.6199999999</v>
      </c>
      <c r="G12" s="41"/>
    </row>
    <row r="13" spans="1:8" s="1" customFormat="1" ht="3" customHeight="1" x14ac:dyDescent="0.25">
      <c r="A13" s="41"/>
      <c r="F13" s="41"/>
      <c r="G13" s="41"/>
    </row>
    <row r="14" spans="1:8" s="1" customFormat="1" ht="3" customHeight="1" x14ac:dyDescent="0.25">
      <c r="A14" s="702"/>
      <c r="B14" s="738"/>
      <c r="C14" s="738"/>
      <c r="D14" s="739"/>
      <c r="E14" s="739"/>
      <c r="F14" s="63"/>
      <c r="G14" s="41"/>
    </row>
    <row r="15" spans="1:8" s="1" customFormat="1" ht="3" customHeight="1" x14ac:dyDescent="0.25">
      <c r="A15" s="702"/>
      <c r="B15" s="738"/>
      <c r="C15" s="738"/>
      <c r="D15" s="739"/>
      <c r="E15" s="739"/>
      <c r="F15" s="63"/>
      <c r="G15" s="41"/>
    </row>
    <row r="16" spans="1:8" s="1" customFormat="1" ht="11.25" customHeight="1" x14ac:dyDescent="0.25">
      <c r="A16" s="702"/>
      <c r="B16" s="741" t="s">
        <v>568</v>
      </c>
      <c r="C16" s="742" t="s">
        <v>601</v>
      </c>
      <c r="D16" s="743"/>
      <c r="E16" s="743"/>
      <c r="F16" s="759"/>
      <c r="G16" s="41"/>
    </row>
    <row r="17" spans="1:7" s="1" customFormat="1" ht="15" customHeight="1" x14ac:dyDescent="0.25">
      <c r="A17" s="745">
        <v>500</v>
      </c>
      <c r="B17" s="746" t="s">
        <v>562</v>
      </c>
      <c r="C17" s="747" t="s">
        <v>148</v>
      </c>
      <c r="D17" s="748">
        <v>1699.83</v>
      </c>
      <c r="E17" s="748" t="s">
        <v>21</v>
      </c>
      <c r="F17" s="724">
        <v>1699.83</v>
      </c>
      <c r="G17" s="41"/>
    </row>
    <row r="18" spans="1:7" s="1" customFormat="1" ht="11.25" customHeight="1" x14ac:dyDescent="0.25">
      <c r="A18" s="62">
        <v>500</v>
      </c>
      <c r="B18" s="750"/>
      <c r="C18" s="751" t="s">
        <v>604</v>
      </c>
      <c r="D18" s="752">
        <v>1699.83</v>
      </c>
      <c r="E18" s="752" t="s">
        <v>21</v>
      </c>
      <c r="F18" s="760">
        <v>1699.83</v>
      </c>
      <c r="G18" s="41"/>
    </row>
    <row r="19" spans="1:7" s="1" customFormat="1" ht="3" customHeight="1" x14ac:dyDescent="0.25">
      <c r="A19" s="41"/>
      <c r="F19" s="41"/>
      <c r="G19" s="41"/>
    </row>
    <row r="20" spans="1:7" s="1" customFormat="1" ht="3" customHeight="1" x14ac:dyDescent="0.25">
      <c r="A20" s="702"/>
      <c r="B20" s="738"/>
      <c r="C20" s="738"/>
      <c r="D20" s="739"/>
      <c r="E20" s="739"/>
      <c r="F20" s="63"/>
      <c r="G20" s="41"/>
    </row>
    <row r="21" spans="1:7" s="1" customFormat="1" ht="3" customHeight="1" x14ac:dyDescent="0.25">
      <c r="A21" s="702"/>
      <c r="B21" s="738"/>
      <c r="C21" s="738"/>
      <c r="D21" s="739"/>
      <c r="E21" s="739"/>
      <c r="F21" s="63"/>
      <c r="G21" s="41"/>
    </row>
    <row r="22" spans="1:7" s="1" customFormat="1" ht="11.25" customHeight="1" x14ac:dyDescent="0.25">
      <c r="A22" s="702"/>
      <c r="B22" s="741" t="s">
        <v>578</v>
      </c>
      <c r="C22" s="742" t="s">
        <v>640</v>
      </c>
      <c r="D22" s="743"/>
      <c r="E22" s="743"/>
      <c r="F22" s="759"/>
      <c r="G22" s="41"/>
    </row>
    <row r="23" spans="1:7" s="1" customFormat="1" ht="15" customHeight="1" x14ac:dyDescent="0.25">
      <c r="A23" s="745">
        <v>1200</v>
      </c>
      <c r="B23" s="746" t="s">
        <v>562</v>
      </c>
      <c r="C23" s="747" t="s">
        <v>175</v>
      </c>
      <c r="D23" s="748" t="s">
        <v>21</v>
      </c>
      <c r="E23" s="748">
        <v>728825.29</v>
      </c>
      <c r="F23" s="724">
        <v>728825.29</v>
      </c>
      <c r="G23" s="41"/>
    </row>
    <row r="24" spans="1:7" s="1" customFormat="1" ht="11.25" customHeight="1" x14ac:dyDescent="0.25">
      <c r="A24" s="62">
        <v>1200</v>
      </c>
      <c r="B24" s="750"/>
      <c r="C24" s="751" t="s">
        <v>650</v>
      </c>
      <c r="D24" s="752" t="s">
        <v>21</v>
      </c>
      <c r="E24" s="752">
        <v>728825.29</v>
      </c>
      <c r="F24" s="760">
        <v>728825.29</v>
      </c>
      <c r="G24" s="41"/>
    </row>
    <row r="25" spans="1:7" s="1" customFormat="1" ht="3" customHeight="1" x14ac:dyDescent="0.25">
      <c r="A25" s="41"/>
      <c r="F25" s="41"/>
      <c r="G25" s="41"/>
    </row>
    <row r="26" spans="1:7" s="1" customFormat="1" ht="3" customHeight="1" x14ac:dyDescent="0.25">
      <c r="A26" s="33"/>
      <c r="B26" s="753"/>
      <c r="C26" s="753"/>
      <c r="D26" s="717"/>
      <c r="E26" s="717"/>
      <c r="F26" s="63"/>
      <c r="G26" s="41"/>
    </row>
    <row r="27" spans="1:7" s="1" customFormat="1" ht="18" customHeight="1" x14ac:dyDescent="0.25">
      <c r="A27" s="33"/>
      <c r="B27" s="1023" t="s">
        <v>841</v>
      </c>
      <c r="C27" s="1023"/>
      <c r="D27" s="754">
        <v>1107106.45</v>
      </c>
      <c r="E27" s="754">
        <v>728825.29</v>
      </c>
      <c r="F27" s="754">
        <v>1835931.74</v>
      </c>
      <c r="G27" s="41"/>
    </row>
  </sheetData>
  <mergeCells count="3">
    <mergeCell ref="A1:H1"/>
    <mergeCell ref="B3:C4"/>
    <mergeCell ref="B27:C2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sqref="A1:L1"/>
    </sheetView>
  </sheetViews>
  <sheetFormatPr defaultRowHeight="13.2" x14ac:dyDescent="0.25"/>
  <cols>
    <col min="1" max="1" width="0.6640625" customWidth="1"/>
    <col min="2" max="2" width="7.88671875" customWidth="1"/>
    <col min="3" max="3" width="39.33203125" customWidth="1"/>
    <col min="4" max="4" width="6.44140625" customWidth="1"/>
    <col min="5" max="5" width="12.109375" customWidth="1"/>
    <col min="6" max="6" width="6.44140625" customWidth="1"/>
    <col min="7" max="7" width="12" customWidth="1"/>
    <col min="8" max="8" width="6.5546875" customWidth="1"/>
    <col min="9" max="9" width="12" customWidth="1"/>
    <col min="10" max="10" width="6.5546875" customWidth="1"/>
    <col min="11" max="11" width="12" customWidth="1"/>
    <col min="12" max="12" width="6.5546875" customWidth="1"/>
    <col min="13" max="13" width="12" customWidth="1"/>
    <col min="257" max="257" width="0.6640625" customWidth="1"/>
    <col min="258" max="258" width="7.88671875" customWidth="1"/>
    <col min="259" max="259" width="39.33203125" customWidth="1"/>
    <col min="260" max="260" width="6.44140625" customWidth="1"/>
    <col min="261" max="261" width="12.109375" customWidth="1"/>
    <col min="262" max="262" width="6.44140625" customWidth="1"/>
    <col min="263" max="263" width="12" customWidth="1"/>
    <col min="264" max="264" width="6.5546875" customWidth="1"/>
    <col min="265" max="265" width="12" customWidth="1"/>
    <col min="266" max="266" width="6.5546875" customWidth="1"/>
    <col min="267" max="267" width="12" customWidth="1"/>
    <col min="268" max="268" width="6.5546875" customWidth="1"/>
    <col min="269" max="269" width="12" customWidth="1"/>
    <col min="513" max="513" width="0.6640625" customWidth="1"/>
    <col min="514" max="514" width="7.88671875" customWidth="1"/>
    <col min="515" max="515" width="39.33203125" customWidth="1"/>
    <col min="516" max="516" width="6.44140625" customWidth="1"/>
    <col min="517" max="517" width="12.109375" customWidth="1"/>
    <col min="518" max="518" width="6.44140625" customWidth="1"/>
    <col min="519" max="519" width="12" customWidth="1"/>
    <col min="520" max="520" width="6.5546875" customWidth="1"/>
    <col min="521" max="521" width="12" customWidth="1"/>
    <col min="522" max="522" width="6.5546875" customWidth="1"/>
    <col min="523" max="523" width="12" customWidth="1"/>
    <col min="524" max="524" width="6.5546875" customWidth="1"/>
    <col min="525" max="525" width="12" customWidth="1"/>
    <col min="769" max="769" width="0.6640625" customWidth="1"/>
    <col min="770" max="770" width="7.88671875" customWidth="1"/>
    <col min="771" max="771" width="39.33203125" customWidth="1"/>
    <col min="772" max="772" width="6.44140625" customWidth="1"/>
    <col min="773" max="773" width="12.109375" customWidth="1"/>
    <col min="774" max="774" width="6.44140625" customWidth="1"/>
    <col min="775" max="775" width="12" customWidth="1"/>
    <col min="776" max="776" width="6.5546875" customWidth="1"/>
    <col min="777" max="777" width="12" customWidth="1"/>
    <col min="778" max="778" width="6.5546875" customWidth="1"/>
    <col min="779" max="779" width="12" customWidth="1"/>
    <col min="780" max="780" width="6.5546875" customWidth="1"/>
    <col min="781" max="781" width="12" customWidth="1"/>
    <col min="1025" max="1025" width="0.6640625" customWidth="1"/>
    <col min="1026" max="1026" width="7.88671875" customWidth="1"/>
    <col min="1027" max="1027" width="39.33203125" customWidth="1"/>
    <col min="1028" max="1028" width="6.44140625" customWidth="1"/>
    <col min="1029" max="1029" width="12.109375" customWidth="1"/>
    <col min="1030" max="1030" width="6.44140625" customWidth="1"/>
    <col min="1031" max="1031" width="12" customWidth="1"/>
    <col min="1032" max="1032" width="6.5546875" customWidth="1"/>
    <col min="1033" max="1033" width="12" customWidth="1"/>
    <col min="1034" max="1034" width="6.5546875" customWidth="1"/>
    <col min="1035" max="1035" width="12" customWidth="1"/>
    <col min="1036" max="1036" width="6.5546875" customWidth="1"/>
    <col min="1037" max="1037" width="12" customWidth="1"/>
    <col min="1281" max="1281" width="0.6640625" customWidth="1"/>
    <col min="1282" max="1282" width="7.88671875" customWidth="1"/>
    <col min="1283" max="1283" width="39.33203125" customWidth="1"/>
    <col min="1284" max="1284" width="6.44140625" customWidth="1"/>
    <col min="1285" max="1285" width="12.109375" customWidth="1"/>
    <col min="1286" max="1286" width="6.44140625" customWidth="1"/>
    <col min="1287" max="1287" width="12" customWidth="1"/>
    <col min="1288" max="1288" width="6.5546875" customWidth="1"/>
    <col min="1289" max="1289" width="12" customWidth="1"/>
    <col min="1290" max="1290" width="6.5546875" customWidth="1"/>
    <col min="1291" max="1291" width="12" customWidth="1"/>
    <col min="1292" max="1292" width="6.5546875" customWidth="1"/>
    <col min="1293" max="1293" width="12" customWidth="1"/>
    <col min="1537" max="1537" width="0.6640625" customWidth="1"/>
    <col min="1538" max="1538" width="7.88671875" customWidth="1"/>
    <col min="1539" max="1539" width="39.33203125" customWidth="1"/>
    <col min="1540" max="1540" width="6.44140625" customWidth="1"/>
    <col min="1541" max="1541" width="12.109375" customWidth="1"/>
    <col min="1542" max="1542" width="6.44140625" customWidth="1"/>
    <col min="1543" max="1543" width="12" customWidth="1"/>
    <col min="1544" max="1544" width="6.5546875" customWidth="1"/>
    <col min="1545" max="1545" width="12" customWidth="1"/>
    <col min="1546" max="1546" width="6.5546875" customWidth="1"/>
    <col min="1547" max="1547" width="12" customWidth="1"/>
    <col min="1548" max="1548" width="6.5546875" customWidth="1"/>
    <col min="1549" max="1549" width="12" customWidth="1"/>
    <col min="1793" max="1793" width="0.6640625" customWidth="1"/>
    <col min="1794" max="1794" width="7.88671875" customWidth="1"/>
    <col min="1795" max="1795" width="39.33203125" customWidth="1"/>
    <col min="1796" max="1796" width="6.44140625" customWidth="1"/>
    <col min="1797" max="1797" width="12.109375" customWidth="1"/>
    <col min="1798" max="1798" width="6.44140625" customWidth="1"/>
    <col min="1799" max="1799" width="12" customWidth="1"/>
    <col min="1800" max="1800" width="6.5546875" customWidth="1"/>
    <col min="1801" max="1801" width="12" customWidth="1"/>
    <col min="1802" max="1802" width="6.5546875" customWidth="1"/>
    <col min="1803" max="1803" width="12" customWidth="1"/>
    <col min="1804" max="1804" width="6.5546875" customWidth="1"/>
    <col min="1805" max="1805" width="12" customWidth="1"/>
    <col min="2049" max="2049" width="0.6640625" customWidth="1"/>
    <col min="2050" max="2050" width="7.88671875" customWidth="1"/>
    <col min="2051" max="2051" width="39.33203125" customWidth="1"/>
    <col min="2052" max="2052" width="6.44140625" customWidth="1"/>
    <col min="2053" max="2053" width="12.109375" customWidth="1"/>
    <col min="2054" max="2054" width="6.44140625" customWidth="1"/>
    <col min="2055" max="2055" width="12" customWidth="1"/>
    <col min="2056" max="2056" width="6.5546875" customWidth="1"/>
    <col min="2057" max="2057" width="12" customWidth="1"/>
    <col min="2058" max="2058" width="6.5546875" customWidth="1"/>
    <col min="2059" max="2059" width="12" customWidth="1"/>
    <col min="2060" max="2060" width="6.5546875" customWidth="1"/>
    <col min="2061" max="2061" width="12" customWidth="1"/>
    <col min="2305" max="2305" width="0.6640625" customWidth="1"/>
    <col min="2306" max="2306" width="7.88671875" customWidth="1"/>
    <col min="2307" max="2307" width="39.33203125" customWidth="1"/>
    <col min="2308" max="2308" width="6.44140625" customWidth="1"/>
    <col min="2309" max="2309" width="12.109375" customWidth="1"/>
    <col min="2310" max="2310" width="6.44140625" customWidth="1"/>
    <col min="2311" max="2311" width="12" customWidth="1"/>
    <col min="2312" max="2312" width="6.5546875" customWidth="1"/>
    <col min="2313" max="2313" width="12" customWidth="1"/>
    <col min="2314" max="2314" width="6.5546875" customWidth="1"/>
    <col min="2315" max="2315" width="12" customWidth="1"/>
    <col min="2316" max="2316" width="6.5546875" customWidth="1"/>
    <col min="2317" max="2317" width="12" customWidth="1"/>
    <col min="2561" max="2561" width="0.6640625" customWidth="1"/>
    <col min="2562" max="2562" width="7.88671875" customWidth="1"/>
    <col min="2563" max="2563" width="39.33203125" customWidth="1"/>
    <col min="2564" max="2564" width="6.44140625" customWidth="1"/>
    <col min="2565" max="2565" width="12.109375" customWidth="1"/>
    <col min="2566" max="2566" width="6.44140625" customWidth="1"/>
    <col min="2567" max="2567" width="12" customWidth="1"/>
    <col min="2568" max="2568" width="6.5546875" customWidth="1"/>
    <col min="2569" max="2569" width="12" customWidth="1"/>
    <col min="2570" max="2570" width="6.5546875" customWidth="1"/>
    <col min="2571" max="2571" width="12" customWidth="1"/>
    <col min="2572" max="2572" width="6.5546875" customWidth="1"/>
    <col min="2573" max="2573" width="12" customWidth="1"/>
    <col min="2817" max="2817" width="0.6640625" customWidth="1"/>
    <col min="2818" max="2818" width="7.88671875" customWidth="1"/>
    <col min="2819" max="2819" width="39.33203125" customWidth="1"/>
    <col min="2820" max="2820" width="6.44140625" customWidth="1"/>
    <col min="2821" max="2821" width="12.109375" customWidth="1"/>
    <col min="2822" max="2822" width="6.44140625" customWidth="1"/>
    <col min="2823" max="2823" width="12" customWidth="1"/>
    <col min="2824" max="2824" width="6.5546875" customWidth="1"/>
    <col min="2825" max="2825" width="12" customWidth="1"/>
    <col min="2826" max="2826" width="6.5546875" customWidth="1"/>
    <col min="2827" max="2827" width="12" customWidth="1"/>
    <col min="2828" max="2828" width="6.5546875" customWidth="1"/>
    <col min="2829" max="2829" width="12" customWidth="1"/>
    <col min="3073" max="3073" width="0.6640625" customWidth="1"/>
    <col min="3074" max="3074" width="7.88671875" customWidth="1"/>
    <col min="3075" max="3075" width="39.33203125" customWidth="1"/>
    <col min="3076" max="3076" width="6.44140625" customWidth="1"/>
    <col min="3077" max="3077" width="12.109375" customWidth="1"/>
    <col min="3078" max="3078" width="6.44140625" customWidth="1"/>
    <col min="3079" max="3079" width="12" customWidth="1"/>
    <col min="3080" max="3080" width="6.5546875" customWidth="1"/>
    <col min="3081" max="3081" width="12" customWidth="1"/>
    <col min="3082" max="3082" width="6.5546875" customWidth="1"/>
    <col min="3083" max="3083" width="12" customWidth="1"/>
    <col min="3084" max="3084" width="6.5546875" customWidth="1"/>
    <col min="3085" max="3085" width="12" customWidth="1"/>
    <col min="3329" max="3329" width="0.6640625" customWidth="1"/>
    <col min="3330" max="3330" width="7.88671875" customWidth="1"/>
    <col min="3331" max="3331" width="39.33203125" customWidth="1"/>
    <col min="3332" max="3332" width="6.44140625" customWidth="1"/>
    <col min="3333" max="3333" width="12.109375" customWidth="1"/>
    <col min="3334" max="3334" width="6.44140625" customWidth="1"/>
    <col min="3335" max="3335" width="12" customWidth="1"/>
    <col min="3336" max="3336" width="6.5546875" customWidth="1"/>
    <col min="3337" max="3337" width="12" customWidth="1"/>
    <col min="3338" max="3338" width="6.5546875" customWidth="1"/>
    <col min="3339" max="3339" width="12" customWidth="1"/>
    <col min="3340" max="3340" width="6.5546875" customWidth="1"/>
    <col min="3341" max="3341" width="12" customWidth="1"/>
    <col min="3585" max="3585" width="0.6640625" customWidth="1"/>
    <col min="3586" max="3586" width="7.88671875" customWidth="1"/>
    <col min="3587" max="3587" width="39.33203125" customWidth="1"/>
    <col min="3588" max="3588" width="6.44140625" customWidth="1"/>
    <col min="3589" max="3589" width="12.109375" customWidth="1"/>
    <col min="3590" max="3590" width="6.44140625" customWidth="1"/>
    <col min="3591" max="3591" width="12" customWidth="1"/>
    <col min="3592" max="3592" width="6.5546875" customWidth="1"/>
    <col min="3593" max="3593" width="12" customWidth="1"/>
    <col min="3594" max="3594" width="6.5546875" customWidth="1"/>
    <col min="3595" max="3595" width="12" customWidth="1"/>
    <col min="3596" max="3596" width="6.5546875" customWidth="1"/>
    <col min="3597" max="3597" width="12" customWidth="1"/>
    <col min="3841" max="3841" width="0.6640625" customWidth="1"/>
    <col min="3842" max="3842" width="7.88671875" customWidth="1"/>
    <col min="3843" max="3843" width="39.33203125" customWidth="1"/>
    <col min="3844" max="3844" width="6.44140625" customWidth="1"/>
    <col min="3845" max="3845" width="12.109375" customWidth="1"/>
    <col min="3846" max="3846" width="6.44140625" customWidth="1"/>
    <col min="3847" max="3847" width="12" customWidth="1"/>
    <col min="3848" max="3848" width="6.5546875" customWidth="1"/>
    <col min="3849" max="3849" width="12" customWidth="1"/>
    <col min="3850" max="3850" width="6.5546875" customWidth="1"/>
    <col min="3851" max="3851" width="12" customWidth="1"/>
    <col min="3852" max="3852" width="6.5546875" customWidth="1"/>
    <col min="3853" max="3853" width="12" customWidth="1"/>
    <col min="4097" max="4097" width="0.6640625" customWidth="1"/>
    <col min="4098" max="4098" width="7.88671875" customWidth="1"/>
    <col min="4099" max="4099" width="39.33203125" customWidth="1"/>
    <col min="4100" max="4100" width="6.44140625" customWidth="1"/>
    <col min="4101" max="4101" width="12.109375" customWidth="1"/>
    <col min="4102" max="4102" width="6.44140625" customWidth="1"/>
    <col min="4103" max="4103" width="12" customWidth="1"/>
    <col min="4104" max="4104" width="6.5546875" customWidth="1"/>
    <col min="4105" max="4105" width="12" customWidth="1"/>
    <col min="4106" max="4106" width="6.5546875" customWidth="1"/>
    <col min="4107" max="4107" width="12" customWidth="1"/>
    <col min="4108" max="4108" width="6.5546875" customWidth="1"/>
    <col min="4109" max="4109" width="12" customWidth="1"/>
    <col min="4353" max="4353" width="0.6640625" customWidth="1"/>
    <col min="4354" max="4354" width="7.88671875" customWidth="1"/>
    <col min="4355" max="4355" width="39.33203125" customWidth="1"/>
    <col min="4356" max="4356" width="6.44140625" customWidth="1"/>
    <col min="4357" max="4357" width="12.109375" customWidth="1"/>
    <col min="4358" max="4358" width="6.44140625" customWidth="1"/>
    <col min="4359" max="4359" width="12" customWidth="1"/>
    <col min="4360" max="4360" width="6.5546875" customWidth="1"/>
    <col min="4361" max="4361" width="12" customWidth="1"/>
    <col min="4362" max="4362" width="6.5546875" customWidth="1"/>
    <col min="4363" max="4363" width="12" customWidth="1"/>
    <col min="4364" max="4364" width="6.5546875" customWidth="1"/>
    <col min="4365" max="4365" width="12" customWidth="1"/>
    <col min="4609" max="4609" width="0.6640625" customWidth="1"/>
    <col min="4610" max="4610" width="7.88671875" customWidth="1"/>
    <col min="4611" max="4611" width="39.33203125" customWidth="1"/>
    <col min="4612" max="4612" width="6.44140625" customWidth="1"/>
    <col min="4613" max="4613" width="12.109375" customWidth="1"/>
    <col min="4614" max="4614" width="6.44140625" customWidth="1"/>
    <col min="4615" max="4615" width="12" customWidth="1"/>
    <col min="4616" max="4616" width="6.5546875" customWidth="1"/>
    <col min="4617" max="4617" width="12" customWidth="1"/>
    <col min="4618" max="4618" width="6.5546875" customWidth="1"/>
    <col min="4619" max="4619" width="12" customWidth="1"/>
    <col min="4620" max="4620" width="6.5546875" customWidth="1"/>
    <col min="4621" max="4621" width="12" customWidth="1"/>
    <col min="4865" max="4865" width="0.6640625" customWidth="1"/>
    <col min="4866" max="4866" width="7.88671875" customWidth="1"/>
    <col min="4867" max="4867" width="39.33203125" customWidth="1"/>
    <col min="4868" max="4868" width="6.44140625" customWidth="1"/>
    <col min="4869" max="4869" width="12.109375" customWidth="1"/>
    <col min="4870" max="4870" width="6.44140625" customWidth="1"/>
    <col min="4871" max="4871" width="12" customWidth="1"/>
    <col min="4872" max="4872" width="6.5546875" customWidth="1"/>
    <col min="4873" max="4873" width="12" customWidth="1"/>
    <col min="4874" max="4874" width="6.5546875" customWidth="1"/>
    <col min="4875" max="4875" width="12" customWidth="1"/>
    <col min="4876" max="4876" width="6.5546875" customWidth="1"/>
    <col min="4877" max="4877" width="12" customWidth="1"/>
    <col min="5121" max="5121" width="0.6640625" customWidth="1"/>
    <col min="5122" max="5122" width="7.88671875" customWidth="1"/>
    <col min="5123" max="5123" width="39.33203125" customWidth="1"/>
    <col min="5124" max="5124" width="6.44140625" customWidth="1"/>
    <col min="5125" max="5125" width="12.109375" customWidth="1"/>
    <col min="5126" max="5126" width="6.44140625" customWidth="1"/>
    <col min="5127" max="5127" width="12" customWidth="1"/>
    <col min="5128" max="5128" width="6.5546875" customWidth="1"/>
    <col min="5129" max="5129" width="12" customWidth="1"/>
    <col min="5130" max="5130" width="6.5546875" customWidth="1"/>
    <col min="5131" max="5131" width="12" customWidth="1"/>
    <col min="5132" max="5132" width="6.5546875" customWidth="1"/>
    <col min="5133" max="5133" width="12" customWidth="1"/>
    <col min="5377" max="5377" width="0.6640625" customWidth="1"/>
    <col min="5378" max="5378" width="7.88671875" customWidth="1"/>
    <col min="5379" max="5379" width="39.33203125" customWidth="1"/>
    <col min="5380" max="5380" width="6.44140625" customWidth="1"/>
    <col min="5381" max="5381" width="12.109375" customWidth="1"/>
    <col min="5382" max="5382" width="6.44140625" customWidth="1"/>
    <col min="5383" max="5383" width="12" customWidth="1"/>
    <col min="5384" max="5384" width="6.5546875" customWidth="1"/>
    <col min="5385" max="5385" width="12" customWidth="1"/>
    <col min="5386" max="5386" width="6.5546875" customWidth="1"/>
    <col min="5387" max="5387" width="12" customWidth="1"/>
    <col min="5388" max="5388" width="6.5546875" customWidth="1"/>
    <col min="5389" max="5389" width="12" customWidth="1"/>
    <col min="5633" max="5633" width="0.6640625" customWidth="1"/>
    <col min="5634" max="5634" width="7.88671875" customWidth="1"/>
    <col min="5635" max="5635" width="39.33203125" customWidth="1"/>
    <col min="5636" max="5636" width="6.44140625" customWidth="1"/>
    <col min="5637" max="5637" width="12.109375" customWidth="1"/>
    <col min="5638" max="5638" width="6.44140625" customWidth="1"/>
    <col min="5639" max="5639" width="12" customWidth="1"/>
    <col min="5640" max="5640" width="6.5546875" customWidth="1"/>
    <col min="5641" max="5641" width="12" customWidth="1"/>
    <col min="5642" max="5642" width="6.5546875" customWidth="1"/>
    <col min="5643" max="5643" width="12" customWidth="1"/>
    <col min="5644" max="5644" width="6.5546875" customWidth="1"/>
    <col min="5645" max="5645" width="12" customWidth="1"/>
    <col min="5889" max="5889" width="0.6640625" customWidth="1"/>
    <col min="5890" max="5890" width="7.88671875" customWidth="1"/>
    <col min="5891" max="5891" width="39.33203125" customWidth="1"/>
    <col min="5892" max="5892" width="6.44140625" customWidth="1"/>
    <col min="5893" max="5893" width="12.109375" customWidth="1"/>
    <col min="5894" max="5894" width="6.44140625" customWidth="1"/>
    <col min="5895" max="5895" width="12" customWidth="1"/>
    <col min="5896" max="5896" width="6.5546875" customWidth="1"/>
    <col min="5897" max="5897" width="12" customWidth="1"/>
    <col min="5898" max="5898" width="6.5546875" customWidth="1"/>
    <col min="5899" max="5899" width="12" customWidth="1"/>
    <col min="5900" max="5900" width="6.5546875" customWidth="1"/>
    <col min="5901" max="5901" width="12" customWidth="1"/>
    <col min="6145" max="6145" width="0.6640625" customWidth="1"/>
    <col min="6146" max="6146" width="7.88671875" customWidth="1"/>
    <col min="6147" max="6147" width="39.33203125" customWidth="1"/>
    <col min="6148" max="6148" width="6.44140625" customWidth="1"/>
    <col min="6149" max="6149" width="12.109375" customWidth="1"/>
    <col min="6150" max="6150" width="6.44140625" customWidth="1"/>
    <col min="6151" max="6151" width="12" customWidth="1"/>
    <col min="6152" max="6152" width="6.5546875" customWidth="1"/>
    <col min="6153" max="6153" width="12" customWidth="1"/>
    <col min="6154" max="6154" width="6.5546875" customWidth="1"/>
    <col min="6155" max="6155" width="12" customWidth="1"/>
    <col min="6156" max="6156" width="6.5546875" customWidth="1"/>
    <col min="6157" max="6157" width="12" customWidth="1"/>
    <col min="6401" max="6401" width="0.6640625" customWidth="1"/>
    <col min="6402" max="6402" width="7.88671875" customWidth="1"/>
    <col min="6403" max="6403" width="39.33203125" customWidth="1"/>
    <col min="6404" max="6404" width="6.44140625" customWidth="1"/>
    <col min="6405" max="6405" width="12.109375" customWidth="1"/>
    <col min="6406" max="6406" width="6.44140625" customWidth="1"/>
    <col min="6407" max="6407" width="12" customWidth="1"/>
    <col min="6408" max="6408" width="6.5546875" customWidth="1"/>
    <col min="6409" max="6409" width="12" customWidth="1"/>
    <col min="6410" max="6410" width="6.5546875" customWidth="1"/>
    <col min="6411" max="6411" width="12" customWidth="1"/>
    <col min="6412" max="6412" width="6.5546875" customWidth="1"/>
    <col min="6413" max="6413" width="12" customWidth="1"/>
    <col min="6657" max="6657" width="0.6640625" customWidth="1"/>
    <col min="6658" max="6658" width="7.88671875" customWidth="1"/>
    <col min="6659" max="6659" width="39.33203125" customWidth="1"/>
    <col min="6660" max="6660" width="6.44140625" customWidth="1"/>
    <col min="6661" max="6661" width="12.109375" customWidth="1"/>
    <col min="6662" max="6662" width="6.44140625" customWidth="1"/>
    <col min="6663" max="6663" width="12" customWidth="1"/>
    <col min="6664" max="6664" width="6.5546875" customWidth="1"/>
    <col min="6665" max="6665" width="12" customWidth="1"/>
    <col min="6666" max="6666" width="6.5546875" customWidth="1"/>
    <col min="6667" max="6667" width="12" customWidth="1"/>
    <col min="6668" max="6668" width="6.5546875" customWidth="1"/>
    <col min="6669" max="6669" width="12" customWidth="1"/>
    <col min="6913" max="6913" width="0.6640625" customWidth="1"/>
    <col min="6914" max="6914" width="7.88671875" customWidth="1"/>
    <col min="6915" max="6915" width="39.33203125" customWidth="1"/>
    <col min="6916" max="6916" width="6.44140625" customWidth="1"/>
    <col min="6917" max="6917" width="12.109375" customWidth="1"/>
    <col min="6918" max="6918" width="6.44140625" customWidth="1"/>
    <col min="6919" max="6919" width="12" customWidth="1"/>
    <col min="6920" max="6920" width="6.5546875" customWidth="1"/>
    <col min="6921" max="6921" width="12" customWidth="1"/>
    <col min="6922" max="6922" width="6.5546875" customWidth="1"/>
    <col min="6923" max="6923" width="12" customWidth="1"/>
    <col min="6924" max="6924" width="6.5546875" customWidth="1"/>
    <col min="6925" max="6925" width="12" customWidth="1"/>
    <col min="7169" max="7169" width="0.6640625" customWidth="1"/>
    <col min="7170" max="7170" width="7.88671875" customWidth="1"/>
    <col min="7171" max="7171" width="39.33203125" customWidth="1"/>
    <col min="7172" max="7172" width="6.44140625" customWidth="1"/>
    <col min="7173" max="7173" width="12.109375" customWidth="1"/>
    <col min="7174" max="7174" width="6.44140625" customWidth="1"/>
    <col min="7175" max="7175" width="12" customWidth="1"/>
    <col min="7176" max="7176" width="6.5546875" customWidth="1"/>
    <col min="7177" max="7177" width="12" customWidth="1"/>
    <col min="7178" max="7178" width="6.5546875" customWidth="1"/>
    <col min="7179" max="7179" width="12" customWidth="1"/>
    <col min="7180" max="7180" width="6.5546875" customWidth="1"/>
    <col min="7181" max="7181" width="12" customWidth="1"/>
    <col min="7425" max="7425" width="0.6640625" customWidth="1"/>
    <col min="7426" max="7426" width="7.88671875" customWidth="1"/>
    <col min="7427" max="7427" width="39.33203125" customWidth="1"/>
    <col min="7428" max="7428" width="6.44140625" customWidth="1"/>
    <col min="7429" max="7429" width="12.109375" customWidth="1"/>
    <col min="7430" max="7430" width="6.44140625" customWidth="1"/>
    <col min="7431" max="7431" width="12" customWidth="1"/>
    <col min="7432" max="7432" width="6.5546875" customWidth="1"/>
    <col min="7433" max="7433" width="12" customWidth="1"/>
    <col min="7434" max="7434" width="6.5546875" customWidth="1"/>
    <col min="7435" max="7435" width="12" customWidth="1"/>
    <col min="7436" max="7436" width="6.5546875" customWidth="1"/>
    <col min="7437" max="7437" width="12" customWidth="1"/>
    <col min="7681" max="7681" width="0.6640625" customWidth="1"/>
    <col min="7682" max="7682" width="7.88671875" customWidth="1"/>
    <col min="7683" max="7683" width="39.33203125" customWidth="1"/>
    <col min="7684" max="7684" width="6.44140625" customWidth="1"/>
    <col min="7685" max="7685" width="12.109375" customWidth="1"/>
    <col min="7686" max="7686" width="6.44140625" customWidth="1"/>
    <col min="7687" max="7687" width="12" customWidth="1"/>
    <col min="7688" max="7688" width="6.5546875" customWidth="1"/>
    <col min="7689" max="7689" width="12" customWidth="1"/>
    <col min="7690" max="7690" width="6.5546875" customWidth="1"/>
    <col min="7691" max="7691" width="12" customWidth="1"/>
    <col min="7692" max="7692" width="6.5546875" customWidth="1"/>
    <col min="7693" max="7693" width="12" customWidth="1"/>
    <col min="7937" max="7937" width="0.6640625" customWidth="1"/>
    <col min="7938" max="7938" width="7.88671875" customWidth="1"/>
    <col min="7939" max="7939" width="39.33203125" customWidth="1"/>
    <col min="7940" max="7940" width="6.44140625" customWidth="1"/>
    <col min="7941" max="7941" width="12.109375" customWidth="1"/>
    <col min="7942" max="7942" width="6.44140625" customWidth="1"/>
    <col min="7943" max="7943" width="12" customWidth="1"/>
    <col min="7944" max="7944" width="6.5546875" customWidth="1"/>
    <col min="7945" max="7945" width="12" customWidth="1"/>
    <col min="7946" max="7946" width="6.5546875" customWidth="1"/>
    <col min="7947" max="7947" width="12" customWidth="1"/>
    <col min="7948" max="7948" width="6.5546875" customWidth="1"/>
    <col min="7949" max="7949" width="12" customWidth="1"/>
    <col min="8193" max="8193" width="0.6640625" customWidth="1"/>
    <col min="8194" max="8194" width="7.88671875" customWidth="1"/>
    <col min="8195" max="8195" width="39.33203125" customWidth="1"/>
    <col min="8196" max="8196" width="6.44140625" customWidth="1"/>
    <col min="8197" max="8197" width="12.109375" customWidth="1"/>
    <col min="8198" max="8198" width="6.44140625" customWidth="1"/>
    <col min="8199" max="8199" width="12" customWidth="1"/>
    <col min="8200" max="8200" width="6.5546875" customWidth="1"/>
    <col min="8201" max="8201" width="12" customWidth="1"/>
    <col min="8202" max="8202" width="6.5546875" customWidth="1"/>
    <col min="8203" max="8203" width="12" customWidth="1"/>
    <col min="8204" max="8204" width="6.5546875" customWidth="1"/>
    <col min="8205" max="8205" width="12" customWidth="1"/>
    <col min="8449" max="8449" width="0.6640625" customWidth="1"/>
    <col min="8450" max="8450" width="7.88671875" customWidth="1"/>
    <col min="8451" max="8451" width="39.33203125" customWidth="1"/>
    <col min="8452" max="8452" width="6.44140625" customWidth="1"/>
    <col min="8453" max="8453" width="12.109375" customWidth="1"/>
    <col min="8454" max="8454" width="6.44140625" customWidth="1"/>
    <col min="8455" max="8455" width="12" customWidth="1"/>
    <col min="8456" max="8456" width="6.5546875" customWidth="1"/>
    <col min="8457" max="8457" width="12" customWidth="1"/>
    <col min="8458" max="8458" width="6.5546875" customWidth="1"/>
    <col min="8459" max="8459" width="12" customWidth="1"/>
    <col min="8460" max="8460" width="6.5546875" customWidth="1"/>
    <col min="8461" max="8461" width="12" customWidth="1"/>
    <col min="8705" max="8705" width="0.6640625" customWidth="1"/>
    <col min="8706" max="8706" width="7.88671875" customWidth="1"/>
    <col min="8707" max="8707" width="39.33203125" customWidth="1"/>
    <col min="8708" max="8708" width="6.44140625" customWidth="1"/>
    <col min="8709" max="8709" width="12.109375" customWidth="1"/>
    <col min="8710" max="8710" width="6.44140625" customWidth="1"/>
    <col min="8711" max="8711" width="12" customWidth="1"/>
    <col min="8712" max="8712" width="6.5546875" customWidth="1"/>
    <col min="8713" max="8713" width="12" customWidth="1"/>
    <col min="8714" max="8714" width="6.5546875" customWidth="1"/>
    <col min="8715" max="8715" width="12" customWidth="1"/>
    <col min="8716" max="8716" width="6.5546875" customWidth="1"/>
    <col min="8717" max="8717" width="12" customWidth="1"/>
    <col min="8961" max="8961" width="0.6640625" customWidth="1"/>
    <col min="8962" max="8962" width="7.88671875" customWidth="1"/>
    <col min="8963" max="8963" width="39.33203125" customWidth="1"/>
    <col min="8964" max="8964" width="6.44140625" customWidth="1"/>
    <col min="8965" max="8965" width="12.109375" customWidth="1"/>
    <col min="8966" max="8966" width="6.44140625" customWidth="1"/>
    <col min="8967" max="8967" width="12" customWidth="1"/>
    <col min="8968" max="8968" width="6.5546875" customWidth="1"/>
    <col min="8969" max="8969" width="12" customWidth="1"/>
    <col min="8970" max="8970" width="6.5546875" customWidth="1"/>
    <col min="8971" max="8971" width="12" customWidth="1"/>
    <col min="8972" max="8972" width="6.5546875" customWidth="1"/>
    <col min="8973" max="8973" width="12" customWidth="1"/>
    <col min="9217" max="9217" width="0.6640625" customWidth="1"/>
    <col min="9218" max="9218" width="7.88671875" customWidth="1"/>
    <col min="9219" max="9219" width="39.33203125" customWidth="1"/>
    <col min="9220" max="9220" width="6.44140625" customWidth="1"/>
    <col min="9221" max="9221" width="12.109375" customWidth="1"/>
    <col min="9222" max="9222" width="6.44140625" customWidth="1"/>
    <col min="9223" max="9223" width="12" customWidth="1"/>
    <col min="9224" max="9224" width="6.5546875" customWidth="1"/>
    <col min="9225" max="9225" width="12" customWidth="1"/>
    <col min="9226" max="9226" width="6.5546875" customWidth="1"/>
    <col min="9227" max="9227" width="12" customWidth="1"/>
    <col min="9228" max="9228" width="6.5546875" customWidth="1"/>
    <col min="9229" max="9229" width="12" customWidth="1"/>
    <col min="9473" max="9473" width="0.6640625" customWidth="1"/>
    <col min="9474" max="9474" width="7.88671875" customWidth="1"/>
    <col min="9475" max="9475" width="39.33203125" customWidth="1"/>
    <col min="9476" max="9476" width="6.44140625" customWidth="1"/>
    <col min="9477" max="9477" width="12.109375" customWidth="1"/>
    <col min="9478" max="9478" width="6.44140625" customWidth="1"/>
    <col min="9479" max="9479" width="12" customWidth="1"/>
    <col min="9480" max="9480" width="6.5546875" customWidth="1"/>
    <col min="9481" max="9481" width="12" customWidth="1"/>
    <col min="9482" max="9482" width="6.5546875" customWidth="1"/>
    <col min="9483" max="9483" width="12" customWidth="1"/>
    <col min="9484" max="9484" width="6.5546875" customWidth="1"/>
    <col min="9485" max="9485" width="12" customWidth="1"/>
    <col min="9729" max="9729" width="0.6640625" customWidth="1"/>
    <col min="9730" max="9730" width="7.88671875" customWidth="1"/>
    <col min="9731" max="9731" width="39.33203125" customWidth="1"/>
    <col min="9732" max="9732" width="6.44140625" customWidth="1"/>
    <col min="9733" max="9733" width="12.109375" customWidth="1"/>
    <col min="9734" max="9734" width="6.44140625" customWidth="1"/>
    <col min="9735" max="9735" width="12" customWidth="1"/>
    <col min="9736" max="9736" width="6.5546875" customWidth="1"/>
    <col min="9737" max="9737" width="12" customWidth="1"/>
    <col min="9738" max="9738" width="6.5546875" customWidth="1"/>
    <col min="9739" max="9739" width="12" customWidth="1"/>
    <col min="9740" max="9740" width="6.5546875" customWidth="1"/>
    <col min="9741" max="9741" width="12" customWidth="1"/>
    <col min="9985" max="9985" width="0.6640625" customWidth="1"/>
    <col min="9986" max="9986" width="7.88671875" customWidth="1"/>
    <col min="9987" max="9987" width="39.33203125" customWidth="1"/>
    <col min="9988" max="9988" width="6.44140625" customWidth="1"/>
    <col min="9989" max="9989" width="12.109375" customWidth="1"/>
    <col min="9990" max="9990" width="6.44140625" customWidth="1"/>
    <col min="9991" max="9991" width="12" customWidth="1"/>
    <col min="9992" max="9992" width="6.5546875" customWidth="1"/>
    <col min="9993" max="9993" width="12" customWidth="1"/>
    <col min="9994" max="9994" width="6.5546875" customWidth="1"/>
    <col min="9995" max="9995" width="12" customWidth="1"/>
    <col min="9996" max="9996" width="6.5546875" customWidth="1"/>
    <col min="9997" max="9997" width="12" customWidth="1"/>
    <col min="10241" max="10241" width="0.6640625" customWidth="1"/>
    <col min="10242" max="10242" width="7.88671875" customWidth="1"/>
    <col min="10243" max="10243" width="39.33203125" customWidth="1"/>
    <col min="10244" max="10244" width="6.44140625" customWidth="1"/>
    <col min="10245" max="10245" width="12.109375" customWidth="1"/>
    <col min="10246" max="10246" width="6.44140625" customWidth="1"/>
    <col min="10247" max="10247" width="12" customWidth="1"/>
    <col min="10248" max="10248" width="6.5546875" customWidth="1"/>
    <col min="10249" max="10249" width="12" customWidth="1"/>
    <col min="10250" max="10250" width="6.5546875" customWidth="1"/>
    <col min="10251" max="10251" width="12" customWidth="1"/>
    <col min="10252" max="10252" width="6.5546875" customWidth="1"/>
    <col min="10253" max="10253" width="12" customWidth="1"/>
    <col min="10497" max="10497" width="0.6640625" customWidth="1"/>
    <col min="10498" max="10498" width="7.88671875" customWidth="1"/>
    <col min="10499" max="10499" width="39.33203125" customWidth="1"/>
    <col min="10500" max="10500" width="6.44140625" customWidth="1"/>
    <col min="10501" max="10501" width="12.109375" customWidth="1"/>
    <col min="10502" max="10502" width="6.44140625" customWidth="1"/>
    <col min="10503" max="10503" width="12" customWidth="1"/>
    <col min="10504" max="10504" width="6.5546875" customWidth="1"/>
    <col min="10505" max="10505" width="12" customWidth="1"/>
    <col min="10506" max="10506" width="6.5546875" customWidth="1"/>
    <col min="10507" max="10507" width="12" customWidth="1"/>
    <col min="10508" max="10508" width="6.5546875" customWidth="1"/>
    <col min="10509" max="10509" width="12" customWidth="1"/>
    <col min="10753" max="10753" width="0.6640625" customWidth="1"/>
    <col min="10754" max="10754" width="7.88671875" customWidth="1"/>
    <col min="10755" max="10755" width="39.33203125" customWidth="1"/>
    <col min="10756" max="10756" width="6.44140625" customWidth="1"/>
    <col min="10757" max="10757" width="12.109375" customWidth="1"/>
    <col min="10758" max="10758" width="6.44140625" customWidth="1"/>
    <col min="10759" max="10759" width="12" customWidth="1"/>
    <col min="10760" max="10760" width="6.5546875" customWidth="1"/>
    <col min="10761" max="10761" width="12" customWidth="1"/>
    <col min="10762" max="10762" width="6.5546875" customWidth="1"/>
    <col min="10763" max="10763" width="12" customWidth="1"/>
    <col min="10764" max="10764" width="6.5546875" customWidth="1"/>
    <col min="10765" max="10765" width="12" customWidth="1"/>
    <col min="11009" max="11009" width="0.6640625" customWidth="1"/>
    <col min="11010" max="11010" width="7.88671875" customWidth="1"/>
    <col min="11011" max="11011" width="39.33203125" customWidth="1"/>
    <col min="11012" max="11012" width="6.44140625" customWidth="1"/>
    <col min="11013" max="11013" width="12.109375" customWidth="1"/>
    <col min="11014" max="11014" width="6.44140625" customWidth="1"/>
    <col min="11015" max="11015" width="12" customWidth="1"/>
    <col min="11016" max="11016" width="6.5546875" customWidth="1"/>
    <col min="11017" max="11017" width="12" customWidth="1"/>
    <col min="11018" max="11018" width="6.5546875" customWidth="1"/>
    <col min="11019" max="11019" width="12" customWidth="1"/>
    <col min="11020" max="11020" width="6.5546875" customWidth="1"/>
    <col min="11021" max="11021" width="12" customWidth="1"/>
    <col min="11265" max="11265" width="0.6640625" customWidth="1"/>
    <col min="11266" max="11266" width="7.88671875" customWidth="1"/>
    <col min="11267" max="11267" width="39.33203125" customWidth="1"/>
    <col min="11268" max="11268" width="6.44140625" customWidth="1"/>
    <col min="11269" max="11269" width="12.109375" customWidth="1"/>
    <col min="11270" max="11270" width="6.44140625" customWidth="1"/>
    <col min="11271" max="11271" width="12" customWidth="1"/>
    <col min="11272" max="11272" width="6.5546875" customWidth="1"/>
    <col min="11273" max="11273" width="12" customWidth="1"/>
    <col min="11274" max="11274" width="6.5546875" customWidth="1"/>
    <col min="11275" max="11275" width="12" customWidth="1"/>
    <col min="11276" max="11276" width="6.5546875" customWidth="1"/>
    <col min="11277" max="11277" width="12" customWidth="1"/>
    <col min="11521" max="11521" width="0.6640625" customWidth="1"/>
    <col min="11522" max="11522" width="7.88671875" customWidth="1"/>
    <col min="11523" max="11523" width="39.33203125" customWidth="1"/>
    <col min="11524" max="11524" width="6.44140625" customWidth="1"/>
    <col min="11525" max="11525" width="12.109375" customWidth="1"/>
    <col min="11526" max="11526" width="6.44140625" customWidth="1"/>
    <col min="11527" max="11527" width="12" customWidth="1"/>
    <col min="11528" max="11528" width="6.5546875" customWidth="1"/>
    <col min="11529" max="11529" width="12" customWidth="1"/>
    <col min="11530" max="11530" width="6.5546875" customWidth="1"/>
    <col min="11531" max="11531" width="12" customWidth="1"/>
    <col min="11532" max="11532" width="6.5546875" customWidth="1"/>
    <col min="11533" max="11533" width="12" customWidth="1"/>
    <col min="11777" max="11777" width="0.6640625" customWidth="1"/>
    <col min="11778" max="11778" width="7.88671875" customWidth="1"/>
    <col min="11779" max="11779" width="39.33203125" customWidth="1"/>
    <col min="11780" max="11780" width="6.44140625" customWidth="1"/>
    <col min="11781" max="11781" width="12.109375" customWidth="1"/>
    <col min="11782" max="11782" width="6.44140625" customWidth="1"/>
    <col min="11783" max="11783" width="12" customWidth="1"/>
    <col min="11784" max="11784" width="6.5546875" customWidth="1"/>
    <col min="11785" max="11785" width="12" customWidth="1"/>
    <col min="11786" max="11786" width="6.5546875" customWidth="1"/>
    <col min="11787" max="11787" width="12" customWidth="1"/>
    <col min="11788" max="11788" width="6.5546875" customWidth="1"/>
    <col min="11789" max="11789" width="12" customWidth="1"/>
    <col min="12033" max="12033" width="0.6640625" customWidth="1"/>
    <col min="12034" max="12034" width="7.88671875" customWidth="1"/>
    <col min="12035" max="12035" width="39.33203125" customWidth="1"/>
    <col min="12036" max="12036" width="6.44140625" customWidth="1"/>
    <col min="12037" max="12037" width="12.109375" customWidth="1"/>
    <col min="12038" max="12038" width="6.44140625" customWidth="1"/>
    <col min="12039" max="12039" width="12" customWidth="1"/>
    <col min="12040" max="12040" width="6.5546875" customWidth="1"/>
    <col min="12041" max="12041" width="12" customWidth="1"/>
    <col min="12042" max="12042" width="6.5546875" customWidth="1"/>
    <col min="12043" max="12043" width="12" customWidth="1"/>
    <col min="12044" max="12044" width="6.5546875" customWidth="1"/>
    <col min="12045" max="12045" width="12" customWidth="1"/>
    <col min="12289" max="12289" width="0.6640625" customWidth="1"/>
    <col min="12290" max="12290" width="7.88671875" customWidth="1"/>
    <col min="12291" max="12291" width="39.33203125" customWidth="1"/>
    <col min="12292" max="12292" width="6.44140625" customWidth="1"/>
    <col min="12293" max="12293" width="12.109375" customWidth="1"/>
    <col min="12294" max="12294" width="6.44140625" customWidth="1"/>
    <col min="12295" max="12295" width="12" customWidth="1"/>
    <col min="12296" max="12296" width="6.5546875" customWidth="1"/>
    <col min="12297" max="12297" width="12" customWidth="1"/>
    <col min="12298" max="12298" width="6.5546875" customWidth="1"/>
    <col min="12299" max="12299" width="12" customWidth="1"/>
    <col min="12300" max="12300" width="6.5546875" customWidth="1"/>
    <col min="12301" max="12301" width="12" customWidth="1"/>
    <col min="12545" max="12545" width="0.6640625" customWidth="1"/>
    <col min="12546" max="12546" width="7.88671875" customWidth="1"/>
    <col min="12547" max="12547" width="39.33203125" customWidth="1"/>
    <col min="12548" max="12548" width="6.44140625" customWidth="1"/>
    <col min="12549" max="12549" width="12.109375" customWidth="1"/>
    <col min="12550" max="12550" width="6.44140625" customWidth="1"/>
    <col min="12551" max="12551" width="12" customWidth="1"/>
    <col min="12552" max="12552" width="6.5546875" customWidth="1"/>
    <col min="12553" max="12553" width="12" customWidth="1"/>
    <col min="12554" max="12554" width="6.5546875" customWidth="1"/>
    <col min="12555" max="12555" width="12" customWidth="1"/>
    <col min="12556" max="12556" width="6.5546875" customWidth="1"/>
    <col min="12557" max="12557" width="12" customWidth="1"/>
    <col min="12801" max="12801" width="0.6640625" customWidth="1"/>
    <col min="12802" max="12802" width="7.88671875" customWidth="1"/>
    <col min="12803" max="12803" width="39.33203125" customWidth="1"/>
    <col min="12804" max="12804" width="6.44140625" customWidth="1"/>
    <col min="12805" max="12805" width="12.109375" customWidth="1"/>
    <col min="12806" max="12806" width="6.44140625" customWidth="1"/>
    <col min="12807" max="12807" width="12" customWidth="1"/>
    <col min="12808" max="12808" width="6.5546875" customWidth="1"/>
    <col min="12809" max="12809" width="12" customWidth="1"/>
    <col min="12810" max="12810" width="6.5546875" customWidth="1"/>
    <col min="12811" max="12811" width="12" customWidth="1"/>
    <col min="12812" max="12812" width="6.5546875" customWidth="1"/>
    <col min="12813" max="12813" width="12" customWidth="1"/>
    <col min="13057" max="13057" width="0.6640625" customWidth="1"/>
    <col min="13058" max="13058" width="7.88671875" customWidth="1"/>
    <col min="13059" max="13059" width="39.33203125" customWidth="1"/>
    <col min="13060" max="13060" width="6.44140625" customWidth="1"/>
    <col min="13061" max="13061" width="12.109375" customWidth="1"/>
    <col min="13062" max="13062" width="6.44140625" customWidth="1"/>
    <col min="13063" max="13063" width="12" customWidth="1"/>
    <col min="13064" max="13064" width="6.5546875" customWidth="1"/>
    <col min="13065" max="13065" width="12" customWidth="1"/>
    <col min="13066" max="13066" width="6.5546875" customWidth="1"/>
    <col min="13067" max="13067" width="12" customWidth="1"/>
    <col min="13068" max="13068" width="6.5546875" customWidth="1"/>
    <col min="13069" max="13069" width="12" customWidth="1"/>
    <col min="13313" max="13313" width="0.6640625" customWidth="1"/>
    <col min="13314" max="13314" width="7.88671875" customWidth="1"/>
    <col min="13315" max="13315" width="39.33203125" customWidth="1"/>
    <col min="13316" max="13316" width="6.44140625" customWidth="1"/>
    <col min="13317" max="13317" width="12.109375" customWidth="1"/>
    <col min="13318" max="13318" width="6.44140625" customWidth="1"/>
    <col min="13319" max="13319" width="12" customWidth="1"/>
    <col min="13320" max="13320" width="6.5546875" customWidth="1"/>
    <col min="13321" max="13321" width="12" customWidth="1"/>
    <col min="13322" max="13322" width="6.5546875" customWidth="1"/>
    <col min="13323" max="13323" width="12" customWidth="1"/>
    <col min="13324" max="13324" width="6.5546875" customWidth="1"/>
    <col min="13325" max="13325" width="12" customWidth="1"/>
    <col min="13569" max="13569" width="0.6640625" customWidth="1"/>
    <col min="13570" max="13570" width="7.88671875" customWidth="1"/>
    <col min="13571" max="13571" width="39.33203125" customWidth="1"/>
    <col min="13572" max="13572" width="6.44140625" customWidth="1"/>
    <col min="13573" max="13573" width="12.109375" customWidth="1"/>
    <col min="13574" max="13574" width="6.44140625" customWidth="1"/>
    <col min="13575" max="13575" width="12" customWidth="1"/>
    <col min="13576" max="13576" width="6.5546875" customWidth="1"/>
    <col min="13577" max="13577" width="12" customWidth="1"/>
    <col min="13578" max="13578" width="6.5546875" customWidth="1"/>
    <col min="13579" max="13579" width="12" customWidth="1"/>
    <col min="13580" max="13580" width="6.5546875" customWidth="1"/>
    <col min="13581" max="13581" width="12" customWidth="1"/>
    <col min="13825" max="13825" width="0.6640625" customWidth="1"/>
    <col min="13826" max="13826" width="7.88671875" customWidth="1"/>
    <col min="13827" max="13827" width="39.33203125" customWidth="1"/>
    <col min="13828" max="13828" width="6.44140625" customWidth="1"/>
    <col min="13829" max="13829" width="12.109375" customWidth="1"/>
    <col min="13830" max="13830" width="6.44140625" customWidth="1"/>
    <col min="13831" max="13831" width="12" customWidth="1"/>
    <col min="13832" max="13832" width="6.5546875" customWidth="1"/>
    <col min="13833" max="13833" width="12" customWidth="1"/>
    <col min="13834" max="13834" width="6.5546875" customWidth="1"/>
    <col min="13835" max="13835" width="12" customWidth="1"/>
    <col min="13836" max="13836" width="6.5546875" customWidth="1"/>
    <col min="13837" max="13837" width="12" customWidth="1"/>
    <col min="14081" max="14081" width="0.6640625" customWidth="1"/>
    <col min="14082" max="14082" width="7.88671875" customWidth="1"/>
    <col min="14083" max="14083" width="39.33203125" customWidth="1"/>
    <col min="14084" max="14084" width="6.44140625" customWidth="1"/>
    <col min="14085" max="14085" width="12.109375" customWidth="1"/>
    <col min="14086" max="14086" width="6.44140625" customWidth="1"/>
    <col min="14087" max="14087" width="12" customWidth="1"/>
    <col min="14088" max="14088" width="6.5546875" customWidth="1"/>
    <col min="14089" max="14089" width="12" customWidth="1"/>
    <col min="14090" max="14090" width="6.5546875" customWidth="1"/>
    <col min="14091" max="14091" width="12" customWidth="1"/>
    <col min="14092" max="14092" width="6.5546875" customWidth="1"/>
    <col min="14093" max="14093" width="12" customWidth="1"/>
    <col min="14337" max="14337" width="0.6640625" customWidth="1"/>
    <col min="14338" max="14338" width="7.88671875" customWidth="1"/>
    <col min="14339" max="14339" width="39.33203125" customWidth="1"/>
    <col min="14340" max="14340" width="6.44140625" customWidth="1"/>
    <col min="14341" max="14341" width="12.109375" customWidth="1"/>
    <col min="14342" max="14342" width="6.44140625" customWidth="1"/>
    <col min="14343" max="14343" width="12" customWidth="1"/>
    <col min="14344" max="14344" width="6.5546875" customWidth="1"/>
    <col min="14345" max="14345" width="12" customWidth="1"/>
    <col min="14346" max="14346" width="6.5546875" customWidth="1"/>
    <col min="14347" max="14347" width="12" customWidth="1"/>
    <col min="14348" max="14348" width="6.5546875" customWidth="1"/>
    <col min="14349" max="14349" width="12" customWidth="1"/>
    <col min="14593" max="14593" width="0.6640625" customWidth="1"/>
    <col min="14594" max="14594" width="7.88671875" customWidth="1"/>
    <col min="14595" max="14595" width="39.33203125" customWidth="1"/>
    <col min="14596" max="14596" width="6.44140625" customWidth="1"/>
    <col min="14597" max="14597" width="12.109375" customWidth="1"/>
    <col min="14598" max="14598" width="6.44140625" customWidth="1"/>
    <col min="14599" max="14599" width="12" customWidth="1"/>
    <col min="14600" max="14600" width="6.5546875" customWidth="1"/>
    <col min="14601" max="14601" width="12" customWidth="1"/>
    <col min="14602" max="14602" width="6.5546875" customWidth="1"/>
    <col min="14603" max="14603" width="12" customWidth="1"/>
    <col min="14604" max="14604" width="6.5546875" customWidth="1"/>
    <col min="14605" max="14605" width="12" customWidth="1"/>
    <col min="14849" max="14849" width="0.6640625" customWidth="1"/>
    <col min="14850" max="14850" width="7.88671875" customWidth="1"/>
    <col min="14851" max="14851" width="39.33203125" customWidth="1"/>
    <col min="14852" max="14852" width="6.44140625" customWidth="1"/>
    <col min="14853" max="14853" width="12.109375" customWidth="1"/>
    <col min="14854" max="14854" width="6.44140625" customWidth="1"/>
    <col min="14855" max="14855" width="12" customWidth="1"/>
    <col min="14856" max="14856" width="6.5546875" customWidth="1"/>
    <col min="14857" max="14857" width="12" customWidth="1"/>
    <col min="14858" max="14858" width="6.5546875" customWidth="1"/>
    <col min="14859" max="14859" width="12" customWidth="1"/>
    <col min="14860" max="14860" width="6.5546875" customWidth="1"/>
    <col min="14861" max="14861" width="12" customWidth="1"/>
    <col min="15105" max="15105" width="0.6640625" customWidth="1"/>
    <col min="15106" max="15106" width="7.88671875" customWidth="1"/>
    <col min="15107" max="15107" width="39.33203125" customWidth="1"/>
    <col min="15108" max="15108" width="6.44140625" customWidth="1"/>
    <col min="15109" max="15109" width="12.109375" customWidth="1"/>
    <col min="15110" max="15110" width="6.44140625" customWidth="1"/>
    <col min="15111" max="15111" width="12" customWidth="1"/>
    <col min="15112" max="15112" width="6.5546875" customWidth="1"/>
    <col min="15113" max="15113" width="12" customWidth="1"/>
    <col min="15114" max="15114" width="6.5546875" customWidth="1"/>
    <col min="15115" max="15115" width="12" customWidth="1"/>
    <col min="15116" max="15116" width="6.5546875" customWidth="1"/>
    <col min="15117" max="15117" width="12" customWidth="1"/>
    <col min="15361" max="15361" width="0.6640625" customWidth="1"/>
    <col min="15362" max="15362" width="7.88671875" customWidth="1"/>
    <col min="15363" max="15363" width="39.33203125" customWidth="1"/>
    <col min="15364" max="15364" width="6.44140625" customWidth="1"/>
    <col min="15365" max="15365" width="12.109375" customWidth="1"/>
    <col min="15366" max="15366" width="6.44140625" customWidth="1"/>
    <col min="15367" max="15367" width="12" customWidth="1"/>
    <col min="15368" max="15368" width="6.5546875" customWidth="1"/>
    <col min="15369" max="15369" width="12" customWidth="1"/>
    <col min="15370" max="15370" width="6.5546875" customWidth="1"/>
    <col min="15371" max="15371" width="12" customWidth="1"/>
    <col min="15372" max="15372" width="6.5546875" customWidth="1"/>
    <col min="15373" max="15373" width="12" customWidth="1"/>
    <col min="15617" max="15617" width="0.6640625" customWidth="1"/>
    <col min="15618" max="15618" width="7.88671875" customWidth="1"/>
    <col min="15619" max="15619" width="39.33203125" customWidth="1"/>
    <col min="15620" max="15620" width="6.44140625" customWidth="1"/>
    <col min="15621" max="15621" width="12.109375" customWidth="1"/>
    <col min="15622" max="15622" width="6.44140625" customWidth="1"/>
    <col min="15623" max="15623" width="12" customWidth="1"/>
    <col min="15624" max="15624" width="6.5546875" customWidth="1"/>
    <col min="15625" max="15625" width="12" customWidth="1"/>
    <col min="15626" max="15626" width="6.5546875" customWidth="1"/>
    <col min="15627" max="15627" width="12" customWidth="1"/>
    <col min="15628" max="15628" width="6.5546875" customWidth="1"/>
    <col min="15629" max="15629" width="12" customWidth="1"/>
    <col min="15873" max="15873" width="0.6640625" customWidth="1"/>
    <col min="15874" max="15874" width="7.88671875" customWidth="1"/>
    <col min="15875" max="15875" width="39.33203125" customWidth="1"/>
    <col min="15876" max="15876" width="6.44140625" customWidth="1"/>
    <col min="15877" max="15877" width="12.109375" customWidth="1"/>
    <col min="15878" max="15878" width="6.44140625" customWidth="1"/>
    <col min="15879" max="15879" width="12" customWidth="1"/>
    <col min="15880" max="15880" width="6.5546875" customWidth="1"/>
    <col min="15881" max="15881" width="12" customWidth="1"/>
    <col min="15882" max="15882" width="6.5546875" customWidth="1"/>
    <col min="15883" max="15883" width="12" customWidth="1"/>
    <col min="15884" max="15884" width="6.5546875" customWidth="1"/>
    <col min="15885" max="15885" width="12" customWidth="1"/>
    <col min="16129" max="16129" width="0.6640625" customWidth="1"/>
    <col min="16130" max="16130" width="7.88671875" customWidth="1"/>
    <col min="16131" max="16131" width="39.33203125" customWidth="1"/>
    <col min="16132" max="16132" width="6.44140625" customWidth="1"/>
    <col min="16133" max="16133" width="12.109375" customWidth="1"/>
    <col min="16134" max="16134" width="6.44140625" customWidth="1"/>
    <col min="16135" max="16135" width="12" customWidth="1"/>
    <col min="16136" max="16136" width="6.5546875" customWidth="1"/>
    <col min="16137" max="16137" width="12" customWidth="1"/>
    <col min="16138" max="16138" width="6.5546875" customWidth="1"/>
    <col min="16139" max="16139" width="12" customWidth="1"/>
    <col min="16140" max="16140" width="6.5546875" customWidth="1"/>
    <col min="16141" max="16141" width="12" customWidth="1"/>
  </cols>
  <sheetData>
    <row r="1" spans="1:13" s="1" customFormat="1" ht="13.5" customHeight="1" x14ac:dyDescent="0.15">
      <c r="A1" s="933" t="s">
        <v>0</v>
      </c>
      <c r="B1" s="933"/>
      <c r="C1" s="933"/>
      <c r="D1" s="933"/>
      <c r="E1" s="933"/>
      <c r="F1" s="933"/>
      <c r="G1" s="933"/>
      <c r="H1" s="933"/>
      <c r="I1" s="933"/>
      <c r="J1" s="933"/>
      <c r="K1" s="933"/>
      <c r="L1" s="933"/>
    </row>
    <row r="2" spans="1:13" s="1" customFormat="1" ht="11.25" customHeight="1" x14ac:dyDescent="0.15"/>
    <row r="3" spans="1:13" s="1" customFormat="1" ht="26.25" customHeight="1" x14ac:dyDescent="0.15">
      <c r="B3" s="935" t="s">
        <v>1</v>
      </c>
      <c r="C3" s="935" t="s">
        <v>2</v>
      </c>
      <c r="D3" s="936" t="s">
        <v>3</v>
      </c>
      <c r="E3" s="936"/>
      <c r="F3" s="934" t="s">
        <v>4</v>
      </c>
      <c r="G3" s="934"/>
      <c r="H3" s="936" t="s">
        <v>5</v>
      </c>
      <c r="I3" s="936"/>
      <c r="J3" s="934"/>
      <c r="K3" s="934"/>
      <c r="L3" s="936" t="s">
        <v>6</v>
      </c>
      <c r="M3" s="936"/>
    </row>
    <row r="4" spans="1:13" s="1" customFormat="1" ht="26.25" customHeight="1" x14ac:dyDescent="0.15">
      <c r="B4" s="935"/>
      <c r="C4" s="935"/>
      <c r="D4" s="936" t="s">
        <v>7</v>
      </c>
      <c r="E4" s="936"/>
      <c r="F4" s="934" t="s">
        <v>8</v>
      </c>
      <c r="G4" s="934"/>
      <c r="H4" s="936" t="s">
        <v>9</v>
      </c>
      <c r="I4" s="936"/>
      <c r="J4" s="936" t="s">
        <v>10</v>
      </c>
      <c r="K4" s="936"/>
      <c r="L4" s="936" t="s">
        <v>11</v>
      </c>
      <c r="M4" s="936"/>
    </row>
    <row r="5" spans="1:13" s="1" customFormat="1" ht="26.25" customHeight="1" x14ac:dyDescent="0.15">
      <c r="B5" s="935"/>
      <c r="C5" s="935"/>
      <c r="D5" s="936" t="s">
        <v>12</v>
      </c>
      <c r="E5" s="936"/>
      <c r="F5" s="936" t="s">
        <v>13</v>
      </c>
      <c r="G5" s="936"/>
      <c r="H5" s="936" t="s">
        <v>14</v>
      </c>
      <c r="I5" s="936"/>
      <c r="J5" s="934"/>
      <c r="K5" s="934"/>
      <c r="L5" s="936" t="s">
        <v>15</v>
      </c>
      <c r="M5" s="936"/>
    </row>
    <row r="6" spans="1:13" s="1" customFormat="1" ht="3.6" customHeight="1" x14ac:dyDescent="0.15"/>
    <row r="7" spans="1:13" s="1" customFormat="1" ht="18" customHeight="1" x14ac:dyDescent="0.15">
      <c r="B7" s="5"/>
      <c r="C7" s="6" t="s">
        <v>16</v>
      </c>
      <c r="D7" s="7" t="s">
        <v>17</v>
      </c>
      <c r="E7" s="8">
        <v>142646.72999999998</v>
      </c>
      <c r="F7" s="9"/>
      <c r="G7" s="9"/>
      <c r="H7" s="9"/>
      <c r="I7" s="9"/>
      <c r="J7" s="9"/>
      <c r="K7" s="9"/>
      <c r="L7" s="9"/>
      <c r="M7" s="10"/>
    </row>
    <row r="8" spans="1:13" s="1" customFormat="1" ht="18" customHeight="1" x14ac:dyDescent="0.15">
      <c r="B8" s="11"/>
      <c r="C8" s="12" t="s">
        <v>18</v>
      </c>
      <c r="D8" s="13" t="s">
        <v>17</v>
      </c>
      <c r="E8" s="14">
        <v>353230.09</v>
      </c>
      <c r="F8" s="15"/>
      <c r="G8" s="15"/>
      <c r="H8" s="15"/>
      <c r="I8" s="15"/>
      <c r="J8" s="15"/>
      <c r="K8" s="15"/>
      <c r="L8" s="15"/>
      <c r="M8" s="16"/>
    </row>
    <row r="9" spans="1:13" s="1" customFormat="1" ht="18" customHeight="1" x14ac:dyDescent="0.15">
      <c r="B9" s="11"/>
      <c r="C9" s="17" t="s">
        <v>19</v>
      </c>
      <c r="D9" s="13" t="s">
        <v>17</v>
      </c>
      <c r="E9" s="14">
        <v>8221202.790000001</v>
      </c>
      <c r="F9" s="15"/>
      <c r="G9" s="15"/>
      <c r="H9" s="15"/>
      <c r="I9" s="15"/>
      <c r="J9" s="15"/>
      <c r="K9" s="15"/>
      <c r="L9" s="15"/>
      <c r="M9" s="16"/>
    </row>
    <row r="10" spans="1:13" s="1" customFormat="1" ht="18" customHeight="1" x14ac:dyDescent="0.15">
      <c r="B10" s="18"/>
      <c r="C10" s="19" t="s">
        <v>20</v>
      </c>
      <c r="D10" s="20" t="s">
        <v>17</v>
      </c>
      <c r="E10" s="21" t="s">
        <v>21</v>
      </c>
      <c r="F10" s="22"/>
      <c r="G10" s="22"/>
      <c r="H10" s="22"/>
      <c r="I10" s="22"/>
      <c r="J10" s="22"/>
      <c r="K10" s="22"/>
      <c r="L10" s="22"/>
      <c r="M10" s="23"/>
    </row>
    <row r="11" spans="1:13" s="1" customFormat="1" ht="3.75" customHeight="1" x14ac:dyDescent="0.15"/>
    <row r="12" spans="1:13" s="1" customFormat="1" ht="18" customHeight="1" x14ac:dyDescent="0.2">
      <c r="A12" s="24">
        <v>2000000</v>
      </c>
      <c r="B12" s="25" t="s">
        <v>22</v>
      </c>
      <c r="C12" s="26" t="s">
        <v>23</v>
      </c>
      <c r="D12" s="7" t="s">
        <v>24</v>
      </c>
      <c r="E12" s="27">
        <v>26551.759999999998</v>
      </c>
      <c r="F12" s="7" t="s">
        <v>25</v>
      </c>
      <c r="G12" s="27">
        <v>26551.759999999998</v>
      </c>
      <c r="H12" s="7" t="s">
        <v>26</v>
      </c>
      <c r="I12" s="27">
        <v>0</v>
      </c>
      <c r="J12" s="28"/>
      <c r="K12" s="29"/>
      <c r="L12" s="7" t="s">
        <v>27</v>
      </c>
      <c r="M12" s="30">
        <v>0</v>
      </c>
    </row>
    <row r="13" spans="1:13" s="1" customFormat="1" ht="18" customHeight="1" x14ac:dyDescent="0.2">
      <c r="A13" s="31"/>
      <c r="B13" s="32"/>
      <c r="C13" s="33"/>
      <c r="D13" s="13" t="s">
        <v>17</v>
      </c>
      <c r="E13" s="34">
        <v>22781125.18</v>
      </c>
      <c r="F13" s="13" t="s">
        <v>28</v>
      </c>
      <c r="G13" s="34">
        <v>22761882.390000001</v>
      </c>
      <c r="H13" s="13" t="s">
        <v>29</v>
      </c>
      <c r="I13" s="34">
        <v>22787764.919999998</v>
      </c>
      <c r="J13" s="13" t="s">
        <v>17</v>
      </c>
      <c r="K13" s="34">
        <v>6639.7399999983609</v>
      </c>
      <c r="L13" s="13" t="s">
        <v>30</v>
      </c>
      <c r="M13" s="35">
        <v>25882.529999997467</v>
      </c>
    </row>
    <row r="14" spans="1:13" s="1" customFormat="1" ht="18" customHeight="1" x14ac:dyDescent="0.2">
      <c r="A14" s="31"/>
      <c r="B14" s="36"/>
      <c r="C14" s="37"/>
      <c r="D14" s="20" t="s">
        <v>31</v>
      </c>
      <c r="E14" s="38">
        <v>22807676.939999998</v>
      </c>
      <c r="F14" s="20" t="s">
        <v>32</v>
      </c>
      <c r="G14" s="38">
        <v>22788434.149999999</v>
      </c>
      <c r="H14" s="20" t="s">
        <v>31</v>
      </c>
      <c r="I14" s="38">
        <v>-19242.789999999106</v>
      </c>
      <c r="J14" s="39"/>
      <c r="K14" s="37"/>
      <c r="L14" s="20" t="s">
        <v>32</v>
      </c>
      <c r="M14" s="40">
        <v>25882.529999997467</v>
      </c>
    </row>
    <row r="15" spans="1:13" s="1" customFormat="1" ht="3.75" customHeight="1" x14ac:dyDescent="0.25">
      <c r="A15" s="41"/>
      <c r="B15" s="41"/>
      <c r="C15" s="41"/>
      <c r="D15" s="41"/>
      <c r="E15" s="41"/>
      <c r="F15" s="41"/>
      <c r="G15" s="41"/>
      <c r="H15" s="41"/>
      <c r="I15" s="41"/>
      <c r="J15" s="41"/>
      <c r="K15" s="41"/>
      <c r="L15" s="41"/>
      <c r="M15" s="41"/>
    </row>
    <row r="16" spans="1:13" s="1" customFormat="1" ht="18" customHeight="1" x14ac:dyDescent="0.2">
      <c r="A16" s="24">
        <v>3000000</v>
      </c>
      <c r="B16" s="25" t="s">
        <v>33</v>
      </c>
      <c r="C16" s="26" t="s">
        <v>34</v>
      </c>
      <c r="D16" s="7" t="s">
        <v>24</v>
      </c>
      <c r="E16" s="27">
        <v>33258.800000000003</v>
      </c>
      <c r="F16" s="7" t="s">
        <v>25</v>
      </c>
      <c r="G16" s="27">
        <v>32288.32</v>
      </c>
      <c r="H16" s="7" t="s">
        <v>26</v>
      </c>
      <c r="I16" s="27">
        <v>-249.42</v>
      </c>
      <c r="J16" s="28"/>
      <c r="K16" s="29"/>
      <c r="L16" s="7" t="s">
        <v>27</v>
      </c>
      <c r="M16" s="30">
        <v>721.06000000000324</v>
      </c>
    </row>
    <row r="17" spans="1:13" s="1" customFormat="1" ht="18" customHeight="1" x14ac:dyDescent="0.2">
      <c r="A17" s="31"/>
      <c r="B17" s="32"/>
      <c r="C17" s="33"/>
      <c r="D17" s="13" t="s">
        <v>17</v>
      </c>
      <c r="E17" s="34">
        <v>240734.03999999998</v>
      </c>
      <c r="F17" s="13" t="s">
        <v>28</v>
      </c>
      <c r="G17" s="34">
        <v>104938.85999999997</v>
      </c>
      <c r="H17" s="13" t="s">
        <v>29</v>
      </c>
      <c r="I17" s="34">
        <v>153872.38</v>
      </c>
      <c r="J17" s="13" t="s">
        <v>17</v>
      </c>
      <c r="K17" s="34">
        <v>-86861.659999999974</v>
      </c>
      <c r="L17" s="13" t="s">
        <v>30</v>
      </c>
      <c r="M17" s="35">
        <v>48933.520000000033</v>
      </c>
    </row>
    <row r="18" spans="1:13" s="1" customFormat="1" ht="18" customHeight="1" x14ac:dyDescent="0.2">
      <c r="A18" s="31"/>
      <c r="B18" s="36"/>
      <c r="C18" s="37"/>
      <c r="D18" s="20" t="s">
        <v>31</v>
      </c>
      <c r="E18" s="38">
        <v>273992.84000000003</v>
      </c>
      <c r="F18" s="20" t="s">
        <v>32</v>
      </c>
      <c r="G18" s="38">
        <v>137227.18000000002</v>
      </c>
      <c r="H18" s="20" t="s">
        <v>31</v>
      </c>
      <c r="I18" s="38">
        <v>-136765.66</v>
      </c>
      <c r="J18" s="39"/>
      <c r="K18" s="37"/>
      <c r="L18" s="20" t="s">
        <v>32</v>
      </c>
      <c r="M18" s="40">
        <v>49654.580000000038</v>
      </c>
    </row>
    <row r="19" spans="1:13" s="1" customFormat="1" ht="3.75" customHeight="1" x14ac:dyDescent="0.25">
      <c r="A19" s="41"/>
      <c r="B19" s="41"/>
      <c r="C19" s="41"/>
      <c r="D19" s="41"/>
      <c r="E19" s="41"/>
      <c r="F19" s="41"/>
      <c r="G19" s="41"/>
      <c r="H19" s="41"/>
      <c r="I19" s="41"/>
      <c r="J19" s="41"/>
      <c r="K19" s="41"/>
      <c r="L19" s="41"/>
      <c r="M19" s="41"/>
    </row>
    <row r="20" spans="1:13" s="1" customFormat="1" ht="18" customHeight="1" x14ac:dyDescent="0.2">
      <c r="A20" s="24">
        <v>4000000</v>
      </c>
      <c r="B20" s="25" t="s">
        <v>35</v>
      </c>
      <c r="C20" s="26" t="s">
        <v>36</v>
      </c>
      <c r="D20" s="7" t="s">
        <v>24</v>
      </c>
      <c r="E20" s="27" t="s">
        <v>21</v>
      </c>
      <c r="F20" s="7" t="s">
        <v>25</v>
      </c>
      <c r="G20" s="27" t="s">
        <v>21</v>
      </c>
      <c r="H20" s="7" t="s">
        <v>26</v>
      </c>
      <c r="I20" s="27" t="s">
        <v>21</v>
      </c>
      <c r="J20" s="28"/>
      <c r="K20" s="29"/>
      <c r="L20" s="7" t="s">
        <v>27</v>
      </c>
      <c r="M20" s="30" t="s">
        <v>21</v>
      </c>
    </row>
    <row r="21" spans="1:13" s="1" customFormat="1" ht="18" customHeight="1" x14ac:dyDescent="0.2">
      <c r="A21" s="31"/>
      <c r="B21" s="32"/>
      <c r="C21" s="33"/>
      <c r="D21" s="13" t="s">
        <v>17</v>
      </c>
      <c r="E21" s="34">
        <v>1347271</v>
      </c>
      <c r="F21" s="13" t="s">
        <v>28</v>
      </c>
      <c r="G21" s="34">
        <v>1371147</v>
      </c>
      <c r="H21" s="13" t="s">
        <v>29</v>
      </c>
      <c r="I21" s="34">
        <v>1371147</v>
      </c>
      <c r="J21" s="13" t="s">
        <v>17</v>
      </c>
      <c r="K21" s="34">
        <v>23876</v>
      </c>
      <c r="L21" s="13" t="s">
        <v>30</v>
      </c>
      <c r="M21" s="35">
        <v>0</v>
      </c>
    </row>
    <row r="22" spans="1:13" s="1" customFormat="1" ht="18" customHeight="1" x14ac:dyDescent="0.2">
      <c r="A22" s="31"/>
      <c r="B22" s="36"/>
      <c r="C22" s="37"/>
      <c r="D22" s="20" t="s">
        <v>31</v>
      </c>
      <c r="E22" s="38">
        <v>1347271</v>
      </c>
      <c r="F22" s="20" t="s">
        <v>32</v>
      </c>
      <c r="G22" s="38">
        <v>1371147</v>
      </c>
      <c r="H22" s="20" t="s">
        <v>31</v>
      </c>
      <c r="I22" s="38">
        <v>23876</v>
      </c>
      <c r="J22" s="39"/>
      <c r="K22" s="37"/>
      <c r="L22" s="20" t="s">
        <v>32</v>
      </c>
      <c r="M22" s="40">
        <v>0</v>
      </c>
    </row>
    <row r="23" spans="1:13" s="1" customFormat="1" ht="3.75" customHeight="1" x14ac:dyDescent="0.25">
      <c r="A23" s="41"/>
      <c r="B23" s="41"/>
      <c r="C23" s="41"/>
      <c r="D23" s="41"/>
      <c r="E23" s="41"/>
      <c r="F23" s="41"/>
      <c r="G23" s="41"/>
      <c r="H23" s="41"/>
      <c r="I23" s="41"/>
      <c r="J23" s="41"/>
      <c r="K23" s="41"/>
      <c r="L23" s="41"/>
      <c r="M23" s="41"/>
    </row>
    <row r="24" spans="1:13" s="1" customFormat="1" ht="18" customHeight="1" x14ac:dyDescent="0.2">
      <c r="A24" s="24">
        <v>9000000</v>
      </c>
      <c r="B24" s="25" t="s">
        <v>37</v>
      </c>
      <c r="C24" s="26" t="s">
        <v>38</v>
      </c>
      <c r="D24" s="7" t="s">
        <v>24</v>
      </c>
      <c r="E24" s="27">
        <v>15447.39</v>
      </c>
      <c r="F24" s="7" t="s">
        <v>25</v>
      </c>
      <c r="G24" s="27">
        <v>14776</v>
      </c>
      <c r="H24" s="7" t="s">
        <v>26</v>
      </c>
      <c r="I24" s="27">
        <v>0</v>
      </c>
      <c r="J24" s="28"/>
      <c r="K24" s="29"/>
      <c r="L24" s="7" t="s">
        <v>27</v>
      </c>
      <c r="M24" s="30">
        <v>671.38999999999942</v>
      </c>
    </row>
    <row r="25" spans="1:13" s="1" customFormat="1" ht="18" customHeight="1" x14ac:dyDescent="0.2">
      <c r="A25" s="31"/>
      <c r="B25" s="32"/>
      <c r="C25" s="33"/>
      <c r="D25" s="13" t="s">
        <v>17</v>
      </c>
      <c r="E25" s="34">
        <v>5366949.3499999996</v>
      </c>
      <c r="F25" s="13" t="s">
        <v>28</v>
      </c>
      <c r="G25" s="34">
        <v>4759848.95</v>
      </c>
      <c r="H25" s="13" t="s">
        <v>29</v>
      </c>
      <c r="I25" s="34">
        <v>4789398.24</v>
      </c>
      <c r="J25" s="13" t="s">
        <v>17</v>
      </c>
      <c r="K25" s="34">
        <v>-577551.1099999994</v>
      </c>
      <c r="L25" s="13" t="s">
        <v>30</v>
      </c>
      <c r="M25" s="35">
        <v>29549.290000000037</v>
      </c>
    </row>
    <row r="26" spans="1:13" s="1" customFormat="1" ht="18" customHeight="1" x14ac:dyDescent="0.2">
      <c r="A26" s="31"/>
      <c r="B26" s="36"/>
      <c r="C26" s="37"/>
      <c r="D26" s="20" t="s">
        <v>31</v>
      </c>
      <c r="E26" s="38">
        <v>5382396.7399999993</v>
      </c>
      <c r="F26" s="20" t="s">
        <v>32</v>
      </c>
      <c r="G26" s="38">
        <v>4774624.95</v>
      </c>
      <c r="H26" s="20" t="s">
        <v>31</v>
      </c>
      <c r="I26" s="38">
        <v>-607771.78999999911</v>
      </c>
      <c r="J26" s="39"/>
      <c r="K26" s="37"/>
      <c r="L26" s="20" t="s">
        <v>32</v>
      </c>
      <c r="M26" s="40">
        <v>30220.680000000037</v>
      </c>
    </row>
    <row r="27" spans="1:13" s="1" customFormat="1" ht="3.75" customHeight="1" x14ac:dyDescent="0.25">
      <c r="A27" s="41"/>
      <c r="B27" s="41"/>
      <c r="C27" s="41"/>
      <c r="D27" s="41"/>
      <c r="E27" s="41"/>
      <c r="F27" s="41"/>
      <c r="G27" s="41"/>
      <c r="H27" s="41"/>
      <c r="I27" s="41"/>
      <c r="J27" s="41"/>
      <c r="K27" s="41"/>
      <c r="L27" s="41"/>
      <c r="M27" s="41"/>
    </row>
    <row r="28" spans="1:13" s="1" customFormat="1" ht="18" customHeight="1" x14ac:dyDescent="0.15">
      <c r="B28" s="5"/>
      <c r="C28" s="6" t="s">
        <v>39</v>
      </c>
      <c r="D28" s="42" t="s">
        <v>24</v>
      </c>
      <c r="E28" s="8">
        <v>75257.95</v>
      </c>
      <c r="F28" s="42" t="s">
        <v>25</v>
      </c>
      <c r="G28" s="8">
        <v>73616.079999999987</v>
      </c>
      <c r="H28" s="42" t="s">
        <v>26</v>
      </c>
      <c r="I28" s="8">
        <v>-249.42</v>
      </c>
      <c r="J28" s="43"/>
      <c r="K28" s="9"/>
      <c r="L28" s="42" t="s">
        <v>27</v>
      </c>
      <c r="M28" s="44">
        <v>1392.4500000000098</v>
      </c>
    </row>
    <row r="29" spans="1:13" s="1" customFormat="1" ht="18" customHeight="1" x14ac:dyDescent="0.15">
      <c r="B29" s="11"/>
      <c r="C29" s="45"/>
      <c r="D29" s="46" t="s">
        <v>17</v>
      </c>
      <c r="E29" s="14">
        <v>29736079.57</v>
      </c>
      <c r="F29" s="46" t="s">
        <v>28</v>
      </c>
      <c r="G29" s="14">
        <v>28997817.200000003</v>
      </c>
      <c r="H29" s="46" t="s">
        <v>29</v>
      </c>
      <c r="I29" s="14">
        <v>29102182.539999999</v>
      </c>
      <c r="J29" s="46" t="s">
        <v>17</v>
      </c>
      <c r="K29" s="14">
        <v>-633897.03000000119</v>
      </c>
      <c r="L29" s="46" t="s">
        <v>30</v>
      </c>
      <c r="M29" s="47">
        <v>104365.33999999613</v>
      </c>
    </row>
    <row r="30" spans="1:13" s="1" customFormat="1" ht="18" customHeight="1" x14ac:dyDescent="0.15">
      <c r="B30" s="18"/>
      <c r="C30" s="22"/>
      <c r="D30" s="48" t="s">
        <v>31</v>
      </c>
      <c r="E30" s="49">
        <v>29811337.52</v>
      </c>
      <c r="F30" s="48" t="s">
        <v>32</v>
      </c>
      <c r="G30" s="49">
        <v>29071433.280000001</v>
      </c>
      <c r="H30" s="48" t="s">
        <v>31</v>
      </c>
      <c r="I30" s="49">
        <v>-739904.23999999836</v>
      </c>
      <c r="J30" s="50"/>
      <c r="K30" s="22"/>
      <c r="L30" s="48" t="s">
        <v>32</v>
      </c>
      <c r="M30" s="51">
        <v>105757.78999999614</v>
      </c>
    </row>
    <row r="31" spans="1:13" s="1" customFormat="1" ht="3.75" customHeight="1" x14ac:dyDescent="0.15"/>
    <row r="32" spans="1:13" s="1" customFormat="1" ht="18" customHeight="1" x14ac:dyDescent="0.15">
      <c r="B32" s="5"/>
      <c r="C32" s="6" t="s">
        <v>40</v>
      </c>
      <c r="D32" s="42" t="s">
        <v>24</v>
      </c>
      <c r="E32" s="8">
        <v>75257.95</v>
      </c>
      <c r="F32" s="42" t="s">
        <v>25</v>
      </c>
      <c r="G32" s="8">
        <v>73616.079999999987</v>
      </c>
      <c r="H32" s="42" t="s">
        <v>26</v>
      </c>
      <c r="I32" s="8">
        <v>-249.42</v>
      </c>
      <c r="J32" s="43"/>
      <c r="K32" s="9"/>
      <c r="L32" s="42" t="s">
        <v>27</v>
      </c>
      <c r="M32" s="44">
        <v>1392.4500000000098</v>
      </c>
    </row>
    <row r="33" spans="2:13" s="1" customFormat="1" ht="18" customHeight="1" x14ac:dyDescent="0.15">
      <c r="B33" s="11"/>
      <c r="C33" s="45"/>
      <c r="D33" s="46" t="s">
        <v>17</v>
      </c>
      <c r="E33" s="14">
        <v>38453159.18</v>
      </c>
      <c r="F33" s="46" t="s">
        <v>28</v>
      </c>
      <c r="G33" s="14">
        <v>28997817.200000003</v>
      </c>
      <c r="H33" s="46" t="s">
        <v>29</v>
      </c>
      <c r="I33" s="14">
        <v>29102182.539999999</v>
      </c>
      <c r="J33" s="46" t="s">
        <v>17</v>
      </c>
      <c r="K33" s="14">
        <v>-633897.03000000119</v>
      </c>
      <c r="L33" s="46" t="s">
        <v>30</v>
      </c>
      <c r="M33" s="47">
        <v>104365.33999999613</v>
      </c>
    </row>
    <row r="34" spans="2:13" s="1" customFormat="1" ht="18" customHeight="1" x14ac:dyDescent="0.15">
      <c r="B34" s="18"/>
      <c r="C34" s="52" t="s">
        <v>41</v>
      </c>
      <c r="D34" s="48" t="s">
        <v>31</v>
      </c>
      <c r="E34" s="49">
        <v>29811337.52</v>
      </c>
      <c r="F34" s="48" t="s">
        <v>32</v>
      </c>
      <c r="G34" s="49">
        <v>29071433.280000001</v>
      </c>
      <c r="H34" s="48" t="s">
        <v>31</v>
      </c>
      <c r="I34" s="49">
        <v>-739904.23999999836</v>
      </c>
      <c r="J34" s="50"/>
      <c r="K34" s="22"/>
      <c r="L34" s="48" t="s">
        <v>32</v>
      </c>
      <c r="M34" s="51">
        <v>105757.78999999614</v>
      </c>
    </row>
  </sheetData>
  <mergeCells count="18">
    <mergeCell ref="L4:M4"/>
    <mergeCell ref="D5:E5"/>
    <mergeCell ref="F5:G5"/>
    <mergeCell ref="H5:I5"/>
    <mergeCell ref="J5:K5"/>
    <mergeCell ref="L5:M5"/>
    <mergeCell ref="A1:L1"/>
    <mergeCell ref="B3:B5"/>
    <mergeCell ref="C3:C5"/>
    <mergeCell ref="D3:E3"/>
    <mergeCell ref="F3:G3"/>
    <mergeCell ref="H3:I3"/>
    <mergeCell ref="J3:K3"/>
    <mergeCell ref="L3:M3"/>
    <mergeCell ref="D4:E4"/>
    <mergeCell ref="F4:G4"/>
    <mergeCell ref="H4:I4"/>
    <mergeCell ref="J4:K4"/>
  </mergeCells>
  <pageMargins left="0.78431372549019618" right="0.78431372549019618" top="0.98039215686274517" bottom="0.98039215686274517" header="0.50980392156862753" footer="0.50980392156862753"/>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H1"/>
    </sheetView>
  </sheetViews>
  <sheetFormatPr defaultRowHeight="13.2" x14ac:dyDescent="0.25"/>
  <cols>
    <col min="1" max="1" width="0.33203125" customWidth="1"/>
    <col min="2" max="2" width="3.5546875" customWidth="1"/>
    <col min="3" max="3" width="40.5546875" customWidth="1"/>
    <col min="4" max="6" width="9.33203125" customWidth="1"/>
    <col min="7" max="7" width="0.33203125" customWidth="1"/>
    <col min="8" max="8" width="79.5546875" customWidth="1"/>
    <col min="257" max="257" width="0.33203125" customWidth="1"/>
    <col min="258" max="258" width="3.5546875" customWidth="1"/>
    <col min="259" max="259" width="40.5546875" customWidth="1"/>
    <col min="260" max="262" width="9.33203125" customWidth="1"/>
    <col min="263" max="263" width="0.33203125" customWidth="1"/>
    <col min="264" max="264" width="79.5546875" customWidth="1"/>
    <col min="513" max="513" width="0.33203125" customWidth="1"/>
    <col min="514" max="514" width="3.5546875" customWidth="1"/>
    <col min="515" max="515" width="40.5546875" customWidth="1"/>
    <col min="516" max="518" width="9.33203125" customWidth="1"/>
    <col min="519" max="519" width="0.33203125" customWidth="1"/>
    <col min="520" max="520" width="79.5546875" customWidth="1"/>
    <col min="769" max="769" width="0.33203125" customWidth="1"/>
    <col min="770" max="770" width="3.5546875" customWidth="1"/>
    <col min="771" max="771" width="40.5546875" customWidth="1"/>
    <col min="772" max="774" width="9.33203125" customWidth="1"/>
    <col min="775" max="775" width="0.33203125" customWidth="1"/>
    <col min="776" max="776" width="79.5546875" customWidth="1"/>
    <col min="1025" max="1025" width="0.33203125" customWidth="1"/>
    <col min="1026" max="1026" width="3.5546875" customWidth="1"/>
    <col min="1027" max="1027" width="40.5546875" customWidth="1"/>
    <col min="1028" max="1030" width="9.33203125" customWidth="1"/>
    <col min="1031" max="1031" width="0.33203125" customWidth="1"/>
    <col min="1032" max="1032" width="79.5546875" customWidth="1"/>
    <col min="1281" max="1281" width="0.33203125" customWidth="1"/>
    <col min="1282" max="1282" width="3.5546875" customWidth="1"/>
    <col min="1283" max="1283" width="40.5546875" customWidth="1"/>
    <col min="1284" max="1286" width="9.33203125" customWidth="1"/>
    <col min="1287" max="1287" width="0.33203125" customWidth="1"/>
    <col min="1288" max="1288" width="79.5546875" customWidth="1"/>
    <col min="1537" max="1537" width="0.33203125" customWidth="1"/>
    <col min="1538" max="1538" width="3.5546875" customWidth="1"/>
    <col min="1539" max="1539" width="40.5546875" customWidth="1"/>
    <col min="1540" max="1542" width="9.33203125" customWidth="1"/>
    <col min="1543" max="1543" width="0.33203125" customWidth="1"/>
    <col min="1544" max="1544" width="79.5546875" customWidth="1"/>
    <col min="1793" max="1793" width="0.33203125" customWidth="1"/>
    <col min="1794" max="1794" width="3.5546875" customWidth="1"/>
    <col min="1795" max="1795" width="40.5546875" customWidth="1"/>
    <col min="1796" max="1798" width="9.33203125" customWidth="1"/>
    <col min="1799" max="1799" width="0.33203125" customWidth="1"/>
    <col min="1800" max="1800" width="79.5546875" customWidth="1"/>
    <col min="2049" max="2049" width="0.33203125" customWidth="1"/>
    <col min="2050" max="2050" width="3.5546875" customWidth="1"/>
    <col min="2051" max="2051" width="40.5546875" customWidth="1"/>
    <col min="2052" max="2054" width="9.33203125" customWidth="1"/>
    <col min="2055" max="2055" width="0.33203125" customWidth="1"/>
    <col min="2056" max="2056" width="79.5546875" customWidth="1"/>
    <col min="2305" max="2305" width="0.33203125" customWidth="1"/>
    <col min="2306" max="2306" width="3.5546875" customWidth="1"/>
    <col min="2307" max="2307" width="40.5546875" customWidth="1"/>
    <col min="2308" max="2310" width="9.33203125" customWidth="1"/>
    <col min="2311" max="2311" width="0.33203125" customWidth="1"/>
    <col min="2312" max="2312" width="79.5546875" customWidth="1"/>
    <col min="2561" max="2561" width="0.33203125" customWidth="1"/>
    <col min="2562" max="2562" width="3.5546875" customWidth="1"/>
    <col min="2563" max="2563" width="40.5546875" customWidth="1"/>
    <col min="2564" max="2566" width="9.33203125" customWidth="1"/>
    <col min="2567" max="2567" width="0.33203125" customWidth="1"/>
    <col min="2568" max="2568" width="79.5546875" customWidth="1"/>
    <col min="2817" max="2817" width="0.33203125" customWidth="1"/>
    <col min="2818" max="2818" width="3.5546875" customWidth="1"/>
    <col min="2819" max="2819" width="40.5546875" customWidth="1"/>
    <col min="2820" max="2822" width="9.33203125" customWidth="1"/>
    <col min="2823" max="2823" width="0.33203125" customWidth="1"/>
    <col min="2824" max="2824" width="79.5546875" customWidth="1"/>
    <col min="3073" max="3073" width="0.33203125" customWidth="1"/>
    <col min="3074" max="3074" width="3.5546875" customWidth="1"/>
    <col min="3075" max="3075" width="40.5546875" customWidth="1"/>
    <col min="3076" max="3078" width="9.33203125" customWidth="1"/>
    <col min="3079" max="3079" width="0.33203125" customWidth="1"/>
    <col min="3080" max="3080" width="79.5546875" customWidth="1"/>
    <col min="3329" max="3329" width="0.33203125" customWidth="1"/>
    <col min="3330" max="3330" width="3.5546875" customWidth="1"/>
    <col min="3331" max="3331" width="40.5546875" customWidth="1"/>
    <col min="3332" max="3334" width="9.33203125" customWidth="1"/>
    <col min="3335" max="3335" width="0.33203125" customWidth="1"/>
    <col min="3336" max="3336" width="79.5546875" customWidth="1"/>
    <col min="3585" max="3585" width="0.33203125" customWidth="1"/>
    <col min="3586" max="3586" width="3.5546875" customWidth="1"/>
    <col min="3587" max="3587" width="40.5546875" customWidth="1"/>
    <col min="3588" max="3590" width="9.33203125" customWidth="1"/>
    <col min="3591" max="3591" width="0.33203125" customWidth="1"/>
    <col min="3592" max="3592" width="79.5546875" customWidth="1"/>
    <col min="3841" max="3841" width="0.33203125" customWidth="1"/>
    <col min="3842" max="3842" width="3.5546875" customWidth="1"/>
    <col min="3843" max="3843" width="40.5546875" customWidth="1"/>
    <col min="3844" max="3846" width="9.33203125" customWidth="1"/>
    <col min="3847" max="3847" width="0.33203125" customWidth="1"/>
    <col min="3848" max="3848" width="79.5546875" customWidth="1"/>
    <col min="4097" max="4097" width="0.33203125" customWidth="1"/>
    <col min="4098" max="4098" width="3.5546875" customWidth="1"/>
    <col min="4099" max="4099" width="40.5546875" customWidth="1"/>
    <col min="4100" max="4102" width="9.33203125" customWidth="1"/>
    <col min="4103" max="4103" width="0.33203125" customWidth="1"/>
    <col min="4104" max="4104" width="79.5546875" customWidth="1"/>
    <col min="4353" max="4353" width="0.33203125" customWidth="1"/>
    <col min="4354" max="4354" width="3.5546875" customWidth="1"/>
    <col min="4355" max="4355" width="40.5546875" customWidth="1"/>
    <col min="4356" max="4358" width="9.33203125" customWidth="1"/>
    <col min="4359" max="4359" width="0.33203125" customWidth="1"/>
    <col min="4360" max="4360" width="79.5546875" customWidth="1"/>
    <col min="4609" max="4609" width="0.33203125" customWidth="1"/>
    <col min="4610" max="4610" width="3.5546875" customWidth="1"/>
    <col min="4611" max="4611" width="40.5546875" customWidth="1"/>
    <col min="4612" max="4614" width="9.33203125" customWidth="1"/>
    <col min="4615" max="4615" width="0.33203125" customWidth="1"/>
    <col min="4616" max="4616" width="79.5546875" customWidth="1"/>
    <col min="4865" max="4865" width="0.33203125" customWidth="1"/>
    <col min="4866" max="4866" width="3.5546875" customWidth="1"/>
    <col min="4867" max="4867" width="40.5546875" customWidth="1"/>
    <col min="4868" max="4870" width="9.33203125" customWidth="1"/>
    <col min="4871" max="4871" width="0.33203125" customWidth="1"/>
    <col min="4872" max="4872" width="79.5546875" customWidth="1"/>
    <col min="5121" max="5121" width="0.33203125" customWidth="1"/>
    <col min="5122" max="5122" width="3.5546875" customWidth="1"/>
    <col min="5123" max="5123" width="40.5546875" customWidth="1"/>
    <col min="5124" max="5126" width="9.33203125" customWidth="1"/>
    <col min="5127" max="5127" width="0.33203125" customWidth="1"/>
    <col min="5128" max="5128" width="79.5546875" customWidth="1"/>
    <col min="5377" max="5377" width="0.33203125" customWidth="1"/>
    <col min="5378" max="5378" width="3.5546875" customWidth="1"/>
    <col min="5379" max="5379" width="40.5546875" customWidth="1"/>
    <col min="5380" max="5382" width="9.33203125" customWidth="1"/>
    <col min="5383" max="5383" width="0.33203125" customWidth="1"/>
    <col min="5384" max="5384" width="79.5546875" customWidth="1"/>
    <col min="5633" max="5633" width="0.33203125" customWidth="1"/>
    <col min="5634" max="5634" width="3.5546875" customWidth="1"/>
    <col min="5635" max="5635" width="40.5546875" customWidth="1"/>
    <col min="5636" max="5638" width="9.33203125" customWidth="1"/>
    <col min="5639" max="5639" width="0.33203125" customWidth="1"/>
    <col min="5640" max="5640" width="79.5546875" customWidth="1"/>
    <col min="5889" max="5889" width="0.33203125" customWidth="1"/>
    <col min="5890" max="5890" width="3.5546875" customWidth="1"/>
    <col min="5891" max="5891" width="40.5546875" customWidth="1"/>
    <col min="5892" max="5894" width="9.33203125" customWidth="1"/>
    <col min="5895" max="5895" width="0.33203125" customWidth="1"/>
    <col min="5896" max="5896" width="79.5546875" customWidth="1"/>
    <col min="6145" max="6145" width="0.33203125" customWidth="1"/>
    <col min="6146" max="6146" width="3.5546875" customWidth="1"/>
    <col min="6147" max="6147" width="40.5546875" customWidth="1"/>
    <col min="6148" max="6150" width="9.33203125" customWidth="1"/>
    <col min="6151" max="6151" width="0.33203125" customWidth="1"/>
    <col min="6152" max="6152" width="79.5546875" customWidth="1"/>
    <col min="6401" max="6401" width="0.33203125" customWidth="1"/>
    <col min="6402" max="6402" width="3.5546875" customWidth="1"/>
    <col min="6403" max="6403" width="40.5546875" customWidth="1"/>
    <col min="6404" max="6406" width="9.33203125" customWidth="1"/>
    <col min="6407" max="6407" width="0.33203125" customWidth="1"/>
    <col min="6408" max="6408" width="79.5546875" customWidth="1"/>
    <col min="6657" max="6657" width="0.33203125" customWidth="1"/>
    <col min="6658" max="6658" width="3.5546875" customWidth="1"/>
    <col min="6659" max="6659" width="40.5546875" customWidth="1"/>
    <col min="6660" max="6662" width="9.33203125" customWidth="1"/>
    <col min="6663" max="6663" width="0.33203125" customWidth="1"/>
    <col min="6664" max="6664" width="79.5546875" customWidth="1"/>
    <col min="6913" max="6913" width="0.33203125" customWidth="1"/>
    <col min="6914" max="6914" width="3.5546875" customWidth="1"/>
    <col min="6915" max="6915" width="40.5546875" customWidth="1"/>
    <col min="6916" max="6918" width="9.33203125" customWidth="1"/>
    <col min="6919" max="6919" width="0.33203125" customWidth="1"/>
    <col min="6920" max="6920" width="79.5546875" customWidth="1"/>
    <col min="7169" max="7169" width="0.33203125" customWidth="1"/>
    <col min="7170" max="7170" width="3.5546875" customWidth="1"/>
    <col min="7171" max="7171" width="40.5546875" customWidth="1"/>
    <col min="7172" max="7174" width="9.33203125" customWidth="1"/>
    <col min="7175" max="7175" width="0.33203125" customWidth="1"/>
    <col min="7176" max="7176" width="79.5546875" customWidth="1"/>
    <col min="7425" max="7425" width="0.33203125" customWidth="1"/>
    <col min="7426" max="7426" width="3.5546875" customWidth="1"/>
    <col min="7427" max="7427" width="40.5546875" customWidth="1"/>
    <col min="7428" max="7430" width="9.33203125" customWidth="1"/>
    <col min="7431" max="7431" width="0.33203125" customWidth="1"/>
    <col min="7432" max="7432" width="79.5546875" customWidth="1"/>
    <col min="7681" max="7681" width="0.33203125" customWidth="1"/>
    <col min="7682" max="7682" width="3.5546875" customWidth="1"/>
    <col min="7683" max="7683" width="40.5546875" customWidth="1"/>
    <col min="7684" max="7686" width="9.33203125" customWidth="1"/>
    <col min="7687" max="7687" width="0.33203125" customWidth="1"/>
    <col min="7688" max="7688" width="79.5546875" customWidth="1"/>
    <col min="7937" max="7937" width="0.33203125" customWidth="1"/>
    <col min="7938" max="7938" width="3.5546875" customWidth="1"/>
    <col min="7939" max="7939" width="40.5546875" customWidth="1"/>
    <col min="7940" max="7942" width="9.33203125" customWidth="1"/>
    <col min="7943" max="7943" width="0.33203125" customWidth="1"/>
    <col min="7944" max="7944" width="79.5546875" customWidth="1"/>
    <col min="8193" max="8193" width="0.33203125" customWidth="1"/>
    <col min="8194" max="8194" width="3.5546875" customWidth="1"/>
    <col min="8195" max="8195" width="40.5546875" customWidth="1"/>
    <col min="8196" max="8198" width="9.33203125" customWidth="1"/>
    <col min="8199" max="8199" width="0.33203125" customWidth="1"/>
    <col min="8200" max="8200" width="79.5546875" customWidth="1"/>
    <col min="8449" max="8449" width="0.33203125" customWidth="1"/>
    <col min="8450" max="8450" width="3.5546875" customWidth="1"/>
    <col min="8451" max="8451" width="40.5546875" customWidth="1"/>
    <col min="8452" max="8454" width="9.33203125" customWidth="1"/>
    <col min="8455" max="8455" width="0.33203125" customWidth="1"/>
    <col min="8456" max="8456" width="79.5546875" customWidth="1"/>
    <col min="8705" max="8705" width="0.33203125" customWidth="1"/>
    <col min="8706" max="8706" width="3.5546875" customWidth="1"/>
    <col min="8707" max="8707" width="40.5546875" customWidth="1"/>
    <col min="8708" max="8710" width="9.33203125" customWidth="1"/>
    <col min="8711" max="8711" width="0.33203125" customWidth="1"/>
    <col min="8712" max="8712" width="79.5546875" customWidth="1"/>
    <col min="8961" max="8961" width="0.33203125" customWidth="1"/>
    <col min="8962" max="8962" width="3.5546875" customWidth="1"/>
    <col min="8963" max="8963" width="40.5546875" customWidth="1"/>
    <col min="8964" max="8966" width="9.33203125" customWidth="1"/>
    <col min="8967" max="8967" width="0.33203125" customWidth="1"/>
    <col min="8968" max="8968" width="79.5546875" customWidth="1"/>
    <col min="9217" max="9217" width="0.33203125" customWidth="1"/>
    <col min="9218" max="9218" width="3.5546875" customWidth="1"/>
    <col min="9219" max="9219" width="40.5546875" customWidth="1"/>
    <col min="9220" max="9222" width="9.33203125" customWidth="1"/>
    <col min="9223" max="9223" width="0.33203125" customWidth="1"/>
    <col min="9224" max="9224" width="79.5546875" customWidth="1"/>
    <col min="9473" max="9473" width="0.33203125" customWidth="1"/>
    <col min="9474" max="9474" width="3.5546875" customWidth="1"/>
    <col min="9475" max="9475" width="40.5546875" customWidth="1"/>
    <col min="9476" max="9478" width="9.33203125" customWidth="1"/>
    <col min="9479" max="9479" width="0.33203125" customWidth="1"/>
    <col min="9480" max="9480" width="79.5546875" customWidth="1"/>
    <col min="9729" max="9729" width="0.33203125" customWidth="1"/>
    <col min="9730" max="9730" width="3.5546875" customWidth="1"/>
    <col min="9731" max="9731" width="40.5546875" customWidth="1"/>
    <col min="9732" max="9734" width="9.33203125" customWidth="1"/>
    <col min="9735" max="9735" width="0.33203125" customWidth="1"/>
    <col min="9736" max="9736" width="79.5546875" customWidth="1"/>
    <col min="9985" max="9985" width="0.33203125" customWidth="1"/>
    <col min="9986" max="9986" width="3.5546875" customWidth="1"/>
    <col min="9987" max="9987" width="40.5546875" customWidth="1"/>
    <col min="9988" max="9990" width="9.33203125" customWidth="1"/>
    <col min="9991" max="9991" width="0.33203125" customWidth="1"/>
    <col min="9992" max="9992" width="79.5546875" customWidth="1"/>
    <col min="10241" max="10241" width="0.33203125" customWidth="1"/>
    <col min="10242" max="10242" width="3.5546875" customWidth="1"/>
    <col min="10243" max="10243" width="40.5546875" customWidth="1"/>
    <col min="10244" max="10246" width="9.33203125" customWidth="1"/>
    <col min="10247" max="10247" width="0.33203125" customWidth="1"/>
    <col min="10248" max="10248" width="79.5546875" customWidth="1"/>
    <col min="10497" max="10497" width="0.33203125" customWidth="1"/>
    <col min="10498" max="10498" width="3.5546875" customWidth="1"/>
    <col min="10499" max="10499" width="40.5546875" customWidth="1"/>
    <col min="10500" max="10502" width="9.33203125" customWidth="1"/>
    <col min="10503" max="10503" width="0.33203125" customWidth="1"/>
    <col min="10504" max="10504" width="79.5546875" customWidth="1"/>
    <col min="10753" max="10753" width="0.33203125" customWidth="1"/>
    <col min="10754" max="10754" width="3.5546875" customWidth="1"/>
    <col min="10755" max="10755" width="40.5546875" customWidth="1"/>
    <col min="10756" max="10758" width="9.33203125" customWidth="1"/>
    <col min="10759" max="10759" width="0.33203125" customWidth="1"/>
    <col min="10760" max="10760" width="79.5546875" customWidth="1"/>
    <col min="11009" max="11009" width="0.33203125" customWidth="1"/>
    <col min="11010" max="11010" width="3.5546875" customWidth="1"/>
    <col min="11011" max="11011" width="40.5546875" customWidth="1"/>
    <col min="11012" max="11014" width="9.33203125" customWidth="1"/>
    <col min="11015" max="11015" width="0.33203125" customWidth="1"/>
    <col min="11016" max="11016" width="79.5546875" customWidth="1"/>
    <col min="11265" max="11265" width="0.33203125" customWidth="1"/>
    <col min="11266" max="11266" width="3.5546875" customWidth="1"/>
    <col min="11267" max="11267" width="40.5546875" customWidth="1"/>
    <col min="11268" max="11270" width="9.33203125" customWidth="1"/>
    <col min="11271" max="11271" width="0.33203125" customWidth="1"/>
    <col min="11272" max="11272" width="79.5546875" customWidth="1"/>
    <col min="11521" max="11521" width="0.33203125" customWidth="1"/>
    <col min="11522" max="11522" width="3.5546875" customWidth="1"/>
    <col min="11523" max="11523" width="40.5546875" customWidth="1"/>
    <col min="11524" max="11526" width="9.33203125" customWidth="1"/>
    <col min="11527" max="11527" width="0.33203125" customWidth="1"/>
    <col min="11528" max="11528" width="79.5546875" customWidth="1"/>
    <col min="11777" max="11777" width="0.33203125" customWidth="1"/>
    <col min="11778" max="11778" width="3.5546875" customWidth="1"/>
    <col min="11779" max="11779" width="40.5546875" customWidth="1"/>
    <col min="11780" max="11782" width="9.33203125" customWidth="1"/>
    <col min="11783" max="11783" width="0.33203125" customWidth="1"/>
    <col min="11784" max="11784" width="79.5546875" customWidth="1"/>
    <col min="12033" max="12033" width="0.33203125" customWidth="1"/>
    <col min="12034" max="12034" width="3.5546875" customWidth="1"/>
    <col min="12035" max="12035" width="40.5546875" customWidth="1"/>
    <col min="12036" max="12038" width="9.33203125" customWidth="1"/>
    <col min="12039" max="12039" width="0.33203125" customWidth="1"/>
    <col min="12040" max="12040" width="79.5546875" customWidth="1"/>
    <col min="12289" max="12289" width="0.33203125" customWidth="1"/>
    <col min="12290" max="12290" width="3.5546875" customWidth="1"/>
    <col min="12291" max="12291" width="40.5546875" customWidth="1"/>
    <col min="12292" max="12294" width="9.33203125" customWidth="1"/>
    <col min="12295" max="12295" width="0.33203125" customWidth="1"/>
    <col min="12296" max="12296" width="79.5546875" customWidth="1"/>
    <col min="12545" max="12545" width="0.33203125" customWidth="1"/>
    <col min="12546" max="12546" width="3.5546875" customWidth="1"/>
    <col min="12547" max="12547" width="40.5546875" customWidth="1"/>
    <col min="12548" max="12550" width="9.33203125" customWidth="1"/>
    <col min="12551" max="12551" width="0.33203125" customWidth="1"/>
    <col min="12552" max="12552" width="79.5546875" customWidth="1"/>
    <col min="12801" max="12801" width="0.33203125" customWidth="1"/>
    <col min="12802" max="12802" width="3.5546875" customWidth="1"/>
    <col min="12803" max="12803" width="40.5546875" customWidth="1"/>
    <col min="12804" max="12806" width="9.33203125" customWidth="1"/>
    <col min="12807" max="12807" width="0.33203125" customWidth="1"/>
    <col min="12808" max="12808" width="79.5546875" customWidth="1"/>
    <col min="13057" max="13057" width="0.33203125" customWidth="1"/>
    <col min="13058" max="13058" width="3.5546875" customWidth="1"/>
    <col min="13059" max="13059" width="40.5546875" customWidth="1"/>
    <col min="13060" max="13062" width="9.33203125" customWidth="1"/>
    <col min="13063" max="13063" width="0.33203125" customWidth="1"/>
    <col min="13064" max="13064" width="79.5546875" customWidth="1"/>
    <col min="13313" max="13313" width="0.33203125" customWidth="1"/>
    <col min="13314" max="13314" width="3.5546875" customWidth="1"/>
    <col min="13315" max="13315" width="40.5546875" customWidth="1"/>
    <col min="13316" max="13318" width="9.33203125" customWidth="1"/>
    <col min="13319" max="13319" width="0.33203125" customWidth="1"/>
    <col min="13320" max="13320" width="79.5546875" customWidth="1"/>
    <col min="13569" max="13569" width="0.33203125" customWidth="1"/>
    <col min="13570" max="13570" width="3.5546875" customWidth="1"/>
    <col min="13571" max="13571" width="40.5546875" customWidth="1"/>
    <col min="13572" max="13574" width="9.33203125" customWidth="1"/>
    <col min="13575" max="13575" width="0.33203125" customWidth="1"/>
    <col min="13576" max="13576" width="79.5546875" customWidth="1"/>
    <col min="13825" max="13825" width="0.33203125" customWidth="1"/>
    <col min="13826" max="13826" width="3.5546875" customWidth="1"/>
    <col min="13827" max="13827" width="40.5546875" customWidth="1"/>
    <col min="13828" max="13830" width="9.33203125" customWidth="1"/>
    <col min="13831" max="13831" width="0.33203125" customWidth="1"/>
    <col min="13832" max="13832" width="79.5546875" customWidth="1"/>
    <col min="14081" max="14081" width="0.33203125" customWidth="1"/>
    <col min="14082" max="14082" width="3.5546875" customWidth="1"/>
    <col min="14083" max="14083" width="40.5546875" customWidth="1"/>
    <col min="14084" max="14086" width="9.33203125" customWidth="1"/>
    <col min="14087" max="14087" width="0.33203125" customWidth="1"/>
    <col min="14088" max="14088" width="79.5546875" customWidth="1"/>
    <col min="14337" max="14337" width="0.33203125" customWidth="1"/>
    <col min="14338" max="14338" width="3.5546875" customWidth="1"/>
    <col min="14339" max="14339" width="40.5546875" customWidth="1"/>
    <col min="14340" max="14342" width="9.33203125" customWidth="1"/>
    <col min="14343" max="14343" width="0.33203125" customWidth="1"/>
    <col min="14344" max="14344" width="79.5546875" customWidth="1"/>
    <col min="14593" max="14593" width="0.33203125" customWidth="1"/>
    <col min="14594" max="14594" width="3.5546875" customWidth="1"/>
    <col min="14595" max="14595" width="40.5546875" customWidth="1"/>
    <col min="14596" max="14598" width="9.33203125" customWidth="1"/>
    <col min="14599" max="14599" width="0.33203125" customWidth="1"/>
    <col min="14600" max="14600" width="79.5546875" customWidth="1"/>
    <col min="14849" max="14849" width="0.33203125" customWidth="1"/>
    <col min="14850" max="14850" width="3.5546875" customWidth="1"/>
    <col min="14851" max="14851" width="40.5546875" customWidth="1"/>
    <col min="14852" max="14854" width="9.33203125" customWidth="1"/>
    <col min="14855" max="14855" width="0.33203125" customWidth="1"/>
    <col min="14856" max="14856" width="79.5546875" customWidth="1"/>
    <col min="15105" max="15105" width="0.33203125" customWidth="1"/>
    <col min="15106" max="15106" width="3.5546875" customWidth="1"/>
    <col min="15107" max="15107" width="40.5546875" customWidth="1"/>
    <col min="15108" max="15110" width="9.33203125" customWidth="1"/>
    <col min="15111" max="15111" width="0.33203125" customWidth="1"/>
    <col min="15112" max="15112" width="79.5546875" customWidth="1"/>
    <col min="15361" max="15361" width="0.33203125" customWidth="1"/>
    <col min="15362" max="15362" width="3.5546875" customWidth="1"/>
    <col min="15363" max="15363" width="40.5546875" customWidth="1"/>
    <col min="15364" max="15366" width="9.33203125" customWidth="1"/>
    <col min="15367" max="15367" width="0.33203125" customWidth="1"/>
    <col min="15368" max="15368" width="79.5546875" customWidth="1"/>
    <col min="15617" max="15617" width="0.33203125" customWidth="1"/>
    <col min="15618" max="15618" width="3.5546875" customWidth="1"/>
    <col min="15619" max="15619" width="40.5546875" customWidth="1"/>
    <col min="15620" max="15622" width="9.33203125" customWidth="1"/>
    <col min="15623" max="15623" width="0.33203125" customWidth="1"/>
    <col min="15624" max="15624" width="79.5546875" customWidth="1"/>
    <col min="15873" max="15873" width="0.33203125" customWidth="1"/>
    <col min="15874" max="15874" width="3.5546875" customWidth="1"/>
    <col min="15875" max="15875" width="40.5546875" customWidth="1"/>
    <col min="15876" max="15878" width="9.33203125" customWidth="1"/>
    <col min="15879" max="15879" width="0.33203125" customWidth="1"/>
    <col min="15880" max="15880" width="79.5546875" customWidth="1"/>
    <col min="16129" max="16129" width="0.33203125" customWidth="1"/>
    <col min="16130" max="16130" width="3.5546875" customWidth="1"/>
    <col min="16131" max="16131" width="40.5546875" customWidth="1"/>
    <col min="16132" max="16134" width="9.33203125" customWidth="1"/>
    <col min="16135" max="16135" width="0.33203125" customWidth="1"/>
    <col min="16136" max="16136" width="79.5546875" customWidth="1"/>
  </cols>
  <sheetData>
    <row r="1" spans="1:8" s="1" customFormat="1" ht="49.5" customHeight="1" x14ac:dyDescent="0.15">
      <c r="A1" s="1022" t="s">
        <v>847</v>
      </c>
      <c r="B1" s="1022"/>
      <c r="C1" s="1022"/>
      <c r="D1" s="1022"/>
      <c r="E1" s="1022"/>
      <c r="F1" s="1022"/>
      <c r="G1" s="1022"/>
      <c r="H1" s="1022"/>
    </row>
    <row r="2" spans="1:8" s="1" customFormat="1" ht="18" customHeight="1" x14ac:dyDescent="0.25">
      <c r="A2" s="41"/>
      <c r="B2" s="755"/>
      <c r="C2" s="755"/>
      <c r="D2" s="756">
        <v>2</v>
      </c>
      <c r="E2" s="757"/>
      <c r="F2" s="758">
        <v>2</v>
      </c>
      <c r="G2" s="41"/>
    </row>
    <row r="3" spans="1:8" s="1" customFormat="1" ht="45" customHeight="1" x14ac:dyDescent="0.25">
      <c r="A3" s="41"/>
      <c r="B3" s="1021" t="s">
        <v>836</v>
      </c>
      <c r="C3" s="1021"/>
      <c r="D3" s="713" t="s">
        <v>828</v>
      </c>
      <c r="E3" s="713" t="s">
        <v>829</v>
      </c>
      <c r="F3" s="713" t="s">
        <v>845</v>
      </c>
      <c r="G3" s="41"/>
    </row>
    <row r="4" spans="1:8" s="1" customFormat="1" ht="18" customHeight="1" x14ac:dyDescent="0.25">
      <c r="A4" s="41"/>
      <c r="B4" s="1021"/>
      <c r="C4" s="1021"/>
      <c r="D4" s="737">
        <v>202</v>
      </c>
      <c r="E4" s="737">
        <v>203</v>
      </c>
      <c r="F4" s="712" t="s">
        <v>846</v>
      </c>
      <c r="G4" s="41"/>
    </row>
    <row r="5" spans="1:8" s="1" customFormat="1" ht="3" customHeight="1" x14ac:dyDescent="0.25">
      <c r="A5" s="702"/>
      <c r="B5" s="738"/>
      <c r="C5" s="738"/>
      <c r="D5" s="739"/>
      <c r="E5" s="739"/>
      <c r="F5" s="63"/>
      <c r="G5" s="41"/>
    </row>
    <row r="6" spans="1:8" s="1" customFormat="1" ht="3" customHeight="1" x14ac:dyDescent="0.25">
      <c r="A6" s="702"/>
      <c r="B6" s="738"/>
      <c r="C6" s="738"/>
      <c r="D6" s="739"/>
      <c r="E6" s="739"/>
      <c r="F6" s="63"/>
      <c r="G6" s="41"/>
    </row>
    <row r="7" spans="1:8" s="1" customFormat="1" ht="11.25" customHeight="1" x14ac:dyDescent="0.25">
      <c r="A7" s="702"/>
      <c r="B7" s="741" t="s">
        <v>560</v>
      </c>
      <c r="C7" s="742" t="s">
        <v>839</v>
      </c>
      <c r="D7" s="743"/>
      <c r="E7" s="743"/>
      <c r="F7" s="759"/>
      <c r="G7" s="41"/>
    </row>
    <row r="8" spans="1:8" s="1" customFormat="1" ht="15" customHeight="1" x14ac:dyDescent="0.25">
      <c r="A8" s="745">
        <v>100</v>
      </c>
      <c r="B8" s="746" t="s">
        <v>564</v>
      </c>
      <c r="C8" s="747" t="s">
        <v>109</v>
      </c>
      <c r="D8" s="748">
        <v>26675.96</v>
      </c>
      <c r="E8" s="748" t="s">
        <v>21</v>
      </c>
      <c r="F8" s="724">
        <v>26675.96</v>
      </c>
      <c r="G8" s="41"/>
    </row>
    <row r="9" spans="1:8" s="1" customFormat="1" ht="15" customHeight="1" x14ac:dyDescent="0.25">
      <c r="A9" s="749"/>
      <c r="B9" s="746" t="s">
        <v>569</v>
      </c>
      <c r="C9" s="747" t="s">
        <v>121</v>
      </c>
      <c r="D9" s="748">
        <v>175837.89</v>
      </c>
      <c r="E9" s="748" t="s">
        <v>21</v>
      </c>
      <c r="F9" s="724">
        <v>175837.89</v>
      </c>
      <c r="G9" s="41"/>
    </row>
    <row r="10" spans="1:8" s="1" customFormat="1" ht="15" customHeight="1" x14ac:dyDescent="0.25">
      <c r="A10" s="749"/>
      <c r="B10" s="746" t="s">
        <v>572</v>
      </c>
      <c r="C10" s="747" t="s">
        <v>125</v>
      </c>
      <c r="D10" s="748">
        <v>114335.63</v>
      </c>
      <c r="E10" s="748" t="s">
        <v>21</v>
      </c>
      <c r="F10" s="724">
        <v>114335.63</v>
      </c>
      <c r="G10" s="41"/>
    </row>
    <row r="11" spans="1:8" s="1" customFormat="1" ht="15" customHeight="1" x14ac:dyDescent="0.25">
      <c r="A11" s="749"/>
      <c r="B11" s="746" t="s">
        <v>577</v>
      </c>
      <c r="C11" s="747" t="s">
        <v>133</v>
      </c>
      <c r="D11" s="748">
        <v>5555.88</v>
      </c>
      <c r="E11" s="748" t="s">
        <v>21</v>
      </c>
      <c r="F11" s="724">
        <v>5555.88</v>
      </c>
      <c r="G11" s="41"/>
    </row>
    <row r="12" spans="1:8" s="1" customFormat="1" ht="11.25" customHeight="1" x14ac:dyDescent="0.25">
      <c r="A12" s="62">
        <v>100</v>
      </c>
      <c r="B12" s="750"/>
      <c r="C12" s="751" t="s">
        <v>840</v>
      </c>
      <c r="D12" s="752">
        <v>322405.36</v>
      </c>
      <c r="E12" s="752" t="s">
        <v>21</v>
      </c>
      <c r="F12" s="760">
        <v>322405.36</v>
      </c>
      <c r="G12" s="41"/>
    </row>
    <row r="13" spans="1:8" s="1" customFormat="1" ht="3" customHeight="1" x14ac:dyDescent="0.25">
      <c r="A13" s="41"/>
      <c r="F13" s="41"/>
      <c r="G13" s="41"/>
    </row>
    <row r="14" spans="1:8" s="1" customFormat="1" ht="3" customHeight="1" x14ac:dyDescent="0.25">
      <c r="A14" s="702"/>
      <c r="B14" s="738"/>
      <c r="C14" s="738"/>
      <c r="D14" s="739"/>
      <c r="E14" s="739"/>
      <c r="F14" s="63"/>
      <c r="G14" s="41"/>
    </row>
    <row r="15" spans="1:8" s="1" customFormat="1" ht="3" customHeight="1" x14ac:dyDescent="0.25">
      <c r="A15" s="702"/>
      <c r="B15" s="738"/>
      <c r="C15" s="738"/>
      <c r="D15" s="739"/>
      <c r="E15" s="739"/>
      <c r="F15" s="63"/>
      <c r="G15" s="41"/>
    </row>
    <row r="16" spans="1:8" s="1" customFormat="1" ht="11.25" customHeight="1" x14ac:dyDescent="0.25">
      <c r="A16" s="702"/>
      <c r="B16" s="741" t="s">
        <v>568</v>
      </c>
      <c r="C16" s="742" t="s">
        <v>601</v>
      </c>
      <c r="D16" s="743"/>
      <c r="E16" s="743"/>
      <c r="F16" s="759"/>
      <c r="G16" s="41"/>
    </row>
    <row r="17" spans="1:7" s="1" customFormat="1" ht="15" customHeight="1" x14ac:dyDescent="0.25">
      <c r="A17" s="745">
        <v>500</v>
      </c>
      <c r="B17" s="746" t="s">
        <v>562</v>
      </c>
      <c r="C17" s="747" t="s">
        <v>148</v>
      </c>
      <c r="D17" s="748">
        <v>1699.83</v>
      </c>
      <c r="E17" s="748" t="s">
        <v>21</v>
      </c>
      <c r="F17" s="724">
        <v>1699.83</v>
      </c>
      <c r="G17" s="41"/>
    </row>
    <row r="18" spans="1:7" s="1" customFormat="1" ht="11.25" customHeight="1" x14ac:dyDescent="0.25">
      <c r="A18" s="62">
        <v>500</v>
      </c>
      <c r="B18" s="750"/>
      <c r="C18" s="751" t="s">
        <v>604</v>
      </c>
      <c r="D18" s="752">
        <v>1699.83</v>
      </c>
      <c r="E18" s="752" t="s">
        <v>21</v>
      </c>
      <c r="F18" s="760">
        <v>1699.83</v>
      </c>
      <c r="G18" s="41"/>
    </row>
    <row r="19" spans="1:7" s="1" customFormat="1" ht="3" customHeight="1" x14ac:dyDescent="0.25">
      <c r="A19" s="41"/>
      <c r="F19" s="41"/>
      <c r="G19" s="41"/>
    </row>
    <row r="20" spans="1:7" s="1" customFormat="1" ht="3" customHeight="1" x14ac:dyDescent="0.25">
      <c r="A20" s="702"/>
      <c r="B20" s="738"/>
      <c r="C20" s="738"/>
      <c r="D20" s="739"/>
      <c r="E20" s="739"/>
      <c r="F20" s="63"/>
      <c r="G20" s="41"/>
    </row>
    <row r="21" spans="1:7" s="1" customFormat="1" ht="3" customHeight="1" x14ac:dyDescent="0.25">
      <c r="A21" s="702"/>
      <c r="B21" s="738"/>
      <c r="C21" s="738"/>
      <c r="D21" s="739"/>
      <c r="E21" s="739"/>
      <c r="F21" s="63"/>
      <c r="G21" s="41"/>
    </row>
    <row r="22" spans="1:7" s="1" customFormat="1" ht="11.25" customHeight="1" x14ac:dyDescent="0.25">
      <c r="A22" s="702"/>
      <c r="B22" s="741" t="s">
        <v>578</v>
      </c>
      <c r="C22" s="742" t="s">
        <v>640</v>
      </c>
      <c r="D22" s="743"/>
      <c r="E22" s="743"/>
      <c r="F22" s="759"/>
      <c r="G22" s="41"/>
    </row>
    <row r="23" spans="1:7" s="1" customFormat="1" ht="15" customHeight="1" x14ac:dyDescent="0.25">
      <c r="A23" s="745">
        <v>1200</v>
      </c>
      <c r="B23" s="746" t="s">
        <v>562</v>
      </c>
      <c r="C23" s="747" t="s">
        <v>175</v>
      </c>
      <c r="D23" s="748" t="s">
        <v>21</v>
      </c>
      <c r="E23" s="748">
        <v>728825.29</v>
      </c>
      <c r="F23" s="724">
        <v>728825.29</v>
      </c>
      <c r="G23" s="41"/>
    </row>
    <row r="24" spans="1:7" s="1" customFormat="1" ht="11.25" customHeight="1" x14ac:dyDescent="0.25">
      <c r="A24" s="62">
        <v>1200</v>
      </c>
      <c r="B24" s="750"/>
      <c r="C24" s="751" t="s">
        <v>650</v>
      </c>
      <c r="D24" s="752" t="s">
        <v>21</v>
      </c>
      <c r="E24" s="752">
        <v>728825.29</v>
      </c>
      <c r="F24" s="760">
        <v>728825.29</v>
      </c>
      <c r="G24" s="41"/>
    </row>
    <row r="25" spans="1:7" s="1" customFormat="1" ht="3" customHeight="1" x14ac:dyDescent="0.25">
      <c r="A25" s="41"/>
      <c r="F25" s="41"/>
      <c r="G25" s="41"/>
    </row>
    <row r="26" spans="1:7" s="1" customFormat="1" ht="3" customHeight="1" x14ac:dyDescent="0.25">
      <c r="A26" s="33"/>
      <c r="B26" s="753"/>
      <c r="C26" s="753"/>
      <c r="D26" s="717"/>
      <c r="E26" s="717"/>
      <c r="F26" s="63"/>
      <c r="G26" s="41"/>
    </row>
    <row r="27" spans="1:7" s="1" customFormat="1" ht="18" customHeight="1" x14ac:dyDescent="0.25">
      <c r="A27" s="33"/>
      <c r="B27" s="1023" t="s">
        <v>841</v>
      </c>
      <c r="C27" s="1023"/>
      <c r="D27" s="754">
        <v>324105.19</v>
      </c>
      <c r="E27" s="754">
        <v>728825.29</v>
      </c>
      <c r="F27" s="754">
        <v>1052930.48</v>
      </c>
      <c r="G27" s="41"/>
    </row>
  </sheetData>
  <mergeCells count="3">
    <mergeCell ref="A1:H1"/>
    <mergeCell ref="B3:C4"/>
    <mergeCell ref="B27:C2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H1"/>
    </sheetView>
  </sheetViews>
  <sheetFormatPr defaultRowHeight="13.2" x14ac:dyDescent="0.25"/>
  <cols>
    <col min="1" max="1" width="0.33203125" customWidth="1"/>
    <col min="2" max="2" width="3.5546875" customWidth="1"/>
    <col min="3" max="3" width="40.5546875" customWidth="1"/>
    <col min="4" max="6" width="9.33203125" customWidth="1"/>
    <col min="7" max="7" width="0.33203125" customWidth="1"/>
    <col min="8" max="8" width="79.5546875" customWidth="1"/>
    <col min="257" max="257" width="0.33203125" customWidth="1"/>
    <col min="258" max="258" width="3.5546875" customWidth="1"/>
    <col min="259" max="259" width="40.5546875" customWidth="1"/>
    <col min="260" max="262" width="9.33203125" customWidth="1"/>
    <col min="263" max="263" width="0.33203125" customWidth="1"/>
    <col min="264" max="264" width="79.5546875" customWidth="1"/>
    <col min="513" max="513" width="0.33203125" customWidth="1"/>
    <col min="514" max="514" width="3.5546875" customWidth="1"/>
    <col min="515" max="515" width="40.5546875" customWidth="1"/>
    <col min="516" max="518" width="9.33203125" customWidth="1"/>
    <col min="519" max="519" width="0.33203125" customWidth="1"/>
    <col min="520" max="520" width="79.5546875" customWidth="1"/>
    <col min="769" max="769" width="0.33203125" customWidth="1"/>
    <col min="770" max="770" width="3.5546875" customWidth="1"/>
    <col min="771" max="771" width="40.5546875" customWidth="1"/>
    <col min="772" max="774" width="9.33203125" customWidth="1"/>
    <col min="775" max="775" width="0.33203125" customWidth="1"/>
    <col min="776" max="776" width="79.5546875" customWidth="1"/>
    <col min="1025" max="1025" width="0.33203125" customWidth="1"/>
    <col min="1026" max="1026" width="3.5546875" customWidth="1"/>
    <col min="1027" max="1027" width="40.5546875" customWidth="1"/>
    <col min="1028" max="1030" width="9.33203125" customWidth="1"/>
    <col min="1031" max="1031" width="0.33203125" customWidth="1"/>
    <col min="1032" max="1032" width="79.5546875" customWidth="1"/>
    <col min="1281" max="1281" width="0.33203125" customWidth="1"/>
    <col min="1282" max="1282" width="3.5546875" customWidth="1"/>
    <col min="1283" max="1283" width="40.5546875" customWidth="1"/>
    <col min="1284" max="1286" width="9.33203125" customWidth="1"/>
    <col min="1287" max="1287" width="0.33203125" customWidth="1"/>
    <col min="1288" max="1288" width="79.5546875" customWidth="1"/>
    <col min="1537" max="1537" width="0.33203125" customWidth="1"/>
    <col min="1538" max="1538" width="3.5546875" customWidth="1"/>
    <col min="1539" max="1539" width="40.5546875" customWidth="1"/>
    <col min="1540" max="1542" width="9.33203125" customWidth="1"/>
    <col min="1543" max="1543" width="0.33203125" customWidth="1"/>
    <col min="1544" max="1544" width="79.5546875" customWidth="1"/>
    <col min="1793" max="1793" width="0.33203125" customWidth="1"/>
    <col min="1794" max="1794" width="3.5546875" customWidth="1"/>
    <col min="1795" max="1795" width="40.5546875" customWidth="1"/>
    <col min="1796" max="1798" width="9.33203125" customWidth="1"/>
    <col min="1799" max="1799" width="0.33203125" customWidth="1"/>
    <col min="1800" max="1800" width="79.5546875" customWidth="1"/>
    <col min="2049" max="2049" width="0.33203125" customWidth="1"/>
    <col min="2050" max="2050" width="3.5546875" customWidth="1"/>
    <col min="2051" max="2051" width="40.5546875" customWidth="1"/>
    <col min="2052" max="2054" width="9.33203125" customWidth="1"/>
    <col min="2055" max="2055" width="0.33203125" customWidth="1"/>
    <col min="2056" max="2056" width="79.5546875" customWidth="1"/>
    <col min="2305" max="2305" width="0.33203125" customWidth="1"/>
    <col min="2306" max="2306" width="3.5546875" customWidth="1"/>
    <col min="2307" max="2307" width="40.5546875" customWidth="1"/>
    <col min="2308" max="2310" width="9.33203125" customWidth="1"/>
    <col min="2311" max="2311" width="0.33203125" customWidth="1"/>
    <col min="2312" max="2312" width="79.5546875" customWidth="1"/>
    <col min="2561" max="2561" width="0.33203125" customWidth="1"/>
    <col min="2562" max="2562" width="3.5546875" customWidth="1"/>
    <col min="2563" max="2563" width="40.5546875" customWidth="1"/>
    <col min="2564" max="2566" width="9.33203125" customWidth="1"/>
    <col min="2567" max="2567" width="0.33203125" customWidth="1"/>
    <col min="2568" max="2568" width="79.5546875" customWidth="1"/>
    <col min="2817" max="2817" width="0.33203125" customWidth="1"/>
    <col min="2818" max="2818" width="3.5546875" customWidth="1"/>
    <col min="2819" max="2819" width="40.5546875" customWidth="1"/>
    <col min="2820" max="2822" width="9.33203125" customWidth="1"/>
    <col min="2823" max="2823" width="0.33203125" customWidth="1"/>
    <col min="2824" max="2824" width="79.5546875" customWidth="1"/>
    <col min="3073" max="3073" width="0.33203125" customWidth="1"/>
    <col min="3074" max="3074" width="3.5546875" customWidth="1"/>
    <col min="3075" max="3075" width="40.5546875" customWidth="1"/>
    <col min="3076" max="3078" width="9.33203125" customWidth="1"/>
    <col min="3079" max="3079" width="0.33203125" customWidth="1"/>
    <col min="3080" max="3080" width="79.5546875" customWidth="1"/>
    <col min="3329" max="3329" width="0.33203125" customWidth="1"/>
    <col min="3330" max="3330" width="3.5546875" customWidth="1"/>
    <col min="3331" max="3331" width="40.5546875" customWidth="1"/>
    <col min="3332" max="3334" width="9.33203125" customWidth="1"/>
    <col min="3335" max="3335" width="0.33203125" customWidth="1"/>
    <col min="3336" max="3336" width="79.5546875" customWidth="1"/>
    <col min="3585" max="3585" width="0.33203125" customWidth="1"/>
    <col min="3586" max="3586" width="3.5546875" customWidth="1"/>
    <col min="3587" max="3587" width="40.5546875" customWidth="1"/>
    <col min="3588" max="3590" width="9.33203125" customWidth="1"/>
    <col min="3591" max="3591" width="0.33203125" customWidth="1"/>
    <col min="3592" max="3592" width="79.5546875" customWidth="1"/>
    <col min="3841" max="3841" width="0.33203125" customWidth="1"/>
    <col min="3842" max="3842" width="3.5546875" customWidth="1"/>
    <col min="3843" max="3843" width="40.5546875" customWidth="1"/>
    <col min="3844" max="3846" width="9.33203125" customWidth="1"/>
    <col min="3847" max="3847" width="0.33203125" customWidth="1"/>
    <col min="3848" max="3848" width="79.5546875" customWidth="1"/>
    <col min="4097" max="4097" width="0.33203125" customWidth="1"/>
    <col min="4098" max="4098" width="3.5546875" customWidth="1"/>
    <col min="4099" max="4099" width="40.5546875" customWidth="1"/>
    <col min="4100" max="4102" width="9.33203125" customWidth="1"/>
    <col min="4103" max="4103" width="0.33203125" customWidth="1"/>
    <col min="4104" max="4104" width="79.5546875" customWidth="1"/>
    <col min="4353" max="4353" width="0.33203125" customWidth="1"/>
    <col min="4354" max="4354" width="3.5546875" customWidth="1"/>
    <col min="4355" max="4355" width="40.5546875" customWidth="1"/>
    <col min="4356" max="4358" width="9.33203125" customWidth="1"/>
    <col min="4359" max="4359" width="0.33203125" customWidth="1"/>
    <col min="4360" max="4360" width="79.5546875" customWidth="1"/>
    <col min="4609" max="4609" width="0.33203125" customWidth="1"/>
    <col min="4610" max="4610" width="3.5546875" customWidth="1"/>
    <col min="4611" max="4611" width="40.5546875" customWidth="1"/>
    <col min="4612" max="4614" width="9.33203125" customWidth="1"/>
    <col min="4615" max="4615" width="0.33203125" customWidth="1"/>
    <col min="4616" max="4616" width="79.5546875" customWidth="1"/>
    <col min="4865" max="4865" width="0.33203125" customWidth="1"/>
    <col min="4866" max="4866" width="3.5546875" customWidth="1"/>
    <col min="4867" max="4867" width="40.5546875" customWidth="1"/>
    <col min="4868" max="4870" width="9.33203125" customWidth="1"/>
    <col min="4871" max="4871" width="0.33203125" customWidth="1"/>
    <col min="4872" max="4872" width="79.5546875" customWidth="1"/>
    <col min="5121" max="5121" width="0.33203125" customWidth="1"/>
    <col min="5122" max="5122" width="3.5546875" customWidth="1"/>
    <col min="5123" max="5123" width="40.5546875" customWidth="1"/>
    <col min="5124" max="5126" width="9.33203125" customWidth="1"/>
    <col min="5127" max="5127" width="0.33203125" customWidth="1"/>
    <col min="5128" max="5128" width="79.5546875" customWidth="1"/>
    <col min="5377" max="5377" width="0.33203125" customWidth="1"/>
    <col min="5378" max="5378" width="3.5546875" customWidth="1"/>
    <col min="5379" max="5379" width="40.5546875" customWidth="1"/>
    <col min="5380" max="5382" width="9.33203125" customWidth="1"/>
    <col min="5383" max="5383" width="0.33203125" customWidth="1"/>
    <col min="5384" max="5384" width="79.5546875" customWidth="1"/>
    <col min="5633" max="5633" width="0.33203125" customWidth="1"/>
    <col min="5634" max="5634" width="3.5546875" customWidth="1"/>
    <col min="5635" max="5635" width="40.5546875" customWidth="1"/>
    <col min="5636" max="5638" width="9.33203125" customWidth="1"/>
    <col min="5639" max="5639" width="0.33203125" customWidth="1"/>
    <col min="5640" max="5640" width="79.5546875" customWidth="1"/>
    <col min="5889" max="5889" width="0.33203125" customWidth="1"/>
    <col min="5890" max="5890" width="3.5546875" customWidth="1"/>
    <col min="5891" max="5891" width="40.5546875" customWidth="1"/>
    <col min="5892" max="5894" width="9.33203125" customWidth="1"/>
    <col min="5895" max="5895" width="0.33203125" customWidth="1"/>
    <col min="5896" max="5896" width="79.5546875" customWidth="1"/>
    <col min="6145" max="6145" width="0.33203125" customWidth="1"/>
    <col min="6146" max="6146" width="3.5546875" customWidth="1"/>
    <col min="6147" max="6147" width="40.5546875" customWidth="1"/>
    <col min="6148" max="6150" width="9.33203125" customWidth="1"/>
    <col min="6151" max="6151" width="0.33203125" customWidth="1"/>
    <col min="6152" max="6152" width="79.5546875" customWidth="1"/>
    <col min="6401" max="6401" width="0.33203125" customWidth="1"/>
    <col min="6402" max="6402" width="3.5546875" customWidth="1"/>
    <col min="6403" max="6403" width="40.5546875" customWidth="1"/>
    <col min="6404" max="6406" width="9.33203125" customWidth="1"/>
    <col min="6407" max="6407" width="0.33203125" customWidth="1"/>
    <col min="6408" max="6408" width="79.5546875" customWidth="1"/>
    <col min="6657" max="6657" width="0.33203125" customWidth="1"/>
    <col min="6658" max="6658" width="3.5546875" customWidth="1"/>
    <col min="6659" max="6659" width="40.5546875" customWidth="1"/>
    <col min="6660" max="6662" width="9.33203125" customWidth="1"/>
    <col min="6663" max="6663" width="0.33203125" customWidth="1"/>
    <col min="6664" max="6664" width="79.5546875" customWidth="1"/>
    <col min="6913" max="6913" width="0.33203125" customWidth="1"/>
    <col min="6914" max="6914" width="3.5546875" customWidth="1"/>
    <col min="6915" max="6915" width="40.5546875" customWidth="1"/>
    <col min="6916" max="6918" width="9.33203125" customWidth="1"/>
    <col min="6919" max="6919" width="0.33203125" customWidth="1"/>
    <col min="6920" max="6920" width="79.5546875" customWidth="1"/>
    <col min="7169" max="7169" width="0.33203125" customWidth="1"/>
    <col min="7170" max="7170" width="3.5546875" customWidth="1"/>
    <col min="7171" max="7171" width="40.5546875" customWidth="1"/>
    <col min="7172" max="7174" width="9.33203125" customWidth="1"/>
    <col min="7175" max="7175" width="0.33203125" customWidth="1"/>
    <col min="7176" max="7176" width="79.5546875" customWidth="1"/>
    <col min="7425" max="7425" width="0.33203125" customWidth="1"/>
    <col min="7426" max="7426" width="3.5546875" customWidth="1"/>
    <col min="7427" max="7427" width="40.5546875" customWidth="1"/>
    <col min="7428" max="7430" width="9.33203125" customWidth="1"/>
    <col min="7431" max="7431" width="0.33203125" customWidth="1"/>
    <col min="7432" max="7432" width="79.5546875" customWidth="1"/>
    <col min="7681" max="7681" width="0.33203125" customWidth="1"/>
    <col min="7682" max="7682" width="3.5546875" customWidth="1"/>
    <col min="7683" max="7683" width="40.5546875" customWidth="1"/>
    <col min="7684" max="7686" width="9.33203125" customWidth="1"/>
    <col min="7687" max="7687" width="0.33203125" customWidth="1"/>
    <col min="7688" max="7688" width="79.5546875" customWidth="1"/>
    <col min="7937" max="7937" width="0.33203125" customWidth="1"/>
    <col min="7938" max="7938" width="3.5546875" customWidth="1"/>
    <col min="7939" max="7939" width="40.5546875" customWidth="1"/>
    <col min="7940" max="7942" width="9.33203125" customWidth="1"/>
    <col min="7943" max="7943" width="0.33203125" customWidth="1"/>
    <col min="7944" max="7944" width="79.5546875" customWidth="1"/>
    <col min="8193" max="8193" width="0.33203125" customWidth="1"/>
    <col min="8194" max="8194" width="3.5546875" customWidth="1"/>
    <col min="8195" max="8195" width="40.5546875" customWidth="1"/>
    <col min="8196" max="8198" width="9.33203125" customWidth="1"/>
    <col min="8199" max="8199" width="0.33203125" customWidth="1"/>
    <col min="8200" max="8200" width="79.5546875" customWidth="1"/>
    <col min="8449" max="8449" width="0.33203125" customWidth="1"/>
    <col min="8450" max="8450" width="3.5546875" customWidth="1"/>
    <col min="8451" max="8451" width="40.5546875" customWidth="1"/>
    <col min="8452" max="8454" width="9.33203125" customWidth="1"/>
    <col min="8455" max="8455" width="0.33203125" customWidth="1"/>
    <col min="8456" max="8456" width="79.5546875" customWidth="1"/>
    <col min="8705" max="8705" width="0.33203125" customWidth="1"/>
    <col min="8706" max="8706" width="3.5546875" customWidth="1"/>
    <col min="8707" max="8707" width="40.5546875" customWidth="1"/>
    <col min="8708" max="8710" width="9.33203125" customWidth="1"/>
    <col min="8711" max="8711" width="0.33203125" customWidth="1"/>
    <col min="8712" max="8712" width="79.5546875" customWidth="1"/>
    <col min="8961" max="8961" width="0.33203125" customWidth="1"/>
    <col min="8962" max="8962" width="3.5546875" customWidth="1"/>
    <col min="8963" max="8963" width="40.5546875" customWidth="1"/>
    <col min="8964" max="8966" width="9.33203125" customWidth="1"/>
    <col min="8967" max="8967" width="0.33203125" customWidth="1"/>
    <col min="8968" max="8968" width="79.5546875" customWidth="1"/>
    <col min="9217" max="9217" width="0.33203125" customWidth="1"/>
    <col min="9218" max="9218" width="3.5546875" customWidth="1"/>
    <col min="9219" max="9219" width="40.5546875" customWidth="1"/>
    <col min="9220" max="9222" width="9.33203125" customWidth="1"/>
    <col min="9223" max="9223" width="0.33203125" customWidth="1"/>
    <col min="9224" max="9224" width="79.5546875" customWidth="1"/>
    <col min="9473" max="9473" width="0.33203125" customWidth="1"/>
    <col min="9474" max="9474" width="3.5546875" customWidth="1"/>
    <col min="9475" max="9475" width="40.5546875" customWidth="1"/>
    <col min="9476" max="9478" width="9.33203125" customWidth="1"/>
    <col min="9479" max="9479" width="0.33203125" customWidth="1"/>
    <col min="9480" max="9480" width="79.5546875" customWidth="1"/>
    <col min="9729" max="9729" width="0.33203125" customWidth="1"/>
    <col min="9730" max="9730" width="3.5546875" customWidth="1"/>
    <col min="9731" max="9731" width="40.5546875" customWidth="1"/>
    <col min="9732" max="9734" width="9.33203125" customWidth="1"/>
    <col min="9735" max="9735" width="0.33203125" customWidth="1"/>
    <col min="9736" max="9736" width="79.5546875" customWidth="1"/>
    <col min="9985" max="9985" width="0.33203125" customWidth="1"/>
    <col min="9986" max="9986" width="3.5546875" customWidth="1"/>
    <col min="9987" max="9987" width="40.5546875" customWidth="1"/>
    <col min="9988" max="9990" width="9.33203125" customWidth="1"/>
    <col min="9991" max="9991" width="0.33203125" customWidth="1"/>
    <col min="9992" max="9992" width="79.5546875" customWidth="1"/>
    <col min="10241" max="10241" width="0.33203125" customWidth="1"/>
    <col min="10242" max="10242" width="3.5546875" customWidth="1"/>
    <col min="10243" max="10243" width="40.5546875" customWidth="1"/>
    <col min="10244" max="10246" width="9.33203125" customWidth="1"/>
    <col min="10247" max="10247" width="0.33203125" customWidth="1"/>
    <col min="10248" max="10248" width="79.5546875" customWidth="1"/>
    <col min="10497" max="10497" width="0.33203125" customWidth="1"/>
    <col min="10498" max="10498" width="3.5546875" customWidth="1"/>
    <col min="10499" max="10499" width="40.5546875" customWidth="1"/>
    <col min="10500" max="10502" width="9.33203125" customWidth="1"/>
    <col min="10503" max="10503" width="0.33203125" customWidth="1"/>
    <col min="10504" max="10504" width="79.5546875" customWidth="1"/>
    <col min="10753" max="10753" width="0.33203125" customWidth="1"/>
    <col min="10754" max="10754" width="3.5546875" customWidth="1"/>
    <col min="10755" max="10755" width="40.5546875" customWidth="1"/>
    <col min="10756" max="10758" width="9.33203125" customWidth="1"/>
    <col min="10759" max="10759" width="0.33203125" customWidth="1"/>
    <col min="10760" max="10760" width="79.5546875" customWidth="1"/>
    <col min="11009" max="11009" width="0.33203125" customWidth="1"/>
    <col min="11010" max="11010" width="3.5546875" customWidth="1"/>
    <col min="11011" max="11011" width="40.5546875" customWidth="1"/>
    <col min="11012" max="11014" width="9.33203125" customWidth="1"/>
    <col min="11015" max="11015" width="0.33203125" customWidth="1"/>
    <col min="11016" max="11016" width="79.5546875" customWidth="1"/>
    <col min="11265" max="11265" width="0.33203125" customWidth="1"/>
    <col min="11266" max="11266" width="3.5546875" customWidth="1"/>
    <col min="11267" max="11267" width="40.5546875" customWidth="1"/>
    <col min="11268" max="11270" width="9.33203125" customWidth="1"/>
    <col min="11271" max="11271" width="0.33203125" customWidth="1"/>
    <col min="11272" max="11272" width="79.5546875" customWidth="1"/>
    <col min="11521" max="11521" width="0.33203125" customWidth="1"/>
    <col min="11522" max="11522" width="3.5546875" customWidth="1"/>
    <col min="11523" max="11523" width="40.5546875" customWidth="1"/>
    <col min="11524" max="11526" width="9.33203125" customWidth="1"/>
    <col min="11527" max="11527" width="0.33203125" customWidth="1"/>
    <col min="11528" max="11528" width="79.5546875" customWidth="1"/>
    <col min="11777" max="11777" width="0.33203125" customWidth="1"/>
    <col min="11778" max="11778" width="3.5546875" customWidth="1"/>
    <col min="11779" max="11779" width="40.5546875" customWidth="1"/>
    <col min="11780" max="11782" width="9.33203125" customWidth="1"/>
    <col min="11783" max="11783" width="0.33203125" customWidth="1"/>
    <col min="11784" max="11784" width="79.5546875" customWidth="1"/>
    <col min="12033" max="12033" width="0.33203125" customWidth="1"/>
    <col min="12034" max="12034" width="3.5546875" customWidth="1"/>
    <col min="12035" max="12035" width="40.5546875" customWidth="1"/>
    <col min="12036" max="12038" width="9.33203125" customWidth="1"/>
    <col min="12039" max="12039" width="0.33203125" customWidth="1"/>
    <col min="12040" max="12040" width="79.5546875" customWidth="1"/>
    <col min="12289" max="12289" width="0.33203125" customWidth="1"/>
    <col min="12290" max="12290" width="3.5546875" customWidth="1"/>
    <col min="12291" max="12291" width="40.5546875" customWidth="1"/>
    <col min="12292" max="12294" width="9.33203125" customWidth="1"/>
    <col min="12295" max="12295" width="0.33203125" customWidth="1"/>
    <col min="12296" max="12296" width="79.5546875" customWidth="1"/>
    <col min="12545" max="12545" width="0.33203125" customWidth="1"/>
    <col min="12546" max="12546" width="3.5546875" customWidth="1"/>
    <col min="12547" max="12547" width="40.5546875" customWidth="1"/>
    <col min="12548" max="12550" width="9.33203125" customWidth="1"/>
    <col min="12551" max="12551" width="0.33203125" customWidth="1"/>
    <col min="12552" max="12552" width="79.5546875" customWidth="1"/>
    <col min="12801" max="12801" width="0.33203125" customWidth="1"/>
    <col min="12802" max="12802" width="3.5546875" customWidth="1"/>
    <col min="12803" max="12803" width="40.5546875" customWidth="1"/>
    <col min="12804" max="12806" width="9.33203125" customWidth="1"/>
    <col min="12807" max="12807" width="0.33203125" customWidth="1"/>
    <col min="12808" max="12808" width="79.5546875" customWidth="1"/>
    <col min="13057" max="13057" width="0.33203125" customWidth="1"/>
    <col min="13058" max="13058" width="3.5546875" customWidth="1"/>
    <col min="13059" max="13059" width="40.5546875" customWidth="1"/>
    <col min="13060" max="13062" width="9.33203125" customWidth="1"/>
    <col min="13063" max="13063" width="0.33203125" customWidth="1"/>
    <col min="13064" max="13064" width="79.5546875" customWidth="1"/>
    <col min="13313" max="13313" width="0.33203125" customWidth="1"/>
    <col min="13314" max="13314" width="3.5546875" customWidth="1"/>
    <col min="13315" max="13315" width="40.5546875" customWidth="1"/>
    <col min="13316" max="13318" width="9.33203125" customWidth="1"/>
    <col min="13319" max="13319" width="0.33203125" customWidth="1"/>
    <col min="13320" max="13320" width="79.5546875" customWidth="1"/>
    <col min="13569" max="13569" width="0.33203125" customWidth="1"/>
    <col min="13570" max="13570" width="3.5546875" customWidth="1"/>
    <col min="13571" max="13571" width="40.5546875" customWidth="1"/>
    <col min="13572" max="13574" width="9.33203125" customWidth="1"/>
    <col min="13575" max="13575" width="0.33203125" customWidth="1"/>
    <col min="13576" max="13576" width="79.5546875" customWidth="1"/>
    <col min="13825" max="13825" width="0.33203125" customWidth="1"/>
    <col min="13826" max="13826" width="3.5546875" customWidth="1"/>
    <col min="13827" max="13827" width="40.5546875" customWidth="1"/>
    <col min="13828" max="13830" width="9.33203125" customWidth="1"/>
    <col min="13831" max="13831" width="0.33203125" customWidth="1"/>
    <col min="13832" max="13832" width="79.5546875" customWidth="1"/>
    <col min="14081" max="14081" width="0.33203125" customWidth="1"/>
    <col min="14082" max="14082" width="3.5546875" customWidth="1"/>
    <col min="14083" max="14083" width="40.5546875" customWidth="1"/>
    <col min="14084" max="14086" width="9.33203125" customWidth="1"/>
    <col min="14087" max="14087" width="0.33203125" customWidth="1"/>
    <col min="14088" max="14088" width="79.5546875" customWidth="1"/>
    <col min="14337" max="14337" width="0.33203125" customWidth="1"/>
    <col min="14338" max="14338" width="3.5546875" customWidth="1"/>
    <col min="14339" max="14339" width="40.5546875" customWidth="1"/>
    <col min="14340" max="14342" width="9.33203125" customWidth="1"/>
    <col min="14343" max="14343" width="0.33203125" customWidth="1"/>
    <col min="14344" max="14344" width="79.5546875" customWidth="1"/>
    <col min="14593" max="14593" width="0.33203125" customWidth="1"/>
    <col min="14594" max="14594" width="3.5546875" customWidth="1"/>
    <col min="14595" max="14595" width="40.5546875" customWidth="1"/>
    <col min="14596" max="14598" width="9.33203125" customWidth="1"/>
    <col min="14599" max="14599" width="0.33203125" customWidth="1"/>
    <col min="14600" max="14600" width="79.5546875" customWidth="1"/>
    <col min="14849" max="14849" width="0.33203125" customWidth="1"/>
    <col min="14850" max="14850" width="3.5546875" customWidth="1"/>
    <col min="14851" max="14851" width="40.5546875" customWidth="1"/>
    <col min="14852" max="14854" width="9.33203125" customWidth="1"/>
    <col min="14855" max="14855" width="0.33203125" customWidth="1"/>
    <col min="14856" max="14856" width="79.5546875" customWidth="1"/>
    <col min="15105" max="15105" width="0.33203125" customWidth="1"/>
    <col min="15106" max="15106" width="3.5546875" customWidth="1"/>
    <col min="15107" max="15107" width="40.5546875" customWidth="1"/>
    <col min="15108" max="15110" width="9.33203125" customWidth="1"/>
    <col min="15111" max="15111" width="0.33203125" customWidth="1"/>
    <col min="15112" max="15112" width="79.5546875" customWidth="1"/>
    <col min="15361" max="15361" width="0.33203125" customWidth="1"/>
    <col min="15362" max="15362" width="3.5546875" customWidth="1"/>
    <col min="15363" max="15363" width="40.5546875" customWidth="1"/>
    <col min="15364" max="15366" width="9.33203125" customWidth="1"/>
    <col min="15367" max="15367" width="0.33203125" customWidth="1"/>
    <col min="15368" max="15368" width="79.5546875" customWidth="1"/>
    <col min="15617" max="15617" width="0.33203125" customWidth="1"/>
    <col min="15618" max="15618" width="3.5546875" customWidth="1"/>
    <col min="15619" max="15619" width="40.5546875" customWidth="1"/>
    <col min="15620" max="15622" width="9.33203125" customWidth="1"/>
    <col min="15623" max="15623" width="0.33203125" customWidth="1"/>
    <col min="15624" max="15624" width="79.5546875" customWidth="1"/>
    <col min="15873" max="15873" width="0.33203125" customWidth="1"/>
    <col min="15874" max="15874" width="3.5546875" customWidth="1"/>
    <col min="15875" max="15875" width="40.5546875" customWidth="1"/>
    <col min="15876" max="15878" width="9.33203125" customWidth="1"/>
    <col min="15879" max="15879" width="0.33203125" customWidth="1"/>
    <col min="15880" max="15880" width="79.5546875" customWidth="1"/>
    <col min="16129" max="16129" width="0.33203125" customWidth="1"/>
    <col min="16130" max="16130" width="3.5546875" customWidth="1"/>
    <col min="16131" max="16131" width="40.5546875" customWidth="1"/>
    <col min="16132" max="16134" width="9.33203125" customWidth="1"/>
    <col min="16135" max="16135" width="0.33203125" customWidth="1"/>
    <col min="16136" max="16136" width="79.5546875" customWidth="1"/>
  </cols>
  <sheetData>
    <row r="1" spans="1:8" s="1" customFormat="1" ht="49.5" customHeight="1" x14ac:dyDescent="0.15">
      <c r="A1" s="1022" t="s">
        <v>848</v>
      </c>
      <c r="B1" s="1022"/>
      <c r="C1" s="1022"/>
      <c r="D1" s="1022"/>
      <c r="E1" s="1022"/>
      <c r="F1" s="1022"/>
      <c r="G1" s="1022"/>
      <c r="H1" s="1022"/>
    </row>
    <row r="2" spans="1:8" s="1" customFormat="1" ht="18" customHeight="1" x14ac:dyDescent="0.25">
      <c r="A2" s="41"/>
      <c r="B2" s="755"/>
      <c r="C2" s="755"/>
      <c r="D2" s="756">
        <v>2</v>
      </c>
      <c r="E2" s="757"/>
      <c r="F2" s="758">
        <v>2</v>
      </c>
      <c r="G2" s="41"/>
    </row>
    <row r="3" spans="1:8" s="1" customFormat="1" ht="45" customHeight="1" x14ac:dyDescent="0.25">
      <c r="A3" s="41"/>
      <c r="B3" s="1021" t="s">
        <v>836</v>
      </c>
      <c r="C3" s="1021"/>
      <c r="D3" s="713" t="s">
        <v>828</v>
      </c>
      <c r="E3" s="713" t="s">
        <v>829</v>
      </c>
      <c r="F3" s="713" t="s">
        <v>845</v>
      </c>
      <c r="G3" s="41"/>
    </row>
    <row r="4" spans="1:8" s="1" customFormat="1" ht="18" customHeight="1" x14ac:dyDescent="0.25">
      <c r="A4" s="41"/>
      <c r="B4" s="1021"/>
      <c r="C4" s="1021"/>
      <c r="D4" s="737">
        <v>202</v>
      </c>
      <c r="E4" s="737">
        <v>203</v>
      </c>
      <c r="F4" s="712" t="s">
        <v>846</v>
      </c>
      <c r="G4" s="41"/>
    </row>
    <row r="5" spans="1:8" s="1" customFormat="1" ht="3" customHeight="1" x14ac:dyDescent="0.25">
      <c r="A5" s="702"/>
      <c r="B5" s="738"/>
      <c r="C5" s="738"/>
      <c r="D5" s="739"/>
      <c r="E5" s="739"/>
      <c r="F5" s="63"/>
      <c r="G5" s="41"/>
    </row>
    <row r="6" spans="1:8" s="1" customFormat="1" ht="3" customHeight="1" x14ac:dyDescent="0.25">
      <c r="A6" s="702"/>
      <c r="B6" s="738"/>
      <c r="C6" s="738"/>
      <c r="D6" s="739"/>
      <c r="E6" s="739"/>
      <c r="F6" s="63"/>
      <c r="G6" s="41"/>
    </row>
    <row r="7" spans="1:8" s="1" customFormat="1" ht="11.25" customHeight="1" x14ac:dyDescent="0.25">
      <c r="A7" s="702"/>
      <c r="B7" s="741" t="s">
        <v>560</v>
      </c>
      <c r="C7" s="742" t="s">
        <v>839</v>
      </c>
      <c r="D7" s="743"/>
      <c r="E7" s="743"/>
      <c r="F7" s="759"/>
      <c r="G7" s="41"/>
    </row>
    <row r="8" spans="1:8" s="1" customFormat="1" ht="15" customHeight="1" x14ac:dyDescent="0.25">
      <c r="A8" s="745">
        <v>100</v>
      </c>
      <c r="B8" s="746" t="s">
        <v>564</v>
      </c>
      <c r="C8" s="747" t="s">
        <v>109</v>
      </c>
      <c r="D8" s="748" t="s">
        <v>21</v>
      </c>
      <c r="E8" s="748" t="s">
        <v>21</v>
      </c>
      <c r="F8" s="724" t="s">
        <v>21</v>
      </c>
      <c r="G8" s="41"/>
    </row>
    <row r="9" spans="1:8" s="1" customFormat="1" ht="15" customHeight="1" x14ac:dyDescent="0.25">
      <c r="A9" s="749"/>
      <c r="B9" s="746" t="s">
        <v>569</v>
      </c>
      <c r="C9" s="747" t="s">
        <v>121</v>
      </c>
      <c r="D9" s="748">
        <v>13913.54</v>
      </c>
      <c r="E9" s="748" t="s">
        <v>21</v>
      </c>
      <c r="F9" s="724">
        <v>13913.54</v>
      </c>
      <c r="G9" s="41"/>
    </row>
    <row r="10" spans="1:8" s="1" customFormat="1" ht="15" customHeight="1" x14ac:dyDescent="0.25">
      <c r="A10" s="749"/>
      <c r="B10" s="746" t="s">
        <v>572</v>
      </c>
      <c r="C10" s="747" t="s">
        <v>125</v>
      </c>
      <c r="D10" s="748">
        <v>559664.06000000006</v>
      </c>
      <c r="E10" s="748" t="s">
        <v>21</v>
      </c>
      <c r="F10" s="724">
        <v>559664.06000000006</v>
      </c>
      <c r="G10" s="41"/>
    </row>
    <row r="11" spans="1:8" s="1" customFormat="1" ht="15" customHeight="1" x14ac:dyDescent="0.25">
      <c r="A11" s="749"/>
      <c r="B11" s="746" t="s">
        <v>577</v>
      </c>
      <c r="C11" s="747" t="s">
        <v>133</v>
      </c>
      <c r="D11" s="748">
        <v>10980</v>
      </c>
      <c r="E11" s="748" t="s">
        <v>21</v>
      </c>
      <c r="F11" s="724">
        <v>10980</v>
      </c>
      <c r="G11" s="41"/>
    </row>
    <row r="12" spans="1:8" s="1" customFormat="1" ht="11.25" customHeight="1" x14ac:dyDescent="0.25">
      <c r="A12" s="62">
        <v>100</v>
      </c>
      <c r="B12" s="750"/>
      <c r="C12" s="751" t="s">
        <v>840</v>
      </c>
      <c r="D12" s="752">
        <v>584557.60000000009</v>
      </c>
      <c r="E12" s="752" t="s">
        <v>21</v>
      </c>
      <c r="F12" s="760">
        <v>584557.60000000009</v>
      </c>
      <c r="G12" s="41"/>
    </row>
    <row r="13" spans="1:8" s="1" customFormat="1" ht="3" customHeight="1" x14ac:dyDescent="0.25">
      <c r="A13" s="41"/>
      <c r="F13" s="41"/>
      <c r="G13" s="41"/>
    </row>
    <row r="14" spans="1:8" s="1" customFormat="1" ht="3" customHeight="1" x14ac:dyDescent="0.25">
      <c r="A14" s="702"/>
      <c r="B14" s="738"/>
      <c r="C14" s="738"/>
      <c r="D14" s="739"/>
      <c r="E14" s="739"/>
      <c r="F14" s="63"/>
      <c r="G14" s="41"/>
    </row>
    <row r="15" spans="1:8" s="1" customFormat="1" ht="3" customHeight="1" x14ac:dyDescent="0.25">
      <c r="A15" s="702"/>
      <c r="B15" s="738"/>
      <c r="C15" s="738"/>
      <c r="D15" s="739"/>
      <c r="E15" s="739"/>
      <c r="F15" s="63"/>
      <c r="G15" s="41"/>
    </row>
    <row r="16" spans="1:8" s="1" customFormat="1" ht="11.25" customHeight="1" x14ac:dyDescent="0.25">
      <c r="A16" s="702"/>
      <c r="B16" s="741" t="s">
        <v>568</v>
      </c>
      <c r="C16" s="742" t="s">
        <v>601</v>
      </c>
      <c r="D16" s="743"/>
      <c r="E16" s="743"/>
      <c r="F16" s="759"/>
      <c r="G16" s="41"/>
    </row>
    <row r="17" spans="1:7" s="1" customFormat="1" ht="15" customHeight="1" x14ac:dyDescent="0.25">
      <c r="A17" s="745">
        <v>500</v>
      </c>
      <c r="B17" s="746" t="s">
        <v>562</v>
      </c>
      <c r="C17" s="747" t="s">
        <v>148</v>
      </c>
      <c r="D17" s="748" t="s">
        <v>21</v>
      </c>
      <c r="E17" s="748" t="s">
        <v>21</v>
      </c>
      <c r="F17" s="724" t="s">
        <v>21</v>
      </c>
      <c r="G17" s="41"/>
    </row>
    <row r="18" spans="1:7" s="1" customFormat="1" ht="11.25" customHeight="1" x14ac:dyDescent="0.25">
      <c r="A18" s="62">
        <v>500</v>
      </c>
      <c r="B18" s="750"/>
      <c r="C18" s="751" t="s">
        <v>604</v>
      </c>
      <c r="D18" s="752" t="s">
        <v>21</v>
      </c>
      <c r="E18" s="752" t="s">
        <v>21</v>
      </c>
      <c r="F18" s="760" t="s">
        <v>21</v>
      </c>
      <c r="G18" s="41"/>
    </row>
    <row r="19" spans="1:7" s="1" customFormat="1" ht="3" customHeight="1" x14ac:dyDescent="0.25">
      <c r="A19" s="41"/>
      <c r="F19" s="41"/>
      <c r="G19" s="41"/>
    </row>
    <row r="20" spans="1:7" s="1" customFormat="1" ht="3" customHeight="1" x14ac:dyDescent="0.25">
      <c r="A20" s="702"/>
      <c r="B20" s="738"/>
      <c r="C20" s="738"/>
      <c r="D20" s="739"/>
      <c r="E20" s="739"/>
      <c r="F20" s="63"/>
      <c r="G20" s="41"/>
    </row>
    <row r="21" spans="1:7" s="1" customFormat="1" ht="3" customHeight="1" x14ac:dyDescent="0.25">
      <c r="A21" s="702"/>
      <c r="B21" s="738"/>
      <c r="C21" s="738"/>
      <c r="D21" s="739"/>
      <c r="E21" s="739"/>
      <c r="F21" s="63"/>
      <c r="G21" s="41"/>
    </row>
    <row r="22" spans="1:7" s="1" customFormat="1" ht="11.25" customHeight="1" x14ac:dyDescent="0.25">
      <c r="A22" s="702"/>
      <c r="B22" s="741" t="s">
        <v>578</v>
      </c>
      <c r="C22" s="742" t="s">
        <v>640</v>
      </c>
      <c r="D22" s="743"/>
      <c r="E22" s="743"/>
      <c r="F22" s="759"/>
      <c r="G22" s="41"/>
    </row>
    <row r="23" spans="1:7" s="1" customFormat="1" ht="15" customHeight="1" x14ac:dyDescent="0.25">
      <c r="A23" s="745">
        <v>1200</v>
      </c>
      <c r="B23" s="746" t="s">
        <v>562</v>
      </c>
      <c r="C23" s="747" t="s">
        <v>175</v>
      </c>
      <c r="D23" s="748" t="s">
        <v>21</v>
      </c>
      <c r="E23" s="748" t="s">
        <v>21</v>
      </c>
      <c r="F23" s="724" t="s">
        <v>21</v>
      </c>
      <c r="G23" s="41"/>
    </row>
    <row r="24" spans="1:7" s="1" customFormat="1" ht="11.25" customHeight="1" x14ac:dyDescent="0.25">
      <c r="A24" s="62">
        <v>1200</v>
      </c>
      <c r="B24" s="750"/>
      <c r="C24" s="751" t="s">
        <v>650</v>
      </c>
      <c r="D24" s="752" t="s">
        <v>21</v>
      </c>
      <c r="E24" s="752" t="s">
        <v>21</v>
      </c>
      <c r="F24" s="760" t="s">
        <v>21</v>
      </c>
      <c r="G24" s="41"/>
    </row>
    <row r="25" spans="1:7" s="1" customFormat="1" ht="3" customHeight="1" x14ac:dyDescent="0.25">
      <c r="A25" s="41"/>
      <c r="F25" s="41"/>
      <c r="G25" s="41"/>
    </row>
    <row r="26" spans="1:7" s="1" customFormat="1" ht="3" customHeight="1" x14ac:dyDescent="0.25">
      <c r="A26" s="33"/>
      <c r="B26" s="753"/>
      <c r="C26" s="753"/>
      <c r="D26" s="717"/>
      <c r="E26" s="717"/>
      <c r="F26" s="63"/>
      <c r="G26" s="41"/>
    </row>
    <row r="27" spans="1:7" s="1" customFormat="1" ht="18" customHeight="1" x14ac:dyDescent="0.25">
      <c r="A27" s="33"/>
      <c r="B27" s="1023" t="s">
        <v>841</v>
      </c>
      <c r="C27" s="1023"/>
      <c r="D27" s="754">
        <v>584557.60000000009</v>
      </c>
      <c r="E27" s="754" t="s">
        <v>21</v>
      </c>
      <c r="F27" s="754">
        <v>584557.60000000009</v>
      </c>
      <c r="G27" s="41"/>
    </row>
  </sheetData>
  <mergeCells count="3">
    <mergeCell ref="A1:H1"/>
    <mergeCell ref="B3:C4"/>
    <mergeCell ref="B27:C2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26" sqref="G26"/>
    </sheetView>
  </sheetViews>
  <sheetFormatPr defaultRowHeight="13.2" x14ac:dyDescent="0.25"/>
  <cols>
    <col min="1" max="1" width="0.33203125" customWidth="1"/>
    <col min="2" max="2" width="3.5546875" customWidth="1"/>
    <col min="3" max="3" width="40.5546875" customWidth="1"/>
    <col min="4" max="4" width="10.109375" bestFit="1" customWidth="1"/>
    <col min="5" max="5" width="9.33203125" customWidth="1"/>
    <col min="6" max="6" width="10.109375" bestFit="1" customWidth="1"/>
    <col min="7" max="7" width="80.109375" customWidth="1"/>
    <col min="257" max="257" width="0.33203125" customWidth="1"/>
    <col min="258" max="258" width="3.5546875" customWidth="1"/>
    <col min="259" max="259" width="40.5546875" customWidth="1"/>
    <col min="260" max="260" width="10.109375" bestFit="1" customWidth="1"/>
    <col min="261" max="261" width="9.33203125" customWidth="1"/>
    <col min="262" max="262" width="10.109375" bestFit="1" customWidth="1"/>
    <col min="263" max="263" width="80.109375" customWidth="1"/>
    <col min="513" max="513" width="0.33203125" customWidth="1"/>
    <col min="514" max="514" width="3.5546875" customWidth="1"/>
    <col min="515" max="515" width="40.5546875" customWidth="1"/>
    <col min="516" max="516" width="10.109375" bestFit="1" customWidth="1"/>
    <col min="517" max="517" width="9.33203125" customWidth="1"/>
    <col min="518" max="518" width="10.109375" bestFit="1" customWidth="1"/>
    <col min="519" max="519" width="80.109375" customWidth="1"/>
    <col min="769" max="769" width="0.33203125" customWidth="1"/>
    <col min="770" max="770" width="3.5546875" customWidth="1"/>
    <col min="771" max="771" width="40.5546875" customWidth="1"/>
    <col min="772" max="772" width="10.109375" bestFit="1" customWidth="1"/>
    <col min="773" max="773" width="9.33203125" customWidth="1"/>
    <col min="774" max="774" width="10.109375" bestFit="1" customWidth="1"/>
    <col min="775" max="775" width="80.109375" customWidth="1"/>
    <col min="1025" max="1025" width="0.33203125" customWidth="1"/>
    <col min="1026" max="1026" width="3.5546875" customWidth="1"/>
    <col min="1027" max="1027" width="40.5546875" customWidth="1"/>
    <col min="1028" max="1028" width="10.109375" bestFit="1" customWidth="1"/>
    <col min="1029" max="1029" width="9.33203125" customWidth="1"/>
    <col min="1030" max="1030" width="10.109375" bestFit="1" customWidth="1"/>
    <col min="1031" max="1031" width="80.109375" customWidth="1"/>
    <col min="1281" max="1281" width="0.33203125" customWidth="1"/>
    <col min="1282" max="1282" width="3.5546875" customWidth="1"/>
    <col min="1283" max="1283" width="40.5546875" customWidth="1"/>
    <col min="1284" max="1284" width="10.109375" bestFit="1" customWidth="1"/>
    <col min="1285" max="1285" width="9.33203125" customWidth="1"/>
    <col min="1286" max="1286" width="10.109375" bestFit="1" customWidth="1"/>
    <col min="1287" max="1287" width="80.109375" customWidth="1"/>
    <col min="1537" max="1537" width="0.33203125" customWidth="1"/>
    <col min="1538" max="1538" width="3.5546875" customWidth="1"/>
    <col min="1539" max="1539" width="40.5546875" customWidth="1"/>
    <col min="1540" max="1540" width="10.109375" bestFit="1" customWidth="1"/>
    <col min="1541" max="1541" width="9.33203125" customWidth="1"/>
    <col min="1542" max="1542" width="10.109375" bestFit="1" customWidth="1"/>
    <col min="1543" max="1543" width="80.109375" customWidth="1"/>
    <col min="1793" max="1793" width="0.33203125" customWidth="1"/>
    <col min="1794" max="1794" width="3.5546875" customWidth="1"/>
    <col min="1795" max="1795" width="40.5546875" customWidth="1"/>
    <col min="1796" max="1796" width="10.109375" bestFit="1" customWidth="1"/>
    <col min="1797" max="1797" width="9.33203125" customWidth="1"/>
    <col min="1798" max="1798" width="10.109375" bestFit="1" customWidth="1"/>
    <col min="1799" max="1799" width="80.109375" customWidth="1"/>
    <col min="2049" max="2049" width="0.33203125" customWidth="1"/>
    <col min="2050" max="2050" width="3.5546875" customWidth="1"/>
    <col min="2051" max="2051" width="40.5546875" customWidth="1"/>
    <col min="2052" max="2052" width="10.109375" bestFit="1" customWidth="1"/>
    <col min="2053" max="2053" width="9.33203125" customWidth="1"/>
    <col min="2054" max="2054" width="10.109375" bestFit="1" customWidth="1"/>
    <col min="2055" max="2055" width="80.109375" customWidth="1"/>
    <col min="2305" max="2305" width="0.33203125" customWidth="1"/>
    <col min="2306" max="2306" width="3.5546875" customWidth="1"/>
    <col min="2307" max="2307" width="40.5546875" customWidth="1"/>
    <col min="2308" max="2308" width="10.109375" bestFit="1" customWidth="1"/>
    <col min="2309" max="2309" width="9.33203125" customWidth="1"/>
    <col min="2310" max="2310" width="10.109375" bestFit="1" customWidth="1"/>
    <col min="2311" max="2311" width="80.109375" customWidth="1"/>
    <col min="2561" max="2561" width="0.33203125" customWidth="1"/>
    <col min="2562" max="2562" width="3.5546875" customWidth="1"/>
    <col min="2563" max="2563" width="40.5546875" customWidth="1"/>
    <col min="2564" max="2564" width="10.109375" bestFit="1" customWidth="1"/>
    <col min="2565" max="2565" width="9.33203125" customWidth="1"/>
    <col min="2566" max="2566" width="10.109375" bestFit="1" customWidth="1"/>
    <col min="2567" max="2567" width="80.109375" customWidth="1"/>
    <col min="2817" max="2817" width="0.33203125" customWidth="1"/>
    <col min="2818" max="2818" width="3.5546875" customWidth="1"/>
    <col min="2819" max="2819" width="40.5546875" customWidth="1"/>
    <col min="2820" max="2820" width="10.109375" bestFit="1" customWidth="1"/>
    <col min="2821" max="2821" width="9.33203125" customWidth="1"/>
    <col min="2822" max="2822" width="10.109375" bestFit="1" customWidth="1"/>
    <col min="2823" max="2823" width="80.109375" customWidth="1"/>
    <col min="3073" max="3073" width="0.33203125" customWidth="1"/>
    <col min="3074" max="3074" width="3.5546875" customWidth="1"/>
    <col min="3075" max="3075" width="40.5546875" customWidth="1"/>
    <col min="3076" max="3076" width="10.109375" bestFit="1" customWidth="1"/>
    <col min="3077" max="3077" width="9.33203125" customWidth="1"/>
    <col min="3078" max="3078" width="10.109375" bestFit="1" customWidth="1"/>
    <col min="3079" max="3079" width="80.109375" customWidth="1"/>
    <col min="3329" max="3329" width="0.33203125" customWidth="1"/>
    <col min="3330" max="3330" width="3.5546875" customWidth="1"/>
    <col min="3331" max="3331" width="40.5546875" customWidth="1"/>
    <col min="3332" max="3332" width="10.109375" bestFit="1" customWidth="1"/>
    <col min="3333" max="3333" width="9.33203125" customWidth="1"/>
    <col min="3334" max="3334" width="10.109375" bestFit="1" customWidth="1"/>
    <col min="3335" max="3335" width="80.109375" customWidth="1"/>
    <col min="3585" max="3585" width="0.33203125" customWidth="1"/>
    <col min="3586" max="3586" width="3.5546875" customWidth="1"/>
    <col min="3587" max="3587" width="40.5546875" customWidth="1"/>
    <col min="3588" max="3588" width="10.109375" bestFit="1" customWidth="1"/>
    <col min="3589" max="3589" width="9.33203125" customWidth="1"/>
    <col min="3590" max="3590" width="10.109375" bestFit="1" customWidth="1"/>
    <col min="3591" max="3591" width="80.109375" customWidth="1"/>
    <col min="3841" max="3841" width="0.33203125" customWidth="1"/>
    <col min="3842" max="3842" width="3.5546875" customWidth="1"/>
    <col min="3843" max="3843" width="40.5546875" customWidth="1"/>
    <col min="3844" max="3844" width="10.109375" bestFit="1" customWidth="1"/>
    <col min="3845" max="3845" width="9.33203125" customWidth="1"/>
    <col min="3846" max="3846" width="10.109375" bestFit="1" customWidth="1"/>
    <col min="3847" max="3847" width="80.109375" customWidth="1"/>
    <col min="4097" max="4097" width="0.33203125" customWidth="1"/>
    <col min="4098" max="4098" width="3.5546875" customWidth="1"/>
    <col min="4099" max="4099" width="40.5546875" customWidth="1"/>
    <col min="4100" max="4100" width="10.109375" bestFit="1" customWidth="1"/>
    <col min="4101" max="4101" width="9.33203125" customWidth="1"/>
    <col min="4102" max="4102" width="10.109375" bestFit="1" customWidth="1"/>
    <col min="4103" max="4103" width="80.109375" customWidth="1"/>
    <col min="4353" max="4353" width="0.33203125" customWidth="1"/>
    <col min="4354" max="4354" width="3.5546875" customWidth="1"/>
    <col min="4355" max="4355" width="40.5546875" customWidth="1"/>
    <col min="4356" max="4356" width="10.109375" bestFit="1" customWidth="1"/>
    <col min="4357" max="4357" width="9.33203125" customWidth="1"/>
    <col min="4358" max="4358" width="10.109375" bestFit="1" customWidth="1"/>
    <col min="4359" max="4359" width="80.109375" customWidth="1"/>
    <col min="4609" max="4609" width="0.33203125" customWidth="1"/>
    <col min="4610" max="4610" width="3.5546875" customWidth="1"/>
    <col min="4611" max="4611" width="40.5546875" customWidth="1"/>
    <col min="4612" max="4612" width="10.109375" bestFit="1" customWidth="1"/>
    <col min="4613" max="4613" width="9.33203125" customWidth="1"/>
    <col min="4614" max="4614" width="10.109375" bestFit="1" customWidth="1"/>
    <col min="4615" max="4615" width="80.109375" customWidth="1"/>
    <col min="4865" max="4865" width="0.33203125" customWidth="1"/>
    <col min="4866" max="4866" width="3.5546875" customWidth="1"/>
    <col min="4867" max="4867" width="40.5546875" customWidth="1"/>
    <col min="4868" max="4868" width="10.109375" bestFit="1" customWidth="1"/>
    <col min="4869" max="4869" width="9.33203125" customWidth="1"/>
    <col min="4870" max="4870" width="10.109375" bestFit="1" customWidth="1"/>
    <col min="4871" max="4871" width="80.109375" customWidth="1"/>
    <col min="5121" max="5121" width="0.33203125" customWidth="1"/>
    <col min="5122" max="5122" width="3.5546875" customWidth="1"/>
    <col min="5123" max="5123" width="40.5546875" customWidth="1"/>
    <col min="5124" max="5124" width="10.109375" bestFit="1" customWidth="1"/>
    <col min="5125" max="5125" width="9.33203125" customWidth="1"/>
    <col min="5126" max="5126" width="10.109375" bestFit="1" customWidth="1"/>
    <col min="5127" max="5127" width="80.109375" customWidth="1"/>
    <col min="5377" max="5377" width="0.33203125" customWidth="1"/>
    <col min="5378" max="5378" width="3.5546875" customWidth="1"/>
    <col min="5379" max="5379" width="40.5546875" customWidth="1"/>
    <col min="5380" max="5380" width="10.109375" bestFit="1" customWidth="1"/>
    <col min="5381" max="5381" width="9.33203125" customWidth="1"/>
    <col min="5382" max="5382" width="10.109375" bestFit="1" customWidth="1"/>
    <col min="5383" max="5383" width="80.109375" customWidth="1"/>
    <col min="5633" max="5633" width="0.33203125" customWidth="1"/>
    <col min="5634" max="5634" width="3.5546875" customWidth="1"/>
    <col min="5635" max="5635" width="40.5546875" customWidth="1"/>
    <col min="5636" max="5636" width="10.109375" bestFit="1" customWidth="1"/>
    <col min="5637" max="5637" width="9.33203125" customWidth="1"/>
    <col min="5638" max="5638" width="10.109375" bestFit="1" customWidth="1"/>
    <col min="5639" max="5639" width="80.109375" customWidth="1"/>
    <col min="5889" max="5889" width="0.33203125" customWidth="1"/>
    <col min="5890" max="5890" width="3.5546875" customWidth="1"/>
    <col min="5891" max="5891" width="40.5546875" customWidth="1"/>
    <col min="5892" max="5892" width="10.109375" bestFit="1" customWidth="1"/>
    <col min="5893" max="5893" width="9.33203125" customWidth="1"/>
    <col min="5894" max="5894" width="10.109375" bestFit="1" customWidth="1"/>
    <col min="5895" max="5895" width="80.109375" customWidth="1"/>
    <col min="6145" max="6145" width="0.33203125" customWidth="1"/>
    <col min="6146" max="6146" width="3.5546875" customWidth="1"/>
    <col min="6147" max="6147" width="40.5546875" customWidth="1"/>
    <col min="6148" max="6148" width="10.109375" bestFit="1" customWidth="1"/>
    <col min="6149" max="6149" width="9.33203125" customWidth="1"/>
    <col min="6150" max="6150" width="10.109375" bestFit="1" customWidth="1"/>
    <col min="6151" max="6151" width="80.109375" customWidth="1"/>
    <col min="6401" max="6401" width="0.33203125" customWidth="1"/>
    <col min="6402" max="6402" width="3.5546875" customWidth="1"/>
    <col min="6403" max="6403" width="40.5546875" customWidth="1"/>
    <col min="6404" max="6404" width="10.109375" bestFit="1" customWidth="1"/>
    <col min="6405" max="6405" width="9.33203125" customWidth="1"/>
    <col min="6406" max="6406" width="10.109375" bestFit="1" customWidth="1"/>
    <col min="6407" max="6407" width="80.109375" customWidth="1"/>
    <col min="6657" max="6657" width="0.33203125" customWidth="1"/>
    <col min="6658" max="6658" width="3.5546875" customWidth="1"/>
    <col min="6659" max="6659" width="40.5546875" customWidth="1"/>
    <col min="6660" max="6660" width="10.109375" bestFit="1" customWidth="1"/>
    <col min="6661" max="6661" width="9.33203125" customWidth="1"/>
    <col min="6662" max="6662" width="10.109375" bestFit="1" customWidth="1"/>
    <col min="6663" max="6663" width="80.109375" customWidth="1"/>
    <col min="6913" max="6913" width="0.33203125" customWidth="1"/>
    <col min="6914" max="6914" width="3.5546875" customWidth="1"/>
    <col min="6915" max="6915" width="40.5546875" customWidth="1"/>
    <col min="6916" max="6916" width="10.109375" bestFit="1" customWidth="1"/>
    <col min="6917" max="6917" width="9.33203125" customWidth="1"/>
    <col min="6918" max="6918" width="10.109375" bestFit="1" customWidth="1"/>
    <col min="6919" max="6919" width="80.109375" customWidth="1"/>
    <col min="7169" max="7169" width="0.33203125" customWidth="1"/>
    <col min="7170" max="7170" width="3.5546875" customWidth="1"/>
    <col min="7171" max="7171" width="40.5546875" customWidth="1"/>
    <col min="7172" max="7172" width="10.109375" bestFit="1" customWidth="1"/>
    <col min="7173" max="7173" width="9.33203125" customWidth="1"/>
    <col min="7174" max="7174" width="10.109375" bestFit="1" customWidth="1"/>
    <col min="7175" max="7175" width="80.109375" customWidth="1"/>
    <col min="7425" max="7425" width="0.33203125" customWidth="1"/>
    <col min="7426" max="7426" width="3.5546875" customWidth="1"/>
    <col min="7427" max="7427" width="40.5546875" customWidth="1"/>
    <col min="7428" max="7428" width="10.109375" bestFit="1" customWidth="1"/>
    <col min="7429" max="7429" width="9.33203125" customWidth="1"/>
    <col min="7430" max="7430" width="10.109375" bestFit="1" customWidth="1"/>
    <col min="7431" max="7431" width="80.109375" customWidth="1"/>
    <col min="7681" max="7681" width="0.33203125" customWidth="1"/>
    <col min="7682" max="7682" width="3.5546875" customWidth="1"/>
    <col min="7683" max="7683" width="40.5546875" customWidth="1"/>
    <col min="7684" max="7684" width="10.109375" bestFit="1" customWidth="1"/>
    <col min="7685" max="7685" width="9.33203125" customWidth="1"/>
    <col min="7686" max="7686" width="10.109375" bestFit="1" customWidth="1"/>
    <col min="7687" max="7687" width="80.109375" customWidth="1"/>
    <col min="7937" max="7937" width="0.33203125" customWidth="1"/>
    <col min="7938" max="7938" width="3.5546875" customWidth="1"/>
    <col min="7939" max="7939" width="40.5546875" customWidth="1"/>
    <col min="7940" max="7940" width="10.109375" bestFit="1" customWidth="1"/>
    <col min="7941" max="7941" width="9.33203125" customWidth="1"/>
    <col min="7942" max="7942" width="10.109375" bestFit="1" customWidth="1"/>
    <col min="7943" max="7943" width="80.109375" customWidth="1"/>
    <col min="8193" max="8193" width="0.33203125" customWidth="1"/>
    <col min="8194" max="8194" width="3.5546875" customWidth="1"/>
    <col min="8195" max="8195" width="40.5546875" customWidth="1"/>
    <col min="8196" max="8196" width="10.109375" bestFit="1" customWidth="1"/>
    <col min="8197" max="8197" width="9.33203125" customWidth="1"/>
    <col min="8198" max="8198" width="10.109375" bestFit="1" customWidth="1"/>
    <col min="8199" max="8199" width="80.109375" customWidth="1"/>
    <col min="8449" max="8449" width="0.33203125" customWidth="1"/>
    <col min="8450" max="8450" width="3.5546875" customWidth="1"/>
    <col min="8451" max="8451" width="40.5546875" customWidth="1"/>
    <col min="8452" max="8452" width="10.109375" bestFit="1" customWidth="1"/>
    <col min="8453" max="8453" width="9.33203125" customWidth="1"/>
    <col min="8454" max="8454" width="10.109375" bestFit="1" customWidth="1"/>
    <col min="8455" max="8455" width="80.109375" customWidth="1"/>
    <col min="8705" max="8705" width="0.33203125" customWidth="1"/>
    <col min="8706" max="8706" width="3.5546875" customWidth="1"/>
    <col min="8707" max="8707" width="40.5546875" customWidth="1"/>
    <col min="8708" max="8708" width="10.109375" bestFit="1" customWidth="1"/>
    <col min="8709" max="8709" width="9.33203125" customWidth="1"/>
    <col min="8710" max="8710" width="10.109375" bestFit="1" customWidth="1"/>
    <col min="8711" max="8711" width="80.109375" customWidth="1"/>
    <col min="8961" max="8961" width="0.33203125" customWidth="1"/>
    <col min="8962" max="8962" width="3.5546875" customWidth="1"/>
    <col min="8963" max="8963" width="40.5546875" customWidth="1"/>
    <col min="8964" max="8964" width="10.109375" bestFit="1" customWidth="1"/>
    <col min="8965" max="8965" width="9.33203125" customWidth="1"/>
    <col min="8966" max="8966" width="10.109375" bestFit="1" customWidth="1"/>
    <col min="8967" max="8967" width="80.109375" customWidth="1"/>
    <col min="9217" max="9217" width="0.33203125" customWidth="1"/>
    <col min="9218" max="9218" width="3.5546875" customWidth="1"/>
    <col min="9219" max="9219" width="40.5546875" customWidth="1"/>
    <col min="9220" max="9220" width="10.109375" bestFit="1" customWidth="1"/>
    <col min="9221" max="9221" width="9.33203125" customWidth="1"/>
    <col min="9222" max="9222" width="10.109375" bestFit="1" customWidth="1"/>
    <col min="9223" max="9223" width="80.109375" customWidth="1"/>
    <col min="9473" max="9473" width="0.33203125" customWidth="1"/>
    <col min="9474" max="9474" width="3.5546875" customWidth="1"/>
    <col min="9475" max="9475" width="40.5546875" customWidth="1"/>
    <col min="9476" max="9476" width="10.109375" bestFit="1" customWidth="1"/>
    <col min="9477" max="9477" width="9.33203125" customWidth="1"/>
    <col min="9478" max="9478" width="10.109375" bestFit="1" customWidth="1"/>
    <col min="9479" max="9479" width="80.109375" customWidth="1"/>
    <col min="9729" max="9729" width="0.33203125" customWidth="1"/>
    <col min="9730" max="9730" width="3.5546875" customWidth="1"/>
    <col min="9731" max="9731" width="40.5546875" customWidth="1"/>
    <col min="9732" max="9732" width="10.109375" bestFit="1" customWidth="1"/>
    <col min="9733" max="9733" width="9.33203125" customWidth="1"/>
    <col min="9734" max="9734" width="10.109375" bestFit="1" customWidth="1"/>
    <col min="9735" max="9735" width="80.109375" customWidth="1"/>
    <col min="9985" max="9985" width="0.33203125" customWidth="1"/>
    <col min="9986" max="9986" width="3.5546875" customWidth="1"/>
    <col min="9987" max="9987" width="40.5546875" customWidth="1"/>
    <col min="9988" max="9988" width="10.109375" bestFit="1" customWidth="1"/>
    <col min="9989" max="9989" width="9.33203125" customWidth="1"/>
    <col min="9990" max="9990" width="10.109375" bestFit="1" customWidth="1"/>
    <col min="9991" max="9991" width="80.109375" customWidth="1"/>
    <col min="10241" max="10241" width="0.33203125" customWidth="1"/>
    <col min="10242" max="10242" width="3.5546875" customWidth="1"/>
    <col min="10243" max="10243" width="40.5546875" customWidth="1"/>
    <col min="10244" max="10244" width="10.109375" bestFit="1" customWidth="1"/>
    <col min="10245" max="10245" width="9.33203125" customWidth="1"/>
    <col min="10246" max="10246" width="10.109375" bestFit="1" customWidth="1"/>
    <col min="10247" max="10247" width="80.109375" customWidth="1"/>
    <col min="10497" max="10497" width="0.33203125" customWidth="1"/>
    <col min="10498" max="10498" width="3.5546875" customWidth="1"/>
    <col min="10499" max="10499" width="40.5546875" customWidth="1"/>
    <col min="10500" max="10500" width="10.109375" bestFit="1" customWidth="1"/>
    <col min="10501" max="10501" width="9.33203125" customWidth="1"/>
    <col min="10502" max="10502" width="10.109375" bestFit="1" customWidth="1"/>
    <col min="10503" max="10503" width="80.109375" customWidth="1"/>
    <col min="10753" max="10753" width="0.33203125" customWidth="1"/>
    <col min="10754" max="10754" width="3.5546875" customWidth="1"/>
    <col min="10755" max="10755" width="40.5546875" customWidth="1"/>
    <col min="10756" max="10756" width="10.109375" bestFit="1" customWidth="1"/>
    <col min="10757" max="10757" width="9.33203125" customWidth="1"/>
    <col min="10758" max="10758" width="10.109375" bestFit="1" customWidth="1"/>
    <col min="10759" max="10759" width="80.109375" customWidth="1"/>
    <col min="11009" max="11009" width="0.33203125" customWidth="1"/>
    <col min="11010" max="11010" width="3.5546875" customWidth="1"/>
    <col min="11011" max="11011" width="40.5546875" customWidth="1"/>
    <col min="11012" max="11012" width="10.109375" bestFit="1" customWidth="1"/>
    <col min="11013" max="11013" width="9.33203125" customWidth="1"/>
    <col min="11014" max="11014" width="10.109375" bestFit="1" customWidth="1"/>
    <col min="11015" max="11015" width="80.109375" customWidth="1"/>
    <col min="11265" max="11265" width="0.33203125" customWidth="1"/>
    <col min="11266" max="11266" width="3.5546875" customWidth="1"/>
    <col min="11267" max="11267" width="40.5546875" customWidth="1"/>
    <col min="11268" max="11268" width="10.109375" bestFit="1" customWidth="1"/>
    <col min="11269" max="11269" width="9.33203125" customWidth="1"/>
    <col min="11270" max="11270" width="10.109375" bestFit="1" customWidth="1"/>
    <col min="11271" max="11271" width="80.109375" customWidth="1"/>
    <col min="11521" max="11521" width="0.33203125" customWidth="1"/>
    <col min="11522" max="11522" width="3.5546875" customWidth="1"/>
    <col min="11523" max="11523" width="40.5546875" customWidth="1"/>
    <col min="11524" max="11524" width="10.109375" bestFit="1" customWidth="1"/>
    <col min="11525" max="11525" width="9.33203125" customWidth="1"/>
    <col min="11526" max="11526" width="10.109375" bestFit="1" customWidth="1"/>
    <col min="11527" max="11527" width="80.109375" customWidth="1"/>
    <col min="11777" max="11777" width="0.33203125" customWidth="1"/>
    <col min="11778" max="11778" width="3.5546875" customWidth="1"/>
    <col min="11779" max="11779" width="40.5546875" customWidth="1"/>
    <col min="11780" max="11780" width="10.109375" bestFit="1" customWidth="1"/>
    <col min="11781" max="11781" width="9.33203125" customWidth="1"/>
    <col min="11782" max="11782" width="10.109375" bestFit="1" customWidth="1"/>
    <col min="11783" max="11783" width="80.109375" customWidth="1"/>
    <col min="12033" max="12033" width="0.33203125" customWidth="1"/>
    <col min="12034" max="12034" width="3.5546875" customWidth="1"/>
    <col min="12035" max="12035" width="40.5546875" customWidth="1"/>
    <col min="12036" max="12036" width="10.109375" bestFit="1" customWidth="1"/>
    <col min="12037" max="12037" width="9.33203125" customWidth="1"/>
    <col min="12038" max="12038" width="10.109375" bestFit="1" customWidth="1"/>
    <col min="12039" max="12039" width="80.109375" customWidth="1"/>
    <col min="12289" max="12289" width="0.33203125" customWidth="1"/>
    <col min="12290" max="12290" width="3.5546875" customWidth="1"/>
    <col min="12291" max="12291" width="40.5546875" customWidth="1"/>
    <col min="12292" max="12292" width="10.109375" bestFit="1" customWidth="1"/>
    <col min="12293" max="12293" width="9.33203125" customWidth="1"/>
    <col min="12294" max="12294" width="10.109375" bestFit="1" customWidth="1"/>
    <col min="12295" max="12295" width="80.109375" customWidth="1"/>
    <col min="12545" max="12545" width="0.33203125" customWidth="1"/>
    <col min="12546" max="12546" width="3.5546875" customWidth="1"/>
    <col min="12547" max="12547" width="40.5546875" customWidth="1"/>
    <col min="12548" max="12548" width="10.109375" bestFit="1" customWidth="1"/>
    <col min="12549" max="12549" width="9.33203125" customWidth="1"/>
    <col min="12550" max="12550" width="10.109375" bestFit="1" customWidth="1"/>
    <col min="12551" max="12551" width="80.109375" customWidth="1"/>
    <col min="12801" max="12801" width="0.33203125" customWidth="1"/>
    <col min="12802" max="12802" width="3.5546875" customWidth="1"/>
    <col min="12803" max="12803" width="40.5546875" customWidth="1"/>
    <col min="12804" max="12804" width="10.109375" bestFit="1" customWidth="1"/>
    <col min="12805" max="12805" width="9.33203125" customWidth="1"/>
    <col min="12806" max="12806" width="10.109375" bestFit="1" customWidth="1"/>
    <col min="12807" max="12807" width="80.109375" customWidth="1"/>
    <col min="13057" max="13057" width="0.33203125" customWidth="1"/>
    <col min="13058" max="13058" width="3.5546875" customWidth="1"/>
    <col min="13059" max="13059" width="40.5546875" customWidth="1"/>
    <col min="13060" max="13060" width="10.109375" bestFit="1" customWidth="1"/>
    <col min="13061" max="13061" width="9.33203125" customWidth="1"/>
    <col min="13062" max="13062" width="10.109375" bestFit="1" customWidth="1"/>
    <col min="13063" max="13063" width="80.109375" customWidth="1"/>
    <col min="13313" max="13313" width="0.33203125" customWidth="1"/>
    <col min="13314" max="13314" width="3.5546875" customWidth="1"/>
    <col min="13315" max="13315" width="40.5546875" customWidth="1"/>
    <col min="13316" max="13316" width="10.109375" bestFit="1" customWidth="1"/>
    <col min="13317" max="13317" width="9.33203125" customWidth="1"/>
    <col min="13318" max="13318" width="10.109375" bestFit="1" customWidth="1"/>
    <col min="13319" max="13319" width="80.109375" customWidth="1"/>
    <col min="13569" max="13569" width="0.33203125" customWidth="1"/>
    <col min="13570" max="13570" width="3.5546875" customWidth="1"/>
    <col min="13571" max="13571" width="40.5546875" customWidth="1"/>
    <col min="13572" max="13572" width="10.109375" bestFit="1" customWidth="1"/>
    <col min="13573" max="13573" width="9.33203125" customWidth="1"/>
    <col min="13574" max="13574" width="10.109375" bestFit="1" customWidth="1"/>
    <col min="13575" max="13575" width="80.109375" customWidth="1"/>
    <col min="13825" max="13825" width="0.33203125" customWidth="1"/>
    <col min="13826" max="13826" width="3.5546875" customWidth="1"/>
    <col min="13827" max="13827" width="40.5546875" customWidth="1"/>
    <col min="13828" max="13828" width="10.109375" bestFit="1" customWidth="1"/>
    <col min="13829" max="13829" width="9.33203125" customWidth="1"/>
    <col min="13830" max="13830" width="10.109375" bestFit="1" customWidth="1"/>
    <col min="13831" max="13831" width="80.109375" customWidth="1"/>
    <col min="14081" max="14081" width="0.33203125" customWidth="1"/>
    <col min="14082" max="14082" width="3.5546875" customWidth="1"/>
    <col min="14083" max="14083" width="40.5546875" customWidth="1"/>
    <col min="14084" max="14084" width="10.109375" bestFit="1" customWidth="1"/>
    <col min="14085" max="14085" width="9.33203125" customWidth="1"/>
    <col min="14086" max="14086" width="10.109375" bestFit="1" customWidth="1"/>
    <col min="14087" max="14087" width="80.109375" customWidth="1"/>
    <col min="14337" max="14337" width="0.33203125" customWidth="1"/>
    <col min="14338" max="14338" width="3.5546875" customWidth="1"/>
    <col min="14339" max="14339" width="40.5546875" customWidth="1"/>
    <col min="14340" max="14340" width="10.109375" bestFit="1" customWidth="1"/>
    <col min="14341" max="14341" width="9.33203125" customWidth="1"/>
    <col min="14342" max="14342" width="10.109375" bestFit="1" customWidth="1"/>
    <col min="14343" max="14343" width="80.109375" customWidth="1"/>
    <col min="14593" max="14593" width="0.33203125" customWidth="1"/>
    <col min="14594" max="14594" width="3.5546875" customWidth="1"/>
    <col min="14595" max="14595" width="40.5546875" customWidth="1"/>
    <col min="14596" max="14596" width="10.109375" bestFit="1" customWidth="1"/>
    <col min="14597" max="14597" width="9.33203125" customWidth="1"/>
    <col min="14598" max="14598" width="10.109375" bestFit="1" customWidth="1"/>
    <col min="14599" max="14599" width="80.109375" customWidth="1"/>
    <col min="14849" max="14849" width="0.33203125" customWidth="1"/>
    <col min="14850" max="14850" width="3.5546875" customWidth="1"/>
    <col min="14851" max="14851" width="40.5546875" customWidth="1"/>
    <col min="14852" max="14852" width="10.109375" bestFit="1" customWidth="1"/>
    <col min="14853" max="14853" width="9.33203125" customWidth="1"/>
    <col min="14854" max="14854" width="10.109375" bestFit="1" customWidth="1"/>
    <col min="14855" max="14855" width="80.109375" customWidth="1"/>
    <col min="15105" max="15105" width="0.33203125" customWidth="1"/>
    <col min="15106" max="15106" width="3.5546875" customWidth="1"/>
    <col min="15107" max="15107" width="40.5546875" customWidth="1"/>
    <col min="15108" max="15108" width="10.109375" bestFit="1" customWidth="1"/>
    <col min="15109" max="15109" width="9.33203125" customWidth="1"/>
    <col min="15110" max="15110" width="10.109375" bestFit="1" customWidth="1"/>
    <col min="15111" max="15111" width="80.109375" customWidth="1"/>
    <col min="15361" max="15361" width="0.33203125" customWidth="1"/>
    <col min="15362" max="15362" width="3.5546875" customWidth="1"/>
    <col min="15363" max="15363" width="40.5546875" customWidth="1"/>
    <col min="15364" max="15364" width="10.109375" bestFit="1" customWidth="1"/>
    <col min="15365" max="15365" width="9.33203125" customWidth="1"/>
    <col min="15366" max="15366" width="10.109375" bestFit="1" customWidth="1"/>
    <col min="15367" max="15367" width="80.109375" customWidth="1"/>
    <col min="15617" max="15617" width="0.33203125" customWidth="1"/>
    <col min="15618" max="15618" width="3.5546875" customWidth="1"/>
    <col min="15619" max="15619" width="40.5546875" customWidth="1"/>
    <col min="15620" max="15620" width="10.109375" bestFit="1" customWidth="1"/>
    <col min="15621" max="15621" width="9.33203125" customWidth="1"/>
    <col min="15622" max="15622" width="10.109375" bestFit="1" customWidth="1"/>
    <col min="15623" max="15623" width="80.109375" customWidth="1"/>
    <col min="15873" max="15873" width="0.33203125" customWidth="1"/>
    <col min="15874" max="15874" width="3.5546875" customWidth="1"/>
    <col min="15875" max="15875" width="40.5546875" customWidth="1"/>
    <col min="15876" max="15876" width="10.109375" bestFit="1" customWidth="1"/>
    <col min="15877" max="15877" width="9.33203125" customWidth="1"/>
    <col min="15878" max="15878" width="10.109375" bestFit="1" customWidth="1"/>
    <col min="15879" max="15879" width="80.109375" customWidth="1"/>
    <col min="16129" max="16129" width="0.33203125" customWidth="1"/>
    <col min="16130" max="16130" width="3.5546875" customWidth="1"/>
    <col min="16131" max="16131" width="40.5546875" customWidth="1"/>
    <col min="16132" max="16132" width="10.109375" bestFit="1" customWidth="1"/>
    <col min="16133" max="16133" width="9.33203125" customWidth="1"/>
    <col min="16134" max="16134" width="10.109375" bestFit="1" customWidth="1"/>
    <col min="16135" max="16135" width="80.109375" customWidth="1"/>
  </cols>
  <sheetData>
    <row r="1" spans="1:7" s="1" customFormat="1" ht="45" customHeight="1" x14ac:dyDescent="0.15">
      <c r="A1" s="1022" t="s">
        <v>849</v>
      </c>
      <c r="B1" s="1022"/>
      <c r="C1" s="1022"/>
      <c r="D1" s="1022"/>
      <c r="E1" s="1022"/>
      <c r="F1" s="1022"/>
      <c r="G1" s="1022"/>
    </row>
    <row r="2" spans="1:7" s="1" customFormat="1" ht="30" customHeight="1" x14ac:dyDescent="0.25">
      <c r="A2" s="41"/>
      <c r="B2" s="1021" t="s">
        <v>836</v>
      </c>
      <c r="C2" s="1021"/>
      <c r="D2" s="713" t="s">
        <v>832</v>
      </c>
      <c r="E2" s="713" t="s">
        <v>833</v>
      </c>
      <c r="F2" s="712" t="s">
        <v>837</v>
      </c>
    </row>
    <row r="3" spans="1:7" s="1" customFormat="1" ht="18" customHeight="1" x14ac:dyDescent="0.25">
      <c r="A3" s="41"/>
      <c r="B3" s="1021"/>
      <c r="C3" s="1021"/>
      <c r="D3" s="737">
        <v>701</v>
      </c>
      <c r="E3" s="737">
        <v>702</v>
      </c>
      <c r="F3" s="712" t="s">
        <v>850</v>
      </c>
    </row>
    <row r="4" spans="1:7" s="1" customFormat="1" ht="3" customHeight="1" x14ac:dyDescent="0.25">
      <c r="A4" s="702"/>
      <c r="B4" s="738"/>
      <c r="C4" s="738"/>
      <c r="D4" s="739"/>
      <c r="E4" s="739"/>
      <c r="F4" s="740"/>
    </row>
    <row r="5" spans="1:7" s="1" customFormat="1" ht="11.25" customHeight="1" x14ac:dyDescent="0.25">
      <c r="A5" s="702"/>
      <c r="B5" s="741" t="s">
        <v>851</v>
      </c>
      <c r="C5" s="742" t="s">
        <v>852</v>
      </c>
      <c r="D5" s="743"/>
      <c r="E5" s="743"/>
      <c r="F5" s="744"/>
    </row>
    <row r="6" spans="1:7" s="1" customFormat="1" ht="15" customHeight="1" x14ac:dyDescent="0.25">
      <c r="A6" s="745">
        <v>9900</v>
      </c>
      <c r="B6" s="746" t="s">
        <v>560</v>
      </c>
      <c r="C6" s="747" t="s">
        <v>208</v>
      </c>
      <c r="D6" s="748">
        <v>4789308.24</v>
      </c>
      <c r="E6" s="748">
        <v>90</v>
      </c>
      <c r="F6" s="748">
        <v>4789398.24</v>
      </c>
    </row>
    <row r="7" spans="1:7" s="1" customFormat="1" ht="11.25" customHeight="1" x14ac:dyDescent="0.15">
      <c r="A7" s="62">
        <v>9900</v>
      </c>
      <c r="B7" s="750"/>
      <c r="C7" s="751" t="s">
        <v>853</v>
      </c>
      <c r="D7" s="752">
        <v>4789308.24</v>
      </c>
      <c r="E7" s="752">
        <v>90</v>
      </c>
      <c r="F7" s="752">
        <v>4789398.24</v>
      </c>
    </row>
    <row r="8" spans="1:7" s="1" customFormat="1" ht="3" customHeight="1" x14ac:dyDescent="0.25">
      <c r="A8" s="41"/>
    </row>
    <row r="9" spans="1:7" s="1" customFormat="1" ht="3" customHeight="1" x14ac:dyDescent="0.15">
      <c r="A9" s="33"/>
      <c r="B9" s="753"/>
      <c r="C9" s="753"/>
      <c r="D9" s="717"/>
      <c r="E9" s="717"/>
      <c r="F9" s="717"/>
    </row>
    <row r="10" spans="1:7" s="1" customFormat="1" ht="18" customHeight="1" x14ac:dyDescent="0.15">
      <c r="A10" s="33"/>
      <c r="B10" s="1023" t="s">
        <v>841</v>
      </c>
      <c r="C10" s="1023"/>
      <c r="D10" s="754">
        <v>4789308.24</v>
      </c>
      <c r="E10" s="754">
        <v>90</v>
      </c>
      <c r="F10" s="754">
        <v>4789398.24</v>
      </c>
    </row>
  </sheetData>
  <mergeCells count="3">
    <mergeCell ref="A1:G1"/>
    <mergeCell ref="B2:C3"/>
    <mergeCell ref="B10:C10"/>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G1"/>
    </sheetView>
  </sheetViews>
  <sheetFormatPr defaultRowHeight="13.2" x14ac:dyDescent="0.25"/>
  <cols>
    <col min="1" max="1" width="0.33203125" customWidth="1"/>
    <col min="2" max="2" width="3.5546875" customWidth="1"/>
    <col min="3" max="3" width="40.5546875" customWidth="1"/>
    <col min="4" max="4" width="10.109375" bestFit="1" customWidth="1"/>
    <col min="5" max="5" width="9.33203125" customWidth="1"/>
    <col min="6" max="6" width="10.109375" bestFit="1" customWidth="1"/>
    <col min="7" max="7" width="80.109375" customWidth="1"/>
    <col min="257" max="257" width="0.33203125" customWidth="1"/>
    <col min="258" max="258" width="3.5546875" customWidth="1"/>
    <col min="259" max="259" width="40.5546875" customWidth="1"/>
    <col min="260" max="260" width="10.109375" bestFit="1" customWidth="1"/>
    <col min="261" max="261" width="9.33203125" customWidth="1"/>
    <col min="262" max="262" width="10.109375" bestFit="1" customWidth="1"/>
    <col min="263" max="263" width="80.109375" customWidth="1"/>
    <col min="513" max="513" width="0.33203125" customWidth="1"/>
    <col min="514" max="514" width="3.5546875" customWidth="1"/>
    <col min="515" max="515" width="40.5546875" customWidth="1"/>
    <col min="516" max="516" width="10.109375" bestFit="1" customWidth="1"/>
    <col min="517" max="517" width="9.33203125" customWidth="1"/>
    <col min="518" max="518" width="10.109375" bestFit="1" customWidth="1"/>
    <col min="519" max="519" width="80.109375" customWidth="1"/>
    <col min="769" max="769" width="0.33203125" customWidth="1"/>
    <col min="770" max="770" width="3.5546875" customWidth="1"/>
    <col min="771" max="771" width="40.5546875" customWidth="1"/>
    <col min="772" max="772" width="10.109375" bestFit="1" customWidth="1"/>
    <col min="773" max="773" width="9.33203125" customWidth="1"/>
    <col min="774" max="774" width="10.109375" bestFit="1" customWidth="1"/>
    <col min="775" max="775" width="80.109375" customWidth="1"/>
    <col min="1025" max="1025" width="0.33203125" customWidth="1"/>
    <col min="1026" max="1026" width="3.5546875" customWidth="1"/>
    <col min="1027" max="1027" width="40.5546875" customWidth="1"/>
    <col min="1028" max="1028" width="10.109375" bestFit="1" customWidth="1"/>
    <col min="1029" max="1029" width="9.33203125" customWidth="1"/>
    <col min="1030" max="1030" width="10.109375" bestFit="1" customWidth="1"/>
    <col min="1031" max="1031" width="80.109375" customWidth="1"/>
    <col min="1281" max="1281" width="0.33203125" customWidth="1"/>
    <col min="1282" max="1282" width="3.5546875" customWidth="1"/>
    <col min="1283" max="1283" width="40.5546875" customWidth="1"/>
    <col min="1284" max="1284" width="10.109375" bestFit="1" customWidth="1"/>
    <col min="1285" max="1285" width="9.33203125" customWidth="1"/>
    <col min="1286" max="1286" width="10.109375" bestFit="1" customWidth="1"/>
    <col min="1287" max="1287" width="80.109375" customWidth="1"/>
    <col min="1537" max="1537" width="0.33203125" customWidth="1"/>
    <col min="1538" max="1538" width="3.5546875" customWidth="1"/>
    <col min="1539" max="1539" width="40.5546875" customWidth="1"/>
    <col min="1540" max="1540" width="10.109375" bestFit="1" customWidth="1"/>
    <col min="1541" max="1541" width="9.33203125" customWidth="1"/>
    <col min="1542" max="1542" width="10.109375" bestFit="1" customWidth="1"/>
    <col min="1543" max="1543" width="80.109375" customWidth="1"/>
    <col min="1793" max="1793" width="0.33203125" customWidth="1"/>
    <col min="1794" max="1794" width="3.5546875" customWidth="1"/>
    <col min="1795" max="1795" width="40.5546875" customWidth="1"/>
    <col min="1796" max="1796" width="10.109375" bestFit="1" customWidth="1"/>
    <col min="1797" max="1797" width="9.33203125" customWidth="1"/>
    <col min="1798" max="1798" width="10.109375" bestFit="1" customWidth="1"/>
    <col min="1799" max="1799" width="80.109375" customWidth="1"/>
    <col min="2049" max="2049" width="0.33203125" customWidth="1"/>
    <col min="2050" max="2050" width="3.5546875" customWidth="1"/>
    <col min="2051" max="2051" width="40.5546875" customWidth="1"/>
    <col min="2052" max="2052" width="10.109375" bestFit="1" customWidth="1"/>
    <col min="2053" max="2053" width="9.33203125" customWidth="1"/>
    <col min="2054" max="2054" width="10.109375" bestFit="1" customWidth="1"/>
    <col min="2055" max="2055" width="80.109375" customWidth="1"/>
    <col min="2305" max="2305" width="0.33203125" customWidth="1"/>
    <col min="2306" max="2306" width="3.5546875" customWidth="1"/>
    <col min="2307" max="2307" width="40.5546875" customWidth="1"/>
    <col min="2308" max="2308" width="10.109375" bestFit="1" customWidth="1"/>
    <col min="2309" max="2309" width="9.33203125" customWidth="1"/>
    <col min="2310" max="2310" width="10.109375" bestFit="1" customWidth="1"/>
    <col min="2311" max="2311" width="80.109375" customWidth="1"/>
    <col min="2561" max="2561" width="0.33203125" customWidth="1"/>
    <col min="2562" max="2562" width="3.5546875" customWidth="1"/>
    <col min="2563" max="2563" width="40.5546875" customWidth="1"/>
    <col min="2564" max="2564" width="10.109375" bestFit="1" customWidth="1"/>
    <col min="2565" max="2565" width="9.33203125" customWidth="1"/>
    <col min="2566" max="2566" width="10.109375" bestFit="1" customWidth="1"/>
    <col min="2567" max="2567" width="80.109375" customWidth="1"/>
    <col min="2817" max="2817" width="0.33203125" customWidth="1"/>
    <col min="2818" max="2818" width="3.5546875" customWidth="1"/>
    <col min="2819" max="2819" width="40.5546875" customWidth="1"/>
    <col min="2820" max="2820" width="10.109375" bestFit="1" customWidth="1"/>
    <col min="2821" max="2821" width="9.33203125" customWidth="1"/>
    <col min="2822" max="2822" width="10.109375" bestFit="1" customWidth="1"/>
    <col min="2823" max="2823" width="80.109375" customWidth="1"/>
    <col min="3073" max="3073" width="0.33203125" customWidth="1"/>
    <col min="3074" max="3074" width="3.5546875" customWidth="1"/>
    <col min="3075" max="3075" width="40.5546875" customWidth="1"/>
    <col min="3076" max="3076" width="10.109375" bestFit="1" customWidth="1"/>
    <col min="3077" max="3077" width="9.33203125" customWidth="1"/>
    <col min="3078" max="3078" width="10.109375" bestFit="1" customWidth="1"/>
    <col min="3079" max="3079" width="80.109375" customWidth="1"/>
    <col min="3329" max="3329" width="0.33203125" customWidth="1"/>
    <col min="3330" max="3330" width="3.5546875" customWidth="1"/>
    <col min="3331" max="3331" width="40.5546875" customWidth="1"/>
    <col min="3332" max="3332" width="10.109375" bestFit="1" customWidth="1"/>
    <col min="3333" max="3333" width="9.33203125" customWidth="1"/>
    <col min="3334" max="3334" width="10.109375" bestFit="1" customWidth="1"/>
    <col min="3335" max="3335" width="80.109375" customWidth="1"/>
    <col min="3585" max="3585" width="0.33203125" customWidth="1"/>
    <col min="3586" max="3586" width="3.5546875" customWidth="1"/>
    <col min="3587" max="3587" width="40.5546875" customWidth="1"/>
    <col min="3588" max="3588" width="10.109375" bestFit="1" customWidth="1"/>
    <col min="3589" max="3589" width="9.33203125" customWidth="1"/>
    <col min="3590" max="3590" width="10.109375" bestFit="1" customWidth="1"/>
    <col min="3591" max="3591" width="80.109375" customWidth="1"/>
    <col min="3841" max="3841" width="0.33203125" customWidth="1"/>
    <col min="3842" max="3842" width="3.5546875" customWidth="1"/>
    <col min="3843" max="3843" width="40.5546875" customWidth="1"/>
    <col min="3844" max="3844" width="10.109375" bestFit="1" customWidth="1"/>
    <col min="3845" max="3845" width="9.33203125" customWidth="1"/>
    <col min="3846" max="3846" width="10.109375" bestFit="1" customWidth="1"/>
    <col min="3847" max="3847" width="80.109375" customWidth="1"/>
    <col min="4097" max="4097" width="0.33203125" customWidth="1"/>
    <col min="4098" max="4098" width="3.5546875" customWidth="1"/>
    <col min="4099" max="4099" width="40.5546875" customWidth="1"/>
    <col min="4100" max="4100" width="10.109375" bestFit="1" customWidth="1"/>
    <col min="4101" max="4101" width="9.33203125" customWidth="1"/>
    <col min="4102" max="4102" width="10.109375" bestFit="1" customWidth="1"/>
    <col min="4103" max="4103" width="80.109375" customWidth="1"/>
    <col min="4353" max="4353" width="0.33203125" customWidth="1"/>
    <col min="4354" max="4354" width="3.5546875" customWidth="1"/>
    <col min="4355" max="4355" width="40.5546875" customWidth="1"/>
    <col min="4356" max="4356" width="10.109375" bestFit="1" customWidth="1"/>
    <col min="4357" max="4357" width="9.33203125" customWidth="1"/>
    <col min="4358" max="4358" width="10.109375" bestFit="1" customWidth="1"/>
    <col min="4359" max="4359" width="80.109375" customWidth="1"/>
    <col min="4609" max="4609" width="0.33203125" customWidth="1"/>
    <col min="4610" max="4610" width="3.5546875" customWidth="1"/>
    <col min="4611" max="4611" width="40.5546875" customWidth="1"/>
    <col min="4612" max="4612" width="10.109375" bestFit="1" customWidth="1"/>
    <col min="4613" max="4613" width="9.33203125" customWidth="1"/>
    <col min="4614" max="4614" width="10.109375" bestFit="1" customWidth="1"/>
    <col min="4615" max="4615" width="80.109375" customWidth="1"/>
    <col min="4865" max="4865" width="0.33203125" customWidth="1"/>
    <col min="4866" max="4866" width="3.5546875" customWidth="1"/>
    <col min="4867" max="4867" width="40.5546875" customWidth="1"/>
    <col min="4868" max="4868" width="10.109375" bestFit="1" customWidth="1"/>
    <col min="4869" max="4869" width="9.33203125" customWidth="1"/>
    <col min="4870" max="4870" width="10.109375" bestFit="1" customWidth="1"/>
    <col min="4871" max="4871" width="80.109375" customWidth="1"/>
    <col min="5121" max="5121" width="0.33203125" customWidth="1"/>
    <col min="5122" max="5122" width="3.5546875" customWidth="1"/>
    <col min="5123" max="5123" width="40.5546875" customWidth="1"/>
    <col min="5124" max="5124" width="10.109375" bestFit="1" customWidth="1"/>
    <col min="5125" max="5125" width="9.33203125" customWidth="1"/>
    <col min="5126" max="5126" width="10.109375" bestFit="1" customWidth="1"/>
    <col min="5127" max="5127" width="80.109375" customWidth="1"/>
    <col min="5377" max="5377" width="0.33203125" customWidth="1"/>
    <col min="5378" max="5378" width="3.5546875" customWidth="1"/>
    <col min="5379" max="5379" width="40.5546875" customWidth="1"/>
    <col min="5380" max="5380" width="10.109375" bestFit="1" customWidth="1"/>
    <col min="5381" max="5381" width="9.33203125" customWidth="1"/>
    <col min="5382" max="5382" width="10.109375" bestFit="1" customWidth="1"/>
    <col min="5383" max="5383" width="80.109375" customWidth="1"/>
    <col min="5633" max="5633" width="0.33203125" customWidth="1"/>
    <col min="5634" max="5634" width="3.5546875" customWidth="1"/>
    <col min="5635" max="5635" width="40.5546875" customWidth="1"/>
    <col min="5636" max="5636" width="10.109375" bestFit="1" customWidth="1"/>
    <col min="5637" max="5637" width="9.33203125" customWidth="1"/>
    <col min="5638" max="5638" width="10.109375" bestFit="1" customWidth="1"/>
    <col min="5639" max="5639" width="80.109375" customWidth="1"/>
    <col min="5889" max="5889" width="0.33203125" customWidth="1"/>
    <col min="5890" max="5890" width="3.5546875" customWidth="1"/>
    <col min="5891" max="5891" width="40.5546875" customWidth="1"/>
    <col min="5892" max="5892" width="10.109375" bestFit="1" customWidth="1"/>
    <col min="5893" max="5893" width="9.33203125" customWidth="1"/>
    <col min="5894" max="5894" width="10.109375" bestFit="1" customWidth="1"/>
    <col min="5895" max="5895" width="80.109375" customWidth="1"/>
    <col min="6145" max="6145" width="0.33203125" customWidth="1"/>
    <col min="6146" max="6146" width="3.5546875" customWidth="1"/>
    <col min="6147" max="6147" width="40.5546875" customWidth="1"/>
    <col min="6148" max="6148" width="10.109375" bestFit="1" customWidth="1"/>
    <col min="6149" max="6149" width="9.33203125" customWidth="1"/>
    <col min="6150" max="6150" width="10.109375" bestFit="1" customWidth="1"/>
    <col min="6151" max="6151" width="80.109375" customWidth="1"/>
    <col min="6401" max="6401" width="0.33203125" customWidth="1"/>
    <col min="6402" max="6402" width="3.5546875" customWidth="1"/>
    <col min="6403" max="6403" width="40.5546875" customWidth="1"/>
    <col min="6404" max="6404" width="10.109375" bestFit="1" customWidth="1"/>
    <col min="6405" max="6405" width="9.33203125" customWidth="1"/>
    <col min="6406" max="6406" width="10.109375" bestFit="1" customWidth="1"/>
    <col min="6407" max="6407" width="80.109375" customWidth="1"/>
    <col min="6657" max="6657" width="0.33203125" customWidth="1"/>
    <col min="6658" max="6658" width="3.5546875" customWidth="1"/>
    <col min="6659" max="6659" width="40.5546875" customWidth="1"/>
    <col min="6660" max="6660" width="10.109375" bestFit="1" customWidth="1"/>
    <col min="6661" max="6661" width="9.33203125" customWidth="1"/>
    <col min="6662" max="6662" width="10.109375" bestFit="1" customWidth="1"/>
    <col min="6663" max="6663" width="80.109375" customWidth="1"/>
    <col min="6913" max="6913" width="0.33203125" customWidth="1"/>
    <col min="6914" max="6914" width="3.5546875" customWidth="1"/>
    <col min="6915" max="6915" width="40.5546875" customWidth="1"/>
    <col min="6916" max="6916" width="10.109375" bestFit="1" customWidth="1"/>
    <col min="6917" max="6917" width="9.33203125" customWidth="1"/>
    <col min="6918" max="6918" width="10.109375" bestFit="1" customWidth="1"/>
    <col min="6919" max="6919" width="80.109375" customWidth="1"/>
    <col min="7169" max="7169" width="0.33203125" customWidth="1"/>
    <col min="7170" max="7170" width="3.5546875" customWidth="1"/>
    <col min="7171" max="7171" width="40.5546875" customWidth="1"/>
    <col min="7172" max="7172" width="10.109375" bestFit="1" customWidth="1"/>
    <col min="7173" max="7173" width="9.33203125" customWidth="1"/>
    <col min="7174" max="7174" width="10.109375" bestFit="1" customWidth="1"/>
    <col min="7175" max="7175" width="80.109375" customWidth="1"/>
    <col min="7425" max="7425" width="0.33203125" customWidth="1"/>
    <col min="7426" max="7426" width="3.5546875" customWidth="1"/>
    <col min="7427" max="7427" width="40.5546875" customWidth="1"/>
    <col min="7428" max="7428" width="10.109375" bestFit="1" customWidth="1"/>
    <col min="7429" max="7429" width="9.33203125" customWidth="1"/>
    <col min="7430" max="7430" width="10.109375" bestFit="1" customWidth="1"/>
    <col min="7431" max="7431" width="80.109375" customWidth="1"/>
    <col min="7681" max="7681" width="0.33203125" customWidth="1"/>
    <col min="7682" max="7682" width="3.5546875" customWidth="1"/>
    <col min="7683" max="7683" width="40.5546875" customWidth="1"/>
    <col min="7684" max="7684" width="10.109375" bestFit="1" customWidth="1"/>
    <col min="7685" max="7685" width="9.33203125" customWidth="1"/>
    <col min="7686" max="7686" width="10.109375" bestFit="1" customWidth="1"/>
    <col min="7687" max="7687" width="80.109375" customWidth="1"/>
    <col min="7937" max="7937" width="0.33203125" customWidth="1"/>
    <col min="7938" max="7938" width="3.5546875" customWidth="1"/>
    <col min="7939" max="7939" width="40.5546875" customWidth="1"/>
    <col min="7940" max="7940" width="10.109375" bestFit="1" customWidth="1"/>
    <col min="7941" max="7941" width="9.33203125" customWidth="1"/>
    <col min="7942" max="7942" width="10.109375" bestFit="1" customWidth="1"/>
    <col min="7943" max="7943" width="80.109375" customWidth="1"/>
    <col min="8193" max="8193" width="0.33203125" customWidth="1"/>
    <col min="8194" max="8194" width="3.5546875" customWidth="1"/>
    <col min="8195" max="8195" width="40.5546875" customWidth="1"/>
    <col min="8196" max="8196" width="10.109375" bestFit="1" customWidth="1"/>
    <col min="8197" max="8197" width="9.33203125" customWidth="1"/>
    <col min="8198" max="8198" width="10.109375" bestFit="1" customWidth="1"/>
    <col min="8199" max="8199" width="80.109375" customWidth="1"/>
    <col min="8449" max="8449" width="0.33203125" customWidth="1"/>
    <col min="8450" max="8450" width="3.5546875" customWidth="1"/>
    <col min="8451" max="8451" width="40.5546875" customWidth="1"/>
    <col min="8452" max="8452" width="10.109375" bestFit="1" customWidth="1"/>
    <col min="8453" max="8453" width="9.33203125" customWidth="1"/>
    <col min="8454" max="8454" width="10.109375" bestFit="1" customWidth="1"/>
    <col min="8455" max="8455" width="80.109375" customWidth="1"/>
    <col min="8705" max="8705" width="0.33203125" customWidth="1"/>
    <col min="8706" max="8706" width="3.5546875" customWidth="1"/>
    <col min="8707" max="8707" width="40.5546875" customWidth="1"/>
    <col min="8708" max="8708" width="10.109375" bestFit="1" customWidth="1"/>
    <col min="8709" max="8709" width="9.33203125" customWidth="1"/>
    <col min="8710" max="8710" width="10.109375" bestFit="1" customWidth="1"/>
    <col min="8711" max="8711" width="80.109375" customWidth="1"/>
    <col min="8961" max="8961" width="0.33203125" customWidth="1"/>
    <col min="8962" max="8962" width="3.5546875" customWidth="1"/>
    <col min="8963" max="8963" width="40.5546875" customWidth="1"/>
    <col min="8964" max="8964" width="10.109375" bestFit="1" customWidth="1"/>
    <col min="8965" max="8965" width="9.33203125" customWidth="1"/>
    <col min="8966" max="8966" width="10.109375" bestFit="1" customWidth="1"/>
    <col min="8967" max="8967" width="80.109375" customWidth="1"/>
    <col min="9217" max="9217" width="0.33203125" customWidth="1"/>
    <col min="9218" max="9218" width="3.5546875" customWidth="1"/>
    <col min="9219" max="9219" width="40.5546875" customWidth="1"/>
    <col min="9220" max="9220" width="10.109375" bestFit="1" customWidth="1"/>
    <col min="9221" max="9221" width="9.33203125" customWidth="1"/>
    <col min="9222" max="9222" width="10.109375" bestFit="1" customWidth="1"/>
    <col min="9223" max="9223" width="80.109375" customWidth="1"/>
    <col min="9473" max="9473" width="0.33203125" customWidth="1"/>
    <col min="9474" max="9474" width="3.5546875" customWidth="1"/>
    <col min="9475" max="9475" width="40.5546875" customWidth="1"/>
    <col min="9476" max="9476" width="10.109375" bestFit="1" customWidth="1"/>
    <col min="9477" max="9477" width="9.33203125" customWidth="1"/>
    <col min="9478" max="9478" width="10.109375" bestFit="1" customWidth="1"/>
    <col min="9479" max="9479" width="80.109375" customWidth="1"/>
    <col min="9729" max="9729" width="0.33203125" customWidth="1"/>
    <col min="9730" max="9730" width="3.5546875" customWidth="1"/>
    <col min="9731" max="9731" width="40.5546875" customWidth="1"/>
    <col min="9732" max="9732" width="10.109375" bestFit="1" customWidth="1"/>
    <col min="9733" max="9733" width="9.33203125" customWidth="1"/>
    <col min="9734" max="9734" width="10.109375" bestFit="1" customWidth="1"/>
    <col min="9735" max="9735" width="80.109375" customWidth="1"/>
    <col min="9985" max="9985" width="0.33203125" customWidth="1"/>
    <col min="9986" max="9986" width="3.5546875" customWidth="1"/>
    <col min="9987" max="9987" width="40.5546875" customWidth="1"/>
    <col min="9988" max="9988" width="10.109375" bestFit="1" customWidth="1"/>
    <col min="9989" max="9989" width="9.33203125" customWidth="1"/>
    <col min="9990" max="9990" width="10.109375" bestFit="1" customWidth="1"/>
    <col min="9991" max="9991" width="80.109375" customWidth="1"/>
    <col min="10241" max="10241" width="0.33203125" customWidth="1"/>
    <col min="10242" max="10242" width="3.5546875" customWidth="1"/>
    <col min="10243" max="10243" width="40.5546875" customWidth="1"/>
    <col min="10244" max="10244" width="10.109375" bestFit="1" customWidth="1"/>
    <col min="10245" max="10245" width="9.33203125" customWidth="1"/>
    <col min="10246" max="10246" width="10.109375" bestFit="1" customWidth="1"/>
    <col min="10247" max="10247" width="80.109375" customWidth="1"/>
    <col min="10497" max="10497" width="0.33203125" customWidth="1"/>
    <col min="10498" max="10498" width="3.5546875" customWidth="1"/>
    <col min="10499" max="10499" width="40.5546875" customWidth="1"/>
    <col min="10500" max="10500" width="10.109375" bestFit="1" customWidth="1"/>
    <col min="10501" max="10501" width="9.33203125" customWidth="1"/>
    <col min="10502" max="10502" width="10.109375" bestFit="1" customWidth="1"/>
    <col min="10503" max="10503" width="80.109375" customWidth="1"/>
    <col min="10753" max="10753" width="0.33203125" customWidth="1"/>
    <col min="10754" max="10754" width="3.5546875" customWidth="1"/>
    <col min="10755" max="10755" width="40.5546875" customWidth="1"/>
    <col min="10756" max="10756" width="10.109375" bestFit="1" customWidth="1"/>
    <col min="10757" max="10757" width="9.33203125" customWidth="1"/>
    <col min="10758" max="10758" width="10.109375" bestFit="1" customWidth="1"/>
    <col min="10759" max="10759" width="80.109375" customWidth="1"/>
    <col min="11009" max="11009" width="0.33203125" customWidth="1"/>
    <col min="11010" max="11010" width="3.5546875" customWidth="1"/>
    <col min="11011" max="11011" width="40.5546875" customWidth="1"/>
    <col min="11012" max="11012" width="10.109375" bestFit="1" customWidth="1"/>
    <col min="11013" max="11013" width="9.33203125" customWidth="1"/>
    <col min="11014" max="11014" width="10.109375" bestFit="1" customWidth="1"/>
    <col min="11015" max="11015" width="80.109375" customWidth="1"/>
    <col min="11265" max="11265" width="0.33203125" customWidth="1"/>
    <col min="11266" max="11266" width="3.5546875" customWidth="1"/>
    <col min="11267" max="11267" width="40.5546875" customWidth="1"/>
    <col min="11268" max="11268" width="10.109375" bestFit="1" customWidth="1"/>
    <col min="11269" max="11269" width="9.33203125" customWidth="1"/>
    <col min="11270" max="11270" width="10.109375" bestFit="1" customWidth="1"/>
    <col min="11271" max="11271" width="80.109375" customWidth="1"/>
    <col min="11521" max="11521" width="0.33203125" customWidth="1"/>
    <col min="11522" max="11522" width="3.5546875" customWidth="1"/>
    <col min="11523" max="11523" width="40.5546875" customWidth="1"/>
    <col min="11524" max="11524" width="10.109375" bestFit="1" customWidth="1"/>
    <col min="11525" max="11525" width="9.33203125" customWidth="1"/>
    <col min="11526" max="11526" width="10.109375" bestFit="1" customWidth="1"/>
    <col min="11527" max="11527" width="80.109375" customWidth="1"/>
    <col min="11777" max="11777" width="0.33203125" customWidth="1"/>
    <col min="11778" max="11778" width="3.5546875" customWidth="1"/>
    <col min="11779" max="11779" width="40.5546875" customWidth="1"/>
    <col min="11780" max="11780" width="10.109375" bestFit="1" customWidth="1"/>
    <col min="11781" max="11781" width="9.33203125" customWidth="1"/>
    <col min="11782" max="11782" width="10.109375" bestFit="1" customWidth="1"/>
    <col min="11783" max="11783" width="80.109375" customWidth="1"/>
    <col min="12033" max="12033" width="0.33203125" customWidth="1"/>
    <col min="12034" max="12034" width="3.5546875" customWidth="1"/>
    <col min="12035" max="12035" width="40.5546875" customWidth="1"/>
    <col min="12036" max="12036" width="10.109375" bestFit="1" customWidth="1"/>
    <col min="12037" max="12037" width="9.33203125" customWidth="1"/>
    <col min="12038" max="12038" width="10.109375" bestFit="1" customWidth="1"/>
    <col min="12039" max="12039" width="80.109375" customWidth="1"/>
    <col min="12289" max="12289" width="0.33203125" customWidth="1"/>
    <col min="12290" max="12290" width="3.5546875" customWidth="1"/>
    <col min="12291" max="12291" width="40.5546875" customWidth="1"/>
    <col min="12292" max="12292" width="10.109375" bestFit="1" customWidth="1"/>
    <col min="12293" max="12293" width="9.33203125" customWidth="1"/>
    <col min="12294" max="12294" width="10.109375" bestFit="1" customWidth="1"/>
    <col min="12295" max="12295" width="80.109375" customWidth="1"/>
    <col min="12545" max="12545" width="0.33203125" customWidth="1"/>
    <col min="12546" max="12546" width="3.5546875" customWidth="1"/>
    <col min="12547" max="12547" width="40.5546875" customWidth="1"/>
    <col min="12548" max="12548" width="10.109375" bestFit="1" customWidth="1"/>
    <col min="12549" max="12549" width="9.33203125" customWidth="1"/>
    <col min="12550" max="12550" width="10.109375" bestFit="1" customWidth="1"/>
    <col min="12551" max="12551" width="80.109375" customWidth="1"/>
    <col min="12801" max="12801" width="0.33203125" customWidth="1"/>
    <col min="12802" max="12802" width="3.5546875" customWidth="1"/>
    <col min="12803" max="12803" width="40.5546875" customWidth="1"/>
    <col min="12804" max="12804" width="10.109375" bestFit="1" customWidth="1"/>
    <col min="12805" max="12805" width="9.33203125" customWidth="1"/>
    <col min="12806" max="12806" width="10.109375" bestFit="1" customWidth="1"/>
    <col min="12807" max="12807" width="80.109375" customWidth="1"/>
    <col min="13057" max="13057" width="0.33203125" customWidth="1"/>
    <col min="13058" max="13058" width="3.5546875" customWidth="1"/>
    <col min="13059" max="13059" width="40.5546875" customWidth="1"/>
    <col min="13060" max="13060" width="10.109375" bestFit="1" customWidth="1"/>
    <col min="13061" max="13061" width="9.33203125" customWidth="1"/>
    <col min="13062" max="13062" width="10.109375" bestFit="1" customWidth="1"/>
    <col min="13063" max="13063" width="80.109375" customWidth="1"/>
    <col min="13313" max="13313" width="0.33203125" customWidth="1"/>
    <col min="13314" max="13314" width="3.5546875" customWidth="1"/>
    <col min="13315" max="13315" width="40.5546875" customWidth="1"/>
    <col min="13316" max="13316" width="10.109375" bestFit="1" customWidth="1"/>
    <col min="13317" max="13317" width="9.33203125" customWidth="1"/>
    <col min="13318" max="13318" width="10.109375" bestFit="1" customWidth="1"/>
    <col min="13319" max="13319" width="80.109375" customWidth="1"/>
    <col min="13569" max="13569" width="0.33203125" customWidth="1"/>
    <col min="13570" max="13570" width="3.5546875" customWidth="1"/>
    <col min="13571" max="13571" width="40.5546875" customWidth="1"/>
    <col min="13572" max="13572" width="10.109375" bestFit="1" customWidth="1"/>
    <col min="13573" max="13573" width="9.33203125" customWidth="1"/>
    <col min="13574" max="13574" width="10.109375" bestFit="1" customWidth="1"/>
    <col min="13575" max="13575" width="80.109375" customWidth="1"/>
    <col min="13825" max="13825" width="0.33203125" customWidth="1"/>
    <col min="13826" max="13826" width="3.5546875" customWidth="1"/>
    <col min="13827" max="13827" width="40.5546875" customWidth="1"/>
    <col min="13828" max="13828" width="10.109375" bestFit="1" customWidth="1"/>
    <col min="13829" max="13829" width="9.33203125" customWidth="1"/>
    <col min="13830" max="13830" width="10.109375" bestFit="1" customWidth="1"/>
    <col min="13831" max="13831" width="80.109375" customWidth="1"/>
    <col min="14081" max="14081" width="0.33203125" customWidth="1"/>
    <col min="14082" max="14082" width="3.5546875" customWidth="1"/>
    <col min="14083" max="14083" width="40.5546875" customWidth="1"/>
    <col min="14084" max="14084" width="10.109375" bestFit="1" customWidth="1"/>
    <col min="14085" max="14085" width="9.33203125" customWidth="1"/>
    <col min="14086" max="14086" width="10.109375" bestFit="1" customWidth="1"/>
    <col min="14087" max="14087" width="80.109375" customWidth="1"/>
    <col min="14337" max="14337" width="0.33203125" customWidth="1"/>
    <col min="14338" max="14338" width="3.5546875" customWidth="1"/>
    <col min="14339" max="14339" width="40.5546875" customWidth="1"/>
    <col min="14340" max="14340" width="10.109375" bestFit="1" customWidth="1"/>
    <col min="14341" max="14341" width="9.33203125" customWidth="1"/>
    <col min="14342" max="14342" width="10.109375" bestFit="1" customWidth="1"/>
    <col min="14343" max="14343" width="80.109375" customWidth="1"/>
    <col min="14593" max="14593" width="0.33203125" customWidth="1"/>
    <col min="14594" max="14594" width="3.5546875" customWidth="1"/>
    <col min="14595" max="14595" width="40.5546875" customWidth="1"/>
    <col min="14596" max="14596" width="10.109375" bestFit="1" customWidth="1"/>
    <col min="14597" max="14597" width="9.33203125" customWidth="1"/>
    <col min="14598" max="14598" width="10.109375" bestFit="1" customWidth="1"/>
    <col min="14599" max="14599" width="80.109375" customWidth="1"/>
    <col min="14849" max="14849" width="0.33203125" customWidth="1"/>
    <col min="14850" max="14850" width="3.5546875" customWidth="1"/>
    <col min="14851" max="14851" width="40.5546875" customWidth="1"/>
    <col min="14852" max="14852" width="10.109375" bestFit="1" customWidth="1"/>
    <col min="14853" max="14853" width="9.33203125" customWidth="1"/>
    <col min="14854" max="14854" width="10.109375" bestFit="1" customWidth="1"/>
    <col min="14855" max="14855" width="80.109375" customWidth="1"/>
    <col min="15105" max="15105" width="0.33203125" customWidth="1"/>
    <col min="15106" max="15106" width="3.5546875" customWidth="1"/>
    <col min="15107" max="15107" width="40.5546875" customWidth="1"/>
    <col min="15108" max="15108" width="10.109375" bestFit="1" customWidth="1"/>
    <col min="15109" max="15109" width="9.33203125" customWidth="1"/>
    <col min="15110" max="15110" width="10.109375" bestFit="1" customWidth="1"/>
    <col min="15111" max="15111" width="80.109375" customWidth="1"/>
    <col min="15361" max="15361" width="0.33203125" customWidth="1"/>
    <col min="15362" max="15362" width="3.5546875" customWidth="1"/>
    <col min="15363" max="15363" width="40.5546875" customWidth="1"/>
    <col min="15364" max="15364" width="10.109375" bestFit="1" customWidth="1"/>
    <col min="15365" max="15365" width="9.33203125" customWidth="1"/>
    <col min="15366" max="15366" width="10.109375" bestFit="1" customWidth="1"/>
    <col min="15367" max="15367" width="80.109375" customWidth="1"/>
    <col min="15617" max="15617" width="0.33203125" customWidth="1"/>
    <col min="15618" max="15618" width="3.5546875" customWidth="1"/>
    <col min="15619" max="15619" width="40.5546875" customWidth="1"/>
    <col min="15620" max="15620" width="10.109375" bestFit="1" customWidth="1"/>
    <col min="15621" max="15621" width="9.33203125" customWidth="1"/>
    <col min="15622" max="15622" width="10.109375" bestFit="1" customWidth="1"/>
    <col min="15623" max="15623" width="80.109375" customWidth="1"/>
    <col min="15873" max="15873" width="0.33203125" customWidth="1"/>
    <col min="15874" max="15874" width="3.5546875" customWidth="1"/>
    <col min="15875" max="15875" width="40.5546875" customWidth="1"/>
    <col min="15876" max="15876" width="10.109375" bestFit="1" customWidth="1"/>
    <col min="15877" max="15877" width="9.33203125" customWidth="1"/>
    <col min="15878" max="15878" width="10.109375" bestFit="1" customWidth="1"/>
    <col min="15879" max="15879" width="80.109375" customWidth="1"/>
    <col min="16129" max="16129" width="0.33203125" customWidth="1"/>
    <col min="16130" max="16130" width="3.5546875" customWidth="1"/>
    <col min="16131" max="16131" width="40.5546875" customWidth="1"/>
    <col min="16132" max="16132" width="10.109375" bestFit="1" customWidth="1"/>
    <col min="16133" max="16133" width="9.33203125" customWidth="1"/>
    <col min="16134" max="16134" width="10.109375" bestFit="1" customWidth="1"/>
    <col min="16135" max="16135" width="80.109375" customWidth="1"/>
  </cols>
  <sheetData>
    <row r="1" spans="1:7" s="1" customFormat="1" ht="45" customHeight="1" x14ac:dyDescent="0.15">
      <c r="A1" s="1022" t="s">
        <v>854</v>
      </c>
      <c r="B1" s="1022"/>
      <c r="C1" s="1022"/>
      <c r="D1" s="1022"/>
      <c r="E1" s="1022"/>
      <c r="F1" s="1022"/>
      <c r="G1" s="1022"/>
    </row>
    <row r="2" spans="1:7" s="1" customFormat="1" ht="30" customHeight="1" x14ac:dyDescent="0.25">
      <c r="A2" s="41"/>
      <c r="B2" s="1021" t="s">
        <v>836</v>
      </c>
      <c r="C2" s="1021"/>
      <c r="D2" s="713" t="s">
        <v>832</v>
      </c>
      <c r="E2" s="713" t="s">
        <v>833</v>
      </c>
      <c r="F2" s="712" t="s">
        <v>837</v>
      </c>
    </row>
    <row r="3" spans="1:7" s="1" customFormat="1" ht="18" customHeight="1" x14ac:dyDescent="0.25">
      <c r="A3" s="41"/>
      <c r="B3" s="1021"/>
      <c r="C3" s="1021"/>
      <c r="D3" s="737">
        <v>701</v>
      </c>
      <c r="E3" s="737">
        <v>702</v>
      </c>
      <c r="F3" s="712" t="s">
        <v>850</v>
      </c>
    </row>
    <row r="4" spans="1:7" s="1" customFormat="1" ht="3" customHeight="1" x14ac:dyDescent="0.25">
      <c r="A4" s="702"/>
      <c r="B4" s="738"/>
      <c r="C4" s="738"/>
      <c r="D4" s="739"/>
      <c r="E4" s="739"/>
      <c r="F4" s="740"/>
    </row>
    <row r="5" spans="1:7" s="1" customFormat="1" ht="11.25" customHeight="1" x14ac:dyDescent="0.25">
      <c r="A5" s="702"/>
      <c r="B5" s="741" t="s">
        <v>851</v>
      </c>
      <c r="C5" s="742" t="s">
        <v>852</v>
      </c>
      <c r="D5" s="743"/>
      <c r="E5" s="743"/>
      <c r="F5" s="744"/>
    </row>
    <row r="6" spans="1:7" s="1" customFormat="1" ht="15" customHeight="1" x14ac:dyDescent="0.25">
      <c r="A6" s="745">
        <v>9900</v>
      </c>
      <c r="B6" s="746" t="s">
        <v>560</v>
      </c>
      <c r="C6" s="747" t="s">
        <v>208</v>
      </c>
      <c r="D6" s="748">
        <v>4789308.24</v>
      </c>
      <c r="E6" s="748">
        <v>90</v>
      </c>
      <c r="F6" s="748">
        <v>4789398.24</v>
      </c>
    </row>
    <row r="7" spans="1:7" s="1" customFormat="1" ht="11.25" customHeight="1" x14ac:dyDescent="0.15">
      <c r="A7" s="62">
        <v>9900</v>
      </c>
      <c r="B7" s="750"/>
      <c r="C7" s="751" t="s">
        <v>853</v>
      </c>
      <c r="D7" s="752">
        <v>4789308.24</v>
      </c>
      <c r="E7" s="752">
        <v>90</v>
      </c>
      <c r="F7" s="752">
        <v>4789398.24</v>
      </c>
    </row>
    <row r="8" spans="1:7" s="1" customFormat="1" ht="3" customHeight="1" x14ac:dyDescent="0.25">
      <c r="A8" s="41"/>
    </row>
    <row r="9" spans="1:7" s="1" customFormat="1" ht="3" customHeight="1" x14ac:dyDescent="0.15">
      <c r="A9" s="33"/>
      <c r="B9" s="753"/>
      <c r="C9" s="753"/>
      <c r="D9" s="717"/>
      <c r="E9" s="717"/>
      <c r="F9" s="717"/>
    </row>
    <row r="10" spans="1:7" s="1" customFormat="1" ht="18" customHeight="1" x14ac:dyDescent="0.15">
      <c r="A10" s="33"/>
      <c r="B10" s="1023" t="s">
        <v>841</v>
      </c>
      <c r="C10" s="1023"/>
      <c r="D10" s="754">
        <v>4789308.24</v>
      </c>
      <c r="E10" s="754">
        <v>90</v>
      </c>
      <c r="F10" s="754">
        <v>4789398.24</v>
      </c>
    </row>
  </sheetData>
  <mergeCells count="3">
    <mergeCell ref="A1:G1"/>
    <mergeCell ref="B2:C3"/>
    <mergeCell ref="B10:C10"/>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G1"/>
    </sheetView>
  </sheetViews>
  <sheetFormatPr defaultRowHeight="13.2" x14ac:dyDescent="0.25"/>
  <cols>
    <col min="1" max="1" width="0.33203125" customWidth="1"/>
    <col min="2" max="2" width="3.5546875" customWidth="1"/>
    <col min="3" max="3" width="40.5546875" customWidth="1"/>
    <col min="4" max="6" width="9.33203125" customWidth="1"/>
    <col min="7" max="7" width="80.109375" customWidth="1"/>
    <col min="257" max="257" width="0.33203125" customWidth="1"/>
    <col min="258" max="258" width="3.5546875" customWidth="1"/>
    <col min="259" max="259" width="40.5546875" customWidth="1"/>
    <col min="260" max="262" width="9.33203125" customWidth="1"/>
    <col min="263" max="263" width="80.109375" customWidth="1"/>
    <col min="513" max="513" width="0.33203125" customWidth="1"/>
    <col min="514" max="514" width="3.5546875" customWidth="1"/>
    <col min="515" max="515" width="40.5546875" customWidth="1"/>
    <col min="516" max="518" width="9.33203125" customWidth="1"/>
    <col min="519" max="519" width="80.109375" customWidth="1"/>
    <col min="769" max="769" width="0.33203125" customWidth="1"/>
    <col min="770" max="770" width="3.5546875" customWidth="1"/>
    <col min="771" max="771" width="40.5546875" customWidth="1"/>
    <col min="772" max="774" width="9.33203125" customWidth="1"/>
    <col min="775" max="775" width="80.109375" customWidth="1"/>
    <col min="1025" max="1025" width="0.33203125" customWidth="1"/>
    <col min="1026" max="1026" width="3.5546875" customWidth="1"/>
    <col min="1027" max="1027" width="40.5546875" customWidth="1"/>
    <col min="1028" max="1030" width="9.33203125" customWidth="1"/>
    <col min="1031" max="1031" width="80.109375" customWidth="1"/>
    <col min="1281" max="1281" width="0.33203125" customWidth="1"/>
    <col min="1282" max="1282" width="3.5546875" customWidth="1"/>
    <col min="1283" max="1283" width="40.5546875" customWidth="1"/>
    <col min="1284" max="1286" width="9.33203125" customWidth="1"/>
    <col min="1287" max="1287" width="80.109375" customWidth="1"/>
    <col min="1537" max="1537" width="0.33203125" customWidth="1"/>
    <col min="1538" max="1538" width="3.5546875" customWidth="1"/>
    <col min="1539" max="1539" width="40.5546875" customWidth="1"/>
    <col min="1540" max="1542" width="9.33203125" customWidth="1"/>
    <col min="1543" max="1543" width="80.109375" customWidth="1"/>
    <col min="1793" max="1793" width="0.33203125" customWidth="1"/>
    <col min="1794" max="1794" width="3.5546875" customWidth="1"/>
    <col min="1795" max="1795" width="40.5546875" customWidth="1"/>
    <col min="1796" max="1798" width="9.33203125" customWidth="1"/>
    <col min="1799" max="1799" width="80.109375" customWidth="1"/>
    <col min="2049" max="2049" width="0.33203125" customWidth="1"/>
    <col min="2050" max="2050" width="3.5546875" customWidth="1"/>
    <col min="2051" max="2051" width="40.5546875" customWidth="1"/>
    <col min="2052" max="2054" width="9.33203125" customWidth="1"/>
    <col min="2055" max="2055" width="80.109375" customWidth="1"/>
    <col min="2305" max="2305" width="0.33203125" customWidth="1"/>
    <col min="2306" max="2306" width="3.5546875" customWidth="1"/>
    <col min="2307" max="2307" width="40.5546875" customWidth="1"/>
    <col min="2308" max="2310" width="9.33203125" customWidth="1"/>
    <col min="2311" max="2311" width="80.109375" customWidth="1"/>
    <col min="2561" max="2561" width="0.33203125" customWidth="1"/>
    <col min="2562" max="2562" width="3.5546875" customWidth="1"/>
    <col min="2563" max="2563" width="40.5546875" customWidth="1"/>
    <col min="2564" max="2566" width="9.33203125" customWidth="1"/>
    <col min="2567" max="2567" width="80.109375" customWidth="1"/>
    <col min="2817" max="2817" width="0.33203125" customWidth="1"/>
    <col min="2818" max="2818" width="3.5546875" customWidth="1"/>
    <col min="2819" max="2819" width="40.5546875" customWidth="1"/>
    <col min="2820" max="2822" width="9.33203125" customWidth="1"/>
    <col min="2823" max="2823" width="80.109375" customWidth="1"/>
    <col min="3073" max="3073" width="0.33203125" customWidth="1"/>
    <col min="3074" max="3074" width="3.5546875" customWidth="1"/>
    <col min="3075" max="3075" width="40.5546875" customWidth="1"/>
    <col min="3076" max="3078" width="9.33203125" customWidth="1"/>
    <col min="3079" max="3079" width="80.109375" customWidth="1"/>
    <col min="3329" max="3329" width="0.33203125" customWidth="1"/>
    <col min="3330" max="3330" width="3.5546875" customWidth="1"/>
    <col min="3331" max="3331" width="40.5546875" customWidth="1"/>
    <col min="3332" max="3334" width="9.33203125" customWidth="1"/>
    <col min="3335" max="3335" width="80.109375" customWidth="1"/>
    <col min="3585" max="3585" width="0.33203125" customWidth="1"/>
    <col min="3586" max="3586" width="3.5546875" customWidth="1"/>
    <col min="3587" max="3587" width="40.5546875" customWidth="1"/>
    <col min="3588" max="3590" width="9.33203125" customWidth="1"/>
    <col min="3591" max="3591" width="80.109375" customWidth="1"/>
    <col min="3841" max="3841" width="0.33203125" customWidth="1"/>
    <col min="3842" max="3842" width="3.5546875" customWidth="1"/>
    <col min="3843" max="3843" width="40.5546875" customWidth="1"/>
    <col min="3844" max="3846" width="9.33203125" customWidth="1"/>
    <col min="3847" max="3847" width="80.109375" customWidth="1"/>
    <col min="4097" max="4097" width="0.33203125" customWidth="1"/>
    <col min="4098" max="4098" width="3.5546875" customWidth="1"/>
    <col min="4099" max="4099" width="40.5546875" customWidth="1"/>
    <col min="4100" max="4102" width="9.33203125" customWidth="1"/>
    <col min="4103" max="4103" width="80.109375" customWidth="1"/>
    <col min="4353" max="4353" width="0.33203125" customWidth="1"/>
    <col min="4354" max="4354" width="3.5546875" customWidth="1"/>
    <col min="4355" max="4355" width="40.5546875" customWidth="1"/>
    <col min="4356" max="4358" width="9.33203125" customWidth="1"/>
    <col min="4359" max="4359" width="80.109375" customWidth="1"/>
    <col min="4609" max="4609" width="0.33203125" customWidth="1"/>
    <col min="4610" max="4610" width="3.5546875" customWidth="1"/>
    <col min="4611" max="4611" width="40.5546875" customWidth="1"/>
    <col min="4612" max="4614" width="9.33203125" customWidth="1"/>
    <col min="4615" max="4615" width="80.109375" customWidth="1"/>
    <col min="4865" max="4865" width="0.33203125" customWidth="1"/>
    <col min="4866" max="4866" width="3.5546875" customWidth="1"/>
    <col min="4867" max="4867" width="40.5546875" customWidth="1"/>
    <col min="4868" max="4870" width="9.33203125" customWidth="1"/>
    <col min="4871" max="4871" width="80.109375" customWidth="1"/>
    <col min="5121" max="5121" width="0.33203125" customWidth="1"/>
    <col min="5122" max="5122" width="3.5546875" customWidth="1"/>
    <col min="5123" max="5123" width="40.5546875" customWidth="1"/>
    <col min="5124" max="5126" width="9.33203125" customWidth="1"/>
    <col min="5127" max="5127" width="80.109375" customWidth="1"/>
    <col min="5377" max="5377" width="0.33203125" customWidth="1"/>
    <col min="5378" max="5378" width="3.5546875" customWidth="1"/>
    <col min="5379" max="5379" width="40.5546875" customWidth="1"/>
    <col min="5380" max="5382" width="9.33203125" customWidth="1"/>
    <col min="5383" max="5383" width="80.109375" customWidth="1"/>
    <col min="5633" max="5633" width="0.33203125" customWidth="1"/>
    <col min="5634" max="5634" width="3.5546875" customWidth="1"/>
    <col min="5635" max="5635" width="40.5546875" customWidth="1"/>
    <col min="5636" max="5638" width="9.33203125" customWidth="1"/>
    <col min="5639" max="5639" width="80.109375" customWidth="1"/>
    <col min="5889" max="5889" width="0.33203125" customWidth="1"/>
    <col min="5890" max="5890" width="3.5546875" customWidth="1"/>
    <col min="5891" max="5891" width="40.5546875" customWidth="1"/>
    <col min="5892" max="5894" width="9.33203125" customWidth="1"/>
    <col min="5895" max="5895" width="80.109375" customWidth="1"/>
    <col min="6145" max="6145" width="0.33203125" customWidth="1"/>
    <col min="6146" max="6146" width="3.5546875" customWidth="1"/>
    <col min="6147" max="6147" width="40.5546875" customWidth="1"/>
    <col min="6148" max="6150" width="9.33203125" customWidth="1"/>
    <col min="6151" max="6151" width="80.109375" customWidth="1"/>
    <col min="6401" max="6401" width="0.33203125" customWidth="1"/>
    <col min="6402" max="6402" width="3.5546875" customWidth="1"/>
    <col min="6403" max="6403" width="40.5546875" customWidth="1"/>
    <col min="6404" max="6406" width="9.33203125" customWidth="1"/>
    <col min="6407" max="6407" width="80.109375" customWidth="1"/>
    <col min="6657" max="6657" width="0.33203125" customWidth="1"/>
    <col min="6658" max="6658" width="3.5546875" customWidth="1"/>
    <col min="6659" max="6659" width="40.5546875" customWidth="1"/>
    <col min="6660" max="6662" width="9.33203125" customWidth="1"/>
    <col min="6663" max="6663" width="80.109375" customWidth="1"/>
    <col min="6913" max="6913" width="0.33203125" customWidth="1"/>
    <col min="6914" max="6914" width="3.5546875" customWidth="1"/>
    <col min="6915" max="6915" width="40.5546875" customWidth="1"/>
    <col min="6916" max="6918" width="9.33203125" customWidth="1"/>
    <col min="6919" max="6919" width="80.109375" customWidth="1"/>
    <col min="7169" max="7169" width="0.33203125" customWidth="1"/>
    <col min="7170" max="7170" width="3.5546875" customWidth="1"/>
    <col min="7171" max="7171" width="40.5546875" customWidth="1"/>
    <col min="7172" max="7174" width="9.33203125" customWidth="1"/>
    <col min="7175" max="7175" width="80.109375" customWidth="1"/>
    <col min="7425" max="7425" width="0.33203125" customWidth="1"/>
    <col min="7426" max="7426" width="3.5546875" customWidth="1"/>
    <col min="7427" max="7427" width="40.5546875" customWidth="1"/>
    <col min="7428" max="7430" width="9.33203125" customWidth="1"/>
    <col min="7431" max="7431" width="80.109375" customWidth="1"/>
    <col min="7681" max="7681" width="0.33203125" customWidth="1"/>
    <col min="7682" max="7682" width="3.5546875" customWidth="1"/>
    <col min="7683" max="7683" width="40.5546875" customWidth="1"/>
    <col min="7684" max="7686" width="9.33203125" customWidth="1"/>
    <col min="7687" max="7687" width="80.109375" customWidth="1"/>
    <col min="7937" max="7937" width="0.33203125" customWidth="1"/>
    <col min="7938" max="7938" width="3.5546875" customWidth="1"/>
    <col min="7939" max="7939" width="40.5546875" customWidth="1"/>
    <col min="7940" max="7942" width="9.33203125" customWidth="1"/>
    <col min="7943" max="7943" width="80.109375" customWidth="1"/>
    <col min="8193" max="8193" width="0.33203125" customWidth="1"/>
    <col min="8194" max="8194" width="3.5546875" customWidth="1"/>
    <col min="8195" max="8195" width="40.5546875" customWidth="1"/>
    <col min="8196" max="8198" width="9.33203125" customWidth="1"/>
    <col min="8199" max="8199" width="80.109375" customWidth="1"/>
    <col min="8449" max="8449" width="0.33203125" customWidth="1"/>
    <col min="8450" max="8450" width="3.5546875" customWidth="1"/>
    <col min="8451" max="8451" width="40.5546875" customWidth="1"/>
    <col min="8452" max="8454" width="9.33203125" customWidth="1"/>
    <col min="8455" max="8455" width="80.109375" customWidth="1"/>
    <col min="8705" max="8705" width="0.33203125" customWidth="1"/>
    <col min="8706" max="8706" width="3.5546875" customWidth="1"/>
    <col min="8707" max="8707" width="40.5546875" customWidth="1"/>
    <col min="8708" max="8710" width="9.33203125" customWidth="1"/>
    <col min="8711" max="8711" width="80.109375" customWidth="1"/>
    <col min="8961" max="8961" width="0.33203125" customWidth="1"/>
    <col min="8962" max="8962" width="3.5546875" customWidth="1"/>
    <col min="8963" max="8963" width="40.5546875" customWidth="1"/>
    <col min="8964" max="8966" width="9.33203125" customWidth="1"/>
    <col min="8967" max="8967" width="80.109375" customWidth="1"/>
    <col min="9217" max="9217" width="0.33203125" customWidth="1"/>
    <col min="9218" max="9218" width="3.5546875" customWidth="1"/>
    <col min="9219" max="9219" width="40.5546875" customWidth="1"/>
    <col min="9220" max="9222" width="9.33203125" customWidth="1"/>
    <col min="9223" max="9223" width="80.109375" customWidth="1"/>
    <col min="9473" max="9473" width="0.33203125" customWidth="1"/>
    <col min="9474" max="9474" width="3.5546875" customWidth="1"/>
    <col min="9475" max="9475" width="40.5546875" customWidth="1"/>
    <col min="9476" max="9478" width="9.33203125" customWidth="1"/>
    <col min="9479" max="9479" width="80.109375" customWidth="1"/>
    <col min="9729" max="9729" width="0.33203125" customWidth="1"/>
    <col min="9730" max="9730" width="3.5546875" customWidth="1"/>
    <col min="9731" max="9731" width="40.5546875" customWidth="1"/>
    <col min="9732" max="9734" width="9.33203125" customWidth="1"/>
    <col min="9735" max="9735" width="80.109375" customWidth="1"/>
    <col min="9985" max="9985" width="0.33203125" customWidth="1"/>
    <col min="9986" max="9986" width="3.5546875" customWidth="1"/>
    <col min="9987" max="9987" width="40.5546875" customWidth="1"/>
    <col min="9988" max="9990" width="9.33203125" customWidth="1"/>
    <col min="9991" max="9991" width="80.109375" customWidth="1"/>
    <col min="10241" max="10241" width="0.33203125" customWidth="1"/>
    <col min="10242" max="10242" width="3.5546875" customWidth="1"/>
    <col min="10243" max="10243" width="40.5546875" customWidth="1"/>
    <col min="10244" max="10246" width="9.33203125" customWidth="1"/>
    <col min="10247" max="10247" width="80.109375" customWidth="1"/>
    <col min="10497" max="10497" width="0.33203125" customWidth="1"/>
    <col min="10498" max="10498" width="3.5546875" customWidth="1"/>
    <col min="10499" max="10499" width="40.5546875" customWidth="1"/>
    <col min="10500" max="10502" width="9.33203125" customWidth="1"/>
    <col min="10503" max="10503" width="80.109375" customWidth="1"/>
    <col min="10753" max="10753" width="0.33203125" customWidth="1"/>
    <col min="10754" max="10754" width="3.5546875" customWidth="1"/>
    <col min="10755" max="10755" width="40.5546875" customWidth="1"/>
    <col min="10756" max="10758" width="9.33203125" customWidth="1"/>
    <col min="10759" max="10759" width="80.109375" customWidth="1"/>
    <col min="11009" max="11009" width="0.33203125" customWidth="1"/>
    <col min="11010" max="11010" width="3.5546875" customWidth="1"/>
    <col min="11011" max="11011" width="40.5546875" customWidth="1"/>
    <col min="11012" max="11014" width="9.33203125" customWidth="1"/>
    <col min="11015" max="11015" width="80.109375" customWidth="1"/>
    <col min="11265" max="11265" width="0.33203125" customWidth="1"/>
    <col min="11266" max="11266" width="3.5546875" customWidth="1"/>
    <col min="11267" max="11267" width="40.5546875" customWidth="1"/>
    <col min="11268" max="11270" width="9.33203125" customWidth="1"/>
    <col min="11271" max="11271" width="80.109375" customWidth="1"/>
    <col min="11521" max="11521" width="0.33203125" customWidth="1"/>
    <col min="11522" max="11522" width="3.5546875" customWidth="1"/>
    <col min="11523" max="11523" width="40.5546875" customWidth="1"/>
    <col min="11524" max="11526" width="9.33203125" customWidth="1"/>
    <col min="11527" max="11527" width="80.109375" customWidth="1"/>
    <col min="11777" max="11777" width="0.33203125" customWidth="1"/>
    <col min="11778" max="11778" width="3.5546875" customWidth="1"/>
    <col min="11779" max="11779" width="40.5546875" customWidth="1"/>
    <col min="11780" max="11782" width="9.33203125" customWidth="1"/>
    <col min="11783" max="11783" width="80.109375" customWidth="1"/>
    <col min="12033" max="12033" width="0.33203125" customWidth="1"/>
    <col min="12034" max="12034" width="3.5546875" customWidth="1"/>
    <col min="12035" max="12035" width="40.5546875" customWidth="1"/>
    <col min="12036" max="12038" width="9.33203125" customWidth="1"/>
    <col min="12039" max="12039" width="80.109375" customWidth="1"/>
    <col min="12289" max="12289" width="0.33203125" customWidth="1"/>
    <col min="12290" max="12290" width="3.5546875" customWidth="1"/>
    <col min="12291" max="12291" width="40.5546875" customWidth="1"/>
    <col min="12292" max="12294" width="9.33203125" customWidth="1"/>
    <col min="12295" max="12295" width="80.109375" customWidth="1"/>
    <col min="12545" max="12545" width="0.33203125" customWidth="1"/>
    <col min="12546" max="12546" width="3.5546875" customWidth="1"/>
    <col min="12547" max="12547" width="40.5546875" customWidth="1"/>
    <col min="12548" max="12550" width="9.33203125" customWidth="1"/>
    <col min="12551" max="12551" width="80.109375" customWidth="1"/>
    <col min="12801" max="12801" width="0.33203125" customWidth="1"/>
    <col min="12802" max="12802" width="3.5546875" customWidth="1"/>
    <col min="12803" max="12803" width="40.5546875" customWidth="1"/>
    <col min="12804" max="12806" width="9.33203125" customWidth="1"/>
    <col min="12807" max="12807" width="80.109375" customWidth="1"/>
    <col min="13057" max="13057" width="0.33203125" customWidth="1"/>
    <col min="13058" max="13058" width="3.5546875" customWidth="1"/>
    <col min="13059" max="13059" width="40.5546875" customWidth="1"/>
    <col min="13060" max="13062" width="9.33203125" customWidth="1"/>
    <col min="13063" max="13063" width="80.109375" customWidth="1"/>
    <col min="13313" max="13313" width="0.33203125" customWidth="1"/>
    <col min="13314" max="13314" width="3.5546875" customWidth="1"/>
    <col min="13315" max="13315" width="40.5546875" customWidth="1"/>
    <col min="13316" max="13318" width="9.33203125" customWidth="1"/>
    <col min="13319" max="13319" width="80.109375" customWidth="1"/>
    <col min="13569" max="13569" width="0.33203125" customWidth="1"/>
    <col min="13570" max="13570" width="3.5546875" customWidth="1"/>
    <col min="13571" max="13571" width="40.5546875" customWidth="1"/>
    <col min="13572" max="13574" width="9.33203125" customWidth="1"/>
    <col min="13575" max="13575" width="80.109375" customWidth="1"/>
    <col min="13825" max="13825" width="0.33203125" customWidth="1"/>
    <col min="13826" max="13826" width="3.5546875" customWidth="1"/>
    <col min="13827" max="13827" width="40.5546875" customWidth="1"/>
    <col min="13828" max="13830" width="9.33203125" customWidth="1"/>
    <col min="13831" max="13831" width="80.109375" customWidth="1"/>
    <col min="14081" max="14081" width="0.33203125" customWidth="1"/>
    <col min="14082" max="14082" width="3.5546875" customWidth="1"/>
    <col min="14083" max="14083" width="40.5546875" customWidth="1"/>
    <col min="14084" max="14086" width="9.33203125" customWidth="1"/>
    <col min="14087" max="14087" width="80.109375" customWidth="1"/>
    <col min="14337" max="14337" width="0.33203125" customWidth="1"/>
    <col min="14338" max="14338" width="3.5546875" customWidth="1"/>
    <col min="14339" max="14339" width="40.5546875" customWidth="1"/>
    <col min="14340" max="14342" width="9.33203125" customWidth="1"/>
    <col min="14343" max="14343" width="80.109375" customWidth="1"/>
    <col min="14593" max="14593" width="0.33203125" customWidth="1"/>
    <col min="14594" max="14594" width="3.5546875" customWidth="1"/>
    <col min="14595" max="14595" width="40.5546875" customWidth="1"/>
    <col min="14596" max="14598" width="9.33203125" customWidth="1"/>
    <col min="14599" max="14599" width="80.109375" customWidth="1"/>
    <col min="14849" max="14849" width="0.33203125" customWidth="1"/>
    <col min="14850" max="14850" width="3.5546875" customWidth="1"/>
    <col min="14851" max="14851" width="40.5546875" customWidth="1"/>
    <col min="14852" max="14854" width="9.33203125" customWidth="1"/>
    <col min="14855" max="14855" width="80.109375" customWidth="1"/>
    <col min="15105" max="15105" width="0.33203125" customWidth="1"/>
    <col min="15106" max="15106" width="3.5546875" customWidth="1"/>
    <col min="15107" max="15107" width="40.5546875" customWidth="1"/>
    <col min="15108" max="15110" width="9.33203125" customWidth="1"/>
    <col min="15111" max="15111" width="80.109375" customWidth="1"/>
    <col min="15361" max="15361" width="0.33203125" customWidth="1"/>
    <col min="15362" max="15362" width="3.5546875" customWidth="1"/>
    <col min="15363" max="15363" width="40.5546875" customWidth="1"/>
    <col min="15364" max="15366" width="9.33203125" customWidth="1"/>
    <col min="15367" max="15367" width="80.109375" customWidth="1"/>
    <col min="15617" max="15617" width="0.33203125" customWidth="1"/>
    <col min="15618" max="15618" width="3.5546875" customWidth="1"/>
    <col min="15619" max="15619" width="40.5546875" customWidth="1"/>
    <col min="15620" max="15622" width="9.33203125" customWidth="1"/>
    <col min="15623" max="15623" width="80.109375" customWidth="1"/>
    <col min="15873" max="15873" width="0.33203125" customWidth="1"/>
    <col min="15874" max="15874" width="3.5546875" customWidth="1"/>
    <col min="15875" max="15875" width="40.5546875" customWidth="1"/>
    <col min="15876" max="15878" width="9.33203125" customWidth="1"/>
    <col min="15879" max="15879" width="80.109375" customWidth="1"/>
    <col min="16129" max="16129" width="0.33203125" customWidth="1"/>
    <col min="16130" max="16130" width="3.5546875" customWidth="1"/>
    <col min="16131" max="16131" width="40.5546875" customWidth="1"/>
    <col min="16132" max="16134" width="9.33203125" customWidth="1"/>
    <col min="16135" max="16135" width="80.109375" customWidth="1"/>
  </cols>
  <sheetData>
    <row r="1" spans="1:7" s="1" customFormat="1" ht="45" customHeight="1" x14ac:dyDescent="0.15">
      <c r="A1" s="1022" t="s">
        <v>855</v>
      </c>
      <c r="B1" s="1022"/>
      <c r="C1" s="1022"/>
      <c r="D1" s="1022"/>
      <c r="E1" s="1022"/>
      <c r="F1" s="1022"/>
      <c r="G1" s="1022"/>
    </row>
    <row r="2" spans="1:7" s="1" customFormat="1" ht="30" customHeight="1" x14ac:dyDescent="0.25">
      <c r="A2" s="41"/>
      <c r="B2" s="1021" t="s">
        <v>836</v>
      </c>
      <c r="C2" s="1021"/>
      <c r="D2" s="713" t="s">
        <v>832</v>
      </c>
      <c r="E2" s="713" t="s">
        <v>833</v>
      </c>
      <c r="F2" s="712" t="s">
        <v>837</v>
      </c>
    </row>
    <row r="3" spans="1:7" s="1" customFormat="1" ht="18" customHeight="1" x14ac:dyDescent="0.25">
      <c r="A3" s="41"/>
      <c r="B3" s="1021"/>
      <c r="C3" s="1021"/>
      <c r="D3" s="737">
        <v>701</v>
      </c>
      <c r="E3" s="737">
        <v>702</v>
      </c>
      <c r="F3" s="712" t="s">
        <v>850</v>
      </c>
    </row>
    <row r="4" spans="1:7" s="1" customFormat="1" ht="3" customHeight="1" x14ac:dyDescent="0.25">
      <c r="A4" s="702"/>
      <c r="B4" s="738"/>
      <c r="C4" s="738"/>
      <c r="D4" s="739"/>
      <c r="E4" s="739"/>
      <c r="F4" s="740"/>
    </row>
    <row r="5" spans="1:7" s="1" customFormat="1" ht="11.25" customHeight="1" x14ac:dyDescent="0.25">
      <c r="A5" s="702"/>
      <c r="B5" s="741" t="s">
        <v>851</v>
      </c>
      <c r="C5" s="742" t="s">
        <v>852</v>
      </c>
      <c r="D5" s="743"/>
      <c r="E5" s="743"/>
      <c r="F5" s="744"/>
    </row>
    <row r="6" spans="1:7" s="1" customFormat="1" ht="15" customHeight="1" x14ac:dyDescent="0.25">
      <c r="A6" s="745">
        <v>9900</v>
      </c>
      <c r="B6" s="746" t="s">
        <v>560</v>
      </c>
      <c r="C6" s="747" t="s">
        <v>208</v>
      </c>
      <c r="D6" s="748" t="s">
        <v>21</v>
      </c>
      <c r="E6" s="748" t="s">
        <v>21</v>
      </c>
      <c r="F6" s="748" t="s">
        <v>21</v>
      </c>
    </row>
    <row r="7" spans="1:7" s="1" customFormat="1" ht="11.25" customHeight="1" x14ac:dyDescent="0.15">
      <c r="A7" s="62">
        <v>9900</v>
      </c>
      <c r="B7" s="750"/>
      <c r="C7" s="751" t="s">
        <v>853</v>
      </c>
      <c r="D7" s="752" t="s">
        <v>21</v>
      </c>
      <c r="E7" s="752" t="s">
        <v>21</v>
      </c>
      <c r="F7" s="752" t="s">
        <v>21</v>
      </c>
    </row>
    <row r="8" spans="1:7" s="1" customFormat="1" ht="3" customHeight="1" x14ac:dyDescent="0.25">
      <c r="A8" s="41"/>
    </row>
    <row r="9" spans="1:7" s="1" customFormat="1" ht="3" customHeight="1" x14ac:dyDescent="0.15">
      <c r="A9" s="33"/>
      <c r="B9" s="753"/>
      <c r="C9" s="753"/>
      <c r="D9" s="717"/>
      <c r="E9" s="717"/>
      <c r="F9" s="717"/>
    </row>
    <row r="10" spans="1:7" s="1" customFormat="1" ht="18" customHeight="1" x14ac:dyDescent="0.15">
      <c r="A10" s="33"/>
      <c r="B10" s="1023" t="s">
        <v>841</v>
      </c>
      <c r="C10" s="1023"/>
      <c r="D10" s="754" t="s">
        <v>21</v>
      </c>
      <c r="E10" s="754" t="s">
        <v>21</v>
      </c>
      <c r="F10" s="754" t="s">
        <v>21</v>
      </c>
    </row>
  </sheetData>
  <mergeCells count="3">
    <mergeCell ref="A1:G1"/>
    <mergeCell ref="B2:C3"/>
    <mergeCell ref="B10:C10"/>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workbookViewId="0"/>
  </sheetViews>
  <sheetFormatPr defaultRowHeight="13.2" x14ac:dyDescent="0.25"/>
  <cols>
    <col min="1" max="1" width="1" customWidth="1"/>
    <col min="2" max="2" width="0.33203125" customWidth="1"/>
    <col min="3" max="3" width="6.44140625" customWidth="1"/>
    <col min="4" max="4" width="53.44140625" customWidth="1"/>
    <col min="5" max="9" width="14.6640625" customWidth="1"/>
    <col min="10" max="10" width="0.33203125" customWidth="1"/>
    <col min="257" max="257" width="1" customWidth="1"/>
    <col min="258" max="258" width="0.33203125" customWidth="1"/>
    <col min="259" max="259" width="6.44140625" customWidth="1"/>
    <col min="260" max="260" width="53.44140625" customWidth="1"/>
    <col min="261" max="265" width="14.6640625" customWidth="1"/>
    <col min="266" max="266" width="0.33203125" customWidth="1"/>
    <col min="513" max="513" width="1" customWidth="1"/>
    <col min="514" max="514" width="0.33203125" customWidth="1"/>
    <col min="515" max="515" width="6.44140625" customWidth="1"/>
    <col min="516" max="516" width="53.44140625" customWidth="1"/>
    <col min="517" max="521" width="14.6640625" customWidth="1"/>
    <col min="522" max="522" width="0.33203125" customWidth="1"/>
    <col min="769" max="769" width="1" customWidth="1"/>
    <col min="770" max="770" width="0.33203125" customWidth="1"/>
    <col min="771" max="771" width="6.44140625" customWidth="1"/>
    <col min="772" max="772" width="53.44140625" customWidth="1"/>
    <col min="773" max="777" width="14.6640625" customWidth="1"/>
    <col min="778" max="778" width="0.33203125" customWidth="1"/>
    <col min="1025" max="1025" width="1" customWidth="1"/>
    <col min="1026" max="1026" width="0.33203125" customWidth="1"/>
    <col min="1027" max="1027" width="6.44140625" customWidth="1"/>
    <col min="1028" max="1028" width="53.44140625" customWidth="1"/>
    <col min="1029" max="1033" width="14.6640625" customWidth="1"/>
    <col min="1034" max="1034" width="0.33203125" customWidth="1"/>
    <col min="1281" max="1281" width="1" customWidth="1"/>
    <col min="1282" max="1282" width="0.33203125" customWidth="1"/>
    <col min="1283" max="1283" width="6.44140625" customWidth="1"/>
    <col min="1284" max="1284" width="53.44140625" customWidth="1"/>
    <col min="1285" max="1289" width="14.6640625" customWidth="1"/>
    <col min="1290" max="1290" width="0.33203125" customWidth="1"/>
    <col min="1537" max="1537" width="1" customWidth="1"/>
    <col min="1538" max="1538" width="0.33203125" customWidth="1"/>
    <col min="1539" max="1539" width="6.44140625" customWidth="1"/>
    <col min="1540" max="1540" width="53.44140625" customWidth="1"/>
    <col min="1541" max="1545" width="14.6640625" customWidth="1"/>
    <col min="1546" max="1546" width="0.33203125" customWidth="1"/>
    <col min="1793" max="1793" width="1" customWidth="1"/>
    <col min="1794" max="1794" width="0.33203125" customWidth="1"/>
    <col min="1795" max="1795" width="6.44140625" customWidth="1"/>
    <col min="1796" max="1796" width="53.44140625" customWidth="1"/>
    <col min="1797" max="1801" width="14.6640625" customWidth="1"/>
    <col min="1802" max="1802" width="0.33203125" customWidth="1"/>
    <col min="2049" max="2049" width="1" customWidth="1"/>
    <col min="2050" max="2050" width="0.33203125" customWidth="1"/>
    <col min="2051" max="2051" width="6.44140625" customWidth="1"/>
    <col min="2052" max="2052" width="53.44140625" customWidth="1"/>
    <col min="2053" max="2057" width="14.6640625" customWidth="1"/>
    <col min="2058" max="2058" width="0.33203125" customWidth="1"/>
    <col min="2305" max="2305" width="1" customWidth="1"/>
    <col min="2306" max="2306" width="0.33203125" customWidth="1"/>
    <col min="2307" max="2307" width="6.44140625" customWidth="1"/>
    <col min="2308" max="2308" width="53.44140625" customWidth="1"/>
    <col min="2309" max="2313" width="14.6640625" customWidth="1"/>
    <col min="2314" max="2314" width="0.33203125" customWidth="1"/>
    <col min="2561" max="2561" width="1" customWidth="1"/>
    <col min="2562" max="2562" width="0.33203125" customWidth="1"/>
    <col min="2563" max="2563" width="6.44140625" customWidth="1"/>
    <col min="2564" max="2564" width="53.44140625" customWidth="1"/>
    <col min="2565" max="2569" width="14.6640625" customWidth="1"/>
    <col min="2570" max="2570" width="0.33203125" customWidth="1"/>
    <col min="2817" max="2817" width="1" customWidth="1"/>
    <col min="2818" max="2818" width="0.33203125" customWidth="1"/>
    <col min="2819" max="2819" width="6.44140625" customWidth="1"/>
    <col min="2820" max="2820" width="53.44140625" customWidth="1"/>
    <col min="2821" max="2825" width="14.6640625" customWidth="1"/>
    <col min="2826" max="2826" width="0.33203125" customWidth="1"/>
    <col min="3073" max="3073" width="1" customWidth="1"/>
    <col min="3074" max="3074" width="0.33203125" customWidth="1"/>
    <col min="3075" max="3075" width="6.44140625" customWidth="1"/>
    <col min="3076" max="3076" width="53.44140625" customWidth="1"/>
    <col min="3077" max="3081" width="14.6640625" customWidth="1"/>
    <col min="3082" max="3082" width="0.33203125" customWidth="1"/>
    <col min="3329" max="3329" width="1" customWidth="1"/>
    <col min="3330" max="3330" width="0.33203125" customWidth="1"/>
    <col min="3331" max="3331" width="6.44140625" customWidth="1"/>
    <col min="3332" max="3332" width="53.44140625" customWidth="1"/>
    <col min="3333" max="3337" width="14.6640625" customWidth="1"/>
    <col min="3338" max="3338" width="0.33203125" customWidth="1"/>
    <col min="3585" max="3585" width="1" customWidth="1"/>
    <col min="3586" max="3586" width="0.33203125" customWidth="1"/>
    <col min="3587" max="3587" width="6.44140625" customWidth="1"/>
    <col min="3588" max="3588" width="53.44140625" customWidth="1"/>
    <col min="3589" max="3593" width="14.6640625" customWidth="1"/>
    <col min="3594" max="3594" width="0.33203125" customWidth="1"/>
    <col min="3841" max="3841" width="1" customWidth="1"/>
    <col min="3842" max="3842" width="0.33203125" customWidth="1"/>
    <col min="3843" max="3843" width="6.44140625" customWidth="1"/>
    <col min="3844" max="3844" width="53.44140625" customWidth="1"/>
    <col min="3845" max="3849" width="14.6640625" customWidth="1"/>
    <col min="3850" max="3850" width="0.33203125" customWidth="1"/>
    <col min="4097" max="4097" width="1" customWidth="1"/>
    <col min="4098" max="4098" width="0.33203125" customWidth="1"/>
    <col min="4099" max="4099" width="6.44140625" customWidth="1"/>
    <col min="4100" max="4100" width="53.44140625" customWidth="1"/>
    <col min="4101" max="4105" width="14.6640625" customWidth="1"/>
    <col min="4106" max="4106" width="0.33203125" customWidth="1"/>
    <col min="4353" max="4353" width="1" customWidth="1"/>
    <col min="4354" max="4354" width="0.33203125" customWidth="1"/>
    <col min="4355" max="4355" width="6.44140625" customWidth="1"/>
    <col min="4356" max="4356" width="53.44140625" customWidth="1"/>
    <col min="4357" max="4361" width="14.6640625" customWidth="1"/>
    <col min="4362" max="4362" width="0.33203125" customWidth="1"/>
    <col min="4609" max="4609" width="1" customWidth="1"/>
    <col min="4610" max="4610" width="0.33203125" customWidth="1"/>
    <col min="4611" max="4611" width="6.44140625" customWidth="1"/>
    <col min="4612" max="4612" width="53.44140625" customWidth="1"/>
    <col min="4613" max="4617" width="14.6640625" customWidth="1"/>
    <col min="4618" max="4618" width="0.33203125" customWidth="1"/>
    <col min="4865" max="4865" width="1" customWidth="1"/>
    <col min="4866" max="4866" width="0.33203125" customWidth="1"/>
    <col min="4867" max="4867" width="6.44140625" customWidth="1"/>
    <col min="4868" max="4868" width="53.44140625" customWidth="1"/>
    <col min="4869" max="4873" width="14.6640625" customWidth="1"/>
    <col min="4874" max="4874" width="0.33203125" customWidth="1"/>
    <col min="5121" max="5121" width="1" customWidth="1"/>
    <col min="5122" max="5122" width="0.33203125" customWidth="1"/>
    <col min="5123" max="5123" width="6.44140625" customWidth="1"/>
    <col min="5124" max="5124" width="53.44140625" customWidth="1"/>
    <col min="5125" max="5129" width="14.6640625" customWidth="1"/>
    <col min="5130" max="5130" width="0.33203125" customWidth="1"/>
    <col min="5377" max="5377" width="1" customWidth="1"/>
    <col min="5378" max="5378" width="0.33203125" customWidth="1"/>
    <col min="5379" max="5379" width="6.44140625" customWidth="1"/>
    <col min="5380" max="5380" width="53.44140625" customWidth="1"/>
    <col min="5381" max="5385" width="14.6640625" customWidth="1"/>
    <col min="5386" max="5386" width="0.33203125" customWidth="1"/>
    <col min="5633" max="5633" width="1" customWidth="1"/>
    <col min="5634" max="5634" width="0.33203125" customWidth="1"/>
    <col min="5635" max="5635" width="6.44140625" customWidth="1"/>
    <col min="5636" max="5636" width="53.44140625" customWidth="1"/>
    <col min="5637" max="5641" width="14.6640625" customWidth="1"/>
    <col min="5642" max="5642" width="0.33203125" customWidth="1"/>
    <col min="5889" max="5889" width="1" customWidth="1"/>
    <col min="5890" max="5890" width="0.33203125" customWidth="1"/>
    <col min="5891" max="5891" width="6.44140625" customWidth="1"/>
    <col min="5892" max="5892" width="53.44140625" customWidth="1"/>
    <col min="5893" max="5897" width="14.6640625" customWidth="1"/>
    <col min="5898" max="5898" width="0.33203125" customWidth="1"/>
    <col min="6145" max="6145" width="1" customWidth="1"/>
    <col min="6146" max="6146" width="0.33203125" customWidth="1"/>
    <col min="6147" max="6147" width="6.44140625" customWidth="1"/>
    <col min="6148" max="6148" width="53.44140625" customWidth="1"/>
    <col min="6149" max="6153" width="14.6640625" customWidth="1"/>
    <col min="6154" max="6154" width="0.33203125" customWidth="1"/>
    <col min="6401" max="6401" width="1" customWidth="1"/>
    <col min="6402" max="6402" width="0.33203125" customWidth="1"/>
    <col min="6403" max="6403" width="6.44140625" customWidth="1"/>
    <col min="6404" max="6404" width="53.44140625" customWidth="1"/>
    <col min="6405" max="6409" width="14.6640625" customWidth="1"/>
    <col min="6410" max="6410" width="0.33203125" customWidth="1"/>
    <col min="6657" max="6657" width="1" customWidth="1"/>
    <col min="6658" max="6658" width="0.33203125" customWidth="1"/>
    <col min="6659" max="6659" width="6.44140625" customWidth="1"/>
    <col min="6660" max="6660" width="53.44140625" customWidth="1"/>
    <col min="6661" max="6665" width="14.6640625" customWidth="1"/>
    <col min="6666" max="6666" width="0.33203125" customWidth="1"/>
    <col min="6913" max="6913" width="1" customWidth="1"/>
    <col min="6914" max="6914" width="0.33203125" customWidth="1"/>
    <col min="6915" max="6915" width="6.44140625" customWidth="1"/>
    <col min="6916" max="6916" width="53.44140625" customWidth="1"/>
    <col min="6917" max="6921" width="14.6640625" customWidth="1"/>
    <col min="6922" max="6922" width="0.33203125" customWidth="1"/>
    <col min="7169" max="7169" width="1" customWidth="1"/>
    <col min="7170" max="7170" width="0.33203125" customWidth="1"/>
    <col min="7171" max="7171" width="6.44140625" customWidth="1"/>
    <col min="7172" max="7172" width="53.44140625" customWidth="1"/>
    <col min="7173" max="7177" width="14.6640625" customWidth="1"/>
    <col min="7178" max="7178" width="0.33203125" customWidth="1"/>
    <col min="7425" max="7425" width="1" customWidth="1"/>
    <col min="7426" max="7426" width="0.33203125" customWidth="1"/>
    <col min="7427" max="7427" width="6.44140625" customWidth="1"/>
    <col min="7428" max="7428" width="53.44140625" customWidth="1"/>
    <col min="7429" max="7433" width="14.6640625" customWidth="1"/>
    <col min="7434" max="7434" width="0.33203125" customWidth="1"/>
    <col min="7681" max="7681" width="1" customWidth="1"/>
    <col min="7682" max="7682" width="0.33203125" customWidth="1"/>
    <col min="7683" max="7683" width="6.44140625" customWidth="1"/>
    <col min="7684" max="7684" width="53.44140625" customWidth="1"/>
    <col min="7685" max="7689" width="14.6640625" customWidth="1"/>
    <col min="7690" max="7690" width="0.33203125" customWidth="1"/>
    <col min="7937" max="7937" width="1" customWidth="1"/>
    <col min="7938" max="7938" width="0.33203125" customWidth="1"/>
    <col min="7939" max="7939" width="6.44140625" customWidth="1"/>
    <col min="7940" max="7940" width="53.44140625" customWidth="1"/>
    <col min="7941" max="7945" width="14.6640625" customWidth="1"/>
    <col min="7946" max="7946" width="0.33203125" customWidth="1"/>
    <col min="8193" max="8193" width="1" customWidth="1"/>
    <col min="8194" max="8194" width="0.33203125" customWidth="1"/>
    <col min="8195" max="8195" width="6.44140625" customWidth="1"/>
    <col min="8196" max="8196" width="53.44140625" customWidth="1"/>
    <col min="8197" max="8201" width="14.6640625" customWidth="1"/>
    <col min="8202" max="8202" width="0.33203125" customWidth="1"/>
    <col min="8449" max="8449" width="1" customWidth="1"/>
    <col min="8450" max="8450" width="0.33203125" customWidth="1"/>
    <col min="8451" max="8451" width="6.44140625" customWidth="1"/>
    <col min="8452" max="8452" width="53.44140625" customWidth="1"/>
    <col min="8453" max="8457" width="14.6640625" customWidth="1"/>
    <col min="8458" max="8458" width="0.33203125" customWidth="1"/>
    <col min="8705" max="8705" width="1" customWidth="1"/>
    <col min="8706" max="8706" width="0.33203125" customWidth="1"/>
    <col min="8707" max="8707" width="6.44140625" customWidth="1"/>
    <col min="8708" max="8708" width="53.44140625" customWidth="1"/>
    <col min="8709" max="8713" width="14.6640625" customWidth="1"/>
    <col min="8714" max="8714" width="0.33203125" customWidth="1"/>
    <col min="8961" max="8961" width="1" customWidth="1"/>
    <col min="8962" max="8962" width="0.33203125" customWidth="1"/>
    <col min="8963" max="8963" width="6.44140625" customWidth="1"/>
    <col min="8964" max="8964" width="53.44140625" customWidth="1"/>
    <col min="8965" max="8969" width="14.6640625" customWidth="1"/>
    <col min="8970" max="8970" width="0.33203125" customWidth="1"/>
    <col min="9217" max="9217" width="1" customWidth="1"/>
    <col min="9218" max="9218" width="0.33203125" customWidth="1"/>
    <col min="9219" max="9219" width="6.44140625" customWidth="1"/>
    <col min="9220" max="9220" width="53.44140625" customWidth="1"/>
    <col min="9221" max="9225" width="14.6640625" customWidth="1"/>
    <col min="9226" max="9226" width="0.33203125" customWidth="1"/>
    <col min="9473" max="9473" width="1" customWidth="1"/>
    <col min="9474" max="9474" width="0.33203125" customWidth="1"/>
    <col min="9475" max="9475" width="6.44140625" customWidth="1"/>
    <col min="9476" max="9476" width="53.44140625" customWidth="1"/>
    <col min="9477" max="9481" width="14.6640625" customWidth="1"/>
    <col min="9482" max="9482" width="0.33203125" customWidth="1"/>
    <col min="9729" max="9729" width="1" customWidth="1"/>
    <col min="9730" max="9730" width="0.33203125" customWidth="1"/>
    <col min="9731" max="9731" width="6.44140625" customWidth="1"/>
    <col min="9732" max="9732" width="53.44140625" customWidth="1"/>
    <col min="9733" max="9737" width="14.6640625" customWidth="1"/>
    <col min="9738" max="9738" width="0.33203125" customWidth="1"/>
    <col min="9985" max="9985" width="1" customWidth="1"/>
    <col min="9986" max="9986" width="0.33203125" customWidth="1"/>
    <col min="9987" max="9987" width="6.44140625" customWidth="1"/>
    <col min="9988" max="9988" width="53.44140625" customWidth="1"/>
    <col min="9989" max="9993" width="14.6640625" customWidth="1"/>
    <col min="9994" max="9994" width="0.33203125" customWidth="1"/>
    <col min="10241" max="10241" width="1" customWidth="1"/>
    <col min="10242" max="10242" width="0.33203125" customWidth="1"/>
    <col min="10243" max="10243" width="6.44140625" customWidth="1"/>
    <col min="10244" max="10244" width="53.44140625" customWidth="1"/>
    <col min="10245" max="10249" width="14.6640625" customWidth="1"/>
    <col min="10250" max="10250" width="0.33203125" customWidth="1"/>
    <col min="10497" max="10497" width="1" customWidth="1"/>
    <col min="10498" max="10498" width="0.33203125" customWidth="1"/>
    <col min="10499" max="10499" width="6.44140625" customWidth="1"/>
    <col min="10500" max="10500" width="53.44140625" customWidth="1"/>
    <col min="10501" max="10505" width="14.6640625" customWidth="1"/>
    <col min="10506" max="10506" width="0.33203125" customWidth="1"/>
    <col min="10753" max="10753" width="1" customWidth="1"/>
    <col min="10754" max="10754" width="0.33203125" customWidth="1"/>
    <col min="10755" max="10755" width="6.44140625" customWidth="1"/>
    <col min="10756" max="10756" width="53.44140625" customWidth="1"/>
    <col min="10757" max="10761" width="14.6640625" customWidth="1"/>
    <col min="10762" max="10762" width="0.33203125" customWidth="1"/>
    <col min="11009" max="11009" width="1" customWidth="1"/>
    <col min="11010" max="11010" width="0.33203125" customWidth="1"/>
    <col min="11011" max="11011" width="6.44140625" customWidth="1"/>
    <col min="11012" max="11012" width="53.44140625" customWidth="1"/>
    <col min="11013" max="11017" width="14.6640625" customWidth="1"/>
    <col min="11018" max="11018" width="0.33203125" customWidth="1"/>
    <col min="11265" max="11265" width="1" customWidth="1"/>
    <col min="11266" max="11266" width="0.33203125" customWidth="1"/>
    <col min="11267" max="11267" width="6.44140625" customWidth="1"/>
    <col min="11268" max="11268" width="53.44140625" customWidth="1"/>
    <col min="11269" max="11273" width="14.6640625" customWidth="1"/>
    <col min="11274" max="11274" width="0.33203125" customWidth="1"/>
    <col min="11521" max="11521" width="1" customWidth="1"/>
    <col min="11522" max="11522" width="0.33203125" customWidth="1"/>
    <col min="11523" max="11523" width="6.44140625" customWidth="1"/>
    <col min="11524" max="11524" width="53.44140625" customWidth="1"/>
    <col min="11525" max="11529" width="14.6640625" customWidth="1"/>
    <col min="11530" max="11530" width="0.33203125" customWidth="1"/>
    <col min="11777" max="11777" width="1" customWidth="1"/>
    <col min="11778" max="11778" width="0.33203125" customWidth="1"/>
    <col min="11779" max="11779" width="6.44140625" customWidth="1"/>
    <col min="11780" max="11780" width="53.44140625" customWidth="1"/>
    <col min="11781" max="11785" width="14.6640625" customWidth="1"/>
    <col min="11786" max="11786" width="0.33203125" customWidth="1"/>
    <col min="12033" max="12033" width="1" customWidth="1"/>
    <col min="12034" max="12034" width="0.33203125" customWidth="1"/>
    <col min="12035" max="12035" width="6.44140625" customWidth="1"/>
    <col min="12036" max="12036" width="53.44140625" customWidth="1"/>
    <col min="12037" max="12041" width="14.6640625" customWidth="1"/>
    <col min="12042" max="12042" width="0.33203125" customWidth="1"/>
    <col min="12289" max="12289" width="1" customWidth="1"/>
    <col min="12290" max="12290" width="0.33203125" customWidth="1"/>
    <col min="12291" max="12291" width="6.44140625" customWidth="1"/>
    <col min="12292" max="12292" width="53.44140625" customWidth="1"/>
    <col min="12293" max="12297" width="14.6640625" customWidth="1"/>
    <col min="12298" max="12298" width="0.33203125" customWidth="1"/>
    <col min="12545" max="12545" width="1" customWidth="1"/>
    <col min="12546" max="12546" width="0.33203125" customWidth="1"/>
    <col min="12547" max="12547" width="6.44140625" customWidth="1"/>
    <col min="12548" max="12548" width="53.44140625" customWidth="1"/>
    <col min="12549" max="12553" width="14.6640625" customWidth="1"/>
    <col min="12554" max="12554" width="0.33203125" customWidth="1"/>
    <col min="12801" max="12801" width="1" customWidth="1"/>
    <col min="12802" max="12802" width="0.33203125" customWidth="1"/>
    <col min="12803" max="12803" width="6.44140625" customWidth="1"/>
    <col min="12804" max="12804" width="53.44140625" customWidth="1"/>
    <col min="12805" max="12809" width="14.6640625" customWidth="1"/>
    <col min="12810" max="12810" width="0.33203125" customWidth="1"/>
    <col min="13057" max="13057" width="1" customWidth="1"/>
    <col min="13058" max="13058" width="0.33203125" customWidth="1"/>
    <col min="13059" max="13059" width="6.44140625" customWidth="1"/>
    <col min="13060" max="13060" width="53.44140625" customWidth="1"/>
    <col min="13061" max="13065" width="14.6640625" customWidth="1"/>
    <col min="13066" max="13066" width="0.33203125" customWidth="1"/>
    <col min="13313" max="13313" width="1" customWidth="1"/>
    <col min="13314" max="13314" width="0.33203125" customWidth="1"/>
    <col min="13315" max="13315" width="6.44140625" customWidth="1"/>
    <col min="13316" max="13316" width="53.44140625" customWidth="1"/>
    <col min="13317" max="13321" width="14.6640625" customWidth="1"/>
    <col min="13322" max="13322" width="0.33203125" customWidth="1"/>
    <col min="13569" max="13569" width="1" customWidth="1"/>
    <col min="13570" max="13570" width="0.33203125" customWidth="1"/>
    <col min="13571" max="13571" width="6.44140625" customWidth="1"/>
    <col min="13572" max="13572" width="53.44140625" customWidth="1"/>
    <col min="13573" max="13577" width="14.6640625" customWidth="1"/>
    <col min="13578" max="13578" width="0.33203125" customWidth="1"/>
    <col min="13825" max="13825" width="1" customWidth="1"/>
    <col min="13826" max="13826" width="0.33203125" customWidth="1"/>
    <col min="13827" max="13827" width="6.44140625" customWidth="1"/>
    <col min="13828" max="13828" width="53.44140625" customWidth="1"/>
    <col min="13829" max="13833" width="14.6640625" customWidth="1"/>
    <col min="13834" max="13834" width="0.33203125" customWidth="1"/>
    <col min="14081" max="14081" width="1" customWidth="1"/>
    <col min="14082" max="14082" width="0.33203125" customWidth="1"/>
    <col min="14083" max="14083" width="6.44140625" customWidth="1"/>
    <col min="14084" max="14084" width="53.44140625" customWidth="1"/>
    <col min="14085" max="14089" width="14.6640625" customWidth="1"/>
    <col min="14090" max="14090" width="0.33203125" customWidth="1"/>
    <col min="14337" max="14337" width="1" customWidth="1"/>
    <col min="14338" max="14338" width="0.33203125" customWidth="1"/>
    <col min="14339" max="14339" width="6.44140625" customWidth="1"/>
    <col min="14340" max="14340" width="53.44140625" customWidth="1"/>
    <col min="14341" max="14345" width="14.6640625" customWidth="1"/>
    <col min="14346" max="14346" width="0.33203125" customWidth="1"/>
    <col min="14593" max="14593" width="1" customWidth="1"/>
    <col min="14594" max="14594" width="0.33203125" customWidth="1"/>
    <col min="14595" max="14595" width="6.44140625" customWidth="1"/>
    <col min="14596" max="14596" width="53.44140625" customWidth="1"/>
    <col min="14597" max="14601" width="14.6640625" customWidth="1"/>
    <col min="14602" max="14602" width="0.33203125" customWidth="1"/>
    <col min="14849" max="14849" width="1" customWidth="1"/>
    <col min="14850" max="14850" width="0.33203125" customWidth="1"/>
    <col min="14851" max="14851" width="6.44140625" customWidth="1"/>
    <col min="14852" max="14852" width="53.44140625" customWidth="1"/>
    <col min="14853" max="14857" width="14.6640625" customWidth="1"/>
    <col min="14858" max="14858" width="0.33203125" customWidth="1"/>
    <col min="15105" max="15105" width="1" customWidth="1"/>
    <col min="15106" max="15106" width="0.33203125" customWidth="1"/>
    <col min="15107" max="15107" width="6.44140625" customWidth="1"/>
    <col min="15108" max="15108" width="53.44140625" customWidth="1"/>
    <col min="15109" max="15113" width="14.6640625" customWidth="1"/>
    <col min="15114" max="15114" width="0.33203125" customWidth="1"/>
    <col min="15361" max="15361" width="1" customWidth="1"/>
    <col min="15362" max="15362" width="0.33203125" customWidth="1"/>
    <col min="15363" max="15363" width="6.44140625" customWidth="1"/>
    <col min="15364" max="15364" width="53.44140625" customWidth="1"/>
    <col min="15365" max="15369" width="14.6640625" customWidth="1"/>
    <col min="15370" max="15370" width="0.33203125" customWidth="1"/>
    <col min="15617" max="15617" width="1" customWidth="1"/>
    <col min="15618" max="15618" width="0.33203125" customWidth="1"/>
    <col min="15619" max="15619" width="6.44140625" customWidth="1"/>
    <col min="15620" max="15620" width="53.44140625" customWidth="1"/>
    <col min="15621" max="15625" width="14.6640625" customWidth="1"/>
    <col min="15626" max="15626" width="0.33203125" customWidth="1"/>
    <col min="15873" max="15873" width="1" customWidth="1"/>
    <col min="15874" max="15874" width="0.33203125" customWidth="1"/>
    <col min="15875" max="15875" width="6.44140625" customWidth="1"/>
    <col min="15876" max="15876" width="53.44140625" customWidth="1"/>
    <col min="15877" max="15881" width="14.6640625" customWidth="1"/>
    <col min="15882" max="15882" width="0.33203125" customWidth="1"/>
    <col min="16129" max="16129" width="1" customWidth="1"/>
    <col min="16130" max="16130" width="0.33203125" customWidth="1"/>
    <col min="16131" max="16131" width="6.44140625" customWidth="1"/>
    <col min="16132" max="16132" width="53.44140625" customWidth="1"/>
    <col min="16133" max="16137" width="14.6640625" customWidth="1"/>
    <col min="16138" max="16138" width="0.33203125" customWidth="1"/>
  </cols>
  <sheetData>
    <row r="1" spans="2:10" s="1" customFormat="1" ht="31.5" customHeight="1" x14ac:dyDescent="0.15">
      <c r="C1" s="1024" t="s">
        <v>856</v>
      </c>
      <c r="D1" s="1024"/>
      <c r="E1" s="1024"/>
      <c r="F1" s="1024"/>
      <c r="G1" s="1024"/>
      <c r="H1" s="1024"/>
      <c r="I1" s="1024"/>
      <c r="J1" s="1024"/>
    </row>
    <row r="2" spans="2:10" s="1" customFormat="1" ht="15" customHeight="1" x14ac:dyDescent="0.15"/>
    <row r="3" spans="2:10" s="1" customFormat="1" ht="22.5" customHeight="1" x14ac:dyDescent="0.15">
      <c r="B3" s="755"/>
      <c r="C3" s="936" t="s">
        <v>857</v>
      </c>
      <c r="D3" s="936"/>
      <c r="E3" s="936" t="s">
        <v>858</v>
      </c>
      <c r="F3" s="936"/>
      <c r="G3" s="936" t="s">
        <v>859</v>
      </c>
      <c r="H3" s="936"/>
      <c r="I3" s="3" t="s">
        <v>860</v>
      </c>
    </row>
    <row r="4" spans="2:10" s="1" customFormat="1" ht="27.75" customHeight="1" x14ac:dyDescent="0.15">
      <c r="B4" s="755"/>
      <c r="C4" s="936"/>
      <c r="D4" s="936"/>
      <c r="E4" s="3" t="s">
        <v>861</v>
      </c>
      <c r="F4" s="3" t="s">
        <v>862</v>
      </c>
      <c r="G4" s="3" t="s">
        <v>863</v>
      </c>
      <c r="H4" s="3" t="s">
        <v>862</v>
      </c>
      <c r="I4" s="3" t="s">
        <v>862</v>
      </c>
    </row>
    <row r="5" spans="2:10" s="1" customFormat="1" ht="7.5" customHeight="1" x14ac:dyDescent="0.15">
      <c r="B5" s="755"/>
      <c r="C5" s="761"/>
      <c r="D5" s="762"/>
      <c r="E5" s="763"/>
      <c r="F5" s="762"/>
      <c r="G5" s="763"/>
      <c r="H5" s="762"/>
      <c r="I5" s="761"/>
    </row>
    <row r="6" spans="2:10" s="1" customFormat="1" ht="15" customHeight="1" x14ac:dyDescent="0.15">
      <c r="B6" s="755"/>
      <c r="C6" s="686"/>
      <c r="D6" s="53" t="s">
        <v>864</v>
      </c>
      <c r="E6" s="11"/>
      <c r="F6" s="15"/>
      <c r="G6" s="11"/>
      <c r="H6" s="15"/>
      <c r="I6" s="764"/>
    </row>
    <row r="7" spans="2:10" s="1" customFormat="1" ht="15" customHeight="1" x14ac:dyDescent="0.15">
      <c r="B7" s="758">
        <v>2000000</v>
      </c>
      <c r="C7" s="765" t="s">
        <v>45</v>
      </c>
      <c r="D7" s="766" t="s">
        <v>865</v>
      </c>
      <c r="E7" s="767">
        <v>22687860.07</v>
      </c>
      <c r="F7" s="696">
        <v>22559022.039999999</v>
      </c>
      <c r="G7" s="767">
        <v>22714060.07</v>
      </c>
      <c r="H7" s="696">
        <v>22498884</v>
      </c>
      <c r="I7" s="698" t="s">
        <v>21</v>
      </c>
    </row>
    <row r="8" spans="2:10" s="1" customFormat="1" ht="15" customHeight="1" x14ac:dyDescent="0.15">
      <c r="B8" s="768"/>
      <c r="C8" s="765" t="s">
        <v>47</v>
      </c>
      <c r="D8" s="766" t="s">
        <v>799</v>
      </c>
      <c r="E8" s="767">
        <v>0</v>
      </c>
      <c r="F8" s="696" t="s">
        <v>21</v>
      </c>
      <c r="G8" s="767">
        <v>0</v>
      </c>
      <c r="H8" s="696" t="s">
        <v>21</v>
      </c>
      <c r="I8" s="698" t="s">
        <v>21</v>
      </c>
    </row>
    <row r="9" spans="2:10" s="1" customFormat="1" ht="15" customHeight="1" x14ac:dyDescent="0.15">
      <c r="B9" s="758">
        <v>2000000</v>
      </c>
      <c r="C9" s="769" t="s">
        <v>49</v>
      </c>
      <c r="D9" s="53" t="s">
        <v>830</v>
      </c>
      <c r="E9" s="770">
        <v>22687860.07</v>
      </c>
      <c r="F9" s="691">
        <v>22559022.039999999</v>
      </c>
      <c r="G9" s="770">
        <v>22714060.07</v>
      </c>
      <c r="H9" s="691">
        <v>22498884</v>
      </c>
      <c r="I9" s="693" t="s">
        <v>21</v>
      </c>
    </row>
    <row r="10" spans="2:10" s="1" customFormat="1" ht="7.5" customHeight="1" x14ac:dyDescent="0.25">
      <c r="B10" s="41"/>
      <c r="C10" s="771"/>
      <c r="D10" s="41"/>
      <c r="E10" s="772"/>
      <c r="F10" s="41"/>
      <c r="G10" s="772"/>
      <c r="H10" s="41"/>
      <c r="I10" s="771"/>
    </row>
    <row r="11" spans="2:10" s="1" customFormat="1" ht="15" customHeight="1" x14ac:dyDescent="0.15">
      <c r="B11" s="755"/>
      <c r="C11" s="686"/>
      <c r="D11" s="53" t="s">
        <v>866</v>
      </c>
      <c r="E11" s="11"/>
      <c r="F11" s="15"/>
      <c r="G11" s="11"/>
      <c r="H11" s="15"/>
      <c r="I11" s="764"/>
    </row>
    <row r="12" spans="2:10" s="1" customFormat="1" ht="15" customHeight="1" x14ac:dyDescent="0.15">
      <c r="B12" s="758">
        <v>3000000</v>
      </c>
      <c r="C12" s="765" t="s">
        <v>51</v>
      </c>
      <c r="D12" s="766" t="s">
        <v>867</v>
      </c>
      <c r="E12" s="767">
        <v>1000</v>
      </c>
      <c r="F12" s="696" t="s">
        <v>21</v>
      </c>
      <c r="G12" s="767">
        <v>1000</v>
      </c>
      <c r="H12" s="696" t="s">
        <v>21</v>
      </c>
      <c r="I12" s="698" t="s">
        <v>21</v>
      </c>
    </row>
    <row r="13" spans="2:10" s="1" customFormat="1" ht="15" customHeight="1" x14ac:dyDescent="0.15">
      <c r="B13" s="768"/>
      <c r="C13" s="765" t="s">
        <v>53</v>
      </c>
      <c r="D13" s="766" t="s">
        <v>868</v>
      </c>
      <c r="E13" s="767">
        <v>100</v>
      </c>
      <c r="F13" s="696" t="s">
        <v>21</v>
      </c>
      <c r="G13" s="767">
        <v>100</v>
      </c>
      <c r="H13" s="696" t="s">
        <v>21</v>
      </c>
      <c r="I13" s="698" t="s">
        <v>21</v>
      </c>
    </row>
    <row r="14" spans="2:10" s="1" customFormat="1" ht="15" customHeight="1" x14ac:dyDescent="0.15">
      <c r="B14" s="768"/>
      <c r="C14" s="765" t="s">
        <v>55</v>
      </c>
      <c r="D14" s="766" t="s">
        <v>869</v>
      </c>
      <c r="E14" s="767">
        <v>20</v>
      </c>
      <c r="F14" s="696" t="s">
        <v>21</v>
      </c>
      <c r="G14" s="767">
        <v>20</v>
      </c>
      <c r="H14" s="696" t="s">
        <v>21</v>
      </c>
      <c r="I14" s="698" t="s">
        <v>21</v>
      </c>
    </row>
    <row r="15" spans="2:10" s="1" customFormat="1" ht="15" customHeight="1" x14ac:dyDescent="0.15">
      <c r="B15" s="768"/>
      <c r="C15" s="765" t="s">
        <v>57</v>
      </c>
      <c r="D15" s="766" t="s">
        <v>870</v>
      </c>
      <c r="E15" s="767">
        <v>208056.58</v>
      </c>
      <c r="F15" s="696">
        <v>49068.14</v>
      </c>
      <c r="G15" s="767">
        <v>196822.58</v>
      </c>
      <c r="H15" s="696">
        <v>26.76</v>
      </c>
      <c r="I15" s="698" t="s">
        <v>21</v>
      </c>
    </row>
    <row r="16" spans="2:10" s="1" customFormat="1" ht="15" customHeight="1" x14ac:dyDescent="0.15">
      <c r="B16" s="758">
        <v>3000000</v>
      </c>
      <c r="C16" s="769" t="s">
        <v>59</v>
      </c>
      <c r="D16" s="53" t="s">
        <v>871</v>
      </c>
      <c r="E16" s="770">
        <v>209176.58</v>
      </c>
      <c r="F16" s="691">
        <v>49068.14</v>
      </c>
      <c r="G16" s="770">
        <v>197942.58</v>
      </c>
      <c r="H16" s="691">
        <v>26.76</v>
      </c>
      <c r="I16" s="693" t="s">
        <v>21</v>
      </c>
    </row>
    <row r="17" spans="2:9" s="1" customFormat="1" ht="7.5" customHeight="1" x14ac:dyDescent="0.25">
      <c r="B17" s="41"/>
      <c r="C17" s="771"/>
      <c r="D17" s="41"/>
      <c r="E17" s="772"/>
      <c r="F17" s="41"/>
      <c r="G17" s="772"/>
      <c r="H17" s="41"/>
      <c r="I17" s="771"/>
    </row>
    <row r="18" spans="2:9" s="1" customFormat="1" ht="15" customHeight="1" x14ac:dyDescent="0.15">
      <c r="B18" s="755"/>
      <c r="C18" s="686"/>
      <c r="D18" s="53" t="s">
        <v>872</v>
      </c>
      <c r="E18" s="11"/>
      <c r="F18" s="15"/>
      <c r="G18" s="11"/>
      <c r="H18" s="15"/>
      <c r="I18" s="764"/>
    </row>
    <row r="19" spans="2:9" s="1" customFormat="1" ht="15" customHeight="1" x14ac:dyDescent="0.15">
      <c r="B19" s="758">
        <v>4000000</v>
      </c>
      <c r="C19" s="765" t="s">
        <v>61</v>
      </c>
      <c r="D19" s="766" t="s">
        <v>829</v>
      </c>
      <c r="E19" s="767">
        <v>1337816</v>
      </c>
      <c r="F19" s="696">
        <v>1337816</v>
      </c>
      <c r="G19" s="767">
        <v>1211616</v>
      </c>
      <c r="H19" s="696">
        <v>1211616</v>
      </c>
      <c r="I19" s="698" t="s">
        <v>21</v>
      </c>
    </row>
    <row r="20" spans="2:9" s="1" customFormat="1" ht="15" customHeight="1" x14ac:dyDescent="0.15">
      <c r="B20" s="768"/>
      <c r="C20" s="765" t="s">
        <v>63</v>
      </c>
      <c r="D20" s="766" t="s">
        <v>873</v>
      </c>
      <c r="E20" s="767">
        <v>0</v>
      </c>
      <c r="F20" s="696" t="s">
        <v>21</v>
      </c>
      <c r="G20" s="767">
        <v>0</v>
      </c>
      <c r="H20" s="696" t="s">
        <v>21</v>
      </c>
      <c r="I20" s="698" t="s">
        <v>21</v>
      </c>
    </row>
    <row r="21" spans="2:9" s="1" customFormat="1" ht="15" customHeight="1" x14ac:dyDescent="0.15">
      <c r="B21" s="758">
        <v>4000000</v>
      </c>
      <c r="C21" s="769" t="s">
        <v>65</v>
      </c>
      <c r="D21" s="53" t="s">
        <v>874</v>
      </c>
      <c r="E21" s="770">
        <v>1337816</v>
      </c>
      <c r="F21" s="691">
        <v>1337816</v>
      </c>
      <c r="G21" s="770">
        <v>1211616</v>
      </c>
      <c r="H21" s="691">
        <v>1211616</v>
      </c>
      <c r="I21" s="693" t="s">
        <v>21</v>
      </c>
    </row>
    <row r="22" spans="2:9" s="1" customFormat="1" ht="7.5" customHeight="1" x14ac:dyDescent="0.25">
      <c r="B22" s="41"/>
      <c r="C22" s="771"/>
      <c r="D22" s="41"/>
      <c r="E22" s="772"/>
      <c r="F22" s="41"/>
      <c r="G22" s="772"/>
      <c r="H22" s="41"/>
      <c r="I22" s="771"/>
    </row>
    <row r="23" spans="2:9" s="1" customFormat="1" ht="15" customHeight="1" x14ac:dyDescent="0.15">
      <c r="B23" s="755"/>
      <c r="C23" s="686"/>
      <c r="D23" s="53" t="s">
        <v>875</v>
      </c>
      <c r="E23" s="11"/>
      <c r="F23" s="15"/>
      <c r="G23" s="11"/>
      <c r="H23" s="15"/>
      <c r="I23" s="764"/>
    </row>
    <row r="24" spans="2:9" s="1" customFormat="1" ht="15" customHeight="1" x14ac:dyDescent="0.15">
      <c r="B24" s="758">
        <v>9000000</v>
      </c>
      <c r="C24" s="765" t="s">
        <v>67</v>
      </c>
      <c r="D24" s="766" t="s">
        <v>876</v>
      </c>
      <c r="E24" s="767">
        <v>5314949.3499999996</v>
      </c>
      <c r="F24" s="696" t="s">
        <v>21</v>
      </c>
      <c r="G24" s="767">
        <v>5314949.3499999996</v>
      </c>
      <c r="H24" s="696" t="s">
        <v>21</v>
      </c>
      <c r="I24" s="698" t="s">
        <v>21</v>
      </c>
    </row>
    <row r="25" spans="2:9" s="1" customFormat="1" ht="15" customHeight="1" x14ac:dyDescent="0.15">
      <c r="B25" s="768"/>
      <c r="C25" s="765" t="s">
        <v>69</v>
      </c>
      <c r="D25" s="766" t="s">
        <v>877</v>
      </c>
      <c r="E25" s="767">
        <v>2000</v>
      </c>
      <c r="F25" s="696" t="s">
        <v>21</v>
      </c>
      <c r="G25" s="767">
        <v>2000</v>
      </c>
      <c r="H25" s="696" t="s">
        <v>21</v>
      </c>
      <c r="I25" s="698" t="s">
        <v>21</v>
      </c>
    </row>
    <row r="26" spans="2:9" s="1" customFormat="1" ht="15" customHeight="1" x14ac:dyDescent="0.15">
      <c r="B26" s="758">
        <v>9000000</v>
      </c>
      <c r="C26" s="769" t="s">
        <v>71</v>
      </c>
      <c r="D26" s="53" t="s">
        <v>878</v>
      </c>
      <c r="E26" s="770">
        <v>5316949.3499999996</v>
      </c>
      <c r="F26" s="691" t="s">
        <v>21</v>
      </c>
      <c r="G26" s="770">
        <v>5316949.3499999996</v>
      </c>
      <c r="H26" s="691" t="s">
        <v>21</v>
      </c>
      <c r="I26" s="693" t="s">
        <v>21</v>
      </c>
    </row>
    <row r="27" spans="2:9" s="1" customFormat="1" ht="7.5" customHeight="1" x14ac:dyDescent="0.25">
      <c r="B27" s="41"/>
      <c r="C27" s="771"/>
      <c r="D27" s="41"/>
      <c r="E27" s="772"/>
      <c r="F27" s="41"/>
      <c r="G27" s="772"/>
      <c r="H27" s="41"/>
      <c r="I27" s="771"/>
    </row>
    <row r="28" spans="2:9" s="1" customFormat="1" ht="15" customHeight="1" x14ac:dyDescent="0.15">
      <c r="B28" s="33"/>
      <c r="C28" s="773"/>
      <c r="D28" s="774" t="s">
        <v>879</v>
      </c>
      <c r="E28" s="775">
        <v>29551802</v>
      </c>
      <c r="F28" s="710">
        <v>23945906.18</v>
      </c>
      <c r="G28" s="775">
        <v>29440568</v>
      </c>
      <c r="H28" s="710">
        <v>23710526.760000002</v>
      </c>
      <c r="I28" s="776" t="s">
        <v>21</v>
      </c>
    </row>
  </sheetData>
  <mergeCells count="4">
    <mergeCell ref="C1:J1"/>
    <mergeCell ref="C3:D4"/>
    <mergeCell ref="E3:F3"/>
    <mergeCell ref="G3:H3"/>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workbookViewId="0"/>
  </sheetViews>
  <sheetFormatPr defaultRowHeight="13.2" x14ac:dyDescent="0.25"/>
  <cols>
    <col min="1" max="1" width="1" customWidth="1"/>
    <col min="2" max="2" width="0.33203125" customWidth="1"/>
    <col min="3" max="3" width="6.44140625" customWidth="1"/>
    <col min="4" max="4" width="53.44140625" customWidth="1"/>
    <col min="5" max="9" width="14.6640625" customWidth="1"/>
    <col min="10" max="10" width="0.33203125" customWidth="1"/>
    <col min="257" max="257" width="1" customWidth="1"/>
    <col min="258" max="258" width="0.33203125" customWidth="1"/>
    <col min="259" max="259" width="6.44140625" customWidth="1"/>
    <col min="260" max="260" width="53.44140625" customWidth="1"/>
    <col min="261" max="265" width="14.6640625" customWidth="1"/>
    <col min="266" max="266" width="0.33203125" customWidth="1"/>
    <col min="513" max="513" width="1" customWidth="1"/>
    <col min="514" max="514" width="0.33203125" customWidth="1"/>
    <col min="515" max="515" width="6.44140625" customWidth="1"/>
    <col min="516" max="516" width="53.44140625" customWidth="1"/>
    <col min="517" max="521" width="14.6640625" customWidth="1"/>
    <col min="522" max="522" width="0.33203125" customWidth="1"/>
    <col min="769" max="769" width="1" customWidth="1"/>
    <col min="770" max="770" width="0.33203125" customWidth="1"/>
    <col min="771" max="771" width="6.44140625" customWidth="1"/>
    <col min="772" max="772" width="53.44140625" customWidth="1"/>
    <col min="773" max="777" width="14.6640625" customWidth="1"/>
    <col min="778" max="778" width="0.33203125" customWidth="1"/>
    <col min="1025" max="1025" width="1" customWidth="1"/>
    <col min="1026" max="1026" width="0.33203125" customWidth="1"/>
    <col min="1027" max="1027" width="6.44140625" customWidth="1"/>
    <col min="1028" max="1028" width="53.44140625" customWidth="1"/>
    <col min="1029" max="1033" width="14.6640625" customWidth="1"/>
    <col min="1034" max="1034" width="0.33203125" customWidth="1"/>
    <col min="1281" max="1281" width="1" customWidth="1"/>
    <col min="1282" max="1282" width="0.33203125" customWidth="1"/>
    <col min="1283" max="1283" width="6.44140625" customWidth="1"/>
    <col min="1284" max="1284" width="53.44140625" customWidth="1"/>
    <col min="1285" max="1289" width="14.6640625" customWidth="1"/>
    <col min="1290" max="1290" width="0.33203125" customWidth="1"/>
    <col min="1537" max="1537" width="1" customWidth="1"/>
    <col min="1538" max="1538" width="0.33203125" customWidth="1"/>
    <col min="1539" max="1539" width="6.44140625" customWidth="1"/>
    <col min="1540" max="1540" width="53.44140625" customWidth="1"/>
    <col min="1541" max="1545" width="14.6640625" customWidth="1"/>
    <col min="1546" max="1546" width="0.33203125" customWidth="1"/>
    <col min="1793" max="1793" width="1" customWidth="1"/>
    <col min="1794" max="1794" width="0.33203125" customWidth="1"/>
    <col min="1795" max="1795" width="6.44140625" customWidth="1"/>
    <col min="1796" max="1796" width="53.44140625" customWidth="1"/>
    <col min="1797" max="1801" width="14.6640625" customWidth="1"/>
    <col min="1802" max="1802" width="0.33203125" customWidth="1"/>
    <col min="2049" max="2049" width="1" customWidth="1"/>
    <col min="2050" max="2050" width="0.33203125" customWidth="1"/>
    <col min="2051" max="2051" width="6.44140625" customWidth="1"/>
    <col min="2052" max="2052" width="53.44140625" customWidth="1"/>
    <col min="2053" max="2057" width="14.6640625" customWidth="1"/>
    <col min="2058" max="2058" width="0.33203125" customWidth="1"/>
    <col min="2305" max="2305" width="1" customWidth="1"/>
    <col min="2306" max="2306" width="0.33203125" customWidth="1"/>
    <col min="2307" max="2307" width="6.44140625" customWidth="1"/>
    <col min="2308" max="2308" width="53.44140625" customWidth="1"/>
    <col min="2309" max="2313" width="14.6640625" customWidth="1"/>
    <col min="2314" max="2314" width="0.33203125" customWidth="1"/>
    <col min="2561" max="2561" width="1" customWidth="1"/>
    <col min="2562" max="2562" width="0.33203125" customWidth="1"/>
    <col min="2563" max="2563" width="6.44140625" customWidth="1"/>
    <col min="2564" max="2564" width="53.44140625" customWidth="1"/>
    <col min="2565" max="2569" width="14.6640625" customWidth="1"/>
    <col min="2570" max="2570" width="0.33203125" customWidth="1"/>
    <col min="2817" max="2817" width="1" customWidth="1"/>
    <col min="2818" max="2818" width="0.33203125" customWidth="1"/>
    <col min="2819" max="2819" width="6.44140625" customWidth="1"/>
    <col min="2820" max="2820" width="53.44140625" customWidth="1"/>
    <col min="2821" max="2825" width="14.6640625" customWidth="1"/>
    <col min="2826" max="2826" width="0.33203125" customWidth="1"/>
    <col min="3073" max="3073" width="1" customWidth="1"/>
    <col min="3074" max="3074" width="0.33203125" customWidth="1"/>
    <col min="3075" max="3075" width="6.44140625" customWidth="1"/>
    <col min="3076" max="3076" width="53.44140625" customWidth="1"/>
    <col min="3077" max="3081" width="14.6640625" customWidth="1"/>
    <col min="3082" max="3082" width="0.33203125" customWidth="1"/>
    <col min="3329" max="3329" width="1" customWidth="1"/>
    <col min="3330" max="3330" width="0.33203125" customWidth="1"/>
    <col min="3331" max="3331" width="6.44140625" customWidth="1"/>
    <col min="3332" max="3332" width="53.44140625" customWidth="1"/>
    <col min="3333" max="3337" width="14.6640625" customWidth="1"/>
    <col min="3338" max="3338" width="0.33203125" customWidth="1"/>
    <col min="3585" max="3585" width="1" customWidth="1"/>
    <col min="3586" max="3586" width="0.33203125" customWidth="1"/>
    <col min="3587" max="3587" width="6.44140625" customWidth="1"/>
    <col min="3588" max="3588" width="53.44140625" customWidth="1"/>
    <col min="3589" max="3593" width="14.6640625" customWidth="1"/>
    <col min="3594" max="3594" width="0.33203125" customWidth="1"/>
    <col min="3841" max="3841" width="1" customWidth="1"/>
    <col min="3842" max="3842" width="0.33203125" customWidth="1"/>
    <col min="3843" max="3843" width="6.44140625" customWidth="1"/>
    <col min="3844" max="3844" width="53.44140625" customWidth="1"/>
    <col min="3845" max="3849" width="14.6640625" customWidth="1"/>
    <col min="3850" max="3850" width="0.33203125" customWidth="1"/>
    <col min="4097" max="4097" width="1" customWidth="1"/>
    <col min="4098" max="4098" width="0.33203125" customWidth="1"/>
    <col min="4099" max="4099" width="6.44140625" customWidth="1"/>
    <col min="4100" max="4100" width="53.44140625" customWidth="1"/>
    <col min="4101" max="4105" width="14.6640625" customWidth="1"/>
    <col min="4106" max="4106" width="0.33203125" customWidth="1"/>
    <col min="4353" max="4353" width="1" customWidth="1"/>
    <col min="4354" max="4354" width="0.33203125" customWidth="1"/>
    <col min="4355" max="4355" width="6.44140625" customWidth="1"/>
    <col min="4356" max="4356" width="53.44140625" customWidth="1"/>
    <col min="4357" max="4361" width="14.6640625" customWidth="1"/>
    <col min="4362" max="4362" width="0.33203125" customWidth="1"/>
    <col min="4609" max="4609" width="1" customWidth="1"/>
    <col min="4610" max="4610" width="0.33203125" customWidth="1"/>
    <col min="4611" max="4611" width="6.44140625" customWidth="1"/>
    <col min="4612" max="4612" width="53.44140625" customWidth="1"/>
    <col min="4613" max="4617" width="14.6640625" customWidth="1"/>
    <col min="4618" max="4618" width="0.33203125" customWidth="1"/>
    <col min="4865" max="4865" width="1" customWidth="1"/>
    <col min="4866" max="4866" width="0.33203125" customWidth="1"/>
    <col min="4867" max="4867" width="6.44140625" customWidth="1"/>
    <col min="4868" max="4868" width="53.44140625" customWidth="1"/>
    <col min="4869" max="4873" width="14.6640625" customWidth="1"/>
    <col min="4874" max="4874" width="0.33203125" customWidth="1"/>
    <col min="5121" max="5121" width="1" customWidth="1"/>
    <col min="5122" max="5122" width="0.33203125" customWidth="1"/>
    <col min="5123" max="5123" width="6.44140625" customWidth="1"/>
    <col min="5124" max="5124" width="53.44140625" customWidth="1"/>
    <col min="5125" max="5129" width="14.6640625" customWidth="1"/>
    <col min="5130" max="5130" width="0.33203125" customWidth="1"/>
    <col min="5377" max="5377" width="1" customWidth="1"/>
    <col min="5378" max="5378" width="0.33203125" customWidth="1"/>
    <col min="5379" max="5379" width="6.44140625" customWidth="1"/>
    <col min="5380" max="5380" width="53.44140625" customWidth="1"/>
    <col min="5381" max="5385" width="14.6640625" customWidth="1"/>
    <col min="5386" max="5386" width="0.33203125" customWidth="1"/>
    <col min="5633" max="5633" width="1" customWidth="1"/>
    <col min="5634" max="5634" width="0.33203125" customWidth="1"/>
    <col min="5635" max="5635" width="6.44140625" customWidth="1"/>
    <col min="5636" max="5636" width="53.44140625" customWidth="1"/>
    <col min="5637" max="5641" width="14.6640625" customWidth="1"/>
    <col min="5642" max="5642" width="0.33203125" customWidth="1"/>
    <col min="5889" max="5889" width="1" customWidth="1"/>
    <col min="5890" max="5890" width="0.33203125" customWidth="1"/>
    <col min="5891" max="5891" width="6.44140625" customWidth="1"/>
    <col min="5892" max="5892" width="53.44140625" customWidth="1"/>
    <col min="5893" max="5897" width="14.6640625" customWidth="1"/>
    <col min="5898" max="5898" width="0.33203125" customWidth="1"/>
    <col min="6145" max="6145" width="1" customWidth="1"/>
    <col min="6146" max="6146" width="0.33203125" customWidth="1"/>
    <col min="6147" max="6147" width="6.44140625" customWidth="1"/>
    <col min="6148" max="6148" width="53.44140625" customWidth="1"/>
    <col min="6149" max="6153" width="14.6640625" customWidth="1"/>
    <col min="6154" max="6154" width="0.33203125" customWidth="1"/>
    <col min="6401" max="6401" width="1" customWidth="1"/>
    <col min="6402" max="6402" width="0.33203125" customWidth="1"/>
    <col min="6403" max="6403" width="6.44140625" customWidth="1"/>
    <col min="6404" max="6404" width="53.44140625" customWidth="1"/>
    <col min="6405" max="6409" width="14.6640625" customWidth="1"/>
    <col min="6410" max="6410" width="0.33203125" customWidth="1"/>
    <col min="6657" max="6657" width="1" customWidth="1"/>
    <col min="6658" max="6658" width="0.33203125" customWidth="1"/>
    <col min="6659" max="6659" width="6.44140625" customWidth="1"/>
    <col min="6660" max="6660" width="53.44140625" customWidth="1"/>
    <col min="6661" max="6665" width="14.6640625" customWidth="1"/>
    <col min="6666" max="6666" width="0.33203125" customWidth="1"/>
    <col min="6913" max="6913" width="1" customWidth="1"/>
    <col min="6914" max="6914" width="0.33203125" customWidth="1"/>
    <col min="6915" max="6915" width="6.44140625" customWidth="1"/>
    <col min="6916" max="6916" width="53.44140625" customWidth="1"/>
    <col min="6917" max="6921" width="14.6640625" customWidth="1"/>
    <col min="6922" max="6922" width="0.33203125" customWidth="1"/>
    <col min="7169" max="7169" width="1" customWidth="1"/>
    <col min="7170" max="7170" width="0.33203125" customWidth="1"/>
    <col min="7171" max="7171" width="6.44140625" customWidth="1"/>
    <col min="7172" max="7172" width="53.44140625" customWidth="1"/>
    <col min="7173" max="7177" width="14.6640625" customWidth="1"/>
    <col min="7178" max="7178" width="0.33203125" customWidth="1"/>
    <col min="7425" max="7425" width="1" customWidth="1"/>
    <col min="7426" max="7426" width="0.33203125" customWidth="1"/>
    <col min="7427" max="7427" width="6.44140625" customWidth="1"/>
    <col min="7428" max="7428" width="53.44140625" customWidth="1"/>
    <col min="7429" max="7433" width="14.6640625" customWidth="1"/>
    <col min="7434" max="7434" width="0.33203125" customWidth="1"/>
    <col min="7681" max="7681" width="1" customWidth="1"/>
    <col min="7682" max="7682" width="0.33203125" customWidth="1"/>
    <col min="7683" max="7683" width="6.44140625" customWidth="1"/>
    <col min="7684" max="7684" width="53.44140625" customWidth="1"/>
    <col min="7685" max="7689" width="14.6640625" customWidth="1"/>
    <col min="7690" max="7690" width="0.33203125" customWidth="1"/>
    <col min="7937" max="7937" width="1" customWidth="1"/>
    <col min="7938" max="7938" width="0.33203125" customWidth="1"/>
    <col min="7939" max="7939" width="6.44140625" customWidth="1"/>
    <col min="7940" max="7940" width="53.44140625" customWidth="1"/>
    <col min="7941" max="7945" width="14.6640625" customWidth="1"/>
    <col min="7946" max="7946" width="0.33203125" customWidth="1"/>
    <col min="8193" max="8193" width="1" customWidth="1"/>
    <col min="8194" max="8194" width="0.33203125" customWidth="1"/>
    <col min="8195" max="8195" width="6.44140625" customWidth="1"/>
    <col min="8196" max="8196" width="53.44140625" customWidth="1"/>
    <col min="8197" max="8201" width="14.6640625" customWidth="1"/>
    <col min="8202" max="8202" width="0.33203125" customWidth="1"/>
    <col min="8449" max="8449" width="1" customWidth="1"/>
    <col min="8450" max="8450" width="0.33203125" customWidth="1"/>
    <col min="8451" max="8451" width="6.44140625" customWidth="1"/>
    <col min="8452" max="8452" width="53.44140625" customWidth="1"/>
    <col min="8453" max="8457" width="14.6640625" customWidth="1"/>
    <col min="8458" max="8458" width="0.33203125" customWidth="1"/>
    <col min="8705" max="8705" width="1" customWidth="1"/>
    <col min="8706" max="8706" width="0.33203125" customWidth="1"/>
    <col min="8707" max="8707" width="6.44140625" customWidth="1"/>
    <col min="8708" max="8708" width="53.44140625" customWidth="1"/>
    <col min="8709" max="8713" width="14.6640625" customWidth="1"/>
    <col min="8714" max="8714" width="0.33203125" customWidth="1"/>
    <col min="8961" max="8961" width="1" customWidth="1"/>
    <col min="8962" max="8962" width="0.33203125" customWidth="1"/>
    <col min="8963" max="8963" width="6.44140625" customWidth="1"/>
    <col min="8964" max="8964" width="53.44140625" customWidth="1"/>
    <col min="8965" max="8969" width="14.6640625" customWidth="1"/>
    <col min="8970" max="8970" width="0.33203125" customWidth="1"/>
    <col min="9217" max="9217" width="1" customWidth="1"/>
    <col min="9218" max="9218" width="0.33203125" customWidth="1"/>
    <col min="9219" max="9219" width="6.44140625" customWidth="1"/>
    <col min="9220" max="9220" width="53.44140625" customWidth="1"/>
    <col min="9221" max="9225" width="14.6640625" customWidth="1"/>
    <col min="9226" max="9226" width="0.33203125" customWidth="1"/>
    <col min="9473" max="9473" width="1" customWidth="1"/>
    <col min="9474" max="9474" width="0.33203125" customWidth="1"/>
    <col min="9475" max="9475" width="6.44140625" customWidth="1"/>
    <col min="9476" max="9476" width="53.44140625" customWidth="1"/>
    <col min="9477" max="9481" width="14.6640625" customWidth="1"/>
    <col min="9482" max="9482" width="0.33203125" customWidth="1"/>
    <col min="9729" max="9729" width="1" customWidth="1"/>
    <col min="9730" max="9730" width="0.33203125" customWidth="1"/>
    <col min="9731" max="9731" width="6.44140625" customWidth="1"/>
    <col min="9732" max="9732" width="53.44140625" customWidth="1"/>
    <col min="9733" max="9737" width="14.6640625" customWidth="1"/>
    <col min="9738" max="9738" width="0.33203125" customWidth="1"/>
    <col min="9985" max="9985" width="1" customWidth="1"/>
    <col min="9986" max="9986" width="0.33203125" customWidth="1"/>
    <col min="9987" max="9987" width="6.44140625" customWidth="1"/>
    <col min="9988" max="9988" width="53.44140625" customWidth="1"/>
    <col min="9989" max="9993" width="14.6640625" customWidth="1"/>
    <col min="9994" max="9994" width="0.33203125" customWidth="1"/>
    <col min="10241" max="10241" width="1" customWidth="1"/>
    <col min="10242" max="10242" width="0.33203125" customWidth="1"/>
    <col min="10243" max="10243" width="6.44140625" customWidth="1"/>
    <col min="10244" max="10244" width="53.44140625" customWidth="1"/>
    <col min="10245" max="10249" width="14.6640625" customWidth="1"/>
    <col min="10250" max="10250" width="0.33203125" customWidth="1"/>
    <col min="10497" max="10497" width="1" customWidth="1"/>
    <col min="10498" max="10498" width="0.33203125" customWidth="1"/>
    <col min="10499" max="10499" width="6.44140625" customWidth="1"/>
    <col min="10500" max="10500" width="53.44140625" customWidth="1"/>
    <col min="10501" max="10505" width="14.6640625" customWidth="1"/>
    <col min="10506" max="10506" width="0.33203125" customWidth="1"/>
    <col min="10753" max="10753" width="1" customWidth="1"/>
    <col min="10754" max="10754" width="0.33203125" customWidth="1"/>
    <col min="10755" max="10755" width="6.44140625" customWidth="1"/>
    <col min="10756" max="10756" width="53.44140625" customWidth="1"/>
    <col min="10757" max="10761" width="14.6640625" customWidth="1"/>
    <col min="10762" max="10762" width="0.33203125" customWidth="1"/>
    <col min="11009" max="11009" width="1" customWidth="1"/>
    <col min="11010" max="11010" width="0.33203125" customWidth="1"/>
    <col min="11011" max="11011" width="6.44140625" customWidth="1"/>
    <col min="11012" max="11012" width="53.44140625" customWidth="1"/>
    <col min="11013" max="11017" width="14.6640625" customWidth="1"/>
    <col min="11018" max="11018" width="0.33203125" customWidth="1"/>
    <col min="11265" max="11265" width="1" customWidth="1"/>
    <col min="11266" max="11266" width="0.33203125" customWidth="1"/>
    <col min="11267" max="11267" width="6.44140625" customWidth="1"/>
    <col min="11268" max="11268" width="53.44140625" customWidth="1"/>
    <col min="11269" max="11273" width="14.6640625" customWidth="1"/>
    <col min="11274" max="11274" width="0.33203125" customWidth="1"/>
    <col min="11521" max="11521" width="1" customWidth="1"/>
    <col min="11522" max="11522" width="0.33203125" customWidth="1"/>
    <col min="11523" max="11523" width="6.44140625" customWidth="1"/>
    <col min="11524" max="11524" width="53.44140625" customWidth="1"/>
    <col min="11525" max="11529" width="14.6640625" customWidth="1"/>
    <col min="11530" max="11530" width="0.33203125" customWidth="1"/>
    <col min="11777" max="11777" width="1" customWidth="1"/>
    <col min="11778" max="11778" width="0.33203125" customWidth="1"/>
    <col min="11779" max="11779" width="6.44140625" customWidth="1"/>
    <col min="11780" max="11780" width="53.44140625" customWidth="1"/>
    <col min="11781" max="11785" width="14.6640625" customWidth="1"/>
    <col min="11786" max="11786" width="0.33203125" customWidth="1"/>
    <col min="12033" max="12033" width="1" customWidth="1"/>
    <col min="12034" max="12034" width="0.33203125" customWidth="1"/>
    <col min="12035" max="12035" width="6.44140625" customWidth="1"/>
    <col min="12036" max="12036" width="53.44140625" customWidth="1"/>
    <col min="12037" max="12041" width="14.6640625" customWidth="1"/>
    <col min="12042" max="12042" width="0.33203125" customWidth="1"/>
    <col min="12289" max="12289" width="1" customWidth="1"/>
    <col min="12290" max="12290" width="0.33203125" customWidth="1"/>
    <col min="12291" max="12291" width="6.44140625" customWidth="1"/>
    <col min="12292" max="12292" width="53.44140625" customWidth="1"/>
    <col min="12293" max="12297" width="14.6640625" customWidth="1"/>
    <col min="12298" max="12298" width="0.33203125" customWidth="1"/>
    <col min="12545" max="12545" width="1" customWidth="1"/>
    <col min="12546" max="12546" width="0.33203125" customWidth="1"/>
    <col min="12547" max="12547" width="6.44140625" customWidth="1"/>
    <col min="12548" max="12548" width="53.44140625" customWidth="1"/>
    <col min="12549" max="12553" width="14.6640625" customWidth="1"/>
    <col min="12554" max="12554" width="0.33203125" customWidth="1"/>
    <col min="12801" max="12801" width="1" customWidth="1"/>
    <col min="12802" max="12802" width="0.33203125" customWidth="1"/>
    <col min="12803" max="12803" width="6.44140625" customWidth="1"/>
    <col min="12804" max="12804" width="53.44140625" customWidth="1"/>
    <col min="12805" max="12809" width="14.6640625" customWidth="1"/>
    <col min="12810" max="12810" width="0.33203125" customWidth="1"/>
    <col min="13057" max="13057" width="1" customWidth="1"/>
    <col min="13058" max="13058" width="0.33203125" customWidth="1"/>
    <col min="13059" max="13059" width="6.44140625" customWidth="1"/>
    <col min="13060" max="13060" width="53.44140625" customWidth="1"/>
    <col min="13061" max="13065" width="14.6640625" customWidth="1"/>
    <col min="13066" max="13066" width="0.33203125" customWidth="1"/>
    <col min="13313" max="13313" width="1" customWidth="1"/>
    <col min="13314" max="13314" width="0.33203125" customWidth="1"/>
    <col min="13315" max="13315" width="6.44140625" customWidth="1"/>
    <col min="13316" max="13316" width="53.44140625" customWidth="1"/>
    <col min="13317" max="13321" width="14.6640625" customWidth="1"/>
    <col min="13322" max="13322" width="0.33203125" customWidth="1"/>
    <col min="13569" max="13569" width="1" customWidth="1"/>
    <col min="13570" max="13570" width="0.33203125" customWidth="1"/>
    <col min="13571" max="13571" width="6.44140625" customWidth="1"/>
    <col min="13572" max="13572" width="53.44140625" customWidth="1"/>
    <col min="13573" max="13577" width="14.6640625" customWidth="1"/>
    <col min="13578" max="13578" width="0.33203125" customWidth="1"/>
    <col min="13825" max="13825" width="1" customWidth="1"/>
    <col min="13826" max="13826" width="0.33203125" customWidth="1"/>
    <col min="13827" max="13827" width="6.44140625" customWidth="1"/>
    <col min="13828" max="13828" width="53.44140625" customWidth="1"/>
    <col min="13829" max="13833" width="14.6640625" customWidth="1"/>
    <col min="13834" max="13834" width="0.33203125" customWidth="1"/>
    <col min="14081" max="14081" width="1" customWidth="1"/>
    <col min="14082" max="14082" width="0.33203125" customWidth="1"/>
    <col min="14083" max="14083" width="6.44140625" customWidth="1"/>
    <col min="14084" max="14084" width="53.44140625" customWidth="1"/>
    <col min="14085" max="14089" width="14.6640625" customWidth="1"/>
    <col min="14090" max="14090" width="0.33203125" customWidth="1"/>
    <col min="14337" max="14337" width="1" customWidth="1"/>
    <col min="14338" max="14338" width="0.33203125" customWidth="1"/>
    <col min="14339" max="14339" width="6.44140625" customWidth="1"/>
    <col min="14340" max="14340" width="53.44140625" customWidth="1"/>
    <col min="14341" max="14345" width="14.6640625" customWidth="1"/>
    <col min="14346" max="14346" width="0.33203125" customWidth="1"/>
    <col min="14593" max="14593" width="1" customWidth="1"/>
    <col min="14594" max="14594" width="0.33203125" customWidth="1"/>
    <col min="14595" max="14595" width="6.44140625" customWidth="1"/>
    <col min="14596" max="14596" width="53.44140625" customWidth="1"/>
    <col min="14597" max="14601" width="14.6640625" customWidth="1"/>
    <col min="14602" max="14602" width="0.33203125" customWidth="1"/>
    <col min="14849" max="14849" width="1" customWidth="1"/>
    <col min="14850" max="14850" width="0.33203125" customWidth="1"/>
    <col min="14851" max="14851" width="6.44140625" customWidth="1"/>
    <col min="14852" max="14852" width="53.44140625" customWidth="1"/>
    <col min="14853" max="14857" width="14.6640625" customWidth="1"/>
    <col min="14858" max="14858" width="0.33203125" customWidth="1"/>
    <col min="15105" max="15105" width="1" customWidth="1"/>
    <col min="15106" max="15106" width="0.33203125" customWidth="1"/>
    <col min="15107" max="15107" width="6.44140625" customWidth="1"/>
    <col min="15108" max="15108" width="53.44140625" customWidth="1"/>
    <col min="15109" max="15113" width="14.6640625" customWidth="1"/>
    <col min="15114" max="15114" width="0.33203125" customWidth="1"/>
    <col min="15361" max="15361" width="1" customWidth="1"/>
    <col min="15362" max="15362" width="0.33203125" customWidth="1"/>
    <col min="15363" max="15363" width="6.44140625" customWidth="1"/>
    <col min="15364" max="15364" width="53.44140625" customWidth="1"/>
    <col min="15365" max="15369" width="14.6640625" customWidth="1"/>
    <col min="15370" max="15370" width="0.33203125" customWidth="1"/>
    <col min="15617" max="15617" width="1" customWidth="1"/>
    <col min="15618" max="15618" width="0.33203125" customWidth="1"/>
    <col min="15619" max="15619" width="6.44140625" customWidth="1"/>
    <col min="15620" max="15620" width="53.44140625" customWidth="1"/>
    <col min="15621" max="15625" width="14.6640625" customWidth="1"/>
    <col min="15626" max="15626" width="0.33203125" customWidth="1"/>
    <col min="15873" max="15873" width="1" customWidth="1"/>
    <col min="15874" max="15874" width="0.33203125" customWidth="1"/>
    <col min="15875" max="15875" width="6.44140625" customWidth="1"/>
    <col min="15876" max="15876" width="53.44140625" customWidth="1"/>
    <col min="15877" max="15881" width="14.6640625" customWidth="1"/>
    <col min="15882" max="15882" width="0.33203125" customWidth="1"/>
    <col min="16129" max="16129" width="1" customWidth="1"/>
    <col min="16130" max="16130" width="0.33203125" customWidth="1"/>
    <col min="16131" max="16131" width="6.44140625" customWidth="1"/>
    <col min="16132" max="16132" width="53.44140625" customWidth="1"/>
    <col min="16133" max="16137" width="14.6640625" customWidth="1"/>
    <col min="16138" max="16138" width="0.33203125" customWidth="1"/>
  </cols>
  <sheetData>
    <row r="1" spans="2:10" s="1" customFormat="1" ht="31.5" customHeight="1" x14ac:dyDescent="0.15">
      <c r="C1" s="1024" t="s">
        <v>880</v>
      </c>
      <c r="D1" s="1024"/>
      <c r="E1" s="1024"/>
      <c r="F1" s="1024"/>
      <c r="G1" s="1024"/>
      <c r="H1" s="1024"/>
      <c r="I1" s="1024"/>
      <c r="J1" s="1024"/>
    </row>
    <row r="2" spans="2:10" s="1" customFormat="1" ht="15" customHeight="1" x14ac:dyDescent="0.15"/>
    <row r="3" spans="2:10" s="1" customFormat="1" ht="22.5" customHeight="1" x14ac:dyDescent="0.15">
      <c r="B3" s="755"/>
      <c r="C3" s="936" t="s">
        <v>815</v>
      </c>
      <c r="D3" s="936"/>
      <c r="E3" s="936" t="s">
        <v>858</v>
      </c>
      <c r="F3" s="936"/>
      <c r="G3" s="936" t="s">
        <v>859</v>
      </c>
      <c r="H3" s="936"/>
      <c r="I3" s="3" t="s">
        <v>860</v>
      </c>
    </row>
    <row r="4" spans="2:10" s="1" customFormat="1" ht="39.75" customHeight="1" x14ac:dyDescent="0.15">
      <c r="B4" s="755"/>
      <c r="C4" s="936"/>
      <c r="D4" s="936"/>
      <c r="E4" s="3" t="s">
        <v>861</v>
      </c>
      <c r="F4" s="3" t="s">
        <v>816</v>
      </c>
      <c r="G4" s="3" t="s">
        <v>863</v>
      </c>
      <c r="H4" s="3" t="s">
        <v>816</v>
      </c>
      <c r="I4" s="3" t="s">
        <v>816</v>
      </c>
    </row>
    <row r="5" spans="2:10" s="1" customFormat="1" ht="7.5" customHeight="1" x14ac:dyDescent="0.15">
      <c r="B5" s="755"/>
      <c r="C5" s="761"/>
      <c r="D5" s="762"/>
      <c r="E5" s="763"/>
      <c r="F5" s="762"/>
      <c r="G5" s="763"/>
      <c r="H5" s="762"/>
      <c r="I5" s="761"/>
    </row>
    <row r="6" spans="2:10" s="1" customFormat="1" ht="15" customHeight="1" x14ac:dyDescent="0.15">
      <c r="B6" s="755"/>
      <c r="C6" s="686"/>
      <c r="D6" s="53" t="s">
        <v>820</v>
      </c>
      <c r="E6" s="11"/>
      <c r="F6" s="15"/>
      <c r="G6" s="11"/>
      <c r="H6" s="15"/>
      <c r="I6" s="764"/>
    </row>
    <row r="7" spans="2:10" s="1" customFormat="1" ht="15" customHeight="1" x14ac:dyDescent="0.15">
      <c r="B7" s="758">
        <v>1</v>
      </c>
      <c r="C7" s="777">
        <v>101</v>
      </c>
      <c r="D7" s="766" t="s">
        <v>821</v>
      </c>
      <c r="E7" s="767">
        <v>257769.23</v>
      </c>
      <c r="F7" s="696">
        <v>27326.720000000001</v>
      </c>
      <c r="G7" s="767">
        <v>257769.23</v>
      </c>
      <c r="H7" s="696" t="s">
        <v>21</v>
      </c>
      <c r="I7" s="698" t="s">
        <v>21</v>
      </c>
    </row>
    <row r="8" spans="2:10" s="1" customFormat="1" ht="15" customHeight="1" x14ac:dyDescent="0.15">
      <c r="B8" s="768"/>
      <c r="C8" s="777">
        <v>102</v>
      </c>
      <c r="D8" s="766" t="s">
        <v>822</v>
      </c>
      <c r="E8" s="767">
        <v>1164637.98</v>
      </c>
      <c r="F8" s="696" t="s">
        <v>21</v>
      </c>
      <c r="G8" s="767">
        <v>1159034.6399999999</v>
      </c>
      <c r="H8" s="696" t="s">
        <v>21</v>
      </c>
      <c r="I8" s="698" t="s">
        <v>21</v>
      </c>
    </row>
    <row r="9" spans="2:10" s="1" customFormat="1" ht="15" customHeight="1" x14ac:dyDescent="0.15">
      <c r="B9" s="768"/>
      <c r="C9" s="777">
        <v>103</v>
      </c>
      <c r="D9" s="766" t="s">
        <v>823</v>
      </c>
      <c r="E9" s="767">
        <v>18412861.149999999</v>
      </c>
      <c r="F9" s="696">
        <v>3233159.61</v>
      </c>
      <c r="G9" s="767">
        <v>18278762.710000001</v>
      </c>
      <c r="H9" s="696">
        <v>2334997.0099999998</v>
      </c>
      <c r="I9" s="698" t="s">
        <v>21</v>
      </c>
    </row>
    <row r="10" spans="2:10" s="1" customFormat="1" ht="15" customHeight="1" x14ac:dyDescent="0.15">
      <c r="B10" s="768"/>
      <c r="C10" s="777">
        <v>104</v>
      </c>
      <c r="D10" s="766" t="s">
        <v>23</v>
      </c>
      <c r="E10" s="767">
        <v>2903205.54</v>
      </c>
      <c r="F10" s="696">
        <v>1066676.8</v>
      </c>
      <c r="G10" s="767">
        <v>2905350</v>
      </c>
      <c r="H10" s="696">
        <v>5500</v>
      </c>
      <c r="I10" s="698" t="s">
        <v>21</v>
      </c>
    </row>
    <row r="11" spans="2:10" s="1" customFormat="1" ht="15" customHeight="1" x14ac:dyDescent="0.15">
      <c r="B11" s="768"/>
      <c r="C11" s="777">
        <v>107</v>
      </c>
      <c r="D11" s="766" t="s">
        <v>881</v>
      </c>
      <c r="E11" s="767">
        <v>500</v>
      </c>
      <c r="F11" s="696" t="s">
        <v>21</v>
      </c>
      <c r="G11" s="767">
        <v>500</v>
      </c>
      <c r="H11" s="696" t="s">
        <v>21</v>
      </c>
      <c r="I11" s="698" t="s">
        <v>21</v>
      </c>
    </row>
    <row r="12" spans="2:10" s="1" customFormat="1" ht="15" customHeight="1" x14ac:dyDescent="0.15">
      <c r="B12" s="768"/>
      <c r="C12" s="777">
        <v>109</v>
      </c>
      <c r="D12" s="766" t="s">
        <v>824</v>
      </c>
      <c r="E12" s="767">
        <v>137176.07</v>
      </c>
      <c r="F12" s="696">
        <v>80676.070000000007</v>
      </c>
      <c r="G12" s="767">
        <v>137176.07</v>
      </c>
      <c r="H12" s="696">
        <v>80676.070000000007</v>
      </c>
      <c r="I12" s="698" t="s">
        <v>21</v>
      </c>
    </row>
    <row r="13" spans="2:10" s="1" customFormat="1" ht="15" customHeight="1" x14ac:dyDescent="0.15">
      <c r="B13" s="768"/>
      <c r="C13" s="777">
        <v>110</v>
      </c>
      <c r="D13" s="766" t="s">
        <v>825</v>
      </c>
      <c r="E13" s="767">
        <v>208410</v>
      </c>
      <c r="F13" s="696">
        <v>41870.5</v>
      </c>
      <c r="G13" s="767">
        <v>173410</v>
      </c>
      <c r="H13" s="696" t="s">
        <v>21</v>
      </c>
      <c r="I13" s="698" t="s">
        <v>21</v>
      </c>
    </row>
    <row r="14" spans="2:10" s="1" customFormat="1" ht="15" customHeight="1" x14ac:dyDescent="0.15">
      <c r="B14" s="758">
        <v>1</v>
      </c>
      <c r="C14" s="769" t="s">
        <v>838</v>
      </c>
      <c r="D14" s="53" t="s">
        <v>826</v>
      </c>
      <c r="E14" s="770">
        <v>23084559.969999999</v>
      </c>
      <c r="F14" s="691">
        <v>4449709.7</v>
      </c>
      <c r="G14" s="770">
        <v>22912002.650000002</v>
      </c>
      <c r="H14" s="691">
        <v>2421173.0799999996</v>
      </c>
      <c r="I14" s="693" t="s">
        <v>21</v>
      </c>
    </row>
    <row r="15" spans="2:10" s="1" customFormat="1" ht="7.5" customHeight="1" x14ac:dyDescent="0.25">
      <c r="B15" s="702"/>
      <c r="C15" s="771"/>
      <c r="D15" s="41"/>
      <c r="E15" s="772"/>
      <c r="F15" s="41"/>
      <c r="G15" s="772"/>
      <c r="H15" s="41"/>
      <c r="I15" s="771"/>
    </row>
    <row r="16" spans="2:10" s="1" customFormat="1" ht="15" customHeight="1" x14ac:dyDescent="0.15">
      <c r="B16" s="755"/>
      <c r="C16" s="686"/>
      <c r="D16" s="53" t="s">
        <v>827</v>
      </c>
      <c r="E16" s="11"/>
      <c r="F16" s="15"/>
      <c r="G16" s="11"/>
      <c r="H16" s="15"/>
      <c r="I16" s="764"/>
    </row>
    <row r="17" spans="2:9" s="1" customFormat="1" ht="15" customHeight="1" x14ac:dyDescent="0.15">
      <c r="B17" s="758">
        <v>2</v>
      </c>
      <c r="C17" s="777">
        <v>202</v>
      </c>
      <c r="D17" s="766" t="s">
        <v>828</v>
      </c>
      <c r="E17" s="767">
        <v>2165348.96</v>
      </c>
      <c r="F17" s="696">
        <v>130864.64</v>
      </c>
      <c r="G17" s="767">
        <v>1162116</v>
      </c>
      <c r="H17" s="696">
        <v>39481.64</v>
      </c>
      <c r="I17" s="698" t="s">
        <v>21</v>
      </c>
    </row>
    <row r="18" spans="2:9" s="1" customFormat="1" ht="15" customHeight="1" x14ac:dyDescent="0.15">
      <c r="B18" s="768"/>
      <c r="C18" s="777">
        <v>203</v>
      </c>
      <c r="D18" s="766" t="s">
        <v>829</v>
      </c>
      <c r="E18" s="767">
        <v>0</v>
      </c>
      <c r="F18" s="696" t="s">
        <v>21</v>
      </c>
      <c r="G18" s="767">
        <v>0</v>
      </c>
      <c r="H18" s="696" t="s">
        <v>21</v>
      </c>
      <c r="I18" s="698" t="s">
        <v>21</v>
      </c>
    </row>
    <row r="19" spans="2:9" s="1" customFormat="1" ht="15" customHeight="1" x14ac:dyDescent="0.15">
      <c r="B19" s="768"/>
      <c r="C19" s="777">
        <v>205</v>
      </c>
      <c r="D19" s="766" t="s">
        <v>882</v>
      </c>
      <c r="E19" s="767">
        <v>75700</v>
      </c>
      <c r="F19" s="696" t="s">
        <v>21</v>
      </c>
      <c r="G19" s="767">
        <v>49500</v>
      </c>
      <c r="H19" s="696" t="s">
        <v>21</v>
      </c>
      <c r="I19" s="698" t="s">
        <v>21</v>
      </c>
    </row>
    <row r="20" spans="2:9" s="1" customFormat="1" ht="15" customHeight="1" x14ac:dyDescent="0.15">
      <c r="B20" s="758">
        <v>2</v>
      </c>
      <c r="C20" s="769" t="s">
        <v>846</v>
      </c>
      <c r="D20" s="53" t="s">
        <v>830</v>
      </c>
      <c r="E20" s="770">
        <v>2241048.96</v>
      </c>
      <c r="F20" s="691">
        <v>130864.64</v>
      </c>
      <c r="G20" s="770">
        <v>1211616</v>
      </c>
      <c r="H20" s="691">
        <v>39481.64</v>
      </c>
      <c r="I20" s="693" t="s">
        <v>21</v>
      </c>
    </row>
    <row r="21" spans="2:9" s="1" customFormat="1" ht="7.5" customHeight="1" x14ac:dyDescent="0.25">
      <c r="B21" s="702"/>
      <c r="C21" s="771"/>
      <c r="D21" s="41"/>
      <c r="E21" s="772"/>
      <c r="F21" s="41"/>
      <c r="G21" s="772"/>
      <c r="H21" s="41"/>
      <c r="I21" s="771"/>
    </row>
    <row r="22" spans="2:9" s="1" customFormat="1" ht="15" customHeight="1" x14ac:dyDescent="0.15">
      <c r="B22" s="755"/>
      <c r="C22" s="686"/>
      <c r="D22" s="53" t="s">
        <v>883</v>
      </c>
      <c r="E22" s="11"/>
      <c r="F22" s="15"/>
      <c r="G22" s="11"/>
      <c r="H22" s="15"/>
      <c r="I22" s="764"/>
    </row>
    <row r="23" spans="2:9" s="1" customFormat="1" ht="15" customHeight="1" x14ac:dyDescent="0.15">
      <c r="B23" s="758">
        <v>3</v>
      </c>
      <c r="C23" s="777">
        <v>301</v>
      </c>
      <c r="D23" s="766" t="s">
        <v>884</v>
      </c>
      <c r="E23" s="767">
        <v>0</v>
      </c>
      <c r="F23" s="696" t="s">
        <v>21</v>
      </c>
      <c r="G23" s="767">
        <v>0</v>
      </c>
      <c r="H23" s="696" t="s">
        <v>21</v>
      </c>
      <c r="I23" s="698" t="s">
        <v>21</v>
      </c>
    </row>
    <row r="24" spans="2:9" s="1" customFormat="1" ht="15" customHeight="1" x14ac:dyDescent="0.15">
      <c r="B24" s="758">
        <v>3</v>
      </c>
      <c r="C24" s="769" t="s">
        <v>885</v>
      </c>
      <c r="D24" s="53" t="s">
        <v>871</v>
      </c>
      <c r="E24" s="770">
        <v>0</v>
      </c>
      <c r="F24" s="691" t="s">
        <v>21</v>
      </c>
      <c r="G24" s="770">
        <v>0</v>
      </c>
      <c r="H24" s="691" t="s">
        <v>21</v>
      </c>
      <c r="I24" s="693" t="s">
        <v>21</v>
      </c>
    </row>
    <row r="25" spans="2:9" s="1" customFormat="1" ht="7.5" customHeight="1" x14ac:dyDescent="0.25">
      <c r="B25" s="702"/>
      <c r="C25" s="771"/>
      <c r="D25" s="41"/>
      <c r="E25" s="772"/>
      <c r="F25" s="41"/>
      <c r="G25" s="772"/>
      <c r="H25" s="41"/>
      <c r="I25" s="771"/>
    </row>
    <row r="26" spans="2:9" s="1" customFormat="1" ht="15" customHeight="1" x14ac:dyDescent="0.15">
      <c r="B26" s="755"/>
      <c r="C26" s="686"/>
      <c r="D26" s="53" t="s">
        <v>831</v>
      </c>
      <c r="E26" s="11"/>
      <c r="F26" s="15"/>
      <c r="G26" s="11"/>
      <c r="H26" s="15"/>
      <c r="I26" s="764"/>
    </row>
    <row r="27" spans="2:9" s="1" customFormat="1" ht="15" customHeight="1" x14ac:dyDescent="0.15">
      <c r="B27" s="758">
        <v>7</v>
      </c>
      <c r="C27" s="777">
        <v>701</v>
      </c>
      <c r="D27" s="766" t="s">
        <v>832</v>
      </c>
      <c r="E27" s="767">
        <v>5314949.3499999996</v>
      </c>
      <c r="F27" s="696" t="s">
        <v>21</v>
      </c>
      <c r="G27" s="767">
        <v>5314949.3499999996</v>
      </c>
      <c r="H27" s="696" t="s">
        <v>21</v>
      </c>
      <c r="I27" s="698" t="s">
        <v>21</v>
      </c>
    </row>
    <row r="28" spans="2:9" s="1" customFormat="1" ht="15" customHeight="1" x14ac:dyDescent="0.15">
      <c r="B28" s="768"/>
      <c r="C28" s="777">
        <v>702</v>
      </c>
      <c r="D28" s="766" t="s">
        <v>833</v>
      </c>
      <c r="E28" s="767">
        <v>2000</v>
      </c>
      <c r="F28" s="696" t="s">
        <v>21</v>
      </c>
      <c r="G28" s="767">
        <v>2000</v>
      </c>
      <c r="H28" s="696" t="s">
        <v>21</v>
      </c>
      <c r="I28" s="698" t="s">
        <v>21</v>
      </c>
    </row>
    <row r="29" spans="2:9" s="1" customFormat="1" ht="15" customHeight="1" x14ac:dyDescent="0.15">
      <c r="B29" s="758">
        <v>7</v>
      </c>
      <c r="C29" s="769" t="s">
        <v>850</v>
      </c>
      <c r="D29" s="53" t="s">
        <v>834</v>
      </c>
      <c r="E29" s="770">
        <v>5316949.3499999996</v>
      </c>
      <c r="F29" s="691" t="s">
        <v>21</v>
      </c>
      <c r="G29" s="770">
        <v>5316949.3499999996</v>
      </c>
      <c r="H29" s="691" t="s">
        <v>21</v>
      </c>
      <c r="I29" s="693" t="s">
        <v>21</v>
      </c>
    </row>
    <row r="30" spans="2:9" s="1" customFormat="1" ht="7.5" customHeight="1" x14ac:dyDescent="0.25">
      <c r="B30" s="702"/>
      <c r="C30" s="771"/>
      <c r="D30" s="41"/>
      <c r="E30" s="772"/>
      <c r="F30" s="41"/>
      <c r="G30" s="772"/>
      <c r="H30" s="41"/>
      <c r="I30" s="771"/>
    </row>
    <row r="31" spans="2:9" s="1" customFormat="1" ht="15" customHeight="1" x14ac:dyDescent="0.15">
      <c r="B31" s="778"/>
      <c r="C31" s="773"/>
      <c r="D31" s="774" t="s">
        <v>886</v>
      </c>
      <c r="E31" s="775">
        <v>30642558.280000001</v>
      </c>
      <c r="F31" s="710">
        <v>4580574.34</v>
      </c>
      <c r="G31" s="775">
        <v>29440568</v>
      </c>
      <c r="H31" s="710">
        <v>2460654.7199999997</v>
      </c>
      <c r="I31" s="776" t="s">
        <v>21</v>
      </c>
    </row>
  </sheetData>
  <mergeCells count="4">
    <mergeCell ref="C1:J1"/>
    <mergeCell ref="C3:D4"/>
    <mergeCell ref="E3:F3"/>
    <mergeCell ref="G3:H3"/>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heetViews>
  <sheetFormatPr defaultRowHeight="13.2" x14ac:dyDescent="0.25"/>
  <cols>
    <col min="1" max="1" width="1" customWidth="1"/>
    <col min="2" max="5" width="7.5546875" customWidth="1"/>
    <col min="6" max="6" width="63.44140625" customWidth="1"/>
    <col min="7" max="7" width="10.6640625" customWidth="1"/>
    <col min="257" max="257" width="1" customWidth="1"/>
    <col min="258" max="261" width="7.5546875" customWidth="1"/>
    <col min="262" max="262" width="63.44140625" customWidth="1"/>
    <col min="263" max="263" width="10.6640625" customWidth="1"/>
    <col min="513" max="513" width="1" customWidth="1"/>
    <col min="514" max="517" width="7.5546875" customWidth="1"/>
    <col min="518" max="518" width="63.44140625" customWidth="1"/>
    <col min="519" max="519" width="10.6640625" customWidth="1"/>
    <col min="769" max="769" width="1" customWidth="1"/>
    <col min="770" max="773" width="7.5546875" customWidth="1"/>
    <col min="774" max="774" width="63.44140625" customWidth="1"/>
    <col min="775" max="775" width="10.6640625" customWidth="1"/>
    <col min="1025" max="1025" width="1" customWidth="1"/>
    <col min="1026" max="1029" width="7.5546875" customWidth="1"/>
    <col min="1030" max="1030" width="63.44140625" customWidth="1"/>
    <col min="1031" max="1031" width="10.6640625" customWidth="1"/>
    <col min="1281" max="1281" width="1" customWidth="1"/>
    <col min="1282" max="1285" width="7.5546875" customWidth="1"/>
    <col min="1286" max="1286" width="63.44140625" customWidth="1"/>
    <col min="1287" max="1287" width="10.6640625" customWidth="1"/>
    <col min="1537" max="1537" width="1" customWidth="1"/>
    <col min="1538" max="1541" width="7.5546875" customWidth="1"/>
    <col min="1542" max="1542" width="63.44140625" customWidth="1"/>
    <col min="1543" max="1543" width="10.6640625" customWidth="1"/>
    <col min="1793" max="1793" width="1" customWidth="1"/>
    <col min="1794" max="1797" width="7.5546875" customWidth="1"/>
    <col min="1798" max="1798" width="63.44140625" customWidth="1"/>
    <col min="1799" max="1799" width="10.6640625" customWidth="1"/>
    <col min="2049" max="2049" width="1" customWidth="1"/>
    <col min="2050" max="2053" width="7.5546875" customWidth="1"/>
    <col min="2054" max="2054" width="63.44140625" customWidth="1"/>
    <col min="2055" max="2055" width="10.6640625" customWidth="1"/>
    <col min="2305" max="2305" width="1" customWidth="1"/>
    <col min="2306" max="2309" width="7.5546875" customWidth="1"/>
    <col min="2310" max="2310" width="63.44140625" customWidth="1"/>
    <col min="2311" max="2311" width="10.6640625" customWidth="1"/>
    <col min="2561" max="2561" width="1" customWidth="1"/>
    <col min="2562" max="2565" width="7.5546875" customWidth="1"/>
    <col min="2566" max="2566" width="63.44140625" customWidth="1"/>
    <col min="2567" max="2567" width="10.6640625" customWidth="1"/>
    <col min="2817" max="2817" width="1" customWidth="1"/>
    <col min="2818" max="2821" width="7.5546875" customWidth="1"/>
    <col min="2822" max="2822" width="63.44140625" customWidth="1"/>
    <col min="2823" max="2823" width="10.6640625" customWidth="1"/>
    <col min="3073" max="3073" width="1" customWidth="1"/>
    <col min="3074" max="3077" width="7.5546875" customWidth="1"/>
    <col min="3078" max="3078" width="63.44140625" customWidth="1"/>
    <col min="3079" max="3079" width="10.6640625" customWidth="1"/>
    <col min="3329" max="3329" width="1" customWidth="1"/>
    <col min="3330" max="3333" width="7.5546875" customWidth="1"/>
    <col min="3334" max="3334" width="63.44140625" customWidth="1"/>
    <col min="3335" max="3335" width="10.6640625" customWidth="1"/>
    <col min="3585" max="3585" width="1" customWidth="1"/>
    <col min="3586" max="3589" width="7.5546875" customWidth="1"/>
    <col min="3590" max="3590" width="63.44140625" customWidth="1"/>
    <col min="3591" max="3591" width="10.6640625" customWidth="1"/>
    <col min="3841" max="3841" width="1" customWidth="1"/>
    <col min="3842" max="3845" width="7.5546875" customWidth="1"/>
    <col min="3846" max="3846" width="63.44140625" customWidth="1"/>
    <col min="3847" max="3847" width="10.6640625" customWidth="1"/>
    <col min="4097" max="4097" width="1" customWidth="1"/>
    <col min="4098" max="4101" width="7.5546875" customWidth="1"/>
    <col min="4102" max="4102" width="63.44140625" customWidth="1"/>
    <col min="4103" max="4103" width="10.6640625" customWidth="1"/>
    <col min="4353" max="4353" width="1" customWidth="1"/>
    <col min="4354" max="4357" width="7.5546875" customWidth="1"/>
    <col min="4358" max="4358" width="63.44140625" customWidth="1"/>
    <col min="4359" max="4359" width="10.6640625" customWidth="1"/>
    <col min="4609" max="4609" width="1" customWidth="1"/>
    <col min="4610" max="4613" width="7.5546875" customWidth="1"/>
    <col min="4614" max="4614" width="63.44140625" customWidth="1"/>
    <col min="4615" max="4615" width="10.6640625" customWidth="1"/>
    <col min="4865" max="4865" width="1" customWidth="1"/>
    <col min="4866" max="4869" width="7.5546875" customWidth="1"/>
    <col min="4870" max="4870" width="63.44140625" customWidth="1"/>
    <col min="4871" max="4871" width="10.6640625" customWidth="1"/>
    <col min="5121" max="5121" width="1" customWidth="1"/>
    <col min="5122" max="5125" width="7.5546875" customWidth="1"/>
    <col min="5126" max="5126" width="63.44140625" customWidth="1"/>
    <col min="5127" max="5127" width="10.6640625" customWidth="1"/>
    <col min="5377" max="5377" width="1" customWidth="1"/>
    <col min="5378" max="5381" width="7.5546875" customWidth="1"/>
    <col min="5382" max="5382" width="63.44140625" customWidth="1"/>
    <col min="5383" max="5383" width="10.6640625" customWidth="1"/>
    <col min="5633" max="5633" width="1" customWidth="1"/>
    <col min="5634" max="5637" width="7.5546875" customWidth="1"/>
    <col min="5638" max="5638" width="63.44140625" customWidth="1"/>
    <col min="5639" max="5639" width="10.6640625" customWidth="1"/>
    <col min="5889" max="5889" width="1" customWidth="1"/>
    <col min="5890" max="5893" width="7.5546875" customWidth="1"/>
    <col min="5894" max="5894" width="63.44140625" customWidth="1"/>
    <col min="5895" max="5895" width="10.6640625" customWidth="1"/>
    <col min="6145" max="6145" width="1" customWidth="1"/>
    <col min="6146" max="6149" width="7.5546875" customWidth="1"/>
    <col min="6150" max="6150" width="63.44140625" customWidth="1"/>
    <col min="6151" max="6151" width="10.6640625" customWidth="1"/>
    <col min="6401" max="6401" width="1" customWidth="1"/>
    <col min="6402" max="6405" width="7.5546875" customWidth="1"/>
    <col min="6406" max="6406" width="63.44140625" customWidth="1"/>
    <col min="6407" max="6407" width="10.6640625" customWidth="1"/>
    <col min="6657" max="6657" width="1" customWidth="1"/>
    <col min="6658" max="6661" width="7.5546875" customWidth="1"/>
    <col min="6662" max="6662" width="63.44140625" customWidth="1"/>
    <col min="6663" max="6663" width="10.6640625" customWidth="1"/>
    <col min="6913" max="6913" width="1" customWidth="1"/>
    <col min="6914" max="6917" width="7.5546875" customWidth="1"/>
    <col min="6918" max="6918" width="63.44140625" customWidth="1"/>
    <col min="6919" max="6919" width="10.6640625" customWidth="1"/>
    <col min="7169" max="7169" width="1" customWidth="1"/>
    <col min="7170" max="7173" width="7.5546875" customWidth="1"/>
    <col min="7174" max="7174" width="63.44140625" customWidth="1"/>
    <col min="7175" max="7175" width="10.6640625" customWidth="1"/>
    <col min="7425" max="7425" width="1" customWidth="1"/>
    <col min="7426" max="7429" width="7.5546875" customWidth="1"/>
    <col min="7430" max="7430" width="63.44140625" customWidth="1"/>
    <col min="7431" max="7431" width="10.6640625" customWidth="1"/>
    <col min="7681" max="7681" width="1" customWidth="1"/>
    <col min="7682" max="7685" width="7.5546875" customWidth="1"/>
    <col min="7686" max="7686" width="63.44140625" customWidth="1"/>
    <col min="7687" max="7687" width="10.6640625" customWidth="1"/>
    <col min="7937" max="7937" width="1" customWidth="1"/>
    <col min="7938" max="7941" width="7.5546875" customWidth="1"/>
    <col min="7942" max="7942" width="63.44140625" customWidth="1"/>
    <col min="7943" max="7943" width="10.6640625" customWidth="1"/>
    <col min="8193" max="8193" width="1" customWidth="1"/>
    <col min="8194" max="8197" width="7.5546875" customWidth="1"/>
    <col min="8198" max="8198" width="63.44140625" customWidth="1"/>
    <col min="8199" max="8199" width="10.6640625" customWidth="1"/>
    <col min="8449" max="8449" width="1" customWidth="1"/>
    <col min="8450" max="8453" width="7.5546875" customWidth="1"/>
    <col min="8454" max="8454" width="63.44140625" customWidth="1"/>
    <col min="8455" max="8455" width="10.6640625" customWidth="1"/>
    <col min="8705" max="8705" width="1" customWidth="1"/>
    <col min="8706" max="8709" width="7.5546875" customWidth="1"/>
    <col min="8710" max="8710" width="63.44140625" customWidth="1"/>
    <col min="8711" max="8711" width="10.6640625" customWidth="1"/>
    <col min="8961" max="8961" width="1" customWidth="1"/>
    <col min="8962" max="8965" width="7.5546875" customWidth="1"/>
    <col min="8966" max="8966" width="63.44140625" customWidth="1"/>
    <col min="8967" max="8967" width="10.6640625" customWidth="1"/>
    <col min="9217" max="9217" width="1" customWidth="1"/>
    <col min="9218" max="9221" width="7.5546875" customWidth="1"/>
    <col min="9222" max="9222" width="63.44140625" customWidth="1"/>
    <col min="9223" max="9223" width="10.6640625" customWidth="1"/>
    <col min="9473" max="9473" width="1" customWidth="1"/>
    <col min="9474" max="9477" width="7.5546875" customWidth="1"/>
    <col min="9478" max="9478" width="63.44140625" customWidth="1"/>
    <col min="9479" max="9479" width="10.6640625" customWidth="1"/>
    <col min="9729" max="9729" width="1" customWidth="1"/>
    <col min="9730" max="9733" width="7.5546875" customWidth="1"/>
    <col min="9734" max="9734" width="63.44140625" customWidth="1"/>
    <col min="9735" max="9735" width="10.6640625" customWidth="1"/>
    <col min="9985" max="9985" width="1" customWidth="1"/>
    <col min="9986" max="9989" width="7.5546875" customWidth="1"/>
    <col min="9990" max="9990" width="63.44140625" customWidth="1"/>
    <col min="9991" max="9991" width="10.6640625" customWidth="1"/>
    <col min="10241" max="10241" width="1" customWidth="1"/>
    <col min="10242" max="10245" width="7.5546875" customWidth="1"/>
    <col min="10246" max="10246" width="63.44140625" customWidth="1"/>
    <col min="10247" max="10247" width="10.6640625" customWidth="1"/>
    <col min="10497" max="10497" width="1" customWidth="1"/>
    <col min="10498" max="10501" width="7.5546875" customWidth="1"/>
    <col min="10502" max="10502" width="63.44140625" customWidth="1"/>
    <col min="10503" max="10503" width="10.6640625" customWidth="1"/>
    <col min="10753" max="10753" width="1" customWidth="1"/>
    <col min="10754" max="10757" width="7.5546875" customWidth="1"/>
    <col min="10758" max="10758" width="63.44140625" customWidth="1"/>
    <col min="10759" max="10759" width="10.6640625" customWidth="1"/>
    <col min="11009" max="11009" width="1" customWidth="1"/>
    <col min="11010" max="11013" width="7.5546875" customWidth="1"/>
    <col min="11014" max="11014" width="63.44140625" customWidth="1"/>
    <col min="11015" max="11015" width="10.6640625" customWidth="1"/>
    <col min="11265" max="11265" width="1" customWidth="1"/>
    <col min="11266" max="11269" width="7.5546875" customWidth="1"/>
    <col min="11270" max="11270" width="63.44140625" customWidth="1"/>
    <col min="11271" max="11271" width="10.6640625" customWidth="1"/>
    <col min="11521" max="11521" width="1" customWidth="1"/>
    <col min="11522" max="11525" width="7.5546875" customWidth="1"/>
    <col min="11526" max="11526" width="63.44140625" customWidth="1"/>
    <col min="11527" max="11527" width="10.6640625" customWidth="1"/>
    <col min="11777" max="11777" width="1" customWidth="1"/>
    <col min="11778" max="11781" width="7.5546875" customWidth="1"/>
    <col min="11782" max="11782" width="63.44140625" customWidth="1"/>
    <col min="11783" max="11783" width="10.6640625" customWidth="1"/>
    <col min="12033" max="12033" width="1" customWidth="1"/>
    <col min="12034" max="12037" width="7.5546875" customWidth="1"/>
    <col min="12038" max="12038" width="63.44140625" customWidth="1"/>
    <col min="12039" max="12039" width="10.6640625" customWidth="1"/>
    <col min="12289" max="12289" width="1" customWidth="1"/>
    <col min="12290" max="12293" width="7.5546875" customWidth="1"/>
    <col min="12294" max="12294" width="63.44140625" customWidth="1"/>
    <col min="12295" max="12295" width="10.6640625" customWidth="1"/>
    <col min="12545" max="12545" width="1" customWidth="1"/>
    <col min="12546" max="12549" width="7.5546875" customWidth="1"/>
    <col min="12550" max="12550" width="63.44140625" customWidth="1"/>
    <col min="12551" max="12551" width="10.6640625" customWidth="1"/>
    <col min="12801" max="12801" width="1" customWidth="1"/>
    <col min="12802" max="12805" width="7.5546875" customWidth="1"/>
    <col min="12806" max="12806" width="63.44140625" customWidth="1"/>
    <col min="12807" max="12807" width="10.6640625" customWidth="1"/>
    <col min="13057" max="13057" width="1" customWidth="1"/>
    <col min="13058" max="13061" width="7.5546875" customWidth="1"/>
    <col min="13062" max="13062" width="63.44140625" customWidth="1"/>
    <col min="13063" max="13063" width="10.6640625" customWidth="1"/>
    <col min="13313" max="13313" width="1" customWidth="1"/>
    <col min="13314" max="13317" width="7.5546875" customWidth="1"/>
    <col min="13318" max="13318" width="63.44140625" customWidth="1"/>
    <col min="13319" max="13319" width="10.6640625" customWidth="1"/>
    <col min="13569" max="13569" width="1" customWidth="1"/>
    <col min="13570" max="13573" width="7.5546875" customWidth="1"/>
    <col min="13574" max="13574" width="63.44140625" customWidth="1"/>
    <col min="13575" max="13575" width="10.6640625" customWidth="1"/>
    <col min="13825" max="13825" width="1" customWidth="1"/>
    <col min="13826" max="13829" width="7.5546875" customWidth="1"/>
    <col min="13830" max="13830" width="63.44140625" customWidth="1"/>
    <col min="13831" max="13831" width="10.6640625" customWidth="1"/>
    <col min="14081" max="14081" width="1" customWidth="1"/>
    <col min="14082" max="14085" width="7.5546875" customWidth="1"/>
    <col min="14086" max="14086" width="63.44140625" customWidth="1"/>
    <col min="14087" max="14087" width="10.6640625" customWidth="1"/>
    <col min="14337" max="14337" width="1" customWidth="1"/>
    <col min="14338" max="14341" width="7.5546875" customWidth="1"/>
    <col min="14342" max="14342" width="63.44140625" customWidth="1"/>
    <col min="14343" max="14343" width="10.6640625" customWidth="1"/>
    <col min="14593" max="14593" width="1" customWidth="1"/>
    <col min="14594" max="14597" width="7.5546875" customWidth="1"/>
    <col min="14598" max="14598" width="63.44140625" customWidth="1"/>
    <col min="14599" max="14599" width="10.6640625" customWidth="1"/>
    <col min="14849" max="14849" width="1" customWidth="1"/>
    <col min="14850" max="14853" width="7.5546875" customWidth="1"/>
    <col min="14854" max="14854" width="63.44140625" customWidth="1"/>
    <col min="14855" max="14855" width="10.6640625" customWidth="1"/>
    <col min="15105" max="15105" width="1" customWidth="1"/>
    <col min="15106" max="15109" width="7.5546875" customWidth="1"/>
    <col min="15110" max="15110" width="63.44140625" customWidth="1"/>
    <col min="15111" max="15111" width="10.6640625" customWidth="1"/>
    <col min="15361" max="15361" width="1" customWidth="1"/>
    <col min="15362" max="15365" width="7.5546875" customWidth="1"/>
    <col min="15366" max="15366" width="63.44140625" customWidth="1"/>
    <col min="15367" max="15367" width="10.6640625" customWidth="1"/>
    <col min="15617" max="15617" width="1" customWidth="1"/>
    <col min="15618" max="15621" width="7.5546875" customWidth="1"/>
    <col min="15622" max="15622" width="63.44140625" customWidth="1"/>
    <col min="15623" max="15623" width="10.6640625" customWidth="1"/>
    <col min="15873" max="15873" width="1" customWidth="1"/>
    <col min="15874" max="15877" width="7.5546875" customWidth="1"/>
    <col min="15878" max="15878" width="63.44140625" customWidth="1"/>
    <col min="15879" max="15879" width="10.6640625" customWidth="1"/>
    <col min="16129" max="16129" width="1" customWidth="1"/>
    <col min="16130" max="16133" width="7.5546875" customWidth="1"/>
    <col min="16134" max="16134" width="63.44140625" customWidth="1"/>
    <col min="16135" max="16135" width="10.6640625" customWidth="1"/>
  </cols>
  <sheetData>
    <row r="1" spans="2:7" s="31" customFormat="1" ht="22.5" customHeight="1" x14ac:dyDescent="0.2">
      <c r="B1" s="1025" t="s">
        <v>887</v>
      </c>
      <c r="C1" s="1025"/>
      <c r="D1" s="1025"/>
      <c r="E1" s="1025"/>
      <c r="F1" s="1025"/>
    </row>
    <row r="2" spans="2:7" s="31" customFormat="1" ht="30" customHeight="1" x14ac:dyDescent="0.2">
      <c r="B2" s="1026" t="s">
        <v>888</v>
      </c>
      <c r="C2" s="1026"/>
      <c r="D2" s="1026"/>
      <c r="E2" s="1026"/>
      <c r="F2" s="1026"/>
    </row>
    <row r="3" spans="2:7" s="31" customFormat="1" ht="18" customHeight="1" x14ac:dyDescent="0.2">
      <c r="B3" s="712" t="s">
        <v>1</v>
      </c>
      <c r="C3" s="712" t="s">
        <v>889</v>
      </c>
      <c r="D3" s="712" t="s">
        <v>890</v>
      </c>
      <c r="E3" s="712" t="s">
        <v>891</v>
      </c>
      <c r="F3" s="712" t="s">
        <v>892</v>
      </c>
      <c r="G3" s="713" t="s">
        <v>893</v>
      </c>
    </row>
    <row r="4" spans="2:7" s="31" customFormat="1" ht="24" customHeight="1" x14ac:dyDescent="0.2">
      <c r="B4" s="779">
        <v>3000000</v>
      </c>
      <c r="C4" s="779">
        <v>3050000</v>
      </c>
      <c r="D4" s="779">
        <v>3050200</v>
      </c>
      <c r="E4" s="779">
        <v>3016</v>
      </c>
      <c r="F4" s="780" t="s">
        <v>894</v>
      </c>
      <c r="G4" s="781">
        <v>637.7299999999999</v>
      </c>
    </row>
    <row r="5" spans="2:7" s="31" customFormat="1" ht="18" customHeight="1" x14ac:dyDescent="0.2">
      <c r="B5" s="782"/>
      <c r="C5" s="782"/>
      <c r="D5" s="782"/>
      <c r="E5" s="782"/>
      <c r="F5" s="733" t="s">
        <v>895</v>
      </c>
      <c r="G5" s="783">
        <v>637.7299999999999</v>
      </c>
    </row>
    <row r="6" spans="2:7" s="31" customFormat="1" ht="9" customHeight="1" x14ac:dyDescent="0.2"/>
    <row r="7" spans="2:7" s="31" customFormat="1" ht="30" customHeight="1" x14ac:dyDescent="0.2">
      <c r="B7" s="1026" t="s">
        <v>896</v>
      </c>
      <c r="C7" s="1026"/>
      <c r="D7" s="1026"/>
      <c r="E7" s="1026"/>
      <c r="F7" s="1026"/>
    </row>
    <row r="8" spans="2:7" s="31" customFormat="1" ht="18" customHeight="1" x14ac:dyDescent="0.2">
      <c r="B8" s="712" t="s">
        <v>1</v>
      </c>
      <c r="C8" s="712" t="s">
        <v>889</v>
      </c>
      <c r="D8" s="712" t="s">
        <v>890</v>
      </c>
      <c r="E8" s="712" t="s">
        <v>891</v>
      </c>
      <c r="F8" s="712" t="s">
        <v>892</v>
      </c>
      <c r="G8" s="713" t="s">
        <v>893</v>
      </c>
    </row>
    <row r="9" spans="2:7" s="31" customFormat="1" ht="24" customHeight="1" x14ac:dyDescent="0.2">
      <c r="B9" s="779">
        <v>9000000</v>
      </c>
      <c r="C9" s="779">
        <v>9020000</v>
      </c>
      <c r="D9" s="779">
        <v>9020400</v>
      </c>
      <c r="E9" s="779">
        <v>9030</v>
      </c>
      <c r="F9" s="780" t="s">
        <v>897</v>
      </c>
      <c r="G9" s="781">
        <v>671.39</v>
      </c>
    </row>
    <row r="10" spans="2:7" s="31" customFormat="1" ht="18" customHeight="1" x14ac:dyDescent="0.2">
      <c r="B10" s="782"/>
      <c r="C10" s="782"/>
      <c r="D10" s="782"/>
      <c r="E10" s="782"/>
      <c r="F10" s="733" t="s">
        <v>898</v>
      </c>
      <c r="G10" s="783">
        <v>671.39</v>
      </c>
    </row>
    <row r="11" spans="2:7" s="31" customFormat="1" ht="9" customHeight="1" x14ac:dyDescent="0.2"/>
    <row r="12" spans="2:7" s="31" customFormat="1" ht="30" customHeight="1" x14ac:dyDescent="0.2">
      <c r="B12" s="1026" t="s">
        <v>899</v>
      </c>
      <c r="C12" s="1026"/>
      <c r="D12" s="1026"/>
      <c r="E12" s="1026"/>
      <c r="F12" s="1026"/>
    </row>
    <row r="13" spans="2:7" s="31" customFormat="1" ht="18" customHeight="1" x14ac:dyDescent="0.2">
      <c r="B13" s="712" t="s">
        <v>1</v>
      </c>
      <c r="C13" s="712" t="s">
        <v>889</v>
      </c>
      <c r="D13" s="712" t="s">
        <v>890</v>
      </c>
      <c r="E13" s="712" t="s">
        <v>891</v>
      </c>
      <c r="F13" s="712" t="s">
        <v>892</v>
      </c>
      <c r="G13" s="713" t="s">
        <v>893</v>
      </c>
    </row>
    <row r="14" spans="2:7" s="31" customFormat="1" ht="24" customHeight="1" x14ac:dyDescent="0.2">
      <c r="B14" s="779">
        <v>3000000</v>
      </c>
      <c r="C14" s="779">
        <v>3050000</v>
      </c>
      <c r="D14" s="779">
        <v>3050200</v>
      </c>
      <c r="E14" s="779">
        <v>3016</v>
      </c>
      <c r="F14" s="780" t="s">
        <v>894</v>
      </c>
      <c r="G14" s="781">
        <v>83.33</v>
      </c>
    </row>
    <row r="15" spans="2:7" s="31" customFormat="1" ht="18" customHeight="1" x14ac:dyDescent="0.2">
      <c r="B15" s="782"/>
      <c r="C15" s="782"/>
      <c r="D15" s="782"/>
      <c r="E15" s="782"/>
      <c r="F15" s="733" t="s">
        <v>900</v>
      </c>
      <c r="G15" s="783">
        <v>83.33</v>
      </c>
    </row>
    <row r="16" spans="2:7" s="31" customFormat="1" ht="9" customHeight="1" x14ac:dyDescent="0.2"/>
  </sheetData>
  <mergeCells count="4">
    <mergeCell ref="B1:F1"/>
    <mergeCell ref="B2:F2"/>
    <mergeCell ref="B7:F7"/>
    <mergeCell ref="B12:F12"/>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7"/>
  <sheetViews>
    <sheetView topLeftCell="A61" workbookViewId="0"/>
  </sheetViews>
  <sheetFormatPr defaultRowHeight="13.2" x14ac:dyDescent="0.25"/>
  <cols>
    <col min="1" max="1" width="1" customWidth="1"/>
    <col min="2" max="5" width="7.5546875" customWidth="1"/>
    <col min="6" max="6" width="63.44140625" customWidth="1"/>
    <col min="7" max="7" width="9.33203125" customWidth="1"/>
    <col min="257" max="257" width="1" customWidth="1"/>
    <col min="258" max="261" width="7.5546875" customWidth="1"/>
    <col min="262" max="262" width="63.44140625" customWidth="1"/>
    <col min="263" max="263" width="9.33203125" customWidth="1"/>
    <col min="513" max="513" width="1" customWidth="1"/>
    <col min="514" max="517" width="7.5546875" customWidth="1"/>
    <col min="518" max="518" width="63.44140625" customWidth="1"/>
    <col min="519" max="519" width="9.33203125" customWidth="1"/>
    <col min="769" max="769" width="1" customWidth="1"/>
    <col min="770" max="773" width="7.5546875" customWidth="1"/>
    <col min="774" max="774" width="63.44140625" customWidth="1"/>
    <col min="775" max="775" width="9.33203125" customWidth="1"/>
    <col min="1025" max="1025" width="1" customWidth="1"/>
    <col min="1026" max="1029" width="7.5546875" customWidth="1"/>
    <col min="1030" max="1030" width="63.44140625" customWidth="1"/>
    <col min="1031" max="1031" width="9.33203125" customWidth="1"/>
    <col min="1281" max="1281" width="1" customWidth="1"/>
    <col min="1282" max="1285" width="7.5546875" customWidth="1"/>
    <col min="1286" max="1286" width="63.44140625" customWidth="1"/>
    <col min="1287" max="1287" width="9.33203125" customWidth="1"/>
    <col min="1537" max="1537" width="1" customWidth="1"/>
    <col min="1538" max="1541" width="7.5546875" customWidth="1"/>
    <col min="1542" max="1542" width="63.44140625" customWidth="1"/>
    <col min="1543" max="1543" width="9.33203125" customWidth="1"/>
    <col min="1793" max="1793" width="1" customWidth="1"/>
    <col min="1794" max="1797" width="7.5546875" customWidth="1"/>
    <col min="1798" max="1798" width="63.44140625" customWidth="1"/>
    <col min="1799" max="1799" width="9.33203125" customWidth="1"/>
    <col min="2049" max="2049" width="1" customWidth="1"/>
    <col min="2050" max="2053" width="7.5546875" customWidth="1"/>
    <col min="2054" max="2054" width="63.44140625" customWidth="1"/>
    <col min="2055" max="2055" width="9.33203125" customWidth="1"/>
    <col min="2305" max="2305" width="1" customWidth="1"/>
    <col min="2306" max="2309" width="7.5546875" customWidth="1"/>
    <col min="2310" max="2310" width="63.44140625" customWidth="1"/>
    <col min="2311" max="2311" width="9.33203125" customWidth="1"/>
    <col min="2561" max="2561" width="1" customWidth="1"/>
    <col min="2562" max="2565" width="7.5546875" customWidth="1"/>
    <col min="2566" max="2566" width="63.44140625" customWidth="1"/>
    <col min="2567" max="2567" width="9.33203125" customWidth="1"/>
    <col min="2817" max="2817" width="1" customWidth="1"/>
    <col min="2818" max="2821" width="7.5546875" customWidth="1"/>
    <col min="2822" max="2822" width="63.44140625" customWidth="1"/>
    <col min="2823" max="2823" width="9.33203125" customWidth="1"/>
    <col min="3073" max="3073" width="1" customWidth="1"/>
    <col min="3074" max="3077" width="7.5546875" customWidth="1"/>
    <col min="3078" max="3078" width="63.44140625" customWidth="1"/>
    <col min="3079" max="3079" width="9.33203125" customWidth="1"/>
    <col min="3329" max="3329" width="1" customWidth="1"/>
    <col min="3330" max="3333" width="7.5546875" customWidth="1"/>
    <col min="3334" max="3334" width="63.44140625" customWidth="1"/>
    <col min="3335" max="3335" width="9.33203125" customWidth="1"/>
    <col min="3585" max="3585" width="1" customWidth="1"/>
    <col min="3586" max="3589" width="7.5546875" customWidth="1"/>
    <col min="3590" max="3590" width="63.44140625" customWidth="1"/>
    <col min="3591" max="3591" width="9.33203125" customWidth="1"/>
    <col min="3841" max="3841" width="1" customWidth="1"/>
    <col min="3842" max="3845" width="7.5546875" customWidth="1"/>
    <col min="3846" max="3846" width="63.44140625" customWidth="1"/>
    <col min="3847" max="3847" width="9.33203125" customWidth="1"/>
    <col min="4097" max="4097" width="1" customWidth="1"/>
    <col min="4098" max="4101" width="7.5546875" customWidth="1"/>
    <col min="4102" max="4102" width="63.44140625" customWidth="1"/>
    <col min="4103" max="4103" width="9.33203125" customWidth="1"/>
    <col min="4353" max="4353" width="1" customWidth="1"/>
    <col min="4354" max="4357" width="7.5546875" customWidth="1"/>
    <col min="4358" max="4358" width="63.44140625" customWidth="1"/>
    <col min="4359" max="4359" width="9.33203125" customWidth="1"/>
    <col min="4609" max="4609" width="1" customWidth="1"/>
    <col min="4610" max="4613" width="7.5546875" customWidth="1"/>
    <col min="4614" max="4614" width="63.44140625" customWidth="1"/>
    <col min="4615" max="4615" width="9.33203125" customWidth="1"/>
    <col min="4865" max="4865" width="1" customWidth="1"/>
    <col min="4866" max="4869" width="7.5546875" customWidth="1"/>
    <col min="4870" max="4870" width="63.44140625" customWidth="1"/>
    <col min="4871" max="4871" width="9.33203125" customWidth="1"/>
    <col min="5121" max="5121" width="1" customWidth="1"/>
    <col min="5122" max="5125" width="7.5546875" customWidth="1"/>
    <col min="5126" max="5126" width="63.44140625" customWidth="1"/>
    <col min="5127" max="5127" width="9.33203125" customWidth="1"/>
    <col min="5377" max="5377" width="1" customWidth="1"/>
    <col min="5378" max="5381" width="7.5546875" customWidth="1"/>
    <col min="5382" max="5382" width="63.44140625" customWidth="1"/>
    <col min="5383" max="5383" width="9.33203125" customWidth="1"/>
    <col min="5633" max="5633" width="1" customWidth="1"/>
    <col min="5634" max="5637" width="7.5546875" customWidth="1"/>
    <col min="5638" max="5638" width="63.44140625" customWidth="1"/>
    <col min="5639" max="5639" width="9.33203125" customWidth="1"/>
    <col min="5889" max="5889" width="1" customWidth="1"/>
    <col min="5890" max="5893" width="7.5546875" customWidth="1"/>
    <col min="5894" max="5894" width="63.44140625" customWidth="1"/>
    <col min="5895" max="5895" width="9.33203125" customWidth="1"/>
    <col min="6145" max="6145" width="1" customWidth="1"/>
    <col min="6146" max="6149" width="7.5546875" customWidth="1"/>
    <col min="6150" max="6150" width="63.44140625" customWidth="1"/>
    <col min="6151" max="6151" width="9.33203125" customWidth="1"/>
    <col min="6401" max="6401" width="1" customWidth="1"/>
    <col min="6402" max="6405" width="7.5546875" customWidth="1"/>
    <col min="6406" max="6406" width="63.44140625" customWidth="1"/>
    <col min="6407" max="6407" width="9.33203125" customWidth="1"/>
    <col min="6657" max="6657" width="1" customWidth="1"/>
    <col min="6658" max="6661" width="7.5546875" customWidth="1"/>
    <col min="6662" max="6662" width="63.44140625" customWidth="1"/>
    <col min="6663" max="6663" width="9.33203125" customWidth="1"/>
    <col min="6913" max="6913" width="1" customWidth="1"/>
    <col min="6914" max="6917" width="7.5546875" customWidth="1"/>
    <col min="6918" max="6918" width="63.44140625" customWidth="1"/>
    <col min="6919" max="6919" width="9.33203125" customWidth="1"/>
    <col min="7169" max="7169" width="1" customWidth="1"/>
    <col min="7170" max="7173" width="7.5546875" customWidth="1"/>
    <col min="7174" max="7174" width="63.44140625" customWidth="1"/>
    <col min="7175" max="7175" width="9.33203125" customWidth="1"/>
    <col min="7425" max="7425" width="1" customWidth="1"/>
    <col min="7426" max="7429" width="7.5546875" customWidth="1"/>
    <col min="7430" max="7430" width="63.44140625" customWidth="1"/>
    <col min="7431" max="7431" width="9.33203125" customWidth="1"/>
    <col min="7681" max="7681" width="1" customWidth="1"/>
    <col min="7682" max="7685" width="7.5546875" customWidth="1"/>
    <col min="7686" max="7686" width="63.44140625" customWidth="1"/>
    <col min="7687" max="7687" width="9.33203125" customWidth="1"/>
    <col min="7937" max="7937" width="1" customWidth="1"/>
    <col min="7938" max="7941" width="7.5546875" customWidth="1"/>
    <col min="7942" max="7942" width="63.44140625" customWidth="1"/>
    <col min="7943" max="7943" width="9.33203125" customWidth="1"/>
    <col min="8193" max="8193" width="1" customWidth="1"/>
    <col min="8194" max="8197" width="7.5546875" customWidth="1"/>
    <col min="8198" max="8198" width="63.44140625" customWidth="1"/>
    <col min="8199" max="8199" width="9.33203125" customWidth="1"/>
    <col min="8449" max="8449" width="1" customWidth="1"/>
    <col min="8450" max="8453" width="7.5546875" customWidth="1"/>
    <col min="8454" max="8454" width="63.44140625" customWidth="1"/>
    <col min="8455" max="8455" width="9.33203125" customWidth="1"/>
    <col min="8705" max="8705" width="1" customWidth="1"/>
    <col min="8706" max="8709" width="7.5546875" customWidth="1"/>
    <col min="8710" max="8710" width="63.44140625" customWidth="1"/>
    <col min="8711" max="8711" width="9.33203125" customWidth="1"/>
    <col min="8961" max="8961" width="1" customWidth="1"/>
    <col min="8962" max="8965" width="7.5546875" customWidth="1"/>
    <col min="8966" max="8966" width="63.44140625" customWidth="1"/>
    <col min="8967" max="8967" width="9.33203125" customWidth="1"/>
    <col min="9217" max="9217" width="1" customWidth="1"/>
    <col min="9218" max="9221" width="7.5546875" customWidth="1"/>
    <col min="9222" max="9222" width="63.44140625" customWidth="1"/>
    <col min="9223" max="9223" width="9.33203125" customWidth="1"/>
    <col min="9473" max="9473" width="1" customWidth="1"/>
    <col min="9474" max="9477" width="7.5546875" customWidth="1"/>
    <col min="9478" max="9478" width="63.44140625" customWidth="1"/>
    <col min="9479" max="9479" width="9.33203125" customWidth="1"/>
    <col min="9729" max="9729" width="1" customWidth="1"/>
    <col min="9730" max="9733" width="7.5546875" customWidth="1"/>
    <col min="9734" max="9734" width="63.44140625" customWidth="1"/>
    <col min="9735" max="9735" width="9.33203125" customWidth="1"/>
    <col min="9985" max="9985" width="1" customWidth="1"/>
    <col min="9986" max="9989" width="7.5546875" customWidth="1"/>
    <col min="9990" max="9990" width="63.44140625" customWidth="1"/>
    <col min="9991" max="9991" width="9.33203125" customWidth="1"/>
    <col min="10241" max="10241" width="1" customWidth="1"/>
    <col min="10242" max="10245" width="7.5546875" customWidth="1"/>
    <col min="10246" max="10246" width="63.44140625" customWidth="1"/>
    <col min="10247" max="10247" width="9.33203125" customWidth="1"/>
    <col min="10497" max="10497" width="1" customWidth="1"/>
    <col min="10498" max="10501" width="7.5546875" customWidth="1"/>
    <col min="10502" max="10502" width="63.44140625" customWidth="1"/>
    <col min="10503" max="10503" width="9.33203125" customWidth="1"/>
    <col min="10753" max="10753" width="1" customWidth="1"/>
    <col min="10754" max="10757" width="7.5546875" customWidth="1"/>
    <col min="10758" max="10758" width="63.44140625" customWidth="1"/>
    <col min="10759" max="10759" width="9.33203125" customWidth="1"/>
    <col min="11009" max="11009" width="1" customWidth="1"/>
    <col min="11010" max="11013" width="7.5546875" customWidth="1"/>
    <col min="11014" max="11014" width="63.44140625" customWidth="1"/>
    <col min="11015" max="11015" width="9.33203125" customWidth="1"/>
    <col min="11265" max="11265" width="1" customWidth="1"/>
    <col min="11266" max="11269" width="7.5546875" customWidth="1"/>
    <col min="11270" max="11270" width="63.44140625" customWidth="1"/>
    <col min="11271" max="11271" width="9.33203125" customWidth="1"/>
    <col min="11521" max="11521" width="1" customWidth="1"/>
    <col min="11522" max="11525" width="7.5546875" customWidth="1"/>
    <col min="11526" max="11526" width="63.44140625" customWidth="1"/>
    <col min="11527" max="11527" width="9.33203125" customWidth="1"/>
    <col min="11777" max="11777" width="1" customWidth="1"/>
    <col min="11778" max="11781" width="7.5546875" customWidth="1"/>
    <col min="11782" max="11782" width="63.44140625" customWidth="1"/>
    <col min="11783" max="11783" width="9.33203125" customWidth="1"/>
    <col min="12033" max="12033" width="1" customWidth="1"/>
    <col min="12034" max="12037" width="7.5546875" customWidth="1"/>
    <col min="12038" max="12038" width="63.44140625" customWidth="1"/>
    <col min="12039" max="12039" width="9.33203125" customWidth="1"/>
    <col min="12289" max="12289" width="1" customWidth="1"/>
    <col min="12290" max="12293" width="7.5546875" customWidth="1"/>
    <col min="12294" max="12294" width="63.44140625" customWidth="1"/>
    <col min="12295" max="12295" width="9.33203125" customWidth="1"/>
    <col min="12545" max="12545" width="1" customWidth="1"/>
    <col min="12546" max="12549" width="7.5546875" customWidth="1"/>
    <col min="12550" max="12550" width="63.44140625" customWidth="1"/>
    <col min="12551" max="12551" width="9.33203125" customWidth="1"/>
    <col min="12801" max="12801" width="1" customWidth="1"/>
    <col min="12802" max="12805" width="7.5546875" customWidth="1"/>
    <col min="12806" max="12806" width="63.44140625" customWidth="1"/>
    <col min="12807" max="12807" width="9.33203125" customWidth="1"/>
    <col min="13057" max="13057" width="1" customWidth="1"/>
    <col min="13058" max="13061" width="7.5546875" customWidth="1"/>
    <col min="13062" max="13062" width="63.44140625" customWidth="1"/>
    <col min="13063" max="13063" width="9.33203125" customWidth="1"/>
    <col min="13313" max="13313" width="1" customWidth="1"/>
    <col min="13314" max="13317" width="7.5546875" customWidth="1"/>
    <col min="13318" max="13318" width="63.44140625" customWidth="1"/>
    <col min="13319" max="13319" width="9.33203125" customWidth="1"/>
    <col min="13569" max="13569" width="1" customWidth="1"/>
    <col min="13570" max="13573" width="7.5546875" customWidth="1"/>
    <col min="13574" max="13574" width="63.44140625" customWidth="1"/>
    <col min="13575" max="13575" width="9.33203125" customWidth="1"/>
    <col min="13825" max="13825" width="1" customWidth="1"/>
    <col min="13826" max="13829" width="7.5546875" customWidth="1"/>
    <col min="13830" max="13830" width="63.44140625" customWidth="1"/>
    <col min="13831" max="13831" width="9.33203125" customWidth="1"/>
    <col min="14081" max="14081" width="1" customWidth="1"/>
    <col min="14082" max="14085" width="7.5546875" customWidth="1"/>
    <col min="14086" max="14086" width="63.44140625" customWidth="1"/>
    <col min="14087" max="14087" width="9.33203125" customWidth="1"/>
    <col min="14337" max="14337" width="1" customWidth="1"/>
    <col min="14338" max="14341" width="7.5546875" customWidth="1"/>
    <col min="14342" max="14342" width="63.44140625" customWidth="1"/>
    <col min="14343" max="14343" width="9.33203125" customWidth="1"/>
    <col min="14593" max="14593" width="1" customWidth="1"/>
    <col min="14594" max="14597" width="7.5546875" customWidth="1"/>
    <col min="14598" max="14598" width="63.44140625" customWidth="1"/>
    <col min="14599" max="14599" width="9.33203125" customWidth="1"/>
    <col min="14849" max="14849" width="1" customWidth="1"/>
    <col min="14850" max="14853" width="7.5546875" customWidth="1"/>
    <col min="14854" max="14854" width="63.44140625" customWidth="1"/>
    <col min="14855" max="14855" width="9.33203125" customWidth="1"/>
    <col min="15105" max="15105" width="1" customWidth="1"/>
    <col min="15106" max="15109" width="7.5546875" customWidth="1"/>
    <col min="15110" max="15110" width="63.44140625" customWidth="1"/>
    <col min="15111" max="15111" width="9.33203125" customWidth="1"/>
    <col min="15361" max="15361" width="1" customWidth="1"/>
    <col min="15362" max="15365" width="7.5546875" customWidth="1"/>
    <col min="15366" max="15366" width="63.44140625" customWidth="1"/>
    <col min="15367" max="15367" width="9.33203125" customWidth="1"/>
    <col min="15617" max="15617" width="1" customWidth="1"/>
    <col min="15618" max="15621" width="7.5546875" customWidth="1"/>
    <col min="15622" max="15622" width="63.44140625" customWidth="1"/>
    <col min="15623" max="15623" width="9.33203125" customWidth="1"/>
    <col min="15873" max="15873" width="1" customWidth="1"/>
    <col min="15874" max="15877" width="7.5546875" customWidth="1"/>
    <col min="15878" max="15878" width="63.44140625" customWidth="1"/>
    <col min="15879" max="15879" width="9.33203125" customWidth="1"/>
    <col min="16129" max="16129" width="1" customWidth="1"/>
    <col min="16130" max="16133" width="7.5546875" customWidth="1"/>
    <col min="16134" max="16134" width="63.44140625" customWidth="1"/>
    <col min="16135" max="16135" width="9.33203125" customWidth="1"/>
  </cols>
  <sheetData>
    <row r="1" spans="2:7" s="31" customFormat="1" ht="22.5" customHeight="1" x14ac:dyDescent="0.2">
      <c r="B1" s="1025" t="s">
        <v>901</v>
      </c>
      <c r="C1" s="1025"/>
      <c r="D1" s="1025"/>
      <c r="E1" s="1025"/>
      <c r="F1" s="1025"/>
      <c r="G1" s="1025"/>
    </row>
    <row r="2" spans="2:7" s="31" customFormat="1" ht="30" customHeight="1" x14ac:dyDescent="0.2">
      <c r="B2" s="1026" t="s">
        <v>902</v>
      </c>
      <c r="C2" s="1026"/>
      <c r="D2" s="1026"/>
      <c r="E2" s="1026"/>
      <c r="F2" s="1026"/>
      <c r="G2" s="1026"/>
    </row>
    <row r="3" spans="2:7" s="31" customFormat="1" ht="18" customHeight="1" x14ac:dyDescent="0.2">
      <c r="B3" s="712" t="s">
        <v>215</v>
      </c>
      <c r="C3" s="712" t="s">
        <v>903</v>
      </c>
      <c r="D3" s="712" t="s">
        <v>1</v>
      </c>
      <c r="E3" s="712" t="s">
        <v>891</v>
      </c>
      <c r="F3" s="712" t="s">
        <v>892</v>
      </c>
      <c r="G3" s="713" t="s">
        <v>904</v>
      </c>
    </row>
    <row r="4" spans="2:7" s="31" customFormat="1" ht="24" customHeight="1" x14ac:dyDescent="0.2">
      <c r="B4" s="779">
        <v>100</v>
      </c>
      <c r="C4" s="779">
        <v>101</v>
      </c>
      <c r="D4" s="779">
        <v>1</v>
      </c>
      <c r="E4" s="779">
        <v>10365</v>
      </c>
      <c r="F4" s="780" t="s">
        <v>905</v>
      </c>
      <c r="G4" s="781">
        <v>1000</v>
      </c>
    </row>
    <row r="5" spans="2:7" s="31" customFormat="1" ht="24" customHeight="1" x14ac:dyDescent="0.2">
      <c r="B5" s="779">
        <v>100</v>
      </c>
      <c r="C5" s="779">
        <v>103</v>
      </c>
      <c r="D5" s="779">
        <v>1</v>
      </c>
      <c r="E5" s="779">
        <v>10216</v>
      </c>
      <c r="F5" s="780" t="s">
        <v>906</v>
      </c>
      <c r="G5" s="781">
        <v>337.17999999999938</v>
      </c>
    </row>
    <row r="6" spans="2:7" s="31" customFormat="1" ht="24" customHeight="1" x14ac:dyDescent="0.2">
      <c r="B6" s="779">
        <v>100</v>
      </c>
      <c r="C6" s="779">
        <v>103</v>
      </c>
      <c r="D6" s="779">
        <v>1</v>
      </c>
      <c r="E6" s="779">
        <v>10245</v>
      </c>
      <c r="F6" s="780" t="s">
        <v>907</v>
      </c>
      <c r="G6" s="781">
        <v>3227.5899999999997</v>
      </c>
    </row>
    <row r="7" spans="2:7" s="31" customFormat="1" ht="24" customHeight="1" x14ac:dyDescent="0.2">
      <c r="B7" s="779">
        <v>100</v>
      </c>
      <c r="C7" s="779">
        <v>103</v>
      </c>
      <c r="D7" s="779">
        <v>1</v>
      </c>
      <c r="E7" s="779">
        <v>10246</v>
      </c>
      <c r="F7" s="780" t="s">
        <v>908</v>
      </c>
      <c r="G7" s="781">
        <v>13256</v>
      </c>
    </row>
    <row r="8" spans="2:7" s="31" customFormat="1" ht="24" customHeight="1" x14ac:dyDescent="0.2">
      <c r="B8" s="779">
        <v>100</v>
      </c>
      <c r="C8" s="779">
        <v>103</v>
      </c>
      <c r="D8" s="779">
        <v>1</v>
      </c>
      <c r="E8" s="779">
        <v>10253</v>
      </c>
      <c r="F8" s="780" t="s">
        <v>909</v>
      </c>
      <c r="G8" s="781">
        <v>7299.9999999999982</v>
      </c>
    </row>
    <row r="9" spans="2:7" s="31" customFormat="1" ht="24" customHeight="1" x14ac:dyDescent="0.2">
      <c r="B9" s="779">
        <v>100</v>
      </c>
      <c r="C9" s="779">
        <v>103</v>
      </c>
      <c r="D9" s="779">
        <v>1</v>
      </c>
      <c r="E9" s="779">
        <v>10258</v>
      </c>
      <c r="F9" s="780" t="s">
        <v>910</v>
      </c>
      <c r="G9" s="781">
        <v>20</v>
      </c>
    </row>
    <row r="10" spans="2:7" s="31" customFormat="1" ht="24" customHeight="1" x14ac:dyDescent="0.2">
      <c r="B10" s="779">
        <v>100</v>
      </c>
      <c r="C10" s="779">
        <v>103</v>
      </c>
      <c r="D10" s="779">
        <v>1</v>
      </c>
      <c r="E10" s="779">
        <v>10576</v>
      </c>
      <c r="F10" s="780" t="s">
        <v>911</v>
      </c>
      <c r="G10" s="781">
        <v>4340.07</v>
      </c>
    </row>
    <row r="11" spans="2:7" s="31" customFormat="1" ht="24" customHeight="1" x14ac:dyDescent="0.2">
      <c r="B11" s="779">
        <v>100</v>
      </c>
      <c r="C11" s="779">
        <v>106</v>
      </c>
      <c r="D11" s="779">
        <v>1</v>
      </c>
      <c r="E11" s="779">
        <v>10298</v>
      </c>
      <c r="F11" s="780" t="s">
        <v>912</v>
      </c>
      <c r="G11" s="781">
        <v>244</v>
      </c>
    </row>
    <row r="12" spans="2:7" s="31" customFormat="1" ht="24" customHeight="1" x14ac:dyDescent="0.2">
      <c r="B12" s="779">
        <v>100</v>
      </c>
      <c r="C12" s="779">
        <v>106</v>
      </c>
      <c r="D12" s="779">
        <v>2</v>
      </c>
      <c r="E12" s="779">
        <v>20001</v>
      </c>
      <c r="F12" s="780" t="s">
        <v>913</v>
      </c>
      <c r="G12" s="781">
        <v>2457.1799999999998</v>
      </c>
    </row>
    <row r="13" spans="2:7" s="31" customFormat="1" ht="24" customHeight="1" x14ac:dyDescent="0.2">
      <c r="B13" s="779">
        <v>100</v>
      </c>
      <c r="C13" s="779">
        <v>106</v>
      </c>
      <c r="D13" s="779">
        <v>2</v>
      </c>
      <c r="E13" s="779">
        <v>20003</v>
      </c>
      <c r="F13" s="780" t="s">
        <v>914</v>
      </c>
      <c r="G13" s="781">
        <v>179.85000000000036</v>
      </c>
    </row>
    <row r="14" spans="2:7" s="31" customFormat="1" ht="24" customHeight="1" x14ac:dyDescent="0.2">
      <c r="B14" s="779">
        <v>100</v>
      </c>
      <c r="C14" s="779">
        <v>108</v>
      </c>
      <c r="D14" s="779">
        <v>1</v>
      </c>
      <c r="E14" s="779">
        <v>10272</v>
      </c>
      <c r="F14" s="780" t="s">
        <v>915</v>
      </c>
      <c r="G14" s="781">
        <v>156.51999999999998</v>
      </c>
    </row>
    <row r="15" spans="2:7" s="31" customFormat="1" ht="24" customHeight="1" x14ac:dyDescent="0.2">
      <c r="B15" s="779">
        <v>100</v>
      </c>
      <c r="C15" s="779">
        <v>108</v>
      </c>
      <c r="D15" s="779">
        <v>1</v>
      </c>
      <c r="E15" s="779">
        <v>10277</v>
      </c>
      <c r="F15" s="780" t="s">
        <v>916</v>
      </c>
      <c r="G15" s="781">
        <v>30536.3</v>
      </c>
    </row>
    <row r="16" spans="2:7" s="31" customFormat="1" ht="24" customHeight="1" x14ac:dyDescent="0.2">
      <c r="B16" s="779">
        <v>100</v>
      </c>
      <c r="C16" s="779">
        <v>108</v>
      </c>
      <c r="D16" s="779">
        <v>1</v>
      </c>
      <c r="E16" s="779">
        <v>10279</v>
      </c>
      <c r="F16" s="780" t="s">
        <v>917</v>
      </c>
      <c r="G16" s="781">
        <v>75.400000000000006</v>
      </c>
    </row>
    <row r="17" spans="2:7" s="31" customFormat="1" ht="24" customHeight="1" x14ac:dyDescent="0.2">
      <c r="B17" s="779">
        <v>100</v>
      </c>
      <c r="C17" s="779">
        <v>108</v>
      </c>
      <c r="D17" s="779">
        <v>1</v>
      </c>
      <c r="E17" s="779">
        <v>10280</v>
      </c>
      <c r="F17" s="780" t="s">
        <v>918</v>
      </c>
      <c r="G17" s="781">
        <v>1866.5100000000002</v>
      </c>
    </row>
    <row r="18" spans="2:7" s="31" customFormat="1" ht="24" customHeight="1" x14ac:dyDescent="0.2">
      <c r="B18" s="779">
        <v>100</v>
      </c>
      <c r="C18" s="779">
        <v>108</v>
      </c>
      <c r="D18" s="779">
        <v>1</v>
      </c>
      <c r="E18" s="779">
        <v>10577</v>
      </c>
      <c r="F18" s="780" t="s">
        <v>919</v>
      </c>
      <c r="G18" s="781">
        <v>8690.8899999999558</v>
      </c>
    </row>
    <row r="19" spans="2:7" s="31" customFormat="1" ht="24" customHeight="1" x14ac:dyDescent="0.2">
      <c r="B19" s="779">
        <v>100</v>
      </c>
      <c r="C19" s="779">
        <v>108</v>
      </c>
      <c r="D19" s="779">
        <v>1</v>
      </c>
      <c r="E19" s="779">
        <v>10578</v>
      </c>
      <c r="F19" s="780" t="s">
        <v>920</v>
      </c>
      <c r="G19" s="781">
        <v>783.25</v>
      </c>
    </row>
    <row r="20" spans="2:7" s="31" customFormat="1" ht="24" customHeight="1" x14ac:dyDescent="0.2">
      <c r="B20" s="779">
        <v>100</v>
      </c>
      <c r="C20" s="779">
        <v>108</v>
      </c>
      <c r="D20" s="779">
        <v>2</v>
      </c>
      <c r="E20" s="779">
        <v>20012</v>
      </c>
      <c r="F20" s="780" t="s">
        <v>921</v>
      </c>
      <c r="G20" s="781">
        <v>546</v>
      </c>
    </row>
    <row r="21" spans="2:7" s="31" customFormat="1" ht="24" customHeight="1" x14ac:dyDescent="0.2">
      <c r="B21" s="779">
        <v>500</v>
      </c>
      <c r="C21" s="779">
        <v>502</v>
      </c>
      <c r="D21" s="779">
        <v>1</v>
      </c>
      <c r="E21" s="779">
        <v>10284</v>
      </c>
      <c r="F21" s="780" t="s">
        <v>922</v>
      </c>
      <c r="G21" s="781">
        <v>640.29000000000087</v>
      </c>
    </row>
    <row r="22" spans="2:7" s="31" customFormat="1" ht="24" customHeight="1" x14ac:dyDescent="0.2">
      <c r="B22" s="779">
        <v>500</v>
      </c>
      <c r="C22" s="779">
        <v>502</v>
      </c>
      <c r="D22" s="779">
        <v>1</v>
      </c>
      <c r="E22" s="779">
        <v>10286</v>
      </c>
      <c r="F22" s="780" t="s">
        <v>923</v>
      </c>
      <c r="G22" s="781">
        <v>1718.0999999999985</v>
      </c>
    </row>
    <row r="23" spans="2:7" s="31" customFormat="1" ht="18" customHeight="1" x14ac:dyDescent="0.2">
      <c r="B23" s="782"/>
      <c r="C23" s="782"/>
      <c r="D23" s="782"/>
      <c r="E23" s="782"/>
      <c r="F23" s="733" t="s">
        <v>924</v>
      </c>
      <c r="G23" s="783">
        <v>77375.129999999976</v>
      </c>
    </row>
    <row r="24" spans="2:7" s="31" customFormat="1" ht="9" customHeight="1" x14ac:dyDescent="0.2"/>
    <row r="25" spans="2:7" s="31" customFormat="1" ht="30" customHeight="1" x14ac:dyDescent="0.2">
      <c r="B25" s="1026" t="s">
        <v>925</v>
      </c>
      <c r="C25" s="1026"/>
      <c r="D25" s="1026"/>
      <c r="E25" s="1026"/>
      <c r="F25" s="1026"/>
      <c r="G25" s="1026"/>
    </row>
    <row r="26" spans="2:7" s="31" customFormat="1" ht="18" customHeight="1" x14ac:dyDescent="0.2">
      <c r="B26" s="712" t="s">
        <v>215</v>
      </c>
      <c r="C26" s="712" t="s">
        <v>903</v>
      </c>
      <c r="D26" s="712" t="s">
        <v>1</v>
      </c>
      <c r="E26" s="712" t="s">
        <v>891</v>
      </c>
      <c r="F26" s="712" t="s">
        <v>892</v>
      </c>
      <c r="G26" s="713" t="s">
        <v>904</v>
      </c>
    </row>
    <row r="27" spans="2:7" s="31" customFormat="1" ht="24" customHeight="1" x14ac:dyDescent="0.2">
      <c r="B27" s="779">
        <v>100</v>
      </c>
      <c r="C27" s="779">
        <v>108</v>
      </c>
      <c r="D27" s="779">
        <v>1</v>
      </c>
      <c r="E27" s="779">
        <v>10277</v>
      </c>
      <c r="F27" s="780" t="s">
        <v>916</v>
      </c>
      <c r="G27" s="781">
        <v>8525.89</v>
      </c>
    </row>
    <row r="28" spans="2:7" s="31" customFormat="1" ht="24" customHeight="1" x14ac:dyDescent="0.2">
      <c r="B28" s="779">
        <v>100</v>
      </c>
      <c r="C28" s="779">
        <v>108</v>
      </c>
      <c r="D28" s="779">
        <v>2</v>
      </c>
      <c r="E28" s="779">
        <v>20014</v>
      </c>
      <c r="F28" s="780" t="s">
        <v>926</v>
      </c>
      <c r="G28" s="781">
        <v>1311.3</v>
      </c>
    </row>
    <row r="29" spans="2:7" s="31" customFormat="1" ht="24" customHeight="1" x14ac:dyDescent="0.2">
      <c r="B29" s="779">
        <v>500</v>
      </c>
      <c r="C29" s="779">
        <v>502</v>
      </c>
      <c r="D29" s="779">
        <v>1</v>
      </c>
      <c r="E29" s="779">
        <v>10032</v>
      </c>
      <c r="F29" s="780" t="s">
        <v>927</v>
      </c>
      <c r="G29" s="781"/>
    </row>
    <row r="30" spans="2:7" s="31" customFormat="1" ht="18" customHeight="1" x14ac:dyDescent="0.2">
      <c r="B30" s="782"/>
      <c r="C30" s="782"/>
      <c r="D30" s="782"/>
      <c r="E30" s="782"/>
      <c r="F30" s="733" t="s">
        <v>928</v>
      </c>
      <c r="G30" s="783">
        <v>9837.1899999999987</v>
      </c>
    </row>
    <row r="31" spans="2:7" s="31" customFormat="1" ht="9" customHeight="1" x14ac:dyDescent="0.2"/>
    <row r="32" spans="2:7" s="31" customFormat="1" ht="30" customHeight="1" x14ac:dyDescent="0.2">
      <c r="B32" s="1026" t="s">
        <v>929</v>
      </c>
      <c r="C32" s="1026"/>
      <c r="D32" s="1026"/>
      <c r="E32" s="1026"/>
      <c r="F32" s="1026"/>
      <c r="G32" s="1026"/>
    </row>
    <row r="33" spans="2:7" s="31" customFormat="1" ht="18" customHeight="1" x14ac:dyDescent="0.2">
      <c r="B33" s="712" t="s">
        <v>215</v>
      </c>
      <c r="C33" s="712" t="s">
        <v>903</v>
      </c>
      <c r="D33" s="712" t="s">
        <v>1</v>
      </c>
      <c r="E33" s="712" t="s">
        <v>891</v>
      </c>
      <c r="F33" s="712" t="s">
        <v>892</v>
      </c>
      <c r="G33" s="713" t="s">
        <v>904</v>
      </c>
    </row>
    <row r="34" spans="2:7" s="31" customFormat="1" ht="24" customHeight="1" x14ac:dyDescent="0.2">
      <c r="B34" s="779">
        <v>100</v>
      </c>
      <c r="C34" s="779">
        <v>106</v>
      </c>
      <c r="D34" s="779">
        <v>1</v>
      </c>
      <c r="E34" s="779">
        <v>10565</v>
      </c>
      <c r="F34" s="780" t="s">
        <v>930</v>
      </c>
      <c r="G34" s="781">
        <v>1077</v>
      </c>
    </row>
    <row r="35" spans="2:7" s="31" customFormat="1" ht="24" customHeight="1" x14ac:dyDescent="0.2">
      <c r="B35" s="779">
        <v>100</v>
      </c>
      <c r="C35" s="779">
        <v>106</v>
      </c>
      <c r="D35" s="779">
        <v>2</v>
      </c>
      <c r="E35" s="779">
        <v>20001</v>
      </c>
      <c r="F35" s="780" t="s">
        <v>913</v>
      </c>
      <c r="G35" s="781">
        <v>2998.06</v>
      </c>
    </row>
    <row r="36" spans="2:7" s="31" customFormat="1" ht="24" customHeight="1" x14ac:dyDescent="0.2">
      <c r="B36" s="779">
        <v>100</v>
      </c>
      <c r="C36" s="779">
        <v>108</v>
      </c>
      <c r="D36" s="779">
        <v>2</v>
      </c>
      <c r="E36" s="779">
        <v>20014</v>
      </c>
      <c r="F36" s="780" t="s">
        <v>926</v>
      </c>
      <c r="G36" s="781">
        <v>1095.9000000000001</v>
      </c>
    </row>
    <row r="37" spans="2:7" s="31" customFormat="1" ht="24" customHeight="1" x14ac:dyDescent="0.2">
      <c r="B37" s="779">
        <v>100</v>
      </c>
      <c r="C37" s="779">
        <v>108</v>
      </c>
      <c r="D37" s="779">
        <v>2</v>
      </c>
      <c r="E37" s="779">
        <v>20028</v>
      </c>
      <c r="F37" s="780" t="s">
        <v>931</v>
      </c>
      <c r="G37" s="781">
        <v>4294.95</v>
      </c>
    </row>
    <row r="38" spans="2:7" s="31" customFormat="1" ht="24" customHeight="1" x14ac:dyDescent="0.2">
      <c r="B38" s="779">
        <v>100</v>
      </c>
      <c r="C38" s="779">
        <v>111</v>
      </c>
      <c r="D38" s="779">
        <v>1</v>
      </c>
      <c r="E38" s="779">
        <v>10075</v>
      </c>
      <c r="F38" s="780" t="s">
        <v>932</v>
      </c>
      <c r="G38" s="781">
        <v>2400</v>
      </c>
    </row>
    <row r="39" spans="2:7" s="31" customFormat="1" ht="18" customHeight="1" x14ac:dyDescent="0.2">
      <c r="B39" s="782"/>
      <c r="C39" s="782"/>
      <c r="D39" s="782"/>
      <c r="E39" s="782"/>
      <c r="F39" s="733" t="s">
        <v>933</v>
      </c>
      <c r="G39" s="783">
        <v>11865.91</v>
      </c>
    </row>
    <row r="40" spans="2:7" s="31" customFormat="1" ht="9" customHeight="1" x14ac:dyDescent="0.2"/>
    <row r="41" spans="2:7" s="31" customFormat="1" ht="30" customHeight="1" x14ac:dyDescent="0.2">
      <c r="B41" s="1026" t="s">
        <v>934</v>
      </c>
      <c r="C41" s="1026"/>
      <c r="D41" s="1026"/>
      <c r="E41" s="1026"/>
      <c r="F41" s="1026"/>
      <c r="G41" s="1026"/>
    </row>
    <row r="42" spans="2:7" s="31" customFormat="1" ht="18" customHeight="1" x14ac:dyDescent="0.2">
      <c r="B42" s="712" t="s">
        <v>215</v>
      </c>
      <c r="C42" s="712" t="s">
        <v>903</v>
      </c>
      <c r="D42" s="712" t="s">
        <v>1</v>
      </c>
      <c r="E42" s="712" t="s">
        <v>891</v>
      </c>
      <c r="F42" s="712" t="s">
        <v>892</v>
      </c>
      <c r="G42" s="713" t="s">
        <v>904</v>
      </c>
    </row>
    <row r="43" spans="2:7" s="31" customFormat="1" ht="24" customHeight="1" x14ac:dyDescent="0.2">
      <c r="B43" s="779">
        <v>100</v>
      </c>
      <c r="C43" s="779">
        <v>103</v>
      </c>
      <c r="D43" s="779">
        <v>1</v>
      </c>
      <c r="E43" s="779">
        <v>10215</v>
      </c>
      <c r="F43" s="780" t="s">
        <v>935</v>
      </c>
      <c r="G43" s="781">
        <v>12316.23</v>
      </c>
    </row>
    <row r="44" spans="2:7" s="31" customFormat="1" ht="24" customHeight="1" x14ac:dyDescent="0.2">
      <c r="B44" s="779">
        <v>100</v>
      </c>
      <c r="C44" s="779">
        <v>103</v>
      </c>
      <c r="D44" s="779">
        <v>1</v>
      </c>
      <c r="E44" s="779">
        <v>10245</v>
      </c>
      <c r="F44" s="780" t="s">
        <v>907</v>
      </c>
      <c r="G44" s="781">
        <v>246.87</v>
      </c>
    </row>
    <row r="45" spans="2:7" s="31" customFormat="1" ht="24" customHeight="1" x14ac:dyDescent="0.2">
      <c r="B45" s="779">
        <v>100</v>
      </c>
      <c r="C45" s="779">
        <v>110</v>
      </c>
      <c r="D45" s="779">
        <v>1</v>
      </c>
      <c r="E45" s="779">
        <v>10321</v>
      </c>
      <c r="F45" s="780" t="s">
        <v>936</v>
      </c>
      <c r="G45" s="781">
        <v>2940</v>
      </c>
    </row>
    <row r="46" spans="2:7" s="31" customFormat="1" ht="24" customHeight="1" x14ac:dyDescent="0.2">
      <c r="B46" s="779">
        <v>100</v>
      </c>
      <c r="C46" s="779">
        <v>111</v>
      </c>
      <c r="D46" s="779">
        <v>1</v>
      </c>
      <c r="E46" s="779">
        <v>10568</v>
      </c>
      <c r="F46" s="780" t="s">
        <v>937</v>
      </c>
      <c r="G46" s="781">
        <v>150</v>
      </c>
    </row>
    <row r="47" spans="2:7" s="31" customFormat="1" ht="18" customHeight="1" x14ac:dyDescent="0.2">
      <c r="B47" s="782"/>
      <c r="C47" s="782"/>
      <c r="D47" s="782"/>
      <c r="E47" s="782"/>
      <c r="F47" s="733" t="s">
        <v>938</v>
      </c>
      <c r="G47" s="783">
        <v>15653.1</v>
      </c>
    </row>
    <row r="48" spans="2:7" s="31" customFormat="1" ht="9" customHeight="1" x14ac:dyDescent="0.2"/>
    <row r="49" spans="2:7" s="31" customFormat="1" ht="30" customHeight="1" x14ac:dyDescent="0.2">
      <c r="B49" s="1026" t="s">
        <v>939</v>
      </c>
      <c r="C49" s="1026"/>
      <c r="D49" s="1026"/>
      <c r="E49" s="1026"/>
      <c r="F49" s="1026"/>
      <c r="G49" s="1026"/>
    </row>
    <row r="50" spans="2:7" s="31" customFormat="1" ht="18" customHeight="1" x14ac:dyDescent="0.2">
      <c r="B50" s="712" t="s">
        <v>215</v>
      </c>
      <c r="C50" s="712" t="s">
        <v>903</v>
      </c>
      <c r="D50" s="712" t="s">
        <v>1</v>
      </c>
      <c r="E50" s="712" t="s">
        <v>891</v>
      </c>
      <c r="F50" s="712" t="s">
        <v>892</v>
      </c>
      <c r="G50" s="713" t="s">
        <v>904</v>
      </c>
    </row>
    <row r="51" spans="2:7" s="31" customFormat="1" ht="24" customHeight="1" x14ac:dyDescent="0.2">
      <c r="B51" s="779">
        <v>100</v>
      </c>
      <c r="C51" s="779">
        <v>103</v>
      </c>
      <c r="D51" s="779">
        <v>1</v>
      </c>
      <c r="E51" s="779">
        <v>10245</v>
      </c>
      <c r="F51" s="780" t="s">
        <v>907</v>
      </c>
      <c r="G51" s="781">
        <v>872.45</v>
      </c>
    </row>
    <row r="52" spans="2:7" s="31" customFormat="1" ht="24" customHeight="1" x14ac:dyDescent="0.2">
      <c r="B52" s="779">
        <v>100</v>
      </c>
      <c r="C52" s="779">
        <v>106</v>
      </c>
      <c r="D52" s="779">
        <v>1</v>
      </c>
      <c r="E52" s="779">
        <v>10565</v>
      </c>
      <c r="F52" s="780" t="s">
        <v>930</v>
      </c>
      <c r="G52" s="781">
        <v>1811.18</v>
      </c>
    </row>
    <row r="53" spans="2:7" s="31" customFormat="1" ht="18" customHeight="1" x14ac:dyDescent="0.2">
      <c r="B53" s="782"/>
      <c r="C53" s="782"/>
      <c r="D53" s="782"/>
      <c r="E53" s="782"/>
      <c r="F53" s="733" t="s">
        <v>940</v>
      </c>
      <c r="G53" s="783">
        <v>2683.63</v>
      </c>
    </row>
    <row r="54" spans="2:7" s="31" customFormat="1" ht="9" customHeight="1" x14ac:dyDescent="0.2"/>
    <row r="55" spans="2:7" s="31" customFormat="1" ht="30" customHeight="1" x14ac:dyDescent="0.2">
      <c r="B55" s="1026" t="s">
        <v>941</v>
      </c>
      <c r="C55" s="1026"/>
      <c r="D55" s="1026"/>
      <c r="E55" s="1026"/>
      <c r="F55" s="1026"/>
      <c r="G55" s="1026"/>
    </row>
    <row r="56" spans="2:7" s="31" customFormat="1" ht="18" customHeight="1" x14ac:dyDescent="0.2">
      <c r="B56" s="712" t="s">
        <v>215</v>
      </c>
      <c r="C56" s="712" t="s">
        <v>903</v>
      </c>
      <c r="D56" s="712" t="s">
        <v>1</v>
      </c>
      <c r="E56" s="712" t="s">
        <v>891</v>
      </c>
      <c r="F56" s="712" t="s">
        <v>892</v>
      </c>
      <c r="G56" s="713" t="s">
        <v>904</v>
      </c>
    </row>
    <row r="57" spans="2:7" s="31" customFormat="1" ht="24" customHeight="1" x14ac:dyDescent="0.2">
      <c r="B57" s="779">
        <v>100</v>
      </c>
      <c r="C57" s="779">
        <v>101</v>
      </c>
      <c r="D57" s="779">
        <v>1</v>
      </c>
      <c r="E57" s="779">
        <v>10325</v>
      </c>
      <c r="F57" s="780" t="s">
        <v>942</v>
      </c>
      <c r="G57" s="781">
        <v>60</v>
      </c>
    </row>
    <row r="58" spans="2:7" s="31" customFormat="1" ht="24" customHeight="1" x14ac:dyDescent="0.2">
      <c r="B58" s="779">
        <v>100</v>
      </c>
      <c r="C58" s="779">
        <v>101</v>
      </c>
      <c r="D58" s="779">
        <v>1</v>
      </c>
      <c r="E58" s="779">
        <v>10326</v>
      </c>
      <c r="F58" s="780" t="s">
        <v>943</v>
      </c>
      <c r="G58" s="781">
        <v>210</v>
      </c>
    </row>
    <row r="59" spans="2:7" s="31" customFormat="1" ht="24" customHeight="1" x14ac:dyDescent="0.2">
      <c r="B59" s="779">
        <v>100</v>
      </c>
      <c r="C59" s="779">
        <v>111</v>
      </c>
      <c r="D59" s="779">
        <v>1</v>
      </c>
      <c r="E59" s="779">
        <v>10398</v>
      </c>
      <c r="F59" s="780" t="s">
        <v>944</v>
      </c>
      <c r="G59" s="781">
        <v>30</v>
      </c>
    </row>
    <row r="60" spans="2:7" s="31" customFormat="1" ht="18" customHeight="1" x14ac:dyDescent="0.2">
      <c r="B60" s="782"/>
      <c r="C60" s="782"/>
      <c r="D60" s="782"/>
      <c r="E60" s="782"/>
      <c r="F60" s="733" t="s">
        <v>945</v>
      </c>
      <c r="G60" s="783">
        <v>300</v>
      </c>
    </row>
    <row r="61" spans="2:7" s="31" customFormat="1" ht="9" customHeight="1" x14ac:dyDescent="0.2"/>
    <row r="62" spans="2:7" s="31" customFormat="1" ht="30" customHeight="1" x14ac:dyDescent="0.2">
      <c r="B62" s="1026" t="s">
        <v>946</v>
      </c>
      <c r="C62" s="1026"/>
      <c r="D62" s="1026"/>
      <c r="E62" s="1026"/>
      <c r="F62" s="1026"/>
      <c r="G62" s="1026"/>
    </row>
    <row r="63" spans="2:7" s="31" customFormat="1" ht="18" customHeight="1" x14ac:dyDescent="0.2">
      <c r="B63" s="712" t="s">
        <v>215</v>
      </c>
      <c r="C63" s="712" t="s">
        <v>903</v>
      </c>
      <c r="D63" s="712" t="s">
        <v>1</v>
      </c>
      <c r="E63" s="712" t="s">
        <v>891</v>
      </c>
      <c r="F63" s="712" t="s">
        <v>892</v>
      </c>
      <c r="G63" s="713" t="s">
        <v>904</v>
      </c>
    </row>
    <row r="64" spans="2:7" s="31" customFormat="1" ht="24" customHeight="1" x14ac:dyDescent="0.2">
      <c r="B64" s="779">
        <v>100</v>
      </c>
      <c r="C64" s="779">
        <v>101</v>
      </c>
      <c r="D64" s="779">
        <v>1</v>
      </c>
      <c r="E64" s="779">
        <v>10325</v>
      </c>
      <c r="F64" s="780" t="s">
        <v>942</v>
      </c>
      <c r="G64" s="781">
        <v>225</v>
      </c>
    </row>
    <row r="65" spans="2:7" s="31" customFormat="1" ht="24" customHeight="1" x14ac:dyDescent="0.2">
      <c r="B65" s="779">
        <v>500</v>
      </c>
      <c r="C65" s="779">
        <v>502</v>
      </c>
      <c r="D65" s="779">
        <v>1</v>
      </c>
      <c r="E65" s="779">
        <v>10291</v>
      </c>
      <c r="F65" s="780" t="s">
        <v>947</v>
      </c>
      <c r="G65" s="781">
        <v>30</v>
      </c>
    </row>
    <row r="66" spans="2:7" s="31" customFormat="1" ht="18" customHeight="1" x14ac:dyDescent="0.2">
      <c r="B66" s="782"/>
      <c r="C66" s="782"/>
      <c r="D66" s="782"/>
      <c r="E66" s="782"/>
      <c r="F66" s="733" t="s">
        <v>948</v>
      </c>
      <c r="G66" s="783">
        <v>255</v>
      </c>
    </row>
    <row r="67" spans="2:7" s="31" customFormat="1" ht="9" customHeight="1" x14ac:dyDescent="0.2"/>
  </sheetData>
  <mergeCells count="8">
    <mergeCell ref="B55:G55"/>
    <mergeCell ref="B62:G62"/>
    <mergeCell ref="B1:G1"/>
    <mergeCell ref="B2:G2"/>
    <mergeCell ref="B25:G25"/>
    <mergeCell ref="B32:G32"/>
    <mergeCell ref="B41:G41"/>
    <mergeCell ref="B49:G49"/>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zoomScale="70" zoomScaleNormal="70" zoomScaleSheetLayoutView="70" workbookViewId="0">
      <pane xSplit="1" topLeftCell="B1" activePane="topRight" state="frozen"/>
      <selection pane="topRight" activeCell="K1" sqref="K1:L1048576"/>
    </sheetView>
  </sheetViews>
  <sheetFormatPr defaultColWidth="8.88671875" defaultRowHeight="17.399999999999999" x14ac:dyDescent="0.3"/>
  <cols>
    <col min="1" max="1" width="23.109375" style="788" customWidth="1"/>
    <col min="2" max="3" width="19.33203125" style="797" customWidth="1"/>
    <col min="4" max="4" width="21.5546875" style="797" customWidth="1"/>
    <col min="5" max="5" width="20.88671875" style="797" customWidth="1"/>
    <col min="6" max="6" width="21" style="797" customWidth="1"/>
    <col min="7" max="10" width="19.33203125" style="797" customWidth="1"/>
    <col min="11" max="12" width="19.33203125" style="797" hidden="1" customWidth="1"/>
    <col min="13" max="13" width="19.33203125" style="797" customWidth="1"/>
    <col min="14" max="14" width="19.33203125" style="788" customWidth="1"/>
    <col min="15" max="16384" width="8.88671875" style="788"/>
  </cols>
  <sheetData>
    <row r="1" spans="1:14" ht="141" customHeight="1" x14ac:dyDescent="0.3">
      <c r="A1" s="784" t="s">
        <v>949</v>
      </c>
      <c r="B1" s="785" t="s">
        <v>950</v>
      </c>
      <c r="C1" s="786" t="s">
        <v>951</v>
      </c>
      <c r="D1" s="786" t="s">
        <v>952</v>
      </c>
      <c r="E1" s="786" t="s">
        <v>953</v>
      </c>
      <c r="F1" s="786" t="s">
        <v>954</v>
      </c>
      <c r="G1" s="786" t="s">
        <v>955</v>
      </c>
      <c r="H1" s="786" t="s">
        <v>956</v>
      </c>
      <c r="I1" s="786" t="s">
        <v>957</v>
      </c>
      <c r="J1" s="786" t="s">
        <v>958</v>
      </c>
      <c r="K1" s="787"/>
      <c r="L1" s="787"/>
      <c r="M1" s="787" t="s">
        <v>959</v>
      </c>
      <c r="N1" s="784" t="s">
        <v>960</v>
      </c>
    </row>
    <row r="2" spans="1:14" ht="18" x14ac:dyDescent="0.3">
      <c r="A2" s="789" t="s">
        <v>961</v>
      </c>
      <c r="B2" s="790">
        <v>0</v>
      </c>
      <c r="C2" s="791"/>
      <c r="D2" s="792"/>
      <c r="E2" s="790">
        <v>142646.73000000001</v>
      </c>
      <c r="F2" s="792"/>
      <c r="G2" s="792"/>
      <c r="H2" s="792"/>
      <c r="I2" s="791"/>
      <c r="J2" s="791"/>
      <c r="K2" s="791"/>
      <c r="L2" s="791"/>
      <c r="M2" s="791">
        <f>C2+D2+E2+F2+G2+H2+I2+J2+K2+L2</f>
        <v>142646.73000000001</v>
      </c>
      <c r="N2" s="793">
        <f t="shared" ref="N2:N12" si="0">M2+B2</f>
        <v>142646.73000000001</v>
      </c>
    </row>
    <row r="3" spans="1:14" ht="18" x14ac:dyDescent="0.3">
      <c r="A3" s="789" t="s">
        <v>962</v>
      </c>
      <c r="B3" s="790">
        <v>178907.74</v>
      </c>
      <c r="C3" s="791"/>
      <c r="D3" s="792"/>
      <c r="E3" s="790">
        <v>174322.35</v>
      </c>
      <c r="F3" s="792"/>
      <c r="G3" s="792"/>
      <c r="H3" s="792"/>
      <c r="I3" s="791"/>
      <c r="J3" s="791"/>
      <c r="K3" s="791"/>
      <c r="L3" s="791"/>
      <c r="M3" s="791">
        <f t="shared" ref="M3:M16" si="1">C3+D3+E3+F3+G3+H3+I3+J3+K3+L3</f>
        <v>174322.35</v>
      </c>
      <c r="N3" s="793">
        <f t="shared" si="0"/>
        <v>353230.08999999997</v>
      </c>
    </row>
    <row r="4" spans="1:14" ht="18" x14ac:dyDescent="0.3">
      <c r="A4" s="789" t="s">
        <v>963</v>
      </c>
      <c r="B4" s="790">
        <v>0</v>
      </c>
      <c r="C4" s="791">
        <v>5487240.9400000004</v>
      </c>
      <c r="D4" s="792"/>
      <c r="E4" s="792"/>
      <c r="F4" s="792">
        <v>2733961.85</v>
      </c>
      <c r="G4" s="792"/>
      <c r="H4" s="792"/>
      <c r="I4" s="791"/>
      <c r="J4" s="791"/>
      <c r="K4" s="791"/>
      <c r="L4" s="791"/>
      <c r="M4" s="791">
        <f t="shared" si="1"/>
        <v>8221202.790000001</v>
      </c>
      <c r="N4" s="793">
        <f t="shared" si="0"/>
        <v>8221202.790000001</v>
      </c>
    </row>
    <row r="5" spans="1:14" ht="36" x14ac:dyDescent="0.3">
      <c r="A5" s="789" t="s">
        <v>964</v>
      </c>
      <c r="B5" s="790">
        <v>22680405.07</v>
      </c>
      <c r="C5" s="791"/>
      <c r="D5" s="792"/>
      <c r="E5" s="792"/>
      <c r="F5" s="792"/>
      <c r="G5" s="792">
        <v>5290</v>
      </c>
      <c r="H5" s="792"/>
      <c r="I5" s="791">
        <v>89930.11</v>
      </c>
      <c r="J5" s="791"/>
      <c r="K5" s="791"/>
      <c r="L5" s="791"/>
      <c r="M5" s="791">
        <f t="shared" si="1"/>
        <v>95220.11</v>
      </c>
      <c r="N5" s="793">
        <f t="shared" si="0"/>
        <v>22775625.18</v>
      </c>
    </row>
    <row r="6" spans="1:14" ht="36" x14ac:dyDescent="0.3">
      <c r="A6" s="789" t="s">
        <v>965</v>
      </c>
      <c r="B6" s="790">
        <v>5500</v>
      </c>
      <c r="C6" s="791"/>
      <c r="D6" s="792"/>
      <c r="E6" s="792"/>
      <c r="F6" s="792"/>
      <c r="G6" s="792"/>
      <c r="H6" s="792"/>
      <c r="I6" s="791"/>
      <c r="J6" s="791"/>
      <c r="K6" s="791"/>
      <c r="L6" s="791"/>
      <c r="M6" s="791">
        <f t="shared" si="1"/>
        <v>0</v>
      </c>
      <c r="N6" s="793">
        <f t="shared" si="0"/>
        <v>5500</v>
      </c>
    </row>
    <row r="7" spans="1:14" ht="36" x14ac:dyDescent="0.3">
      <c r="A7" s="789" t="s">
        <v>966</v>
      </c>
      <c r="B7" s="790">
        <v>1000</v>
      </c>
      <c r="C7" s="791"/>
      <c r="D7" s="792"/>
      <c r="E7" s="792"/>
      <c r="F7" s="792"/>
      <c r="G7" s="792"/>
      <c r="H7" s="792"/>
      <c r="I7" s="791"/>
      <c r="J7" s="791"/>
      <c r="K7" s="791"/>
      <c r="L7" s="791"/>
      <c r="M7" s="791">
        <f t="shared" si="1"/>
        <v>0</v>
      </c>
      <c r="N7" s="793">
        <f t="shared" si="0"/>
        <v>1000</v>
      </c>
    </row>
    <row r="8" spans="1:14" ht="36" x14ac:dyDescent="0.3">
      <c r="A8" s="789" t="s">
        <v>967</v>
      </c>
      <c r="B8" s="790">
        <v>100</v>
      </c>
      <c r="C8" s="791"/>
      <c r="D8" s="792"/>
      <c r="E8" s="792"/>
      <c r="F8" s="792"/>
      <c r="G8" s="792"/>
      <c r="H8" s="792"/>
      <c r="I8" s="791"/>
      <c r="J8" s="791"/>
      <c r="K8" s="791"/>
      <c r="L8" s="791"/>
      <c r="M8" s="791">
        <f t="shared" si="1"/>
        <v>0</v>
      </c>
      <c r="N8" s="793">
        <f t="shared" si="0"/>
        <v>100</v>
      </c>
    </row>
    <row r="9" spans="1:14" ht="36" x14ac:dyDescent="0.3">
      <c r="A9" s="789" t="s">
        <v>968</v>
      </c>
      <c r="B9" s="790">
        <v>20</v>
      </c>
      <c r="C9" s="791"/>
      <c r="D9" s="792"/>
      <c r="E9" s="792"/>
      <c r="F9" s="792"/>
      <c r="G9" s="792"/>
      <c r="H9" s="792"/>
      <c r="I9" s="791"/>
      <c r="J9" s="791"/>
      <c r="K9" s="791"/>
      <c r="L9" s="791"/>
      <c r="M9" s="791">
        <f t="shared" si="1"/>
        <v>0</v>
      </c>
      <c r="N9" s="793">
        <f t="shared" si="0"/>
        <v>20</v>
      </c>
    </row>
    <row r="10" spans="1:14" ht="36" x14ac:dyDescent="0.3">
      <c r="A10" s="789" t="s">
        <v>969</v>
      </c>
      <c r="B10" s="790">
        <v>222434.58</v>
      </c>
      <c r="C10" s="791"/>
      <c r="D10" s="792"/>
      <c r="E10" s="792"/>
      <c r="F10" s="792"/>
      <c r="G10" s="792"/>
      <c r="H10" s="792">
        <v>17179.46</v>
      </c>
      <c r="I10" s="791"/>
      <c r="J10" s="791"/>
      <c r="K10" s="791"/>
      <c r="L10" s="791"/>
      <c r="M10" s="791">
        <f t="shared" si="1"/>
        <v>17179.46</v>
      </c>
      <c r="N10" s="793">
        <f t="shared" si="0"/>
        <v>239614.03999999998</v>
      </c>
    </row>
    <row r="11" spans="1:14" ht="36" x14ac:dyDescent="0.3">
      <c r="A11" s="789" t="s">
        <v>970</v>
      </c>
      <c r="B11" s="790">
        <v>647271</v>
      </c>
      <c r="C11" s="791"/>
      <c r="D11" s="792">
        <v>700000</v>
      </c>
      <c r="E11" s="792"/>
      <c r="F11" s="792"/>
      <c r="G11" s="792"/>
      <c r="H11" s="792"/>
      <c r="I11" s="791"/>
      <c r="J11" s="791"/>
      <c r="K11" s="791"/>
      <c r="L11" s="791"/>
      <c r="M11" s="791">
        <f t="shared" si="1"/>
        <v>700000</v>
      </c>
      <c r="N11" s="793">
        <f t="shared" si="0"/>
        <v>1347271</v>
      </c>
    </row>
    <row r="12" spans="1:14" ht="37.5" customHeight="1" x14ac:dyDescent="0.3">
      <c r="A12" s="789" t="s">
        <v>971</v>
      </c>
      <c r="B12" s="790"/>
      <c r="C12" s="791"/>
      <c r="D12" s="792"/>
      <c r="E12" s="792"/>
      <c r="F12" s="792"/>
      <c r="G12" s="792"/>
      <c r="H12" s="792"/>
      <c r="I12" s="791"/>
      <c r="J12" s="791"/>
      <c r="K12" s="791"/>
      <c r="L12" s="791"/>
      <c r="M12" s="791">
        <f t="shared" si="1"/>
        <v>0</v>
      </c>
      <c r="N12" s="793">
        <f t="shared" si="0"/>
        <v>0</v>
      </c>
    </row>
    <row r="13" spans="1:14" ht="36" x14ac:dyDescent="0.3">
      <c r="A13" s="789" t="s">
        <v>972</v>
      </c>
      <c r="B13" s="790">
        <v>60000</v>
      </c>
      <c r="C13" s="791"/>
      <c r="D13" s="792"/>
      <c r="E13" s="792"/>
      <c r="F13" s="792"/>
      <c r="G13" s="792"/>
      <c r="H13" s="792">
        <v>-60000</v>
      </c>
      <c r="I13" s="791"/>
      <c r="J13" s="791"/>
      <c r="K13" s="791"/>
      <c r="L13" s="791"/>
      <c r="M13" s="791">
        <f t="shared" si="1"/>
        <v>-60000</v>
      </c>
      <c r="N13" s="793">
        <f>M13+B13</f>
        <v>0</v>
      </c>
    </row>
    <row r="14" spans="1:14" ht="36" x14ac:dyDescent="0.3">
      <c r="A14" s="789" t="s">
        <v>973</v>
      </c>
      <c r="B14" s="790">
        <v>5304949.3499999996</v>
      </c>
      <c r="C14" s="791"/>
      <c r="D14" s="792"/>
      <c r="E14" s="792"/>
      <c r="F14" s="792"/>
      <c r="G14" s="792"/>
      <c r="H14" s="792">
        <v>50000</v>
      </c>
      <c r="I14" s="791"/>
      <c r="J14" s="791"/>
      <c r="K14" s="791"/>
      <c r="L14" s="791"/>
      <c r="M14" s="791">
        <f t="shared" si="1"/>
        <v>50000</v>
      </c>
      <c r="N14" s="793">
        <f>M14+B14</f>
        <v>5354949.3499999996</v>
      </c>
    </row>
    <row r="15" spans="1:14" ht="36" x14ac:dyDescent="0.3">
      <c r="A15" s="789" t="s">
        <v>974</v>
      </c>
      <c r="B15" s="790">
        <v>12000</v>
      </c>
      <c r="C15" s="791"/>
      <c r="D15" s="792"/>
      <c r="E15" s="792"/>
      <c r="F15" s="792"/>
      <c r="G15" s="792"/>
      <c r="H15" s="792"/>
      <c r="I15" s="791"/>
      <c r="J15" s="791"/>
      <c r="K15" s="791"/>
      <c r="L15" s="791"/>
      <c r="M15" s="791">
        <f t="shared" si="1"/>
        <v>0</v>
      </c>
      <c r="N15" s="793">
        <f>M15+B15</f>
        <v>12000</v>
      </c>
    </row>
    <row r="16" spans="1:14" ht="43.95" customHeight="1" x14ac:dyDescent="0.3">
      <c r="A16" s="784" t="s">
        <v>975</v>
      </c>
      <c r="B16" s="794">
        <f t="shared" ref="B16:H16" si="2">SUM(B2:B15)</f>
        <v>29112587.739999995</v>
      </c>
      <c r="C16" s="787">
        <f t="shared" si="2"/>
        <v>5487240.9400000004</v>
      </c>
      <c r="D16" s="795">
        <f t="shared" si="2"/>
        <v>700000</v>
      </c>
      <c r="E16" s="795">
        <f t="shared" si="2"/>
        <v>316969.08</v>
      </c>
      <c r="F16" s="795">
        <f t="shared" si="2"/>
        <v>2733961.85</v>
      </c>
      <c r="G16" s="795">
        <f t="shared" si="2"/>
        <v>5290</v>
      </c>
      <c r="H16" s="795">
        <f t="shared" si="2"/>
        <v>7179.4599999999991</v>
      </c>
      <c r="I16" s="787">
        <f>SUM(I2:I15)</f>
        <v>89930.11</v>
      </c>
      <c r="J16" s="787">
        <f>SUM(J2:J15)</f>
        <v>0</v>
      </c>
      <c r="K16" s="787">
        <f>SUM(K2:K15)</f>
        <v>0</v>
      </c>
      <c r="L16" s="787">
        <f>SUM(L2:L15)</f>
        <v>0</v>
      </c>
      <c r="M16" s="787">
        <f t="shared" si="1"/>
        <v>9340571.4400000013</v>
      </c>
      <c r="N16" s="796">
        <f>M16+B16</f>
        <v>38453159.179999992</v>
      </c>
    </row>
  </sheetData>
  <sheetProtection selectLockedCells="1" selectUnlockedCells="1"/>
  <pageMargins left="0.70833333333333337" right="0.70833333333333337" top="0.74791666666666667" bottom="0.74791666666666667" header="0.51180555555555551" footer="0.51180555555555551"/>
  <pageSetup paperSize="8" scale="80"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3"/>
  <sheetViews>
    <sheetView workbookViewId="0">
      <selection sqref="A1:O1"/>
    </sheetView>
  </sheetViews>
  <sheetFormatPr defaultRowHeight="13.2" x14ac:dyDescent="0.25"/>
  <cols>
    <col min="1" max="3" width="0.33203125" customWidth="1"/>
    <col min="4" max="4" width="5" customWidth="1"/>
    <col min="5" max="5" width="10.6640625" customWidth="1"/>
    <col min="6" max="6" width="39.109375" customWidth="1"/>
    <col min="7" max="7" width="6.44140625" customWidth="1"/>
    <col min="8" max="8" width="12.109375" customWidth="1"/>
    <col min="9" max="9" width="6.44140625" customWidth="1"/>
    <col min="10" max="10" width="12" customWidth="1"/>
    <col min="11" max="11" width="6.44140625" customWidth="1"/>
    <col min="12" max="12" width="12" customWidth="1"/>
    <col min="13" max="13" width="6.5546875" customWidth="1"/>
    <col min="14" max="14" width="12" customWidth="1"/>
    <col min="15" max="15" width="6.5546875" customWidth="1"/>
    <col min="16" max="16" width="12" customWidth="1"/>
    <col min="257" max="259" width="0.33203125" customWidth="1"/>
    <col min="260" max="260" width="5" customWidth="1"/>
    <col min="261" max="261" width="10.6640625" customWidth="1"/>
    <col min="262" max="262" width="39.109375" customWidth="1"/>
    <col min="263" max="263" width="6.44140625" customWidth="1"/>
    <col min="264" max="264" width="12.109375" customWidth="1"/>
    <col min="265" max="265" width="6.44140625" customWidth="1"/>
    <col min="266" max="266" width="12" customWidth="1"/>
    <col min="267" max="267" width="6.44140625" customWidth="1"/>
    <col min="268" max="268" width="12" customWidth="1"/>
    <col min="269" max="269" width="6.5546875" customWidth="1"/>
    <col min="270" max="270" width="12" customWidth="1"/>
    <col min="271" max="271" width="6.5546875" customWidth="1"/>
    <col min="272" max="272" width="12" customWidth="1"/>
    <col min="513" max="515" width="0.33203125" customWidth="1"/>
    <col min="516" max="516" width="5" customWidth="1"/>
    <col min="517" max="517" width="10.6640625" customWidth="1"/>
    <col min="518" max="518" width="39.109375" customWidth="1"/>
    <col min="519" max="519" width="6.44140625" customWidth="1"/>
    <col min="520" max="520" width="12.109375" customWidth="1"/>
    <col min="521" max="521" width="6.44140625" customWidth="1"/>
    <col min="522" max="522" width="12" customWidth="1"/>
    <col min="523" max="523" width="6.44140625" customWidth="1"/>
    <col min="524" max="524" width="12" customWidth="1"/>
    <col min="525" max="525" width="6.5546875" customWidth="1"/>
    <col min="526" max="526" width="12" customWidth="1"/>
    <col min="527" max="527" width="6.5546875" customWidth="1"/>
    <col min="528" max="528" width="12" customWidth="1"/>
    <col min="769" max="771" width="0.33203125" customWidth="1"/>
    <col min="772" max="772" width="5" customWidth="1"/>
    <col min="773" max="773" width="10.6640625" customWidth="1"/>
    <col min="774" max="774" width="39.109375" customWidth="1"/>
    <col min="775" max="775" width="6.44140625" customWidth="1"/>
    <col min="776" max="776" width="12.109375" customWidth="1"/>
    <col min="777" max="777" width="6.44140625" customWidth="1"/>
    <col min="778" max="778" width="12" customWidth="1"/>
    <col min="779" max="779" width="6.44140625" customWidth="1"/>
    <col min="780" max="780" width="12" customWidth="1"/>
    <col min="781" max="781" width="6.5546875" customWidth="1"/>
    <col min="782" max="782" width="12" customWidth="1"/>
    <col min="783" max="783" width="6.5546875" customWidth="1"/>
    <col min="784" max="784" width="12" customWidth="1"/>
    <col min="1025" max="1027" width="0.33203125" customWidth="1"/>
    <col min="1028" max="1028" width="5" customWidth="1"/>
    <col min="1029" max="1029" width="10.6640625" customWidth="1"/>
    <col min="1030" max="1030" width="39.109375" customWidth="1"/>
    <col min="1031" max="1031" width="6.44140625" customWidth="1"/>
    <col min="1032" max="1032" width="12.109375" customWidth="1"/>
    <col min="1033" max="1033" width="6.44140625" customWidth="1"/>
    <col min="1034" max="1034" width="12" customWidth="1"/>
    <col min="1035" max="1035" width="6.44140625" customWidth="1"/>
    <col min="1036" max="1036" width="12" customWidth="1"/>
    <col min="1037" max="1037" width="6.5546875" customWidth="1"/>
    <col min="1038" max="1038" width="12" customWidth="1"/>
    <col min="1039" max="1039" width="6.5546875" customWidth="1"/>
    <col min="1040" max="1040" width="12" customWidth="1"/>
    <col min="1281" max="1283" width="0.33203125" customWidth="1"/>
    <col min="1284" max="1284" width="5" customWidth="1"/>
    <col min="1285" max="1285" width="10.6640625" customWidth="1"/>
    <col min="1286" max="1286" width="39.109375" customWidth="1"/>
    <col min="1287" max="1287" width="6.44140625" customWidth="1"/>
    <col min="1288" max="1288" width="12.109375" customWidth="1"/>
    <col min="1289" max="1289" width="6.44140625" customWidth="1"/>
    <col min="1290" max="1290" width="12" customWidth="1"/>
    <col min="1291" max="1291" width="6.44140625" customWidth="1"/>
    <col min="1292" max="1292" width="12" customWidth="1"/>
    <col min="1293" max="1293" width="6.5546875" customWidth="1"/>
    <col min="1294" max="1294" width="12" customWidth="1"/>
    <col min="1295" max="1295" width="6.5546875" customWidth="1"/>
    <col min="1296" max="1296" width="12" customWidth="1"/>
    <col min="1537" max="1539" width="0.33203125" customWidth="1"/>
    <col min="1540" max="1540" width="5" customWidth="1"/>
    <col min="1541" max="1541" width="10.6640625" customWidth="1"/>
    <col min="1542" max="1542" width="39.109375" customWidth="1"/>
    <col min="1543" max="1543" width="6.44140625" customWidth="1"/>
    <col min="1544" max="1544" width="12.109375" customWidth="1"/>
    <col min="1545" max="1545" width="6.44140625" customWidth="1"/>
    <col min="1546" max="1546" width="12" customWidth="1"/>
    <col min="1547" max="1547" width="6.44140625" customWidth="1"/>
    <col min="1548" max="1548" width="12" customWidth="1"/>
    <col min="1549" max="1549" width="6.5546875" customWidth="1"/>
    <col min="1550" max="1550" width="12" customWidth="1"/>
    <col min="1551" max="1551" width="6.5546875" customWidth="1"/>
    <col min="1552" max="1552" width="12" customWidth="1"/>
    <col min="1793" max="1795" width="0.33203125" customWidth="1"/>
    <col min="1796" max="1796" width="5" customWidth="1"/>
    <col min="1797" max="1797" width="10.6640625" customWidth="1"/>
    <col min="1798" max="1798" width="39.109375" customWidth="1"/>
    <col min="1799" max="1799" width="6.44140625" customWidth="1"/>
    <col min="1800" max="1800" width="12.109375" customWidth="1"/>
    <col min="1801" max="1801" width="6.44140625" customWidth="1"/>
    <col min="1802" max="1802" width="12" customWidth="1"/>
    <col min="1803" max="1803" width="6.44140625" customWidth="1"/>
    <col min="1804" max="1804" width="12" customWidth="1"/>
    <col min="1805" max="1805" width="6.5546875" customWidth="1"/>
    <col min="1806" max="1806" width="12" customWidth="1"/>
    <col min="1807" max="1807" width="6.5546875" customWidth="1"/>
    <col min="1808" max="1808" width="12" customWidth="1"/>
    <col min="2049" max="2051" width="0.33203125" customWidth="1"/>
    <col min="2052" max="2052" width="5" customWidth="1"/>
    <col min="2053" max="2053" width="10.6640625" customWidth="1"/>
    <col min="2054" max="2054" width="39.109375" customWidth="1"/>
    <col min="2055" max="2055" width="6.44140625" customWidth="1"/>
    <col min="2056" max="2056" width="12.109375" customWidth="1"/>
    <col min="2057" max="2057" width="6.44140625" customWidth="1"/>
    <col min="2058" max="2058" width="12" customWidth="1"/>
    <col min="2059" max="2059" width="6.44140625" customWidth="1"/>
    <col min="2060" max="2060" width="12" customWidth="1"/>
    <col min="2061" max="2061" width="6.5546875" customWidth="1"/>
    <col min="2062" max="2062" width="12" customWidth="1"/>
    <col min="2063" max="2063" width="6.5546875" customWidth="1"/>
    <col min="2064" max="2064" width="12" customWidth="1"/>
    <col min="2305" max="2307" width="0.33203125" customWidth="1"/>
    <col min="2308" max="2308" width="5" customWidth="1"/>
    <col min="2309" max="2309" width="10.6640625" customWidth="1"/>
    <col min="2310" max="2310" width="39.109375" customWidth="1"/>
    <col min="2311" max="2311" width="6.44140625" customWidth="1"/>
    <col min="2312" max="2312" width="12.109375" customWidth="1"/>
    <col min="2313" max="2313" width="6.44140625" customWidth="1"/>
    <col min="2314" max="2314" width="12" customWidth="1"/>
    <col min="2315" max="2315" width="6.44140625" customWidth="1"/>
    <col min="2316" max="2316" width="12" customWidth="1"/>
    <col min="2317" max="2317" width="6.5546875" customWidth="1"/>
    <col min="2318" max="2318" width="12" customWidth="1"/>
    <col min="2319" max="2319" width="6.5546875" customWidth="1"/>
    <col min="2320" max="2320" width="12" customWidth="1"/>
    <col min="2561" max="2563" width="0.33203125" customWidth="1"/>
    <col min="2564" max="2564" width="5" customWidth="1"/>
    <col min="2565" max="2565" width="10.6640625" customWidth="1"/>
    <col min="2566" max="2566" width="39.109375" customWidth="1"/>
    <col min="2567" max="2567" width="6.44140625" customWidth="1"/>
    <col min="2568" max="2568" width="12.109375" customWidth="1"/>
    <col min="2569" max="2569" width="6.44140625" customWidth="1"/>
    <col min="2570" max="2570" width="12" customWidth="1"/>
    <col min="2571" max="2571" width="6.44140625" customWidth="1"/>
    <col min="2572" max="2572" width="12" customWidth="1"/>
    <col min="2573" max="2573" width="6.5546875" customWidth="1"/>
    <col min="2574" max="2574" width="12" customWidth="1"/>
    <col min="2575" max="2575" width="6.5546875" customWidth="1"/>
    <col min="2576" max="2576" width="12" customWidth="1"/>
    <col min="2817" max="2819" width="0.33203125" customWidth="1"/>
    <col min="2820" max="2820" width="5" customWidth="1"/>
    <col min="2821" max="2821" width="10.6640625" customWidth="1"/>
    <col min="2822" max="2822" width="39.109375" customWidth="1"/>
    <col min="2823" max="2823" width="6.44140625" customWidth="1"/>
    <col min="2824" max="2824" width="12.109375" customWidth="1"/>
    <col min="2825" max="2825" width="6.44140625" customWidth="1"/>
    <col min="2826" max="2826" width="12" customWidth="1"/>
    <col min="2827" max="2827" width="6.44140625" customWidth="1"/>
    <col min="2828" max="2828" width="12" customWidth="1"/>
    <col min="2829" max="2829" width="6.5546875" customWidth="1"/>
    <col min="2830" max="2830" width="12" customWidth="1"/>
    <col min="2831" max="2831" width="6.5546875" customWidth="1"/>
    <col min="2832" max="2832" width="12" customWidth="1"/>
    <col min="3073" max="3075" width="0.33203125" customWidth="1"/>
    <col min="3076" max="3076" width="5" customWidth="1"/>
    <col min="3077" max="3077" width="10.6640625" customWidth="1"/>
    <col min="3078" max="3078" width="39.109375" customWidth="1"/>
    <col min="3079" max="3079" width="6.44140625" customWidth="1"/>
    <col min="3080" max="3080" width="12.109375" customWidth="1"/>
    <col min="3081" max="3081" width="6.44140625" customWidth="1"/>
    <col min="3082" max="3082" width="12" customWidth="1"/>
    <col min="3083" max="3083" width="6.44140625" customWidth="1"/>
    <col min="3084" max="3084" width="12" customWidth="1"/>
    <col min="3085" max="3085" width="6.5546875" customWidth="1"/>
    <col min="3086" max="3086" width="12" customWidth="1"/>
    <col min="3087" max="3087" width="6.5546875" customWidth="1"/>
    <col min="3088" max="3088" width="12" customWidth="1"/>
    <col min="3329" max="3331" width="0.33203125" customWidth="1"/>
    <col min="3332" max="3332" width="5" customWidth="1"/>
    <col min="3333" max="3333" width="10.6640625" customWidth="1"/>
    <col min="3334" max="3334" width="39.109375" customWidth="1"/>
    <col min="3335" max="3335" width="6.44140625" customWidth="1"/>
    <col min="3336" max="3336" width="12.109375" customWidth="1"/>
    <col min="3337" max="3337" width="6.44140625" customWidth="1"/>
    <col min="3338" max="3338" width="12" customWidth="1"/>
    <col min="3339" max="3339" width="6.44140625" customWidth="1"/>
    <col min="3340" max="3340" width="12" customWidth="1"/>
    <col min="3341" max="3341" width="6.5546875" customWidth="1"/>
    <col min="3342" max="3342" width="12" customWidth="1"/>
    <col min="3343" max="3343" width="6.5546875" customWidth="1"/>
    <col min="3344" max="3344" width="12" customWidth="1"/>
    <col min="3585" max="3587" width="0.33203125" customWidth="1"/>
    <col min="3588" max="3588" width="5" customWidth="1"/>
    <col min="3589" max="3589" width="10.6640625" customWidth="1"/>
    <col min="3590" max="3590" width="39.109375" customWidth="1"/>
    <col min="3591" max="3591" width="6.44140625" customWidth="1"/>
    <col min="3592" max="3592" width="12.109375" customWidth="1"/>
    <col min="3593" max="3593" width="6.44140625" customWidth="1"/>
    <col min="3594" max="3594" width="12" customWidth="1"/>
    <col min="3595" max="3595" width="6.44140625" customWidth="1"/>
    <col min="3596" max="3596" width="12" customWidth="1"/>
    <col min="3597" max="3597" width="6.5546875" customWidth="1"/>
    <col min="3598" max="3598" width="12" customWidth="1"/>
    <col min="3599" max="3599" width="6.5546875" customWidth="1"/>
    <col min="3600" max="3600" width="12" customWidth="1"/>
    <col min="3841" max="3843" width="0.33203125" customWidth="1"/>
    <col min="3844" max="3844" width="5" customWidth="1"/>
    <col min="3845" max="3845" width="10.6640625" customWidth="1"/>
    <col min="3846" max="3846" width="39.109375" customWidth="1"/>
    <col min="3847" max="3847" width="6.44140625" customWidth="1"/>
    <col min="3848" max="3848" width="12.109375" customWidth="1"/>
    <col min="3849" max="3849" width="6.44140625" customWidth="1"/>
    <col min="3850" max="3850" width="12" customWidth="1"/>
    <col min="3851" max="3851" width="6.44140625" customWidth="1"/>
    <col min="3852" max="3852" width="12" customWidth="1"/>
    <col min="3853" max="3853" width="6.5546875" customWidth="1"/>
    <col min="3854" max="3854" width="12" customWidth="1"/>
    <col min="3855" max="3855" width="6.5546875" customWidth="1"/>
    <col min="3856" max="3856" width="12" customWidth="1"/>
    <col min="4097" max="4099" width="0.33203125" customWidth="1"/>
    <col min="4100" max="4100" width="5" customWidth="1"/>
    <col min="4101" max="4101" width="10.6640625" customWidth="1"/>
    <col min="4102" max="4102" width="39.109375" customWidth="1"/>
    <col min="4103" max="4103" width="6.44140625" customWidth="1"/>
    <col min="4104" max="4104" width="12.109375" customWidth="1"/>
    <col min="4105" max="4105" width="6.44140625" customWidth="1"/>
    <col min="4106" max="4106" width="12" customWidth="1"/>
    <col min="4107" max="4107" width="6.44140625" customWidth="1"/>
    <col min="4108" max="4108" width="12" customWidth="1"/>
    <col min="4109" max="4109" width="6.5546875" customWidth="1"/>
    <col min="4110" max="4110" width="12" customWidth="1"/>
    <col min="4111" max="4111" width="6.5546875" customWidth="1"/>
    <col min="4112" max="4112" width="12" customWidth="1"/>
    <col min="4353" max="4355" width="0.33203125" customWidth="1"/>
    <col min="4356" max="4356" width="5" customWidth="1"/>
    <col min="4357" max="4357" width="10.6640625" customWidth="1"/>
    <col min="4358" max="4358" width="39.109375" customWidth="1"/>
    <col min="4359" max="4359" width="6.44140625" customWidth="1"/>
    <col min="4360" max="4360" width="12.109375" customWidth="1"/>
    <col min="4361" max="4361" width="6.44140625" customWidth="1"/>
    <col min="4362" max="4362" width="12" customWidth="1"/>
    <col min="4363" max="4363" width="6.44140625" customWidth="1"/>
    <col min="4364" max="4364" width="12" customWidth="1"/>
    <col min="4365" max="4365" width="6.5546875" customWidth="1"/>
    <col min="4366" max="4366" width="12" customWidth="1"/>
    <col min="4367" max="4367" width="6.5546875" customWidth="1"/>
    <col min="4368" max="4368" width="12" customWidth="1"/>
    <col min="4609" max="4611" width="0.33203125" customWidth="1"/>
    <col min="4612" max="4612" width="5" customWidth="1"/>
    <col min="4613" max="4613" width="10.6640625" customWidth="1"/>
    <col min="4614" max="4614" width="39.109375" customWidth="1"/>
    <col min="4615" max="4615" width="6.44140625" customWidth="1"/>
    <col min="4616" max="4616" width="12.109375" customWidth="1"/>
    <col min="4617" max="4617" width="6.44140625" customWidth="1"/>
    <col min="4618" max="4618" width="12" customWidth="1"/>
    <col min="4619" max="4619" width="6.44140625" customWidth="1"/>
    <col min="4620" max="4620" width="12" customWidth="1"/>
    <col min="4621" max="4621" width="6.5546875" customWidth="1"/>
    <col min="4622" max="4622" width="12" customWidth="1"/>
    <col min="4623" max="4623" width="6.5546875" customWidth="1"/>
    <col min="4624" max="4624" width="12" customWidth="1"/>
    <col min="4865" max="4867" width="0.33203125" customWidth="1"/>
    <col min="4868" max="4868" width="5" customWidth="1"/>
    <col min="4869" max="4869" width="10.6640625" customWidth="1"/>
    <col min="4870" max="4870" width="39.109375" customWidth="1"/>
    <col min="4871" max="4871" width="6.44140625" customWidth="1"/>
    <col min="4872" max="4872" width="12.109375" customWidth="1"/>
    <col min="4873" max="4873" width="6.44140625" customWidth="1"/>
    <col min="4874" max="4874" width="12" customWidth="1"/>
    <col min="4875" max="4875" width="6.44140625" customWidth="1"/>
    <col min="4876" max="4876" width="12" customWidth="1"/>
    <col min="4877" max="4877" width="6.5546875" customWidth="1"/>
    <col min="4878" max="4878" width="12" customWidth="1"/>
    <col min="4879" max="4879" width="6.5546875" customWidth="1"/>
    <col min="4880" max="4880" width="12" customWidth="1"/>
    <col min="5121" max="5123" width="0.33203125" customWidth="1"/>
    <col min="5124" max="5124" width="5" customWidth="1"/>
    <col min="5125" max="5125" width="10.6640625" customWidth="1"/>
    <col min="5126" max="5126" width="39.109375" customWidth="1"/>
    <col min="5127" max="5127" width="6.44140625" customWidth="1"/>
    <col min="5128" max="5128" width="12.109375" customWidth="1"/>
    <col min="5129" max="5129" width="6.44140625" customWidth="1"/>
    <col min="5130" max="5130" width="12" customWidth="1"/>
    <col min="5131" max="5131" width="6.44140625" customWidth="1"/>
    <col min="5132" max="5132" width="12" customWidth="1"/>
    <col min="5133" max="5133" width="6.5546875" customWidth="1"/>
    <col min="5134" max="5134" width="12" customWidth="1"/>
    <col min="5135" max="5135" width="6.5546875" customWidth="1"/>
    <col min="5136" max="5136" width="12" customWidth="1"/>
    <col min="5377" max="5379" width="0.33203125" customWidth="1"/>
    <col min="5380" max="5380" width="5" customWidth="1"/>
    <col min="5381" max="5381" width="10.6640625" customWidth="1"/>
    <col min="5382" max="5382" width="39.109375" customWidth="1"/>
    <col min="5383" max="5383" width="6.44140625" customWidth="1"/>
    <col min="5384" max="5384" width="12.109375" customWidth="1"/>
    <col min="5385" max="5385" width="6.44140625" customWidth="1"/>
    <col min="5386" max="5386" width="12" customWidth="1"/>
    <col min="5387" max="5387" width="6.44140625" customWidth="1"/>
    <col min="5388" max="5388" width="12" customWidth="1"/>
    <col min="5389" max="5389" width="6.5546875" customWidth="1"/>
    <col min="5390" max="5390" width="12" customWidth="1"/>
    <col min="5391" max="5391" width="6.5546875" customWidth="1"/>
    <col min="5392" max="5392" width="12" customWidth="1"/>
    <col min="5633" max="5635" width="0.33203125" customWidth="1"/>
    <col min="5636" max="5636" width="5" customWidth="1"/>
    <col min="5637" max="5637" width="10.6640625" customWidth="1"/>
    <col min="5638" max="5638" width="39.109375" customWidth="1"/>
    <col min="5639" max="5639" width="6.44140625" customWidth="1"/>
    <col min="5640" max="5640" width="12.109375" customWidth="1"/>
    <col min="5641" max="5641" width="6.44140625" customWidth="1"/>
    <col min="5642" max="5642" width="12" customWidth="1"/>
    <col min="5643" max="5643" width="6.44140625" customWidth="1"/>
    <col min="5644" max="5644" width="12" customWidth="1"/>
    <col min="5645" max="5645" width="6.5546875" customWidth="1"/>
    <col min="5646" max="5646" width="12" customWidth="1"/>
    <col min="5647" max="5647" width="6.5546875" customWidth="1"/>
    <col min="5648" max="5648" width="12" customWidth="1"/>
    <col min="5889" max="5891" width="0.33203125" customWidth="1"/>
    <col min="5892" max="5892" width="5" customWidth="1"/>
    <col min="5893" max="5893" width="10.6640625" customWidth="1"/>
    <col min="5894" max="5894" width="39.109375" customWidth="1"/>
    <col min="5895" max="5895" width="6.44140625" customWidth="1"/>
    <col min="5896" max="5896" width="12.109375" customWidth="1"/>
    <col min="5897" max="5897" width="6.44140625" customWidth="1"/>
    <col min="5898" max="5898" width="12" customWidth="1"/>
    <col min="5899" max="5899" width="6.44140625" customWidth="1"/>
    <col min="5900" max="5900" width="12" customWidth="1"/>
    <col min="5901" max="5901" width="6.5546875" customWidth="1"/>
    <col min="5902" max="5902" width="12" customWidth="1"/>
    <col min="5903" max="5903" width="6.5546875" customWidth="1"/>
    <col min="5904" max="5904" width="12" customWidth="1"/>
    <col min="6145" max="6147" width="0.33203125" customWidth="1"/>
    <col min="6148" max="6148" width="5" customWidth="1"/>
    <col min="6149" max="6149" width="10.6640625" customWidth="1"/>
    <col min="6150" max="6150" width="39.109375" customWidth="1"/>
    <col min="6151" max="6151" width="6.44140625" customWidth="1"/>
    <col min="6152" max="6152" width="12.109375" customWidth="1"/>
    <col min="6153" max="6153" width="6.44140625" customWidth="1"/>
    <col min="6154" max="6154" width="12" customWidth="1"/>
    <col min="6155" max="6155" width="6.44140625" customWidth="1"/>
    <col min="6156" max="6156" width="12" customWidth="1"/>
    <col min="6157" max="6157" width="6.5546875" customWidth="1"/>
    <col min="6158" max="6158" width="12" customWidth="1"/>
    <col min="6159" max="6159" width="6.5546875" customWidth="1"/>
    <col min="6160" max="6160" width="12" customWidth="1"/>
    <col min="6401" max="6403" width="0.33203125" customWidth="1"/>
    <col min="6404" max="6404" width="5" customWidth="1"/>
    <col min="6405" max="6405" width="10.6640625" customWidth="1"/>
    <col min="6406" max="6406" width="39.109375" customWidth="1"/>
    <col min="6407" max="6407" width="6.44140625" customWidth="1"/>
    <col min="6408" max="6408" width="12.109375" customWidth="1"/>
    <col min="6409" max="6409" width="6.44140625" customWidth="1"/>
    <col min="6410" max="6410" width="12" customWidth="1"/>
    <col min="6411" max="6411" width="6.44140625" customWidth="1"/>
    <col min="6412" max="6412" width="12" customWidth="1"/>
    <col min="6413" max="6413" width="6.5546875" customWidth="1"/>
    <col min="6414" max="6414" width="12" customWidth="1"/>
    <col min="6415" max="6415" width="6.5546875" customWidth="1"/>
    <col min="6416" max="6416" width="12" customWidth="1"/>
    <col min="6657" max="6659" width="0.33203125" customWidth="1"/>
    <col min="6660" max="6660" width="5" customWidth="1"/>
    <col min="6661" max="6661" width="10.6640625" customWidth="1"/>
    <col min="6662" max="6662" width="39.109375" customWidth="1"/>
    <col min="6663" max="6663" width="6.44140625" customWidth="1"/>
    <col min="6664" max="6664" width="12.109375" customWidth="1"/>
    <col min="6665" max="6665" width="6.44140625" customWidth="1"/>
    <col min="6666" max="6666" width="12" customWidth="1"/>
    <col min="6667" max="6667" width="6.44140625" customWidth="1"/>
    <col min="6668" max="6668" width="12" customWidth="1"/>
    <col min="6669" max="6669" width="6.5546875" customWidth="1"/>
    <col min="6670" max="6670" width="12" customWidth="1"/>
    <col min="6671" max="6671" width="6.5546875" customWidth="1"/>
    <col min="6672" max="6672" width="12" customWidth="1"/>
    <col min="6913" max="6915" width="0.33203125" customWidth="1"/>
    <col min="6916" max="6916" width="5" customWidth="1"/>
    <col min="6917" max="6917" width="10.6640625" customWidth="1"/>
    <col min="6918" max="6918" width="39.109375" customWidth="1"/>
    <col min="6919" max="6919" width="6.44140625" customWidth="1"/>
    <col min="6920" max="6920" width="12.109375" customWidth="1"/>
    <col min="6921" max="6921" width="6.44140625" customWidth="1"/>
    <col min="6922" max="6922" width="12" customWidth="1"/>
    <col min="6923" max="6923" width="6.44140625" customWidth="1"/>
    <col min="6924" max="6924" width="12" customWidth="1"/>
    <col min="6925" max="6925" width="6.5546875" customWidth="1"/>
    <col min="6926" max="6926" width="12" customWidth="1"/>
    <col min="6927" max="6927" width="6.5546875" customWidth="1"/>
    <col min="6928" max="6928" width="12" customWidth="1"/>
    <col min="7169" max="7171" width="0.33203125" customWidth="1"/>
    <col min="7172" max="7172" width="5" customWidth="1"/>
    <col min="7173" max="7173" width="10.6640625" customWidth="1"/>
    <col min="7174" max="7174" width="39.109375" customWidth="1"/>
    <col min="7175" max="7175" width="6.44140625" customWidth="1"/>
    <col min="7176" max="7176" width="12.109375" customWidth="1"/>
    <col min="7177" max="7177" width="6.44140625" customWidth="1"/>
    <col min="7178" max="7178" width="12" customWidth="1"/>
    <col min="7179" max="7179" width="6.44140625" customWidth="1"/>
    <col min="7180" max="7180" width="12" customWidth="1"/>
    <col min="7181" max="7181" width="6.5546875" customWidth="1"/>
    <col min="7182" max="7182" width="12" customWidth="1"/>
    <col min="7183" max="7183" width="6.5546875" customWidth="1"/>
    <col min="7184" max="7184" width="12" customWidth="1"/>
    <col min="7425" max="7427" width="0.33203125" customWidth="1"/>
    <col min="7428" max="7428" width="5" customWidth="1"/>
    <col min="7429" max="7429" width="10.6640625" customWidth="1"/>
    <col min="7430" max="7430" width="39.109375" customWidth="1"/>
    <col min="7431" max="7431" width="6.44140625" customWidth="1"/>
    <col min="7432" max="7432" width="12.109375" customWidth="1"/>
    <col min="7433" max="7433" width="6.44140625" customWidth="1"/>
    <col min="7434" max="7434" width="12" customWidth="1"/>
    <col min="7435" max="7435" width="6.44140625" customWidth="1"/>
    <col min="7436" max="7436" width="12" customWidth="1"/>
    <col min="7437" max="7437" width="6.5546875" customWidth="1"/>
    <col min="7438" max="7438" width="12" customWidth="1"/>
    <col min="7439" max="7439" width="6.5546875" customWidth="1"/>
    <col min="7440" max="7440" width="12" customWidth="1"/>
    <col min="7681" max="7683" width="0.33203125" customWidth="1"/>
    <col min="7684" max="7684" width="5" customWidth="1"/>
    <col min="7685" max="7685" width="10.6640625" customWidth="1"/>
    <col min="7686" max="7686" width="39.109375" customWidth="1"/>
    <col min="7687" max="7687" width="6.44140625" customWidth="1"/>
    <col min="7688" max="7688" width="12.109375" customWidth="1"/>
    <col min="7689" max="7689" width="6.44140625" customWidth="1"/>
    <col min="7690" max="7690" width="12" customWidth="1"/>
    <col min="7691" max="7691" width="6.44140625" customWidth="1"/>
    <col min="7692" max="7692" width="12" customWidth="1"/>
    <col min="7693" max="7693" width="6.5546875" customWidth="1"/>
    <col min="7694" max="7694" width="12" customWidth="1"/>
    <col min="7695" max="7695" width="6.5546875" customWidth="1"/>
    <col min="7696" max="7696" width="12" customWidth="1"/>
    <col min="7937" max="7939" width="0.33203125" customWidth="1"/>
    <col min="7940" max="7940" width="5" customWidth="1"/>
    <col min="7941" max="7941" width="10.6640625" customWidth="1"/>
    <col min="7942" max="7942" width="39.109375" customWidth="1"/>
    <col min="7943" max="7943" width="6.44140625" customWidth="1"/>
    <col min="7944" max="7944" width="12.109375" customWidth="1"/>
    <col min="7945" max="7945" width="6.44140625" customWidth="1"/>
    <col min="7946" max="7946" width="12" customWidth="1"/>
    <col min="7947" max="7947" width="6.44140625" customWidth="1"/>
    <col min="7948" max="7948" width="12" customWidth="1"/>
    <col min="7949" max="7949" width="6.5546875" customWidth="1"/>
    <col min="7950" max="7950" width="12" customWidth="1"/>
    <col min="7951" max="7951" width="6.5546875" customWidth="1"/>
    <col min="7952" max="7952" width="12" customWidth="1"/>
    <col min="8193" max="8195" width="0.33203125" customWidth="1"/>
    <col min="8196" max="8196" width="5" customWidth="1"/>
    <col min="8197" max="8197" width="10.6640625" customWidth="1"/>
    <col min="8198" max="8198" width="39.109375" customWidth="1"/>
    <col min="8199" max="8199" width="6.44140625" customWidth="1"/>
    <col min="8200" max="8200" width="12.109375" customWidth="1"/>
    <col min="8201" max="8201" width="6.44140625" customWidth="1"/>
    <col min="8202" max="8202" width="12" customWidth="1"/>
    <col min="8203" max="8203" width="6.44140625" customWidth="1"/>
    <col min="8204" max="8204" width="12" customWidth="1"/>
    <col min="8205" max="8205" width="6.5546875" customWidth="1"/>
    <col min="8206" max="8206" width="12" customWidth="1"/>
    <col min="8207" max="8207" width="6.5546875" customWidth="1"/>
    <col min="8208" max="8208" width="12" customWidth="1"/>
    <col min="8449" max="8451" width="0.33203125" customWidth="1"/>
    <col min="8452" max="8452" width="5" customWidth="1"/>
    <col min="8453" max="8453" width="10.6640625" customWidth="1"/>
    <col min="8454" max="8454" width="39.109375" customWidth="1"/>
    <col min="8455" max="8455" width="6.44140625" customWidth="1"/>
    <col min="8456" max="8456" width="12.109375" customWidth="1"/>
    <col min="8457" max="8457" width="6.44140625" customWidth="1"/>
    <col min="8458" max="8458" width="12" customWidth="1"/>
    <col min="8459" max="8459" width="6.44140625" customWidth="1"/>
    <col min="8460" max="8460" width="12" customWidth="1"/>
    <col min="8461" max="8461" width="6.5546875" customWidth="1"/>
    <col min="8462" max="8462" width="12" customWidth="1"/>
    <col min="8463" max="8463" width="6.5546875" customWidth="1"/>
    <col min="8464" max="8464" width="12" customWidth="1"/>
    <col min="8705" max="8707" width="0.33203125" customWidth="1"/>
    <col min="8708" max="8708" width="5" customWidth="1"/>
    <col min="8709" max="8709" width="10.6640625" customWidth="1"/>
    <col min="8710" max="8710" width="39.109375" customWidth="1"/>
    <col min="8711" max="8711" width="6.44140625" customWidth="1"/>
    <col min="8712" max="8712" width="12.109375" customWidth="1"/>
    <col min="8713" max="8713" width="6.44140625" customWidth="1"/>
    <col min="8714" max="8714" width="12" customWidth="1"/>
    <col min="8715" max="8715" width="6.44140625" customWidth="1"/>
    <col min="8716" max="8716" width="12" customWidth="1"/>
    <col min="8717" max="8717" width="6.5546875" customWidth="1"/>
    <col min="8718" max="8718" width="12" customWidth="1"/>
    <col min="8719" max="8719" width="6.5546875" customWidth="1"/>
    <col min="8720" max="8720" width="12" customWidth="1"/>
    <col min="8961" max="8963" width="0.33203125" customWidth="1"/>
    <col min="8964" max="8964" width="5" customWidth="1"/>
    <col min="8965" max="8965" width="10.6640625" customWidth="1"/>
    <col min="8966" max="8966" width="39.109375" customWidth="1"/>
    <col min="8967" max="8967" width="6.44140625" customWidth="1"/>
    <col min="8968" max="8968" width="12.109375" customWidth="1"/>
    <col min="8969" max="8969" width="6.44140625" customWidth="1"/>
    <col min="8970" max="8970" width="12" customWidth="1"/>
    <col min="8971" max="8971" width="6.44140625" customWidth="1"/>
    <col min="8972" max="8972" width="12" customWidth="1"/>
    <col min="8973" max="8973" width="6.5546875" customWidth="1"/>
    <col min="8974" max="8974" width="12" customWidth="1"/>
    <col min="8975" max="8975" width="6.5546875" customWidth="1"/>
    <col min="8976" max="8976" width="12" customWidth="1"/>
    <col min="9217" max="9219" width="0.33203125" customWidth="1"/>
    <col min="9220" max="9220" width="5" customWidth="1"/>
    <col min="9221" max="9221" width="10.6640625" customWidth="1"/>
    <col min="9222" max="9222" width="39.109375" customWidth="1"/>
    <col min="9223" max="9223" width="6.44140625" customWidth="1"/>
    <col min="9224" max="9224" width="12.109375" customWidth="1"/>
    <col min="9225" max="9225" width="6.44140625" customWidth="1"/>
    <col min="9226" max="9226" width="12" customWidth="1"/>
    <col min="9227" max="9227" width="6.44140625" customWidth="1"/>
    <col min="9228" max="9228" width="12" customWidth="1"/>
    <col min="9229" max="9229" width="6.5546875" customWidth="1"/>
    <col min="9230" max="9230" width="12" customWidth="1"/>
    <col min="9231" max="9231" width="6.5546875" customWidth="1"/>
    <col min="9232" max="9232" width="12" customWidth="1"/>
    <col min="9473" max="9475" width="0.33203125" customWidth="1"/>
    <col min="9476" max="9476" width="5" customWidth="1"/>
    <col min="9477" max="9477" width="10.6640625" customWidth="1"/>
    <col min="9478" max="9478" width="39.109375" customWidth="1"/>
    <col min="9479" max="9479" width="6.44140625" customWidth="1"/>
    <col min="9480" max="9480" width="12.109375" customWidth="1"/>
    <col min="9481" max="9481" width="6.44140625" customWidth="1"/>
    <col min="9482" max="9482" width="12" customWidth="1"/>
    <col min="9483" max="9483" width="6.44140625" customWidth="1"/>
    <col min="9484" max="9484" width="12" customWidth="1"/>
    <col min="9485" max="9485" width="6.5546875" customWidth="1"/>
    <col min="9486" max="9486" width="12" customWidth="1"/>
    <col min="9487" max="9487" width="6.5546875" customWidth="1"/>
    <col min="9488" max="9488" width="12" customWidth="1"/>
    <col min="9729" max="9731" width="0.33203125" customWidth="1"/>
    <col min="9732" max="9732" width="5" customWidth="1"/>
    <col min="9733" max="9733" width="10.6640625" customWidth="1"/>
    <col min="9734" max="9734" width="39.109375" customWidth="1"/>
    <col min="9735" max="9735" width="6.44140625" customWidth="1"/>
    <col min="9736" max="9736" width="12.109375" customWidth="1"/>
    <col min="9737" max="9737" width="6.44140625" customWidth="1"/>
    <col min="9738" max="9738" width="12" customWidth="1"/>
    <col min="9739" max="9739" width="6.44140625" customWidth="1"/>
    <col min="9740" max="9740" width="12" customWidth="1"/>
    <col min="9741" max="9741" width="6.5546875" customWidth="1"/>
    <col min="9742" max="9742" width="12" customWidth="1"/>
    <col min="9743" max="9743" width="6.5546875" customWidth="1"/>
    <col min="9744" max="9744" width="12" customWidth="1"/>
    <col min="9985" max="9987" width="0.33203125" customWidth="1"/>
    <col min="9988" max="9988" width="5" customWidth="1"/>
    <col min="9989" max="9989" width="10.6640625" customWidth="1"/>
    <col min="9990" max="9990" width="39.109375" customWidth="1"/>
    <col min="9991" max="9991" width="6.44140625" customWidth="1"/>
    <col min="9992" max="9992" width="12.109375" customWidth="1"/>
    <col min="9993" max="9993" width="6.44140625" customWidth="1"/>
    <col min="9994" max="9994" width="12" customWidth="1"/>
    <col min="9995" max="9995" width="6.44140625" customWidth="1"/>
    <col min="9996" max="9996" width="12" customWidth="1"/>
    <col min="9997" max="9997" width="6.5546875" customWidth="1"/>
    <col min="9998" max="9998" width="12" customWidth="1"/>
    <col min="9999" max="9999" width="6.5546875" customWidth="1"/>
    <col min="10000" max="10000" width="12" customWidth="1"/>
    <col min="10241" max="10243" width="0.33203125" customWidth="1"/>
    <col min="10244" max="10244" width="5" customWidth="1"/>
    <col min="10245" max="10245" width="10.6640625" customWidth="1"/>
    <col min="10246" max="10246" width="39.109375" customWidth="1"/>
    <col min="10247" max="10247" width="6.44140625" customWidth="1"/>
    <col min="10248" max="10248" width="12.109375" customWidth="1"/>
    <col min="10249" max="10249" width="6.44140625" customWidth="1"/>
    <col min="10250" max="10250" width="12" customWidth="1"/>
    <col min="10251" max="10251" width="6.44140625" customWidth="1"/>
    <col min="10252" max="10252" width="12" customWidth="1"/>
    <col min="10253" max="10253" width="6.5546875" customWidth="1"/>
    <col min="10254" max="10254" width="12" customWidth="1"/>
    <col min="10255" max="10255" width="6.5546875" customWidth="1"/>
    <col min="10256" max="10256" width="12" customWidth="1"/>
    <col min="10497" max="10499" width="0.33203125" customWidth="1"/>
    <col min="10500" max="10500" width="5" customWidth="1"/>
    <col min="10501" max="10501" width="10.6640625" customWidth="1"/>
    <col min="10502" max="10502" width="39.109375" customWidth="1"/>
    <col min="10503" max="10503" width="6.44140625" customWidth="1"/>
    <col min="10504" max="10504" width="12.109375" customWidth="1"/>
    <col min="10505" max="10505" width="6.44140625" customWidth="1"/>
    <col min="10506" max="10506" width="12" customWidth="1"/>
    <col min="10507" max="10507" width="6.44140625" customWidth="1"/>
    <col min="10508" max="10508" width="12" customWidth="1"/>
    <col min="10509" max="10509" width="6.5546875" customWidth="1"/>
    <col min="10510" max="10510" width="12" customWidth="1"/>
    <col min="10511" max="10511" width="6.5546875" customWidth="1"/>
    <col min="10512" max="10512" width="12" customWidth="1"/>
    <col min="10753" max="10755" width="0.33203125" customWidth="1"/>
    <col min="10756" max="10756" width="5" customWidth="1"/>
    <col min="10757" max="10757" width="10.6640625" customWidth="1"/>
    <col min="10758" max="10758" width="39.109375" customWidth="1"/>
    <col min="10759" max="10759" width="6.44140625" customWidth="1"/>
    <col min="10760" max="10760" width="12.109375" customWidth="1"/>
    <col min="10761" max="10761" width="6.44140625" customWidth="1"/>
    <col min="10762" max="10762" width="12" customWidth="1"/>
    <col min="10763" max="10763" width="6.44140625" customWidth="1"/>
    <col min="10764" max="10764" width="12" customWidth="1"/>
    <col min="10765" max="10765" width="6.5546875" customWidth="1"/>
    <col min="10766" max="10766" width="12" customWidth="1"/>
    <col min="10767" max="10767" width="6.5546875" customWidth="1"/>
    <col min="10768" max="10768" width="12" customWidth="1"/>
    <col min="11009" max="11011" width="0.33203125" customWidth="1"/>
    <col min="11012" max="11012" width="5" customWidth="1"/>
    <col min="11013" max="11013" width="10.6640625" customWidth="1"/>
    <col min="11014" max="11014" width="39.109375" customWidth="1"/>
    <col min="11015" max="11015" width="6.44140625" customWidth="1"/>
    <col min="11016" max="11016" width="12.109375" customWidth="1"/>
    <col min="11017" max="11017" width="6.44140625" customWidth="1"/>
    <col min="11018" max="11018" width="12" customWidth="1"/>
    <col min="11019" max="11019" width="6.44140625" customWidth="1"/>
    <col min="11020" max="11020" width="12" customWidth="1"/>
    <col min="11021" max="11021" width="6.5546875" customWidth="1"/>
    <col min="11022" max="11022" width="12" customWidth="1"/>
    <col min="11023" max="11023" width="6.5546875" customWidth="1"/>
    <col min="11024" max="11024" width="12" customWidth="1"/>
    <col min="11265" max="11267" width="0.33203125" customWidth="1"/>
    <col min="11268" max="11268" width="5" customWidth="1"/>
    <col min="11269" max="11269" width="10.6640625" customWidth="1"/>
    <col min="11270" max="11270" width="39.109375" customWidth="1"/>
    <col min="11271" max="11271" width="6.44140625" customWidth="1"/>
    <col min="11272" max="11272" width="12.109375" customWidth="1"/>
    <col min="11273" max="11273" width="6.44140625" customWidth="1"/>
    <col min="11274" max="11274" width="12" customWidth="1"/>
    <col min="11275" max="11275" width="6.44140625" customWidth="1"/>
    <col min="11276" max="11276" width="12" customWidth="1"/>
    <col min="11277" max="11277" width="6.5546875" customWidth="1"/>
    <col min="11278" max="11278" width="12" customWidth="1"/>
    <col min="11279" max="11279" width="6.5546875" customWidth="1"/>
    <col min="11280" max="11280" width="12" customWidth="1"/>
    <col min="11521" max="11523" width="0.33203125" customWidth="1"/>
    <col min="11524" max="11524" width="5" customWidth="1"/>
    <col min="11525" max="11525" width="10.6640625" customWidth="1"/>
    <col min="11526" max="11526" width="39.109375" customWidth="1"/>
    <col min="11527" max="11527" width="6.44140625" customWidth="1"/>
    <col min="11528" max="11528" width="12.109375" customWidth="1"/>
    <col min="11529" max="11529" width="6.44140625" customWidth="1"/>
    <col min="11530" max="11530" width="12" customWidth="1"/>
    <col min="11531" max="11531" width="6.44140625" customWidth="1"/>
    <col min="11532" max="11532" width="12" customWidth="1"/>
    <col min="11533" max="11533" width="6.5546875" customWidth="1"/>
    <col min="11534" max="11534" width="12" customWidth="1"/>
    <col min="11535" max="11535" width="6.5546875" customWidth="1"/>
    <col min="11536" max="11536" width="12" customWidth="1"/>
    <col min="11777" max="11779" width="0.33203125" customWidth="1"/>
    <col min="11780" max="11780" width="5" customWidth="1"/>
    <col min="11781" max="11781" width="10.6640625" customWidth="1"/>
    <col min="11782" max="11782" width="39.109375" customWidth="1"/>
    <col min="11783" max="11783" width="6.44140625" customWidth="1"/>
    <col min="11784" max="11784" width="12.109375" customWidth="1"/>
    <col min="11785" max="11785" width="6.44140625" customWidth="1"/>
    <col min="11786" max="11786" width="12" customWidth="1"/>
    <col min="11787" max="11787" width="6.44140625" customWidth="1"/>
    <col min="11788" max="11788" width="12" customWidth="1"/>
    <col min="11789" max="11789" width="6.5546875" customWidth="1"/>
    <col min="11790" max="11790" width="12" customWidth="1"/>
    <col min="11791" max="11791" width="6.5546875" customWidth="1"/>
    <col min="11792" max="11792" width="12" customWidth="1"/>
    <col min="12033" max="12035" width="0.33203125" customWidth="1"/>
    <col min="12036" max="12036" width="5" customWidth="1"/>
    <col min="12037" max="12037" width="10.6640625" customWidth="1"/>
    <col min="12038" max="12038" width="39.109375" customWidth="1"/>
    <col min="12039" max="12039" width="6.44140625" customWidth="1"/>
    <col min="12040" max="12040" width="12.109375" customWidth="1"/>
    <col min="12041" max="12041" width="6.44140625" customWidth="1"/>
    <col min="12042" max="12042" width="12" customWidth="1"/>
    <col min="12043" max="12043" width="6.44140625" customWidth="1"/>
    <col min="12044" max="12044" width="12" customWidth="1"/>
    <col min="12045" max="12045" width="6.5546875" customWidth="1"/>
    <col min="12046" max="12046" width="12" customWidth="1"/>
    <col min="12047" max="12047" width="6.5546875" customWidth="1"/>
    <col min="12048" max="12048" width="12" customWidth="1"/>
    <col min="12289" max="12291" width="0.33203125" customWidth="1"/>
    <col min="12292" max="12292" width="5" customWidth="1"/>
    <col min="12293" max="12293" width="10.6640625" customWidth="1"/>
    <col min="12294" max="12294" width="39.109375" customWidth="1"/>
    <col min="12295" max="12295" width="6.44140625" customWidth="1"/>
    <col min="12296" max="12296" width="12.109375" customWidth="1"/>
    <col min="12297" max="12297" width="6.44140625" customWidth="1"/>
    <col min="12298" max="12298" width="12" customWidth="1"/>
    <col min="12299" max="12299" width="6.44140625" customWidth="1"/>
    <col min="12300" max="12300" width="12" customWidth="1"/>
    <col min="12301" max="12301" width="6.5546875" customWidth="1"/>
    <col min="12302" max="12302" width="12" customWidth="1"/>
    <col min="12303" max="12303" width="6.5546875" customWidth="1"/>
    <col min="12304" max="12304" width="12" customWidth="1"/>
    <col min="12545" max="12547" width="0.33203125" customWidth="1"/>
    <col min="12548" max="12548" width="5" customWidth="1"/>
    <col min="12549" max="12549" width="10.6640625" customWidth="1"/>
    <col min="12550" max="12550" width="39.109375" customWidth="1"/>
    <col min="12551" max="12551" width="6.44140625" customWidth="1"/>
    <col min="12552" max="12552" width="12.109375" customWidth="1"/>
    <col min="12553" max="12553" width="6.44140625" customWidth="1"/>
    <col min="12554" max="12554" width="12" customWidth="1"/>
    <col min="12555" max="12555" width="6.44140625" customWidth="1"/>
    <col min="12556" max="12556" width="12" customWidth="1"/>
    <col min="12557" max="12557" width="6.5546875" customWidth="1"/>
    <col min="12558" max="12558" width="12" customWidth="1"/>
    <col min="12559" max="12559" width="6.5546875" customWidth="1"/>
    <col min="12560" max="12560" width="12" customWidth="1"/>
    <col min="12801" max="12803" width="0.33203125" customWidth="1"/>
    <col min="12804" max="12804" width="5" customWidth="1"/>
    <col min="12805" max="12805" width="10.6640625" customWidth="1"/>
    <col min="12806" max="12806" width="39.109375" customWidth="1"/>
    <col min="12807" max="12807" width="6.44140625" customWidth="1"/>
    <col min="12808" max="12808" width="12.109375" customWidth="1"/>
    <col min="12809" max="12809" width="6.44140625" customWidth="1"/>
    <col min="12810" max="12810" width="12" customWidth="1"/>
    <col min="12811" max="12811" width="6.44140625" customWidth="1"/>
    <col min="12812" max="12812" width="12" customWidth="1"/>
    <col min="12813" max="12813" width="6.5546875" customWidth="1"/>
    <col min="12814" max="12814" width="12" customWidth="1"/>
    <col min="12815" max="12815" width="6.5546875" customWidth="1"/>
    <col min="12816" max="12816" width="12" customWidth="1"/>
    <col min="13057" max="13059" width="0.33203125" customWidth="1"/>
    <col min="13060" max="13060" width="5" customWidth="1"/>
    <col min="13061" max="13061" width="10.6640625" customWidth="1"/>
    <col min="13062" max="13062" width="39.109375" customWidth="1"/>
    <col min="13063" max="13063" width="6.44140625" customWidth="1"/>
    <col min="13064" max="13064" width="12.109375" customWidth="1"/>
    <col min="13065" max="13065" width="6.44140625" customWidth="1"/>
    <col min="13066" max="13066" width="12" customWidth="1"/>
    <col min="13067" max="13067" width="6.44140625" customWidth="1"/>
    <col min="13068" max="13068" width="12" customWidth="1"/>
    <col min="13069" max="13069" width="6.5546875" customWidth="1"/>
    <col min="13070" max="13070" width="12" customWidth="1"/>
    <col min="13071" max="13071" width="6.5546875" customWidth="1"/>
    <col min="13072" max="13072" width="12" customWidth="1"/>
    <col min="13313" max="13315" width="0.33203125" customWidth="1"/>
    <col min="13316" max="13316" width="5" customWidth="1"/>
    <col min="13317" max="13317" width="10.6640625" customWidth="1"/>
    <col min="13318" max="13318" width="39.109375" customWidth="1"/>
    <col min="13319" max="13319" width="6.44140625" customWidth="1"/>
    <col min="13320" max="13320" width="12.109375" customWidth="1"/>
    <col min="13321" max="13321" width="6.44140625" customWidth="1"/>
    <col min="13322" max="13322" width="12" customWidth="1"/>
    <col min="13323" max="13323" width="6.44140625" customWidth="1"/>
    <col min="13324" max="13324" width="12" customWidth="1"/>
    <col min="13325" max="13325" width="6.5546875" customWidth="1"/>
    <col min="13326" max="13326" width="12" customWidth="1"/>
    <col min="13327" max="13327" width="6.5546875" customWidth="1"/>
    <col min="13328" max="13328" width="12" customWidth="1"/>
    <col min="13569" max="13571" width="0.33203125" customWidth="1"/>
    <col min="13572" max="13572" width="5" customWidth="1"/>
    <col min="13573" max="13573" width="10.6640625" customWidth="1"/>
    <col min="13574" max="13574" width="39.109375" customWidth="1"/>
    <col min="13575" max="13575" width="6.44140625" customWidth="1"/>
    <col min="13576" max="13576" width="12.109375" customWidth="1"/>
    <col min="13577" max="13577" width="6.44140625" customWidth="1"/>
    <col min="13578" max="13578" width="12" customWidth="1"/>
    <col min="13579" max="13579" width="6.44140625" customWidth="1"/>
    <col min="13580" max="13580" width="12" customWidth="1"/>
    <col min="13581" max="13581" width="6.5546875" customWidth="1"/>
    <col min="13582" max="13582" width="12" customWidth="1"/>
    <col min="13583" max="13583" width="6.5546875" customWidth="1"/>
    <col min="13584" max="13584" width="12" customWidth="1"/>
    <col min="13825" max="13827" width="0.33203125" customWidth="1"/>
    <col min="13828" max="13828" width="5" customWidth="1"/>
    <col min="13829" max="13829" width="10.6640625" customWidth="1"/>
    <col min="13830" max="13830" width="39.109375" customWidth="1"/>
    <col min="13831" max="13831" width="6.44140625" customWidth="1"/>
    <col min="13832" max="13832" width="12.109375" customWidth="1"/>
    <col min="13833" max="13833" width="6.44140625" customWidth="1"/>
    <col min="13834" max="13834" width="12" customWidth="1"/>
    <col min="13835" max="13835" width="6.44140625" customWidth="1"/>
    <col min="13836" max="13836" width="12" customWidth="1"/>
    <col min="13837" max="13837" width="6.5546875" customWidth="1"/>
    <col min="13838" max="13838" width="12" customWidth="1"/>
    <col min="13839" max="13839" width="6.5546875" customWidth="1"/>
    <col min="13840" max="13840" width="12" customWidth="1"/>
    <col min="14081" max="14083" width="0.33203125" customWidth="1"/>
    <col min="14084" max="14084" width="5" customWidth="1"/>
    <col min="14085" max="14085" width="10.6640625" customWidth="1"/>
    <col min="14086" max="14086" width="39.109375" customWidth="1"/>
    <col min="14087" max="14087" width="6.44140625" customWidth="1"/>
    <col min="14088" max="14088" width="12.109375" customWidth="1"/>
    <col min="14089" max="14089" width="6.44140625" customWidth="1"/>
    <col min="14090" max="14090" width="12" customWidth="1"/>
    <col min="14091" max="14091" width="6.44140625" customWidth="1"/>
    <col min="14092" max="14092" width="12" customWidth="1"/>
    <col min="14093" max="14093" width="6.5546875" customWidth="1"/>
    <col min="14094" max="14094" width="12" customWidth="1"/>
    <col min="14095" max="14095" width="6.5546875" customWidth="1"/>
    <col min="14096" max="14096" width="12" customWidth="1"/>
    <col min="14337" max="14339" width="0.33203125" customWidth="1"/>
    <col min="14340" max="14340" width="5" customWidth="1"/>
    <col min="14341" max="14341" width="10.6640625" customWidth="1"/>
    <col min="14342" max="14342" width="39.109375" customWidth="1"/>
    <col min="14343" max="14343" width="6.44140625" customWidth="1"/>
    <col min="14344" max="14344" width="12.109375" customWidth="1"/>
    <col min="14345" max="14345" width="6.44140625" customWidth="1"/>
    <col min="14346" max="14346" width="12" customWidth="1"/>
    <col min="14347" max="14347" width="6.44140625" customWidth="1"/>
    <col min="14348" max="14348" width="12" customWidth="1"/>
    <col min="14349" max="14349" width="6.5546875" customWidth="1"/>
    <col min="14350" max="14350" width="12" customWidth="1"/>
    <col min="14351" max="14351" width="6.5546875" customWidth="1"/>
    <col min="14352" max="14352" width="12" customWidth="1"/>
    <col min="14593" max="14595" width="0.33203125" customWidth="1"/>
    <col min="14596" max="14596" width="5" customWidth="1"/>
    <col min="14597" max="14597" width="10.6640625" customWidth="1"/>
    <col min="14598" max="14598" width="39.109375" customWidth="1"/>
    <col min="14599" max="14599" width="6.44140625" customWidth="1"/>
    <col min="14600" max="14600" width="12.109375" customWidth="1"/>
    <col min="14601" max="14601" width="6.44140625" customWidth="1"/>
    <col min="14602" max="14602" width="12" customWidth="1"/>
    <col min="14603" max="14603" width="6.44140625" customWidth="1"/>
    <col min="14604" max="14604" width="12" customWidth="1"/>
    <col min="14605" max="14605" width="6.5546875" customWidth="1"/>
    <col min="14606" max="14606" width="12" customWidth="1"/>
    <col min="14607" max="14607" width="6.5546875" customWidth="1"/>
    <col min="14608" max="14608" width="12" customWidth="1"/>
    <col min="14849" max="14851" width="0.33203125" customWidth="1"/>
    <col min="14852" max="14852" width="5" customWidth="1"/>
    <col min="14853" max="14853" width="10.6640625" customWidth="1"/>
    <col min="14854" max="14854" width="39.109375" customWidth="1"/>
    <col min="14855" max="14855" width="6.44140625" customWidth="1"/>
    <col min="14856" max="14856" width="12.109375" customWidth="1"/>
    <col min="14857" max="14857" width="6.44140625" customWidth="1"/>
    <col min="14858" max="14858" width="12" customWidth="1"/>
    <col min="14859" max="14859" width="6.44140625" customWidth="1"/>
    <col min="14860" max="14860" width="12" customWidth="1"/>
    <col min="14861" max="14861" width="6.5546875" customWidth="1"/>
    <col min="14862" max="14862" width="12" customWidth="1"/>
    <col min="14863" max="14863" width="6.5546875" customWidth="1"/>
    <col min="14864" max="14864" width="12" customWidth="1"/>
    <col min="15105" max="15107" width="0.33203125" customWidth="1"/>
    <col min="15108" max="15108" width="5" customWidth="1"/>
    <col min="15109" max="15109" width="10.6640625" customWidth="1"/>
    <col min="15110" max="15110" width="39.109375" customWidth="1"/>
    <col min="15111" max="15111" width="6.44140625" customWidth="1"/>
    <col min="15112" max="15112" width="12.109375" customWidth="1"/>
    <col min="15113" max="15113" width="6.44140625" customWidth="1"/>
    <col min="15114" max="15114" width="12" customWidth="1"/>
    <col min="15115" max="15115" width="6.44140625" customWidth="1"/>
    <col min="15116" max="15116" width="12" customWidth="1"/>
    <col min="15117" max="15117" width="6.5546875" customWidth="1"/>
    <col min="15118" max="15118" width="12" customWidth="1"/>
    <col min="15119" max="15119" width="6.5546875" customWidth="1"/>
    <col min="15120" max="15120" width="12" customWidth="1"/>
    <col min="15361" max="15363" width="0.33203125" customWidth="1"/>
    <col min="15364" max="15364" width="5" customWidth="1"/>
    <col min="15365" max="15365" width="10.6640625" customWidth="1"/>
    <col min="15366" max="15366" width="39.109375" customWidth="1"/>
    <col min="15367" max="15367" width="6.44140625" customWidth="1"/>
    <col min="15368" max="15368" width="12.109375" customWidth="1"/>
    <col min="15369" max="15369" width="6.44140625" customWidth="1"/>
    <col min="15370" max="15370" width="12" customWidth="1"/>
    <col min="15371" max="15371" width="6.44140625" customWidth="1"/>
    <col min="15372" max="15372" width="12" customWidth="1"/>
    <col min="15373" max="15373" width="6.5546875" customWidth="1"/>
    <col min="15374" max="15374" width="12" customWidth="1"/>
    <col min="15375" max="15375" width="6.5546875" customWidth="1"/>
    <col min="15376" max="15376" width="12" customWidth="1"/>
    <col min="15617" max="15619" width="0.33203125" customWidth="1"/>
    <col min="15620" max="15620" width="5" customWidth="1"/>
    <col min="15621" max="15621" width="10.6640625" customWidth="1"/>
    <col min="15622" max="15622" width="39.109375" customWidth="1"/>
    <col min="15623" max="15623" width="6.44140625" customWidth="1"/>
    <col min="15624" max="15624" width="12.109375" customWidth="1"/>
    <col min="15625" max="15625" width="6.44140625" customWidth="1"/>
    <col min="15626" max="15626" width="12" customWidth="1"/>
    <col min="15627" max="15627" width="6.44140625" customWidth="1"/>
    <col min="15628" max="15628" width="12" customWidth="1"/>
    <col min="15629" max="15629" width="6.5546875" customWidth="1"/>
    <col min="15630" max="15630" width="12" customWidth="1"/>
    <col min="15631" max="15631" width="6.5546875" customWidth="1"/>
    <col min="15632" max="15632" width="12" customWidth="1"/>
    <col min="15873" max="15875" width="0.33203125" customWidth="1"/>
    <col min="15876" max="15876" width="5" customWidth="1"/>
    <col min="15877" max="15877" width="10.6640625" customWidth="1"/>
    <col min="15878" max="15878" width="39.109375" customWidth="1"/>
    <col min="15879" max="15879" width="6.44140625" customWidth="1"/>
    <col min="15880" max="15880" width="12.109375" customWidth="1"/>
    <col min="15881" max="15881" width="6.44140625" customWidth="1"/>
    <col min="15882" max="15882" width="12" customWidth="1"/>
    <col min="15883" max="15883" width="6.44140625" customWidth="1"/>
    <col min="15884" max="15884" width="12" customWidth="1"/>
    <col min="15885" max="15885" width="6.5546875" customWidth="1"/>
    <col min="15886" max="15886" width="12" customWidth="1"/>
    <col min="15887" max="15887" width="6.5546875" customWidth="1"/>
    <col min="15888" max="15888" width="12" customWidth="1"/>
    <col min="16129" max="16131" width="0.33203125" customWidth="1"/>
    <col min="16132" max="16132" width="5" customWidth="1"/>
    <col min="16133" max="16133" width="10.6640625" customWidth="1"/>
    <col min="16134" max="16134" width="39.109375" customWidth="1"/>
    <col min="16135" max="16135" width="6.44140625" customWidth="1"/>
    <col min="16136" max="16136" width="12.109375" customWidth="1"/>
    <col min="16137" max="16137" width="6.44140625" customWidth="1"/>
    <col min="16138" max="16138" width="12" customWidth="1"/>
    <col min="16139" max="16139" width="6.44140625" customWidth="1"/>
    <col min="16140" max="16140" width="12" customWidth="1"/>
    <col min="16141" max="16141" width="6.5546875" customWidth="1"/>
    <col min="16142" max="16142" width="12" customWidth="1"/>
    <col min="16143" max="16143" width="6.5546875" customWidth="1"/>
    <col min="16144" max="16144" width="12" customWidth="1"/>
  </cols>
  <sheetData>
    <row r="1" spans="1:16" s="1" customFormat="1" ht="13.5" customHeight="1" x14ac:dyDescent="0.15">
      <c r="A1" s="933" t="s">
        <v>74</v>
      </c>
      <c r="B1" s="933"/>
      <c r="C1" s="933"/>
      <c r="D1" s="933"/>
      <c r="E1" s="933"/>
      <c r="F1" s="933"/>
      <c r="G1" s="933"/>
      <c r="H1" s="933"/>
      <c r="I1" s="933"/>
      <c r="J1" s="933"/>
      <c r="K1" s="933"/>
      <c r="L1" s="933"/>
      <c r="M1" s="933"/>
      <c r="N1" s="933"/>
      <c r="O1" s="933"/>
    </row>
    <row r="2" spans="1:16" s="1" customFormat="1" ht="11.25" customHeight="1" x14ac:dyDescent="0.15"/>
    <row r="3" spans="1:16" s="1" customFormat="1" ht="26.25" customHeight="1" x14ac:dyDescent="0.15">
      <c r="D3" s="934" t="s">
        <v>75</v>
      </c>
      <c r="E3" s="934"/>
      <c r="F3" s="935" t="s">
        <v>2</v>
      </c>
      <c r="G3" s="936" t="s">
        <v>76</v>
      </c>
      <c r="H3" s="936"/>
      <c r="I3" s="934" t="s">
        <v>77</v>
      </c>
      <c r="J3" s="934"/>
      <c r="K3" s="936" t="s">
        <v>78</v>
      </c>
      <c r="L3" s="936"/>
      <c r="M3" s="934"/>
      <c r="N3" s="934"/>
      <c r="O3" s="936" t="s">
        <v>79</v>
      </c>
      <c r="P3" s="936"/>
    </row>
    <row r="4" spans="1:16" s="1" customFormat="1" ht="26.25" customHeight="1" x14ac:dyDescent="0.15">
      <c r="D4" s="934"/>
      <c r="E4" s="934"/>
      <c r="F4" s="935"/>
      <c r="G4" s="936" t="s">
        <v>7</v>
      </c>
      <c r="H4" s="936"/>
      <c r="I4" s="934" t="s">
        <v>80</v>
      </c>
      <c r="J4" s="934"/>
      <c r="K4" s="936" t="s">
        <v>81</v>
      </c>
      <c r="L4" s="936"/>
      <c r="M4" s="934" t="s">
        <v>82</v>
      </c>
      <c r="N4" s="934"/>
      <c r="O4" s="936" t="s">
        <v>83</v>
      </c>
      <c r="P4" s="936"/>
    </row>
    <row r="5" spans="1:16" s="1" customFormat="1" ht="26.25" customHeight="1" x14ac:dyDescent="0.15">
      <c r="D5" s="934"/>
      <c r="E5" s="934"/>
      <c r="F5" s="935"/>
      <c r="G5" s="936" t="s">
        <v>12</v>
      </c>
      <c r="H5" s="936"/>
      <c r="I5" s="936" t="s">
        <v>84</v>
      </c>
      <c r="J5" s="936"/>
      <c r="K5" s="936" t="s">
        <v>85</v>
      </c>
      <c r="L5" s="936"/>
      <c r="M5" s="934"/>
      <c r="N5" s="934"/>
      <c r="O5" s="934" t="s">
        <v>86</v>
      </c>
      <c r="P5" s="934"/>
    </row>
    <row r="6" spans="1:16" s="1" customFormat="1" ht="3.75" customHeight="1" x14ac:dyDescent="0.15"/>
    <row r="7" spans="1:16" s="1" customFormat="1" ht="18" customHeight="1" x14ac:dyDescent="0.15">
      <c r="D7" s="941"/>
      <c r="E7" s="941"/>
      <c r="F7" s="6" t="s">
        <v>87</v>
      </c>
      <c r="G7" s="7" t="s">
        <v>17</v>
      </c>
      <c r="H7" s="8">
        <v>0</v>
      </c>
      <c r="I7" s="9"/>
      <c r="J7" s="9"/>
      <c r="K7" s="9"/>
      <c r="L7" s="9"/>
      <c r="M7" s="9"/>
      <c r="N7" s="9"/>
      <c r="O7" s="9"/>
      <c r="P7" s="10"/>
    </row>
    <row r="8" spans="1:16" s="1" customFormat="1" ht="18" customHeight="1" x14ac:dyDescent="0.15">
      <c r="D8" s="942"/>
      <c r="E8" s="942"/>
      <c r="F8" s="19" t="s">
        <v>88</v>
      </c>
      <c r="G8" s="20" t="s">
        <v>17</v>
      </c>
      <c r="H8" s="49">
        <v>0</v>
      </c>
      <c r="I8" s="22"/>
      <c r="J8" s="22"/>
      <c r="K8" s="22"/>
      <c r="L8" s="22"/>
      <c r="M8" s="22"/>
      <c r="N8" s="22"/>
      <c r="O8" s="22"/>
      <c r="P8" s="23"/>
    </row>
    <row r="9" spans="1:16" s="1" customFormat="1" ht="3.75" customHeight="1" x14ac:dyDescent="0.25">
      <c r="A9" s="64"/>
      <c r="B9" s="64"/>
      <c r="C9" s="64"/>
      <c r="D9" s="65"/>
      <c r="E9" s="66"/>
      <c r="F9" s="66"/>
      <c r="G9" s="66"/>
      <c r="H9" s="66"/>
      <c r="I9" s="66"/>
      <c r="J9" s="66"/>
      <c r="K9" s="66"/>
      <c r="L9" s="66"/>
      <c r="M9" s="66"/>
      <c r="N9" s="66"/>
      <c r="O9" s="66"/>
      <c r="P9" s="66"/>
    </row>
    <row r="10" spans="1:16" s="1" customFormat="1" ht="18" customHeight="1" x14ac:dyDescent="0.25">
      <c r="A10" s="64"/>
      <c r="B10" s="64"/>
      <c r="C10" s="64"/>
      <c r="D10" s="67"/>
      <c r="E10" s="68" t="s">
        <v>89</v>
      </c>
      <c r="F10" s="937" t="s">
        <v>90</v>
      </c>
      <c r="G10" s="937"/>
      <c r="H10" s="937"/>
      <c r="I10" s="937"/>
      <c r="J10" s="937"/>
      <c r="K10" s="937"/>
      <c r="L10" s="937"/>
      <c r="M10" s="937"/>
      <c r="N10" s="937"/>
      <c r="O10" s="937"/>
      <c r="P10" s="937"/>
    </row>
    <row r="11" spans="1:16" s="1" customFormat="1" ht="18" customHeight="1" x14ac:dyDescent="0.25">
      <c r="A11" s="64"/>
      <c r="B11" s="64"/>
      <c r="C11" s="64"/>
      <c r="D11" s="55" t="s">
        <v>91</v>
      </c>
      <c r="E11" s="68" t="s">
        <v>92</v>
      </c>
      <c r="F11" s="937" t="s">
        <v>93</v>
      </c>
      <c r="G11" s="937"/>
      <c r="H11" s="937"/>
      <c r="I11" s="937"/>
      <c r="J11" s="937"/>
      <c r="K11" s="937"/>
      <c r="L11" s="937"/>
      <c r="M11" s="937"/>
      <c r="N11" s="937"/>
      <c r="O11" s="937"/>
      <c r="P11" s="937"/>
    </row>
    <row r="12" spans="1:16" s="1" customFormat="1" ht="7.5" customHeight="1" x14ac:dyDescent="0.2">
      <c r="A12" s="56"/>
      <c r="B12" s="56"/>
      <c r="C12" s="56"/>
      <c r="D12" s="32"/>
      <c r="E12" s="57"/>
      <c r="F12" s="33"/>
      <c r="G12" s="57"/>
      <c r="H12" s="33"/>
      <c r="I12" s="57"/>
      <c r="J12" s="33"/>
      <c r="K12" s="57"/>
      <c r="L12" s="33"/>
      <c r="M12" s="57"/>
      <c r="N12" s="33"/>
      <c r="O12" s="57"/>
      <c r="P12" s="58"/>
    </row>
    <row r="13" spans="1:16" s="1" customFormat="1" ht="18" customHeight="1" x14ac:dyDescent="0.2">
      <c r="A13" s="61">
        <v>100</v>
      </c>
      <c r="B13" s="61">
        <v>101</v>
      </c>
      <c r="C13" s="61">
        <v>1</v>
      </c>
      <c r="D13" s="32"/>
      <c r="E13" s="13" t="s">
        <v>94</v>
      </c>
      <c r="F13" s="60" t="s">
        <v>95</v>
      </c>
      <c r="G13" s="13" t="s">
        <v>24</v>
      </c>
      <c r="H13" s="34">
        <v>200065.03999999995</v>
      </c>
      <c r="I13" s="13" t="s">
        <v>96</v>
      </c>
      <c r="J13" s="34">
        <v>188897.45000000004</v>
      </c>
      <c r="K13" s="13" t="s">
        <v>26</v>
      </c>
      <c r="L13" s="34">
        <v>-9672.59</v>
      </c>
      <c r="M13" s="57"/>
      <c r="N13" s="33"/>
      <c r="O13" s="13" t="s">
        <v>27</v>
      </c>
      <c r="P13" s="35">
        <v>1494.9999999999091</v>
      </c>
    </row>
    <row r="14" spans="1:16" s="1" customFormat="1" ht="18" customHeight="1" x14ac:dyDescent="0.2">
      <c r="A14" s="56"/>
      <c r="B14" s="56"/>
      <c r="C14" s="56"/>
      <c r="D14" s="32"/>
      <c r="E14" s="57"/>
      <c r="F14" s="33"/>
      <c r="G14" s="13" t="s">
        <v>17</v>
      </c>
      <c r="H14" s="34">
        <v>16260581.189999999</v>
      </c>
      <c r="I14" s="13" t="s">
        <v>97</v>
      </c>
      <c r="J14" s="34">
        <v>15151705.510000004</v>
      </c>
      <c r="K14" s="13" t="s">
        <v>98</v>
      </c>
      <c r="L14" s="34">
        <v>15484936.630000003</v>
      </c>
      <c r="M14" s="13" t="s">
        <v>99</v>
      </c>
      <c r="N14" s="34">
        <v>715844.5599999968</v>
      </c>
      <c r="O14" s="13" t="s">
        <v>30</v>
      </c>
      <c r="P14" s="35">
        <v>333231.11999999918</v>
      </c>
    </row>
    <row r="15" spans="1:16" s="1" customFormat="1" ht="18" customHeight="1" x14ac:dyDescent="0.2">
      <c r="A15" s="56"/>
      <c r="B15" s="56"/>
      <c r="C15" s="56"/>
      <c r="D15" s="32"/>
      <c r="E15" s="57"/>
      <c r="F15" s="33"/>
      <c r="G15" s="13" t="s">
        <v>31</v>
      </c>
      <c r="H15" s="34">
        <v>16460646.229999999</v>
      </c>
      <c r="I15" s="13" t="s">
        <v>100</v>
      </c>
      <c r="J15" s="34">
        <v>15340602.960000005</v>
      </c>
      <c r="K15" s="13" t="s">
        <v>101</v>
      </c>
      <c r="L15" s="34">
        <v>59800</v>
      </c>
      <c r="M15" s="57"/>
      <c r="N15" s="33"/>
      <c r="O15" s="13" t="s">
        <v>32</v>
      </c>
      <c r="P15" s="35">
        <v>334726.11999999918</v>
      </c>
    </row>
    <row r="16" spans="1:16" s="1" customFormat="1" ht="7.5" customHeight="1" x14ac:dyDescent="0.15">
      <c r="A16" s="69"/>
      <c r="B16" s="70">
        <v>101</v>
      </c>
      <c r="C16" s="69"/>
      <c r="D16" s="71"/>
      <c r="E16" s="72"/>
      <c r="F16" s="73"/>
      <c r="G16" s="50"/>
      <c r="H16" s="22"/>
      <c r="I16" s="50"/>
      <c r="J16" s="22"/>
      <c r="K16" s="50"/>
      <c r="L16" s="22"/>
      <c r="M16" s="50"/>
      <c r="N16" s="22"/>
      <c r="O16" s="50"/>
      <c r="P16" s="23"/>
    </row>
    <row r="17" spans="1:16" s="1" customFormat="1" ht="18" customHeight="1" x14ac:dyDescent="0.15">
      <c r="A17" s="69"/>
      <c r="B17" s="69"/>
      <c r="C17" s="69"/>
      <c r="D17" s="74"/>
      <c r="E17" s="12" t="s">
        <v>102</v>
      </c>
      <c r="F17" s="12" t="s">
        <v>93</v>
      </c>
      <c r="G17" s="46" t="s">
        <v>24</v>
      </c>
      <c r="H17" s="14">
        <v>200065.03999999995</v>
      </c>
      <c r="I17" s="46" t="s">
        <v>96</v>
      </c>
      <c r="J17" s="14">
        <v>188897.45000000004</v>
      </c>
      <c r="K17" s="46" t="s">
        <v>26</v>
      </c>
      <c r="L17" s="14">
        <v>-9672.59</v>
      </c>
      <c r="M17" s="75"/>
      <c r="N17" s="15"/>
      <c r="O17" s="46" t="s">
        <v>27</v>
      </c>
      <c r="P17" s="47">
        <v>1494.9999999999091</v>
      </c>
    </row>
    <row r="18" spans="1:16" s="1" customFormat="1" ht="18" customHeight="1" x14ac:dyDescent="0.15">
      <c r="A18" s="69"/>
      <c r="B18" s="69"/>
      <c r="C18" s="69"/>
      <c r="D18" s="76"/>
      <c r="E18" s="65"/>
      <c r="F18" s="77"/>
      <c r="G18" s="46" t="s">
        <v>17</v>
      </c>
      <c r="H18" s="14">
        <v>16260581.189999999</v>
      </c>
      <c r="I18" s="46" t="s">
        <v>97</v>
      </c>
      <c r="J18" s="14">
        <v>15151705.510000004</v>
      </c>
      <c r="K18" s="46" t="s">
        <v>98</v>
      </c>
      <c r="L18" s="14">
        <v>15484936.630000003</v>
      </c>
      <c r="M18" s="46" t="s">
        <v>99</v>
      </c>
      <c r="N18" s="14">
        <v>715844.5599999968</v>
      </c>
      <c r="O18" s="46" t="s">
        <v>30</v>
      </c>
      <c r="P18" s="47">
        <v>333231.11999999918</v>
      </c>
    </row>
    <row r="19" spans="1:16" s="1" customFormat="1" ht="18" customHeight="1" x14ac:dyDescent="0.15">
      <c r="A19" s="69"/>
      <c r="B19" s="69"/>
      <c r="C19" s="69"/>
      <c r="D19" s="71"/>
      <c r="E19" s="72"/>
      <c r="F19" s="73"/>
      <c r="G19" s="48" t="s">
        <v>31</v>
      </c>
      <c r="H19" s="49">
        <v>16460646.229999999</v>
      </c>
      <c r="I19" s="48" t="s">
        <v>100</v>
      </c>
      <c r="J19" s="49">
        <v>15340602.960000005</v>
      </c>
      <c r="K19" s="48" t="s">
        <v>101</v>
      </c>
      <c r="L19" s="49">
        <v>59800</v>
      </c>
      <c r="M19" s="50"/>
      <c r="N19" s="22"/>
      <c r="O19" s="48" t="s">
        <v>32</v>
      </c>
      <c r="P19" s="51">
        <v>334726.11999999918</v>
      </c>
    </row>
    <row r="20" spans="1:16" s="1" customFormat="1" ht="18" customHeight="1" x14ac:dyDescent="0.25">
      <c r="A20" s="64"/>
      <c r="B20" s="64"/>
      <c r="C20" s="64"/>
      <c r="D20" s="55" t="s">
        <v>103</v>
      </c>
      <c r="E20" s="68" t="s">
        <v>104</v>
      </c>
      <c r="F20" s="937" t="s">
        <v>105</v>
      </c>
      <c r="G20" s="937"/>
      <c r="H20" s="937"/>
      <c r="I20" s="937"/>
      <c r="J20" s="937"/>
      <c r="K20" s="937"/>
      <c r="L20" s="937"/>
      <c r="M20" s="937"/>
      <c r="N20" s="937"/>
      <c r="O20" s="937"/>
      <c r="P20" s="937"/>
    </row>
    <row r="21" spans="1:16" s="1" customFormat="1" ht="7.5" customHeight="1" x14ac:dyDescent="0.2">
      <c r="A21" s="56"/>
      <c r="B21" s="56"/>
      <c r="C21" s="56"/>
      <c r="D21" s="32"/>
      <c r="E21" s="57"/>
      <c r="F21" s="33"/>
      <c r="G21" s="57"/>
      <c r="H21" s="33"/>
      <c r="I21" s="57"/>
      <c r="J21" s="33"/>
      <c r="K21" s="57"/>
      <c r="L21" s="33"/>
      <c r="M21" s="57"/>
      <c r="N21" s="33"/>
      <c r="O21" s="57"/>
      <c r="P21" s="58"/>
    </row>
    <row r="22" spans="1:16" s="1" customFormat="1" ht="18" customHeight="1" x14ac:dyDescent="0.2">
      <c r="A22" s="61"/>
      <c r="B22" s="61">
        <v>102</v>
      </c>
      <c r="C22" s="61">
        <v>1</v>
      </c>
      <c r="D22" s="32"/>
      <c r="E22" s="13" t="s">
        <v>94</v>
      </c>
      <c r="F22" s="60" t="s">
        <v>95</v>
      </c>
      <c r="G22" s="13" t="s">
        <v>24</v>
      </c>
      <c r="H22" s="34">
        <v>2858.53</v>
      </c>
      <c r="I22" s="13" t="s">
        <v>96</v>
      </c>
      <c r="J22" s="34">
        <v>2858.53</v>
      </c>
      <c r="K22" s="13" t="s">
        <v>26</v>
      </c>
      <c r="L22" s="34" t="s">
        <v>21</v>
      </c>
      <c r="M22" s="57"/>
      <c r="N22" s="33"/>
      <c r="O22" s="13" t="s">
        <v>27</v>
      </c>
      <c r="P22" s="35">
        <v>0</v>
      </c>
    </row>
    <row r="23" spans="1:16" s="1" customFormat="1" ht="18" customHeight="1" x14ac:dyDescent="0.2">
      <c r="A23" s="56"/>
      <c r="B23" s="56"/>
      <c r="C23" s="56"/>
      <c r="D23" s="32"/>
      <c r="E23" s="57"/>
      <c r="F23" s="33"/>
      <c r="G23" s="13" t="s">
        <v>17</v>
      </c>
      <c r="H23" s="34">
        <v>23090</v>
      </c>
      <c r="I23" s="13" t="s">
        <v>97</v>
      </c>
      <c r="J23" s="34">
        <v>12033.42</v>
      </c>
      <c r="K23" s="13" t="s">
        <v>98</v>
      </c>
      <c r="L23" s="34">
        <v>13957.68</v>
      </c>
      <c r="M23" s="13" t="s">
        <v>99</v>
      </c>
      <c r="N23" s="34">
        <v>9132.32</v>
      </c>
      <c r="O23" s="13" t="s">
        <v>30</v>
      </c>
      <c r="P23" s="35">
        <v>1924.2600000000002</v>
      </c>
    </row>
    <row r="24" spans="1:16" s="1" customFormat="1" ht="18" customHeight="1" x14ac:dyDescent="0.2">
      <c r="A24" s="56"/>
      <c r="B24" s="56"/>
      <c r="C24" s="56"/>
      <c r="D24" s="32"/>
      <c r="E24" s="57"/>
      <c r="F24" s="33"/>
      <c r="G24" s="13" t="s">
        <v>31</v>
      </c>
      <c r="H24" s="34">
        <v>25948.53</v>
      </c>
      <c r="I24" s="13" t="s">
        <v>100</v>
      </c>
      <c r="J24" s="34">
        <v>14891.95</v>
      </c>
      <c r="K24" s="13" t="s">
        <v>101</v>
      </c>
      <c r="L24" s="34" t="s">
        <v>21</v>
      </c>
      <c r="M24" s="57"/>
      <c r="N24" s="33"/>
      <c r="O24" s="13" t="s">
        <v>32</v>
      </c>
      <c r="P24" s="35">
        <v>1924.2600000000002</v>
      </c>
    </row>
    <row r="25" spans="1:16" s="1" customFormat="1" ht="7.5" customHeight="1" x14ac:dyDescent="0.15">
      <c r="A25" s="69"/>
      <c r="B25" s="70">
        <v>102</v>
      </c>
      <c r="C25" s="69"/>
      <c r="D25" s="71"/>
      <c r="E25" s="72"/>
      <c r="F25" s="73"/>
      <c r="G25" s="50"/>
      <c r="H25" s="22"/>
      <c r="I25" s="50"/>
      <c r="J25" s="22"/>
      <c r="K25" s="50"/>
      <c r="L25" s="22"/>
      <c r="M25" s="50"/>
      <c r="N25" s="22"/>
      <c r="O25" s="50"/>
      <c r="P25" s="23"/>
    </row>
    <row r="26" spans="1:16" s="1" customFormat="1" ht="18" customHeight="1" x14ac:dyDescent="0.15">
      <c r="A26" s="69"/>
      <c r="B26" s="69"/>
      <c r="C26" s="69"/>
      <c r="D26" s="74"/>
      <c r="E26" s="12" t="s">
        <v>106</v>
      </c>
      <c r="F26" s="12" t="s">
        <v>105</v>
      </c>
      <c r="G26" s="46" t="s">
        <v>24</v>
      </c>
      <c r="H26" s="14">
        <v>2858.53</v>
      </c>
      <c r="I26" s="46" t="s">
        <v>96</v>
      </c>
      <c r="J26" s="14">
        <v>2858.53</v>
      </c>
      <c r="K26" s="46" t="s">
        <v>26</v>
      </c>
      <c r="L26" s="14" t="s">
        <v>21</v>
      </c>
      <c r="M26" s="75"/>
      <c r="N26" s="15"/>
      <c r="O26" s="46" t="s">
        <v>27</v>
      </c>
      <c r="P26" s="47">
        <v>0</v>
      </c>
    </row>
    <row r="27" spans="1:16" s="1" customFormat="1" ht="18" customHeight="1" x14ac:dyDescent="0.15">
      <c r="A27" s="69"/>
      <c r="B27" s="69"/>
      <c r="C27" s="69"/>
      <c r="D27" s="76"/>
      <c r="E27" s="65"/>
      <c r="F27" s="77"/>
      <c r="G27" s="46" t="s">
        <v>17</v>
      </c>
      <c r="H27" s="14">
        <v>23090</v>
      </c>
      <c r="I27" s="46" t="s">
        <v>97</v>
      </c>
      <c r="J27" s="14">
        <v>12033.42</v>
      </c>
      <c r="K27" s="46" t="s">
        <v>98</v>
      </c>
      <c r="L27" s="14">
        <v>13957.68</v>
      </c>
      <c r="M27" s="46" t="s">
        <v>99</v>
      </c>
      <c r="N27" s="14">
        <v>9132.32</v>
      </c>
      <c r="O27" s="46" t="s">
        <v>30</v>
      </c>
      <c r="P27" s="47">
        <v>1924.2600000000002</v>
      </c>
    </row>
    <row r="28" spans="1:16" s="1" customFormat="1" ht="18" customHeight="1" x14ac:dyDescent="0.15">
      <c r="A28" s="69"/>
      <c r="B28" s="69"/>
      <c r="C28" s="69"/>
      <c r="D28" s="71"/>
      <c r="E28" s="72"/>
      <c r="F28" s="73"/>
      <c r="G28" s="48" t="s">
        <v>31</v>
      </c>
      <c r="H28" s="49">
        <v>25948.53</v>
      </c>
      <c r="I28" s="48" t="s">
        <v>100</v>
      </c>
      <c r="J28" s="49">
        <v>14891.95</v>
      </c>
      <c r="K28" s="48" t="s">
        <v>101</v>
      </c>
      <c r="L28" s="49" t="s">
        <v>21</v>
      </c>
      <c r="M28" s="50"/>
      <c r="N28" s="22"/>
      <c r="O28" s="48" t="s">
        <v>32</v>
      </c>
      <c r="P28" s="51">
        <v>1924.2600000000002</v>
      </c>
    </row>
    <row r="29" spans="1:16" s="1" customFormat="1" ht="18" customHeight="1" x14ac:dyDescent="0.25">
      <c r="A29" s="64"/>
      <c r="B29" s="64"/>
      <c r="C29" s="64"/>
      <c r="D29" s="55" t="s">
        <v>107</v>
      </c>
      <c r="E29" s="68" t="s">
        <v>108</v>
      </c>
      <c r="F29" s="937" t="s">
        <v>109</v>
      </c>
      <c r="G29" s="937"/>
      <c r="H29" s="937"/>
      <c r="I29" s="937"/>
      <c r="J29" s="937"/>
      <c r="K29" s="937"/>
      <c r="L29" s="937"/>
      <c r="M29" s="937"/>
      <c r="N29" s="937"/>
      <c r="O29" s="937"/>
      <c r="P29" s="937"/>
    </row>
    <row r="30" spans="1:16" s="1" customFormat="1" ht="7.5" customHeight="1" x14ac:dyDescent="0.2">
      <c r="A30" s="56"/>
      <c r="B30" s="56"/>
      <c r="C30" s="56"/>
      <c r="D30" s="32"/>
      <c r="E30" s="57"/>
      <c r="F30" s="33"/>
      <c r="G30" s="57"/>
      <c r="H30" s="33"/>
      <c r="I30" s="57"/>
      <c r="J30" s="33"/>
      <c r="K30" s="57"/>
      <c r="L30" s="33"/>
      <c r="M30" s="57"/>
      <c r="N30" s="33"/>
      <c r="O30" s="57"/>
      <c r="P30" s="58"/>
    </row>
    <row r="31" spans="1:16" s="1" customFormat="1" ht="18" customHeight="1" x14ac:dyDescent="0.2">
      <c r="A31" s="61"/>
      <c r="B31" s="61">
        <v>103</v>
      </c>
      <c r="C31" s="61">
        <v>1</v>
      </c>
      <c r="D31" s="32"/>
      <c r="E31" s="13" t="s">
        <v>94</v>
      </c>
      <c r="F31" s="60" t="s">
        <v>95</v>
      </c>
      <c r="G31" s="13" t="s">
        <v>24</v>
      </c>
      <c r="H31" s="34">
        <v>431832.36000000004</v>
      </c>
      <c r="I31" s="13" t="s">
        <v>96</v>
      </c>
      <c r="J31" s="34">
        <v>300467.31000000006</v>
      </c>
      <c r="K31" s="13" t="s">
        <v>26</v>
      </c>
      <c r="L31" s="34">
        <v>-89448.66</v>
      </c>
      <c r="M31" s="57"/>
      <c r="N31" s="33"/>
      <c r="O31" s="13" t="s">
        <v>27</v>
      </c>
      <c r="P31" s="35">
        <v>41916.389999999985</v>
      </c>
    </row>
    <row r="32" spans="1:16" s="1" customFormat="1" ht="18" customHeight="1" x14ac:dyDescent="0.2">
      <c r="A32" s="56"/>
      <c r="B32" s="56"/>
      <c r="C32" s="56"/>
      <c r="D32" s="32"/>
      <c r="E32" s="57"/>
      <c r="F32" s="33"/>
      <c r="G32" s="13" t="s">
        <v>17</v>
      </c>
      <c r="H32" s="34">
        <v>3432452.6699999995</v>
      </c>
      <c r="I32" s="13" t="s">
        <v>97</v>
      </c>
      <c r="J32" s="34">
        <v>2526519.66</v>
      </c>
      <c r="K32" s="13" t="s">
        <v>98</v>
      </c>
      <c r="L32" s="34">
        <v>2937811.23</v>
      </c>
      <c r="M32" s="13" t="s">
        <v>99</v>
      </c>
      <c r="N32" s="34">
        <v>494641.43999999948</v>
      </c>
      <c r="O32" s="13" t="s">
        <v>30</v>
      </c>
      <c r="P32" s="35">
        <v>411291.56999999983</v>
      </c>
    </row>
    <row r="33" spans="1:16" s="1" customFormat="1" ht="18" customHeight="1" x14ac:dyDescent="0.2">
      <c r="A33" s="56"/>
      <c r="B33" s="56"/>
      <c r="C33" s="56"/>
      <c r="D33" s="32"/>
      <c r="E33" s="57"/>
      <c r="F33" s="33"/>
      <c r="G33" s="13" t="s">
        <v>31</v>
      </c>
      <c r="H33" s="34">
        <v>3864285.03</v>
      </c>
      <c r="I33" s="13" t="s">
        <v>100</v>
      </c>
      <c r="J33" s="34">
        <v>2826986.97</v>
      </c>
      <c r="K33" s="13" t="s">
        <v>101</v>
      </c>
      <c r="L33" s="34" t="s">
        <v>21</v>
      </c>
      <c r="M33" s="57"/>
      <c r="N33" s="33"/>
      <c r="O33" s="13" t="s">
        <v>32</v>
      </c>
      <c r="P33" s="35">
        <v>453207.96</v>
      </c>
    </row>
    <row r="34" spans="1:16" s="1" customFormat="1" ht="7.5" customHeight="1" x14ac:dyDescent="0.2">
      <c r="A34" s="56"/>
      <c r="B34" s="56"/>
      <c r="C34" s="56"/>
      <c r="D34" s="32"/>
      <c r="E34" s="57"/>
      <c r="F34" s="33"/>
      <c r="G34" s="57"/>
      <c r="H34" s="33"/>
      <c r="I34" s="57"/>
      <c r="J34" s="33"/>
      <c r="K34" s="57"/>
      <c r="L34" s="33"/>
      <c r="M34" s="57"/>
      <c r="N34" s="33"/>
      <c r="O34" s="57"/>
      <c r="P34" s="58"/>
    </row>
    <row r="35" spans="1:16" s="1" customFormat="1" ht="18" customHeight="1" x14ac:dyDescent="0.2">
      <c r="A35" s="61"/>
      <c r="B35" s="61"/>
      <c r="C35" s="61">
        <v>2</v>
      </c>
      <c r="D35" s="32"/>
      <c r="E35" s="13" t="s">
        <v>110</v>
      </c>
      <c r="F35" s="60" t="s">
        <v>111</v>
      </c>
      <c r="G35" s="13" t="s">
        <v>24</v>
      </c>
      <c r="H35" s="34" t="s">
        <v>21</v>
      </c>
      <c r="I35" s="13" t="s">
        <v>96</v>
      </c>
      <c r="J35" s="34" t="s">
        <v>21</v>
      </c>
      <c r="K35" s="13" t="s">
        <v>26</v>
      </c>
      <c r="L35" s="34" t="s">
        <v>21</v>
      </c>
      <c r="M35" s="57"/>
      <c r="N35" s="33"/>
      <c r="O35" s="13" t="s">
        <v>27</v>
      </c>
      <c r="P35" s="35" t="s">
        <v>21</v>
      </c>
    </row>
    <row r="36" spans="1:16" s="1" customFormat="1" ht="18" customHeight="1" x14ac:dyDescent="0.2">
      <c r="A36" s="56"/>
      <c r="B36" s="56"/>
      <c r="C36" s="56"/>
      <c r="D36" s="32"/>
      <c r="E36" s="57"/>
      <c r="F36" s="33"/>
      <c r="G36" s="13" t="s">
        <v>17</v>
      </c>
      <c r="H36" s="34">
        <v>36699.81</v>
      </c>
      <c r="I36" s="13" t="s">
        <v>97</v>
      </c>
      <c r="J36" s="34">
        <v>26675.960000000003</v>
      </c>
      <c r="K36" s="13" t="s">
        <v>98</v>
      </c>
      <c r="L36" s="34">
        <v>30775.160000000003</v>
      </c>
      <c r="M36" s="13" t="s">
        <v>99</v>
      </c>
      <c r="N36" s="34">
        <v>5924.6499999999942</v>
      </c>
      <c r="O36" s="13" t="s">
        <v>30</v>
      </c>
      <c r="P36" s="35">
        <v>4099.2000000000007</v>
      </c>
    </row>
    <row r="37" spans="1:16" s="1" customFormat="1" ht="18" customHeight="1" x14ac:dyDescent="0.2">
      <c r="A37" s="56"/>
      <c r="B37" s="56"/>
      <c r="C37" s="56"/>
      <c r="D37" s="32"/>
      <c r="E37" s="57"/>
      <c r="F37" s="33"/>
      <c r="G37" s="13" t="s">
        <v>31</v>
      </c>
      <c r="H37" s="34">
        <v>36699.81</v>
      </c>
      <c r="I37" s="13" t="s">
        <v>100</v>
      </c>
      <c r="J37" s="34">
        <v>26675.960000000003</v>
      </c>
      <c r="K37" s="13" t="s">
        <v>101</v>
      </c>
      <c r="L37" s="34" t="s">
        <v>21</v>
      </c>
      <c r="M37" s="57"/>
      <c r="N37" s="33"/>
      <c r="O37" s="13" t="s">
        <v>32</v>
      </c>
      <c r="P37" s="35">
        <v>4099.2000000000007</v>
      </c>
    </row>
    <row r="38" spans="1:16" s="1" customFormat="1" ht="7.5" customHeight="1" x14ac:dyDescent="0.2">
      <c r="A38" s="56"/>
      <c r="B38" s="56"/>
      <c r="C38" s="56"/>
      <c r="D38" s="32"/>
      <c r="E38" s="57"/>
      <c r="F38" s="33"/>
      <c r="G38" s="57"/>
      <c r="H38" s="33"/>
      <c r="I38" s="57"/>
      <c r="J38" s="33"/>
      <c r="K38" s="57"/>
      <c r="L38" s="33"/>
      <c r="M38" s="57"/>
      <c r="N38" s="33"/>
      <c r="O38" s="57"/>
      <c r="P38" s="58"/>
    </row>
    <row r="39" spans="1:16" s="1" customFormat="1" ht="18" customHeight="1" x14ac:dyDescent="0.2">
      <c r="A39" s="61"/>
      <c r="B39" s="61"/>
      <c r="C39" s="61">
        <v>3</v>
      </c>
      <c r="D39" s="32"/>
      <c r="E39" s="13" t="s">
        <v>112</v>
      </c>
      <c r="F39" s="60" t="s">
        <v>113</v>
      </c>
      <c r="G39" s="13" t="s">
        <v>24</v>
      </c>
      <c r="H39" s="34" t="s">
        <v>21</v>
      </c>
      <c r="I39" s="13" t="s">
        <v>96</v>
      </c>
      <c r="J39" s="34" t="s">
        <v>21</v>
      </c>
      <c r="K39" s="13" t="s">
        <v>26</v>
      </c>
      <c r="L39" s="34" t="s">
        <v>21</v>
      </c>
      <c r="M39" s="57"/>
      <c r="N39" s="33"/>
      <c r="O39" s="13" t="s">
        <v>27</v>
      </c>
      <c r="P39" s="35" t="s">
        <v>21</v>
      </c>
    </row>
    <row r="40" spans="1:16" s="1" customFormat="1" ht="18" customHeight="1" x14ac:dyDescent="0.2">
      <c r="A40" s="56"/>
      <c r="B40" s="56"/>
      <c r="C40" s="56"/>
      <c r="D40" s="32"/>
      <c r="E40" s="57"/>
      <c r="F40" s="33"/>
      <c r="G40" s="13" t="s">
        <v>17</v>
      </c>
      <c r="H40" s="34">
        <v>0</v>
      </c>
      <c r="I40" s="13" t="s">
        <v>97</v>
      </c>
      <c r="J40" s="34" t="s">
        <v>21</v>
      </c>
      <c r="K40" s="13" t="s">
        <v>98</v>
      </c>
      <c r="L40" s="34" t="s">
        <v>21</v>
      </c>
      <c r="M40" s="13" t="s">
        <v>99</v>
      </c>
      <c r="N40" s="34">
        <v>0</v>
      </c>
      <c r="O40" s="13" t="s">
        <v>30</v>
      </c>
      <c r="P40" s="35" t="s">
        <v>21</v>
      </c>
    </row>
    <row r="41" spans="1:16" s="1" customFormat="1" ht="18" customHeight="1" x14ac:dyDescent="0.2">
      <c r="A41" s="56"/>
      <c r="B41" s="56"/>
      <c r="C41" s="56"/>
      <c r="D41" s="32"/>
      <c r="E41" s="57"/>
      <c r="F41" s="33"/>
      <c r="G41" s="13" t="s">
        <v>31</v>
      </c>
      <c r="H41" s="34">
        <v>0</v>
      </c>
      <c r="I41" s="13" t="s">
        <v>100</v>
      </c>
      <c r="J41" s="34" t="s">
        <v>21</v>
      </c>
      <c r="K41" s="13" t="s">
        <v>101</v>
      </c>
      <c r="L41" s="34" t="s">
        <v>21</v>
      </c>
      <c r="M41" s="57"/>
      <c r="N41" s="33"/>
      <c r="O41" s="13" t="s">
        <v>32</v>
      </c>
      <c r="P41" s="35" t="s">
        <v>21</v>
      </c>
    </row>
    <row r="42" spans="1:16" s="1" customFormat="1" ht="7.5" customHeight="1" x14ac:dyDescent="0.15">
      <c r="A42" s="69"/>
      <c r="B42" s="70">
        <v>103</v>
      </c>
      <c r="C42" s="69"/>
      <c r="D42" s="71"/>
      <c r="E42" s="72"/>
      <c r="F42" s="73"/>
      <c r="G42" s="50"/>
      <c r="H42" s="22"/>
      <c r="I42" s="50"/>
      <c r="J42" s="22"/>
      <c r="K42" s="50"/>
      <c r="L42" s="22"/>
      <c r="M42" s="50"/>
      <c r="N42" s="22"/>
      <c r="O42" s="50"/>
      <c r="P42" s="23"/>
    </row>
    <row r="43" spans="1:16" s="1" customFormat="1" ht="18" customHeight="1" x14ac:dyDescent="0.15">
      <c r="A43" s="69"/>
      <c r="B43" s="69"/>
      <c r="C43" s="69"/>
      <c r="D43" s="74"/>
      <c r="E43" s="12" t="s">
        <v>114</v>
      </c>
      <c r="F43" s="12" t="s">
        <v>109</v>
      </c>
      <c r="G43" s="46" t="s">
        <v>24</v>
      </c>
      <c r="H43" s="14">
        <v>431832.36000000004</v>
      </c>
      <c r="I43" s="46" t="s">
        <v>96</v>
      </c>
      <c r="J43" s="14">
        <v>300467.31000000006</v>
      </c>
      <c r="K43" s="46" t="s">
        <v>26</v>
      </c>
      <c r="L43" s="14">
        <v>-89448.66</v>
      </c>
      <c r="M43" s="75"/>
      <c r="N43" s="15"/>
      <c r="O43" s="46" t="s">
        <v>27</v>
      </c>
      <c r="P43" s="47">
        <v>41916.389999999985</v>
      </c>
    </row>
    <row r="44" spans="1:16" s="1" customFormat="1" ht="18" customHeight="1" x14ac:dyDescent="0.15">
      <c r="A44" s="69"/>
      <c r="B44" s="69"/>
      <c r="C44" s="69"/>
      <c r="D44" s="76"/>
      <c r="E44" s="65"/>
      <c r="F44" s="77"/>
      <c r="G44" s="46" t="s">
        <v>17</v>
      </c>
      <c r="H44" s="14">
        <v>3469152.4799999995</v>
      </c>
      <c r="I44" s="46" t="s">
        <v>97</v>
      </c>
      <c r="J44" s="14">
        <v>2553195.62</v>
      </c>
      <c r="K44" s="46" t="s">
        <v>98</v>
      </c>
      <c r="L44" s="14">
        <v>2968586.39</v>
      </c>
      <c r="M44" s="46" t="s">
        <v>99</v>
      </c>
      <c r="N44" s="14">
        <v>500566.08999999939</v>
      </c>
      <c r="O44" s="46" t="s">
        <v>30</v>
      </c>
      <c r="P44" s="47">
        <v>415390.77</v>
      </c>
    </row>
    <row r="45" spans="1:16" s="1" customFormat="1" ht="18" customHeight="1" x14ac:dyDescent="0.15">
      <c r="A45" s="69"/>
      <c r="B45" s="69"/>
      <c r="C45" s="69"/>
      <c r="D45" s="71"/>
      <c r="E45" s="72"/>
      <c r="F45" s="73"/>
      <c r="G45" s="48" t="s">
        <v>31</v>
      </c>
      <c r="H45" s="49">
        <v>3900984.84</v>
      </c>
      <c r="I45" s="48" t="s">
        <v>100</v>
      </c>
      <c r="J45" s="49">
        <v>2853662.93</v>
      </c>
      <c r="K45" s="48" t="s">
        <v>101</v>
      </c>
      <c r="L45" s="49" t="s">
        <v>21</v>
      </c>
      <c r="M45" s="50"/>
      <c r="N45" s="22"/>
      <c r="O45" s="48" t="s">
        <v>32</v>
      </c>
      <c r="P45" s="51">
        <v>457307.16000000015</v>
      </c>
    </row>
    <row r="46" spans="1:16" s="1" customFormat="1" ht="18" customHeight="1" x14ac:dyDescent="0.25">
      <c r="A46" s="64"/>
      <c r="B46" s="64"/>
      <c r="C46" s="64"/>
      <c r="D46" s="55" t="s">
        <v>115</v>
      </c>
      <c r="E46" s="68" t="s">
        <v>116</v>
      </c>
      <c r="F46" s="937" t="s">
        <v>117</v>
      </c>
      <c r="G46" s="937"/>
      <c r="H46" s="937"/>
      <c r="I46" s="937"/>
      <c r="J46" s="937"/>
      <c r="K46" s="937"/>
      <c r="L46" s="937"/>
      <c r="M46" s="937"/>
      <c r="N46" s="937"/>
      <c r="O46" s="937"/>
      <c r="P46" s="937"/>
    </row>
    <row r="47" spans="1:16" s="1" customFormat="1" ht="7.5" customHeight="1" x14ac:dyDescent="0.2">
      <c r="A47" s="56"/>
      <c r="B47" s="56"/>
      <c r="C47" s="56"/>
      <c r="D47" s="32"/>
      <c r="E47" s="57"/>
      <c r="F47" s="33"/>
      <c r="G47" s="57"/>
      <c r="H47" s="33"/>
      <c r="I47" s="57"/>
      <c r="J47" s="33"/>
      <c r="K47" s="57"/>
      <c r="L47" s="33"/>
      <c r="M47" s="57"/>
      <c r="N47" s="33"/>
      <c r="O47" s="57"/>
      <c r="P47" s="58"/>
    </row>
    <row r="48" spans="1:16" s="1" customFormat="1" ht="18" customHeight="1" x14ac:dyDescent="0.2">
      <c r="A48" s="61"/>
      <c r="B48" s="61">
        <v>105</v>
      </c>
      <c r="C48" s="61">
        <v>1</v>
      </c>
      <c r="D48" s="32"/>
      <c r="E48" s="13" t="s">
        <v>94</v>
      </c>
      <c r="F48" s="60" t="s">
        <v>95</v>
      </c>
      <c r="G48" s="13" t="s">
        <v>24</v>
      </c>
      <c r="H48" s="34">
        <v>0</v>
      </c>
      <c r="I48" s="13" t="s">
        <v>96</v>
      </c>
      <c r="J48" s="34" t="s">
        <v>21</v>
      </c>
      <c r="K48" s="13" t="s">
        <v>26</v>
      </c>
      <c r="L48" s="34" t="s">
        <v>21</v>
      </c>
      <c r="M48" s="57"/>
      <c r="N48" s="33"/>
      <c r="O48" s="13" t="s">
        <v>27</v>
      </c>
      <c r="P48" s="35">
        <v>0</v>
      </c>
    </row>
    <row r="49" spans="1:16" s="1" customFormat="1" ht="18" customHeight="1" x14ac:dyDescent="0.2">
      <c r="A49" s="56"/>
      <c r="B49" s="56"/>
      <c r="C49" s="56"/>
      <c r="D49" s="32"/>
      <c r="E49" s="57"/>
      <c r="F49" s="33"/>
      <c r="G49" s="13" t="s">
        <v>17</v>
      </c>
      <c r="H49" s="34">
        <v>263344</v>
      </c>
      <c r="I49" s="13" t="s">
        <v>97</v>
      </c>
      <c r="J49" s="34">
        <v>252320.8</v>
      </c>
      <c r="K49" s="13" t="s">
        <v>98</v>
      </c>
      <c r="L49" s="34">
        <v>253620.8</v>
      </c>
      <c r="M49" s="13" t="s">
        <v>99</v>
      </c>
      <c r="N49" s="34">
        <v>9723.2000000000116</v>
      </c>
      <c r="O49" s="13" t="s">
        <v>30</v>
      </c>
      <c r="P49" s="35">
        <v>1300</v>
      </c>
    </row>
    <row r="50" spans="1:16" s="1" customFormat="1" ht="18" customHeight="1" x14ac:dyDescent="0.2">
      <c r="A50" s="56"/>
      <c r="B50" s="56"/>
      <c r="C50" s="56"/>
      <c r="D50" s="32"/>
      <c r="E50" s="57"/>
      <c r="F50" s="33"/>
      <c r="G50" s="13" t="s">
        <v>31</v>
      </c>
      <c r="H50" s="34">
        <v>263344</v>
      </c>
      <c r="I50" s="13" t="s">
        <v>100</v>
      </c>
      <c r="J50" s="34">
        <v>252320.8</v>
      </c>
      <c r="K50" s="13" t="s">
        <v>101</v>
      </c>
      <c r="L50" s="34" t="s">
        <v>21</v>
      </c>
      <c r="M50" s="57"/>
      <c r="N50" s="33"/>
      <c r="O50" s="13" t="s">
        <v>32</v>
      </c>
      <c r="P50" s="35">
        <v>1300</v>
      </c>
    </row>
    <row r="51" spans="1:16" s="1" customFormat="1" ht="7.5" customHeight="1" x14ac:dyDescent="0.15">
      <c r="A51" s="69"/>
      <c r="B51" s="70">
        <v>105</v>
      </c>
      <c r="C51" s="69"/>
      <c r="D51" s="71"/>
      <c r="E51" s="72"/>
      <c r="F51" s="73"/>
      <c r="G51" s="50"/>
      <c r="H51" s="22"/>
      <c r="I51" s="50"/>
      <c r="J51" s="22"/>
      <c r="K51" s="50"/>
      <c r="L51" s="22"/>
      <c r="M51" s="50"/>
      <c r="N51" s="22"/>
      <c r="O51" s="50"/>
      <c r="P51" s="23"/>
    </row>
    <row r="52" spans="1:16" s="1" customFormat="1" ht="18" customHeight="1" x14ac:dyDescent="0.15">
      <c r="A52" s="69"/>
      <c r="B52" s="69"/>
      <c r="C52" s="69"/>
      <c r="D52" s="74"/>
      <c r="E52" s="12" t="s">
        <v>118</v>
      </c>
      <c r="F52" s="12" t="s">
        <v>117</v>
      </c>
      <c r="G52" s="46" t="s">
        <v>24</v>
      </c>
      <c r="H52" s="14">
        <v>0</v>
      </c>
      <c r="I52" s="46" t="s">
        <v>96</v>
      </c>
      <c r="J52" s="14" t="s">
        <v>21</v>
      </c>
      <c r="K52" s="46" t="s">
        <v>26</v>
      </c>
      <c r="L52" s="14" t="s">
        <v>21</v>
      </c>
      <c r="M52" s="75"/>
      <c r="N52" s="15"/>
      <c r="O52" s="46" t="s">
        <v>27</v>
      </c>
      <c r="P52" s="47">
        <v>0</v>
      </c>
    </row>
    <row r="53" spans="1:16" s="1" customFormat="1" ht="18" customHeight="1" x14ac:dyDescent="0.15">
      <c r="A53" s="69"/>
      <c r="B53" s="69"/>
      <c r="C53" s="69"/>
      <c r="D53" s="76"/>
      <c r="E53" s="65"/>
      <c r="F53" s="77"/>
      <c r="G53" s="46" t="s">
        <v>17</v>
      </c>
      <c r="H53" s="14">
        <v>263344</v>
      </c>
      <c r="I53" s="46" t="s">
        <v>97</v>
      </c>
      <c r="J53" s="14">
        <v>252320.8</v>
      </c>
      <c r="K53" s="46" t="s">
        <v>98</v>
      </c>
      <c r="L53" s="14">
        <v>253620.8</v>
      </c>
      <c r="M53" s="46" t="s">
        <v>99</v>
      </c>
      <c r="N53" s="14">
        <v>9723.2000000000116</v>
      </c>
      <c r="O53" s="46" t="s">
        <v>30</v>
      </c>
      <c r="P53" s="47">
        <v>1300</v>
      </c>
    </row>
    <row r="54" spans="1:16" s="1" customFormat="1" ht="18" customHeight="1" x14ac:dyDescent="0.15">
      <c r="A54" s="69"/>
      <c r="B54" s="69"/>
      <c r="C54" s="69"/>
      <c r="D54" s="71"/>
      <c r="E54" s="72"/>
      <c r="F54" s="73"/>
      <c r="G54" s="48" t="s">
        <v>31</v>
      </c>
      <c r="H54" s="49">
        <v>263344</v>
      </c>
      <c r="I54" s="48" t="s">
        <v>100</v>
      </c>
      <c r="J54" s="49">
        <v>252320.8</v>
      </c>
      <c r="K54" s="48" t="s">
        <v>101</v>
      </c>
      <c r="L54" s="49" t="s">
        <v>21</v>
      </c>
      <c r="M54" s="50"/>
      <c r="N54" s="22"/>
      <c r="O54" s="48" t="s">
        <v>32</v>
      </c>
      <c r="P54" s="51">
        <v>1300</v>
      </c>
    </row>
    <row r="55" spans="1:16" s="1" customFormat="1" ht="18" customHeight="1" x14ac:dyDescent="0.25">
      <c r="A55" s="64"/>
      <c r="B55" s="64"/>
      <c r="C55" s="64"/>
      <c r="D55" s="55" t="s">
        <v>119</v>
      </c>
      <c r="E55" s="68" t="s">
        <v>120</v>
      </c>
      <c r="F55" s="937" t="s">
        <v>121</v>
      </c>
      <c r="G55" s="937"/>
      <c r="H55" s="937"/>
      <c r="I55" s="937"/>
      <c r="J55" s="937"/>
      <c r="K55" s="937"/>
      <c r="L55" s="937"/>
      <c r="M55" s="937"/>
      <c r="N55" s="937"/>
      <c r="O55" s="937"/>
      <c r="P55" s="937"/>
    </row>
    <row r="56" spans="1:16" s="1" customFormat="1" ht="7.5" customHeight="1" x14ac:dyDescent="0.2">
      <c r="A56" s="56"/>
      <c r="B56" s="56"/>
      <c r="C56" s="56"/>
      <c r="D56" s="32"/>
      <c r="E56" s="57"/>
      <c r="F56" s="33"/>
      <c r="G56" s="57"/>
      <c r="H56" s="33"/>
      <c r="I56" s="57"/>
      <c r="J56" s="33"/>
      <c r="K56" s="57"/>
      <c r="L56" s="33"/>
      <c r="M56" s="57"/>
      <c r="N56" s="33"/>
      <c r="O56" s="57"/>
      <c r="P56" s="58"/>
    </row>
    <row r="57" spans="1:16" s="1" customFormat="1" ht="18" customHeight="1" x14ac:dyDescent="0.2">
      <c r="A57" s="61"/>
      <c r="B57" s="61">
        <v>106</v>
      </c>
      <c r="C57" s="61">
        <v>1</v>
      </c>
      <c r="D57" s="32"/>
      <c r="E57" s="13" t="s">
        <v>94</v>
      </c>
      <c r="F57" s="60" t="s">
        <v>95</v>
      </c>
      <c r="G57" s="13" t="s">
        <v>24</v>
      </c>
      <c r="H57" s="34">
        <v>116307.54</v>
      </c>
      <c r="I57" s="13" t="s">
        <v>96</v>
      </c>
      <c r="J57" s="34">
        <v>103400.67000000001</v>
      </c>
      <c r="K57" s="13" t="s">
        <v>26</v>
      </c>
      <c r="L57" s="34">
        <v>-9774.6899999999987</v>
      </c>
      <c r="M57" s="57"/>
      <c r="N57" s="33"/>
      <c r="O57" s="13" t="s">
        <v>27</v>
      </c>
      <c r="P57" s="35">
        <v>3132.1799999999967</v>
      </c>
    </row>
    <row r="58" spans="1:16" s="1" customFormat="1" ht="18" customHeight="1" x14ac:dyDescent="0.2">
      <c r="A58" s="56"/>
      <c r="B58" s="56"/>
      <c r="C58" s="56"/>
      <c r="D58" s="32"/>
      <c r="E58" s="57"/>
      <c r="F58" s="33"/>
      <c r="G58" s="13" t="s">
        <v>17</v>
      </c>
      <c r="H58" s="34">
        <v>411196.76</v>
      </c>
      <c r="I58" s="13" t="s">
        <v>97</v>
      </c>
      <c r="J58" s="34">
        <v>157746.59000000003</v>
      </c>
      <c r="K58" s="13" t="s">
        <v>98</v>
      </c>
      <c r="L58" s="34">
        <v>309571.41999999993</v>
      </c>
      <c r="M58" s="13" t="s">
        <v>99</v>
      </c>
      <c r="N58" s="34">
        <v>101625.34000000008</v>
      </c>
      <c r="O58" s="13" t="s">
        <v>30</v>
      </c>
      <c r="P58" s="35">
        <v>151824.8299999999</v>
      </c>
    </row>
    <row r="59" spans="1:16" s="1" customFormat="1" ht="18" customHeight="1" x14ac:dyDescent="0.2">
      <c r="A59" s="56"/>
      <c r="B59" s="56"/>
      <c r="C59" s="56"/>
      <c r="D59" s="32"/>
      <c r="E59" s="57"/>
      <c r="F59" s="33"/>
      <c r="G59" s="13" t="s">
        <v>31</v>
      </c>
      <c r="H59" s="34">
        <v>527504.30000000005</v>
      </c>
      <c r="I59" s="13" t="s">
        <v>100</v>
      </c>
      <c r="J59" s="34">
        <v>261147.26000000004</v>
      </c>
      <c r="K59" s="13" t="s">
        <v>101</v>
      </c>
      <c r="L59" s="34" t="s">
        <v>21</v>
      </c>
      <c r="M59" s="57"/>
      <c r="N59" s="33"/>
      <c r="O59" s="13" t="s">
        <v>32</v>
      </c>
      <c r="P59" s="35">
        <v>154957.00999999989</v>
      </c>
    </row>
    <row r="60" spans="1:16" s="1" customFormat="1" ht="7.5" customHeight="1" x14ac:dyDescent="0.2">
      <c r="A60" s="56"/>
      <c r="B60" s="56"/>
      <c r="C60" s="56"/>
      <c r="D60" s="32"/>
      <c r="E60" s="57"/>
      <c r="F60" s="33"/>
      <c r="G60" s="57"/>
      <c r="H60" s="33"/>
      <c r="I60" s="57"/>
      <c r="J60" s="33"/>
      <c r="K60" s="57"/>
      <c r="L60" s="33"/>
      <c r="M60" s="57"/>
      <c r="N60" s="33"/>
      <c r="O60" s="57"/>
      <c r="P60" s="58"/>
    </row>
    <row r="61" spans="1:16" s="1" customFormat="1" ht="18" customHeight="1" x14ac:dyDescent="0.2">
      <c r="A61" s="61"/>
      <c r="B61" s="61"/>
      <c r="C61" s="61">
        <v>2</v>
      </c>
      <c r="D61" s="32"/>
      <c r="E61" s="13" t="s">
        <v>110</v>
      </c>
      <c r="F61" s="60" t="s">
        <v>111</v>
      </c>
      <c r="G61" s="13" t="s">
        <v>24</v>
      </c>
      <c r="H61" s="34">
        <v>22167.56</v>
      </c>
      <c r="I61" s="13" t="s">
        <v>96</v>
      </c>
      <c r="J61" s="34">
        <v>13913.54</v>
      </c>
      <c r="K61" s="13" t="s">
        <v>26</v>
      </c>
      <c r="L61" s="34">
        <v>-2618.9299999999998</v>
      </c>
      <c r="M61" s="57"/>
      <c r="N61" s="33"/>
      <c r="O61" s="13" t="s">
        <v>27</v>
      </c>
      <c r="P61" s="35">
        <v>5635.09</v>
      </c>
    </row>
    <row r="62" spans="1:16" s="1" customFormat="1" ht="18" customHeight="1" x14ac:dyDescent="0.2">
      <c r="A62" s="56"/>
      <c r="B62" s="56"/>
      <c r="C62" s="56"/>
      <c r="D62" s="32"/>
      <c r="E62" s="57"/>
      <c r="F62" s="33"/>
      <c r="G62" s="13" t="s">
        <v>17</v>
      </c>
      <c r="H62" s="34">
        <v>966246.72999999986</v>
      </c>
      <c r="I62" s="13" t="s">
        <v>97</v>
      </c>
      <c r="J62" s="34">
        <v>175837.89</v>
      </c>
      <c r="K62" s="13" t="s">
        <v>98</v>
      </c>
      <c r="L62" s="34">
        <v>255098.09999999998</v>
      </c>
      <c r="M62" s="13" t="s">
        <v>99</v>
      </c>
      <c r="N62" s="34">
        <v>160269.65000000002</v>
      </c>
      <c r="O62" s="13" t="s">
        <v>30</v>
      </c>
      <c r="P62" s="35">
        <v>79260.209999999992</v>
      </c>
    </row>
    <row r="63" spans="1:16" s="1" customFormat="1" ht="18" customHeight="1" x14ac:dyDescent="0.2">
      <c r="A63" s="56"/>
      <c r="B63" s="56"/>
      <c r="C63" s="56"/>
      <c r="D63" s="32"/>
      <c r="E63" s="57"/>
      <c r="F63" s="33"/>
      <c r="G63" s="13" t="s">
        <v>31</v>
      </c>
      <c r="H63" s="34">
        <v>440154.56999999995</v>
      </c>
      <c r="I63" s="13" t="s">
        <v>100</v>
      </c>
      <c r="J63" s="34">
        <v>189751.43</v>
      </c>
      <c r="K63" s="13" t="s">
        <v>101</v>
      </c>
      <c r="L63" s="34">
        <v>550878.97999999986</v>
      </c>
      <c r="M63" s="57"/>
      <c r="N63" s="33"/>
      <c r="O63" s="13" t="s">
        <v>32</v>
      </c>
      <c r="P63" s="35">
        <v>84895.299999999988</v>
      </c>
    </row>
    <row r="64" spans="1:16" s="1" customFormat="1" ht="7.5" customHeight="1" x14ac:dyDescent="0.15">
      <c r="A64" s="69"/>
      <c r="B64" s="70">
        <v>106</v>
      </c>
      <c r="C64" s="69"/>
      <c r="D64" s="71"/>
      <c r="E64" s="72"/>
      <c r="F64" s="73"/>
      <c r="G64" s="50"/>
      <c r="H64" s="22"/>
      <c r="I64" s="50"/>
      <c r="J64" s="22"/>
      <c r="K64" s="50"/>
      <c r="L64" s="22"/>
      <c r="M64" s="50"/>
      <c r="N64" s="22"/>
      <c r="O64" s="50"/>
      <c r="P64" s="23"/>
    </row>
    <row r="65" spans="1:16" s="1" customFormat="1" ht="18" customHeight="1" x14ac:dyDescent="0.15">
      <c r="A65" s="69"/>
      <c r="B65" s="69"/>
      <c r="C65" s="69"/>
      <c r="D65" s="74"/>
      <c r="E65" s="12" t="s">
        <v>122</v>
      </c>
      <c r="F65" s="12" t="s">
        <v>121</v>
      </c>
      <c r="G65" s="46" t="s">
        <v>24</v>
      </c>
      <c r="H65" s="14">
        <v>138475.1</v>
      </c>
      <c r="I65" s="46" t="s">
        <v>96</v>
      </c>
      <c r="J65" s="14">
        <v>117314.21000000002</v>
      </c>
      <c r="K65" s="46" t="s">
        <v>26</v>
      </c>
      <c r="L65" s="14">
        <v>-12393.62</v>
      </c>
      <c r="M65" s="75"/>
      <c r="N65" s="15"/>
      <c r="O65" s="46" t="s">
        <v>27</v>
      </c>
      <c r="P65" s="47">
        <v>8767.2699999999859</v>
      </c>
    </row>
    <row r="66" spans="1:16" s="1" customFormat="1" ht="18" customHeight="1" x14ac:dyDescent="0.15">
      <c r="A66" s="69"/>
      <c r="B66" s="69"/>
      <c r="C66" s="69"/>
      <c r="D66" s="76"/>
      <c r="E66" s="65"/>
      <c r="F66" s="77"/>
      <c r="G66" s="46" t="s">
        <v>17</v>
      </c>
      <c r="H66" s="14">
        <v>1377443.4900000002</v>
      </c>
      <c r="I66" s="46" t="s">
        <v>97</v>
      </c>
      <c r="J66" s="14">
        <v>333584.48000000004</v>
      </c>
      <c r="K66" s="46" t="s">
        <v>98</v>
      </c>
      <c r="L66" s="14">
        <v>564669.5199999999</v>
      </c>
      <c r="M66" s="46" t="s">
        <v>99</v>
      </c>
      <c r="N66" s="14">
        <v>261894.99000000046</v>
      </c>
      <c r="O66" s="46" t="s">
        <v>30</v>
      </c>
      <c r="P66" s="47">
        <v>231085.03999999986</v>
      </c>
    </row>
    <row r="67" spans="1:16" s="1" customFormat="1" ht="18" customHeight="1" x14ac:dyDescent="0.15">
      <c r="A67" s="69"/>
      <c r="B67" s="69"/>
      <c r="C67" s="69"/>
      <c r="D67" s="71"/>
      <c r="E67" s="72"/>
      <c r="F67" s="73"/>
      <c r="G67" s="48" t="s">
        <v>31</v>
      </c>
      <c r="H67" s="49">
        <v>967658.87</v>
      </c>
      <c r="I67" s="48" t="s">
        <v>100</v>
      </c>
      <c r="J67" s="49">
        <v>450898.69000000006</v>
      </c>
      <c r="K67" s="48" t="s">
        <v>101</v>
      </c>
      <c r="L67" s="49">
        <v>550878.97999999986</v>
      </c>
      <c r="M67" s="50"/>
      <c r="N67" s="22"/>
      <c r="O67" s="48" t="s">
        <v>32</v>
      </c>
      <c r="P67" s="51">
        <v>239852.30999999988</v>
      </c>
    </row>
    <row r="68" spans="1:16" s="1" customFormat="1" ht="18" customHeight="1" x14ac:dyDescent="0.25">
      <c r="A68" s="64"/>
      <c r="B68" s="64"/>
      <c r="C68" s="64"/>
      <c r="D68" s="55" t="s">
        <v>123</v>
      </c>
      <c r="E68" s="68" t="s">
        <v>124</v>
      </c>
      <c r="F68" s="937" t="s">
        <v>125</v>
      </c>
      <c r="G68" s="937"/>
      <c r="H68" s="937"/>
      <c r="I68" s="937"/>
      <c r="J68" s="937"/>
      <c r="K68" s="937"/>
      <c r="L68" s="937"/>
      <c r="M68" s="937"/>
      <c r="N68" s="937"/>
      <c r="O68" s="937"/>
      <c r="P68" s="937"/>
    </row>
    <row r="69" spans="1:16" s="1" customFormat="1" ht="7.5" customHeight="1" x14ac:dyDescent="0.2">
      <c r="A69" s="56"/>
      <c r="B69" s="56"/>
      <c r="C69" s="56"/>
      <c r="D69" s="32"/>
      <c r="E69" s="57"/>
      <c r="F69" s="33"/>
      <c r="G69" s="57"/>
      <c r="H69" s="33"/>
      <c r="I69" s="57"/>
      <c r="J69" s="33"/>
      <c r="K69" s="57"/>
      <c r="L69" s="33"/>
      <c r="M69" s="57"/>
      <c r="N69" s="33"/>
      <c r="O69" s="57"/>
      <c r="P69" s="58"/>
    </row>
    <row r="70" spans="1:16" s="1" customFormat="1" ht="18" customHeight="1" x14ac:dyDescent="0.2">
      <c r="A70" s="61"/>
      <c r="B70" s="61">
        <v>108</v>
      </c>
      <c r="C70" s="61">
        <v>1</v>
      </c>
      <c r="D70" s="32"/>
      <c r="E70" s="13" t="s">
        <v>94</v>
      </c>
      <c r="F70" s="60" t="s">
        <v>95</v>
      </c>
      <c r="G70" s="13" t="s">
        <v>24</v>
      </c>
      <c r="H70" s="34">
        <v>530489.60000000009</v>
      </c>
      <c r="I70" s="13" t="s">
        <v>96</v>
      </c>
      <c r="J70" s="34">
        <v>472308.21</v>
      </c>
      <c r="K70" s="13" t="s">
        <v>26</v>
      </c>
      <c r="L70" s="34">
        <v>-7546.630000000001</v>
      </c>
      <c r="M70" s="57"/>
      <c r="N70" s="33"/>
      <c r="O70" s="13" t="s">
        <v>27</v>
      </c>
      <c r="P70" s="35">
        <v>50634.760000000126</v>
      </c>
    </row>
    <row r="71" spans="1:16" s="1" customFormat="1" ht="18" customHeight="1" x14ac:dyDescent="0.2">
      <c r="A71" s="56"/>
      <c r="B71" s="56"/>
      <c r="C71" s="56"/>
      <c r="D71" s="32"/>
      <c r="E71" s="57"/>
      <c r="F71" s="33"/>
      <c r="G71" s="13" t="s">
        <v>17</v>
      </c>
      <c r="H71" s="34">
        <v>1152364.67</v>
      </c>
      <c r="I71" s="13" t="s">
        <v>97</v>
      </c>
      <c r="J71" s="34">
        <v>631925.56000000006</v>
      </c>
      <c r="K71" s="13" t="s">
        <v>98</v>
      </c>
      <c r="L71" s="34">
        <v>980549.53000000014</v>
      </c>
      <c r="M71" s="13" t="s">
        <v>99</v>
      </c>
      <c r="N71" s="34">
        <v>137301.14999999979</v>
      </c>
      <c r="O71" s="13" t="s">
        <v>30</v>
      </c>
      <c r="P71" s="35">
        <v>348623.97000000009</v>
      </c>
    </row>
    <row r="72" spans="1:16" s="1" customFormat="1" ht="18" customHeight="1" x14ac:dyDescent="0.2">
      <c r="A72" s="56"/>
      <c r="B72" s="56"/>
      <c r="C72" s="56"/>
      <c r="D72" s="32"/>
      <c r="E72" s="57"/>
      <c r="F72" s="33"/>
      <c r="G72" s="13" t="s">
        <v>31</v>
      </c>
      <c r="H72" s="34">
        <v>1682854.2700000003</v>
      </c>
      <c r="I72" s="13" t="s">
        <v>100</v>
      </c>
      <c r="J72" s="34">
        <v>1104233.77</v>
      </c>
      <c r="K72" s="13" t="s">
        <v>101</v>
      </c>
      <c r="L72" s="34">
        <v>34513.99</v>
      </c>
      <c r="M72" s="57"/>
      <c r="N72" s="33"/>
      <c r="O72" s="13" t="s">
        <v>32</v>
      </c>
      <c r="P72" s="35">
        <v>399258.73000000021</v>
      </c>
    </row>
    <row r="73" spans="1:16" s="1" customFormat="1" ht="7.5" customHeight="1" x14ac:dyDescent="0.2">
      <c r="A73" s="56"/>
      <c r="B73" s="56"/>
      <c r="C73" s="56"/>
      <c r="D73" s="32"/>
      <c r="E73" s="57"/>
      <c r="F73" s="33"/>
      <c r="G73" s="57"/>
      <c r="H73" s="33"/>
      <c r="I73" s="57"/>
      <c r="J73" s="33"/>
      <c r="K73" s="57"/>
      <c r="L73" s="33"/>
      <c r="M73" s="57"/>
      <c r="N73" s="33"/>
      <c r="O73" s="57"/>
      <c r="P73" s="58"/>
    </row>
    <row r="74" spans="1:16" s="1" customFormat="1" ht="18" customHeight="1" x14ac:dyDescent="0.2">
      <c r="A74" s="61"/>
      <c r="B74" s="61"/>
      <c r="C74" s="61">
        <v>2</v>
      </c>
      <c r="D74" s="32"/>
      <c r="E74" s="13" t="s">
        <v>110</v>
      </c>
      <c r="F74" s="60" t="s">
        <v>111</v>
      </c>
      <c r="G74" s="13" t="s">
        <v>24</v>
      </c>
      <c r="H74" s="34">
        <v>566912.21</v>
      </c>
      <c r="I74" s="13" t="s">
        <v>96</v>
      </c>
      <c r="J74" s="34">
        <v>559664.06000000006</v>
      </c>
      <c r="K74" s="13" t="s">
        <v>26</v>
      </c>
      <c r="L74" s="34" t="s">
        <v>21</v>
      </c>
      <c r="M74" s="57"/>
      <c r="N74" s="33"/>
      <c r="O74" s="13" t="s">
        <v>27</v>
      </c>
      <c r="P74" s="35">
        <v>7248.1499999999069</v>
      </c>
    </row>
    <row r="75" spans="1:16" s="1" customFormat="1" ht="18" customHeight="1" x14ac:dyDescent="0.2">
      <c r="A75" s="56"/>
      <c r="B75" s="56"/>
      <c r="C75" s="56"/>
      <c r="D75" s="32"/>
      <c r="E75" s="57"/>
      <c r="F75" s="33"/>
      <c r="G75" s="13" t="s">
        <v>17</v>
      </c>
      <c r="H75" s="34">
        <v>1340673.6400000001</v>
      </c>
      <c r="I75" s="13" t="s">
        <v>97</v>
      </c>
      <c r="J75" s="34">
        <v>114335.63</v>
      </c>
      <c r="K75" s="13" t="s">
        <v>98</v>
      </c>
      <c r="L75" s="34">
        <v>801526.66000000015</v>
      </c>
      <c r="M75" s="13" t="s">
        <v>99</v>
      </c>
      <c r="N75" s="34">
        <v>186793</v>
      </c>
      <c r="O75" s="13" t="s">
        <v>30</v>
      </c>
      <c r="P75" s="35">
        <v>687191.03000000014</v>
      </c>
    </row>
    <row r="76" spans="1:16" s="1" customFormat="1" ht="18" customHeight="1" x14ac:dyDescent="0.2">
      <c r="A76" s="56"/>
      <c r="B76" s="56"/>
      <c r="C76" s="56"/>
      <c r="D76" s="32"/>
      <c r="E76" s="57"/>
      <c r="F76" s="33"/>
      <c r="G76" s="13" t="s">
        <v>31</v>
      </c>
      <c r="H76" s="34">
        <v>1907585.85</v>
      </c>
      <c r="I76" s="13" t="s">
        <v>100</v>
      </c>
      <c r="J76" s="34">
        <v>673999.69</v>
      </c>
      <c r="K76" s="13" t="s">
        <v>101</v>
      </c>
      <c r="L76" s="34">
        <v>352353.98</v>
      </c>
      <c r="M76" s="57"/>
      <c r="N76" s="33"/>
      <c r="O76" s="13" t="s">
        <v>32</v>
      </c>
      <c r="P76" s="35">
        <v>694439.18</v>
      </c>
    </row>
    <row r="77" spans="1:16" s="1" customFormat="1" ht="7.5" customHeight="1" x14ac:dyDescent="0.15">
      <c r="A77" s="69"/>
      <c r="B77" s="70">
        <v>108</v>
      </c>
      <c r="C77" s="69"/>
      <c r="D77" s="71"/>
      <c r="E77" s="72"/>
      <c r="F77" s="73"/>
      <c r="G77" s="50"/>
      <c r="H77" s="22"/>
      <c r="I77" s="50"/>
      <c r="J77" s="22"/>
      <c r="K77" s="50"/>
      <c r="L77" s="22"/>
      <c r="M77" s="50"/>
      <c r="N77" s="22"/>
      <c r="O77" s="50"/>
      <c r="P77" s="23"/>
    </row>
    <row r="78" spans="1:16" s="1" customFormat="1" ht="18" customHeight="1" x14ac:dyDescent="0.15">
      <c r="A78" s="69"/>
      <c r="B78" s="69"/>
      <c r="C78" s="69"/>
      <c r="D78" s="74"/>
      <c r="E78" s="12" t="s">
        <v>126</v>
      </c>
      <c r="F78" s="12" t="s">
        <v>125</v>
      </c>
      <c r="G78" s="46" t="s">
        <v>24</v>
      </c>
      <c r="H78" s="14">
        <v>1097401.81</v>
      </c>
      <c r="I78" s="46" t="s">
        <v>96</v>
      </c>
      <c r="J78" s="14">
        <v>1031972.27</v>
      </c>
      <c r="K78" s="46" t="s">
        <v>26</v>
      </c>
      <c r="L78" s="14">
        <v>-7546.630000000001</v>
      </c>
      <c r="M78" s="75"/>
      <c r="N78" s="15"/>
      <c r="O78" s="46" t="s">
        <v>27</v>
      </c>
      <c r="P78" s="47">
        <v>57882.910000000033</v>
      </c>
    </row>
    <row r="79" spans="1:16" s="1" customFormat="1" ht="18" customHeight="1" x14ac:dyDescent="0.15">
      <c r="A79" s="69"/>
      <c r="B79" s="69"/>
      <c r="C79" s="69"/>
      <c r="D79" s="76"/>
      <c r="E79" s="65"/>
      <c r="F79" s="77"/>
      <c r="G79" s="46" t="s">
        <v>17</v>
      </c>
      <c r="H79" s="14">
        <v>2493038.3099999996</v>
      </c>
      <c r="I79" s="46" t="s">
        <v>97</v>
      </c>
      <c r="J79" s="14">
        <v>746261.19</v>
      </c>
      <c r="K79" s="46" t="s">
        <v>98</v>
      </c>
      <c r="L79" s="14">
        <v>1782076.1900000002</v>
      </c>
      <c r="M79" s="46" t="s">
        <v>99</v>
      </c>
      <c r="N79" s="14">
        <v>324094.14999999944</v>
      </c>
      <c r="O79" s="46" t="s">
        <v>30</v>
      </c>
      <c r="P79" s="47">
        <v>1035815.0000000001</v>
      </c>
    </row>
    <row r="80" spans="1:16" s="1" customFormat="1" ht="18" customHeight="1" x14ac:dyDescent="0.15">
      <c r="A80" s="69"/>
      <c r="B80" s="69"/>
      <c r="C80" s="69"/>
      <c r="D80" s="71"/>
      <c r="E80" s="72"/>
      <c r="F80" s="73"/>
      <c r="G80" s="48" t="s">
        <v>31</v>
      </c>
      <c r="H80" s="49">
        <v>3590440.12</v>
      </c>
      <c r="I80" s="48" t="s">
        <v>100</v>
      </c>
      <c r="J80" s="49">
        <v>1778233.46</v>
      </c>
      <c r="K80" s="48" t="s">
        <v>101</v>
      </c>
      <c r="L80" s="49">
        <v>386867.97</v>
      </c>
      <c r="M80" s="50"/>
      <c r="N80" s="22"/>
      <c r="O80" s="48" t="s">
        <v>32</v>
      </c>
      <c r="P80" s="51">
        <v>1093697.9100000001</v>
      </c>
    </row>
    <row r="81" spans="1:16" s="1" customFormat="1" ht="18" customHeight="1" x14ac:dyDescent="0.25">
      <c r="A81" s="64"/>
      <c r="B81" s="64"/>
      <c r="C81" s="64"/>
      <c r="D81" s="55" t="s">
        <v>127</v>
      </c>
      <c r="E81" s="68" t="s">
        <v>128</v>
      </c>
      <c r="F81" s="937" t="s">
        <v>129</v>
      </c>
      <c r="G81" s="937"/>
      <c r="H81" s="937"/>
      <c r="I81" s="937"/>
      <c r="J81" s="937"/>
      <c r="K81" s="937"/>
      <c r="L81" s="937"/>
      <c r="M81" s="937"/>
      <c r="N81" s="937"/>
      <c r="O81" s="937"/>
      <c r="P81" s="937"/>
    </row>
    <row r="82" spans="1:16" s="1" customFormat="1" ht="7.5" customHeight="1" x14ac:dyDescent="0.2">
      <c r="A82" s="56"/>
      <c r="B82" s="56"/>
      <c r="C82" s="56"/>
      <c r="D82" s="32"/>
      <c r="E82" s="57"/>
      <c r="F82" s="33"/>
      <c r="G82" s="57"/>
      <c r="H82" s="33"/>
      <c r="I82" s="57"/>
      <c r="J82" s="33"/>
      <c r="K82" s="57"/>
      <c r="L82" s="33"/>
      <c r="M82" s="57"/>
      <c r="N82" s="33"/>
      <c r="O82" s="57"/>
      <c r="P82" s="58"/>
    </row>
    <row r="83" spans="1:16" s="1" customFormat="1" ht="18" customHeight="1" x14ac:dyDescent="0.2">
      <c r="A83" s="61"/>
      <c r="B83" s="61">
        <v>110</v>
      </c>
      <c r="C83" s="61">
        <v>1</v>
      </c>
      <c r="D83" s="32"/>
      <c r="E83" s="13" t="s">
        <v>94</v>
      </c>
      <c r="F83" s="60" t="s">
        <v>95</v>
      </c>
      <c r="G83" s="13" t="s">
        <v>24</v>
      </c>
      <c r="H83" s="34">
        <v>35126.490000000005</v>
      </c>
      <c r="I83" s="13" t="s">
        <v>96</v>
      </c>
      <c r="J83" s="34">
        <v>29744.289999999997</v>
      </c>
      <c r="K83" s="13" t="s">
        <v>26</v>
      </c>
      <c r="L83" s="34">
        <v>-2442.1999999999998</v>
      </c>
      <c r="M83" s="57"/>
      <c r="N83" s="33"/>
      <c r="O83" s="13" t="s">
        <v>27</v>
      </c>
      <c r="P83" s="35">
        <v>2940.0000000000082</v>
      </c>
    </row>
    <row r="84" spans="1:16" s="1" customFormat="1" ht="18" customHeight="1" x14ac:dyDescent="0.2">
      <c r="A84" s="56"/>
      <c r="B84" s="56"/>
      <c r="C84" s="56"/>
      <c r="D84" s="32"/>
      <c r="E84" s="57"/>
      <c r="F84" s="33"/>
      <c r="G84" s="13" t="s">
        <v>17</v>
      </c>
      <c r="H84" s="34">
        <v>170029.25</v>
      </c>
      <c r="I84" s="13" t="s">
        <v>97</v>
      </c>
      <c r="J84" s="34">
        <v>44440.5</v>
      </c>
      <c r="K84" s="13" t="s">
        <v>98</v>
      </c>
      <c r="L84" s="34">
        <v>83627.759999999995</v>
      </c>
      <c r="M84" s="13" t="s">
        <v>99</v>
      </c>
      <c r="N84" s="34">
        <v>86401.49</v>
      </c>
      <c r="O84" s="13" t="s">
        <v>30</v>
      </c>
      <c r="P84" s="35">
        <v>39187.259999999995</v>
      </c>
    </row>
    <row r="85" spans="1:16" s="1" customFormat="1" ht="18" customHeight="1" x14ac:dyDescent="0.2">
      <c r="A85" s="56"/>
      <c r="B85" s="56"/>
      <c r="C85" s="56"/>
      <c r="D85" s="32"/>
      <c r="E85" s="57"/>
      <c r="F85" s="33"/>
      <c r="G85" s="13" t="s">
        <v>31</v>
      </c>
      <c r="H85" s="34">
        <v>205155.74</v>
      </c>
      <c r="I85" s="13" t="s">
        <v>100</v>
      </c>
      <c r="J85" s="34">
        <v>74184.790000000008</v>
      </c>
      <c r="K85" s="13" t="s">
        <v>101</v>
      </c>
      <c r="L85" s="34" t="s">
        <v>21</v>
      </c>
      <c r="M85" s="57"/>
      <c r="N85" s="33"/>
      <c r="O85" s="13" t="s">
        <v>32</v>
      </c>
      <c r="P85" s="35">
        <v>42127.260000000009</v>
      </c>
    </row>
    <row r="86" spans="1:16" s="1" customFormat="1" ht="7.5" customHeight="1" x14ac:dyDescent="0.15">
      <c r="A86" s="69"/>
      <c r="B86" s="70">
        <v>110</v>
      </c>
      <c r="C86" s="69"/>
      <c r="D86" s="71"/>
      <c r="E86" s="72"/>
      <c r="F86" s="73"/>
      <c r="G86" s="50"/>
      <c r="H86" s="22"/>
      <c r="I86" s="50"/>
      <c r="J86" s="22"/>
      <c r="K86" s="50"/>
      <c r="L86" s="22"/>
      <c r="M86" s="50"/>
      <c r="N86" s="22"/>
      <c r="O86" s="50"/>
      <c r="P86" s="23"/>
    </row>
    <row r="87" spans="1:16" s="1" customFormat="1" ht="18" customHeight="1" x14ac:dyDescent="0.15">
      <c r="A87" s="69"/>
      <c r="B87" s="69"/>
      <c r="C87" s="69"/>
      <c r="D87" s="74"/>
      <c r="E87" s="12" t="s">
        <v>130</v>
      </c>
      <c r="F87" s="12" t="s">
        <v>129</v>
      </c>
      <c r="G87" s="46" t="s">
        <v>24</v>
      </c>
      <c r="H87" s="14">
        <v>35126.490000000005</v>
      </c>
      <c r="I87" s="46" t="s">
        <v>96</v>
      </c>
      <c r="J87" s="14">
        <v>29744.289999999997</v>
      </c>
      <c r="K87" s="46" t="s">
        <v>26</v>
      </c>
      <c r="L87" s="14">
        <v>-2442.1999999999998</v>
      </c>
      <c r="M87" s="75"/>
      <c r="N87" s="15"/>
      <c r="O87" s="46" t="s">
        <v>27</v>
      </c>
      <c r="P87" s="47">
        <v>2940.0000000000082</v>
      </c>
    </row>
    <row r="88" spans="1:16" s="1" customFormat="1" ht="18" customHeight="1" x14ac:dyDescent="0.15">
      <c r="A88" s="69"/>
      <c r="B88" s="69"/>
      <c r="C88" s="69"/>
      <c r="D88" s="76"/>
      <c r="E88" s="65"/>
      <c r="F88" s="77"/>
      <c r="G88" s="46" t="s">
        <v>17</v>
      </c>
      <c r="H88" s="14">
        <v>170029.25</v>
      </c>
      <c r="I88" s="46" t="s">
        <v>97</v>
      </c>
      <c r="J88" s="14">
        <v>44440.5</v>
      </c>
      <c r="K88" s="46" t="s">
        <v>98</v>
      </c>
      <c r="L88" s="14">
        <v>83627.759999999995</v>
      </c>
      <c r="M88" s="46" t="s">
        <v>99</v>
      </c>
      <c r="N88" s="14">
        <v>86401.49</v>
      </c>
      <c r="O88" s="46" t="s">
        <v>30</v>
      </c>
      <c r="P88" s="47">
        <v>39187.259999999995</v>
      </c>
    </row>
    <row r="89" spans="1:16" s="1" customFormat="1" ht="18" customHeight="1" x14ac:dyDescent="0.15">
      <c r="A89" s="69"/>
      <c r="B89" s="69"/>
      <c r="C89" s="69"/>
      <c r="D89" s="71"/>
      <c r="E89" s="72"/>
      <c r="F89" s="73"/>
      <c r="G89" s="48" t="s">
        <v>31</v>
      </c>
      <c r="H89" s="49">
        <v>205155.74</v>
      </c>
      <c r="I89" s="48" t="s">
        <v>100</v>
      </c>
      <c r="J89" s="49">
        <v>74184.790000000008</v>
      </c>
      <c r="K89" s="48" t="s">
        <v>101</v>
      </c>
      <c r="L89" s="49" t="s">
        <v>21</v>
      </c>
      <c r="M89" s="50"/>
      <c r="N89" s="22"/>
      <c r="O89" s="48" t="s">
        <v>32</v>
      </c>
      <c r="P89" s="51">
        <v>42127.260000000009</v>
      </c>
    </row>
    <row r="90" spans="1:16" s="1" customFormat="1" ht="18" customHeight="1" x14ac:dyDescent="0.25">
      <c r="A90" s="64"/>
      <c r="B90" s="64"/>
      <c r="C90" s="64"/>
      <c r="D90" s="55" t="s">
        <v>131</v>
      </c>
      <c r="E90" s="68" t="s">
        <v>132</v>
      </c>
      <c r="F90" s="937" t="s">
        <v>133</v>
      </c>
      <c r="G90" s="937"/>
      <c r="H90" s="937"/>
      <c r="I90" s="937"/>
      <c r="J90" s="937"/>
      <c r="K90" s="937"/>
      <c r="L90" s="937"/>
      <c r="M90" s="937"/>
      <c r="N90" s="937"/>
      <c r="O90" s="937"/>
      <c r="P90" s="937"/>
    </row>
    <row r="91" spans="1:16" s="1" customFormat="1" ht="7.5" customHeight="1" x14ac:dyDescent="0.2">
      <c r="A91" s="56"/>
      <c r="B91" s="56"/>
      <c r="C91" s="56"/>
      <c r="D91" s="32"/>
      <c r="E91" s="57"/>
      <c r="F91" s="33"/>
      <c r="G91" s="57"/>
      <c r="H91" s="33"/>
      <c r="I91" s="57"/>
      <c r="J91" s="33"/>
      <c r="K91" s="57"/>
      <c r="L91" s="33"/>
      <c r="M91" s="57"/>
      <c r="N91" s="33"/>
      <c r="O91" s="57"/>
      <c r="P91" s="58"/>
    </row>
    <row r="92" spans="1:16" s="1" customFormat="1" ht="18" customHeight="1" x14ac:dyDescent="0.2">
      <c r="A92" s="61"/>
      <c r="B92" s="61">
        <v>111</v>
      </c>
      <c r="C92" s="61">
        <v>1</v>
      </c>
      <c r="D92" s="32"/>
      <c r="E92" s="13" t="s">
        <v>94</v>
      </c>
      <c r="F92" s="60" t="s">
        <v>95</v>
      </c>
      <c r="G92" s="13" t="s">
        <v>24</v>
      </c>
      <c r="H92" s="34">
        <v>3855</v>
      </c>
      <c r="I92" s="13" t="s">
        <v>96</v>
      </c>
      <c r="J92" s="34">
        <v>1275</v>
      </c>
      <c r="K92" s="13" t="s">
        <v>26</v>
      </c>
      <c r="L92" s="34" t="s">
        <v>21</v>
      </c>
      <c r="M92" s="57"/>
      <c r="N92" s="33"/>
      <c r="O92" s="13" t="s">
        <v>27</v>
      </c>
      <c r="P92" s="35">
        <v>2580</v>
      </c>
    </row>
    <row r="93" spans="1:16" s="1" customFormat="1" ht="18" customHeight="1" x14ac:dyDescent="0.2">
      <c r="A93" s="56"/>
      <c r="B93" s="56"/>
      <c r="C93" s="56"/>
      <c r="D93" s="32"/>
      <c r="E93" s="57"/>
      <c r="F93" s="33"/>
      <c r="G93" s="13" t="s">
        <v>17</v>
      </c>
      <c r="H93" s="34">
        <v>33217.54</v>
      </c>
      <c r="I93" s="13" t="s">
        <v>97</v>
      </c>
      <c r="J93" s="34">
        <v>3297</v>
      </c>
      <c r="K93" s="13" t="s">
        <v>98</v>
      </c>
      <c r="L93" s="34">
        <v>3797</v>
      </c>
      <c r="M93" s="13" t="s">
        <v>99</v>
      </c>
      <c r="N93" s="34">
        <v>29420.54</v>
      </c>
      <c r="O93" s="13" t="s">
        <v>30</v>
      </c>
      <c r="P93" s="35">
        <v>500</v>
      </c>
    </row>
    <row r="94" spans="1:16" s="1" customFormat="1" ht="18" customHeight="1" x14ac:dyDescent="0.2">
      <c r="A94" s="56"/>
      <c r="B94" s="56"/>
      <c r="C94" s="56"/>
      <c r="D94" s="32"/>
      <c r="E94" s="57"/>
      <c r="F94" s="33"/>
      <c r="G94" s="13" t="s">
        <v>31</v>
      </c>
      <c r="H94" s="34">
        <v>37072.54</v>
      </c>
      <c r="I94" s="13" t="s">
        <v>100</v>
      </c>
      <c r="J94" s="34">
        <v>4572</v>
      </c>
      <c r="K94" s="13" t="s">
        <v>101</v>
      </c>
      <c r="L94" s="34" t="s">
        <v>21</v>
      </c>
      <c r="M94" s="57"/>
      <c r="N94" s="33"/>
      <c r="O94" s="13" t="s">
        <v>32</v>
      </c>
      <c r="P94" s="35">
        <v>3080</v>
      </c>
    </row>
    <row r="95" spans="1:16" s="1" customFormat="1" ht="7.5" customHeight="1" x14ac:dyDescent="0.2">
      <c r="A95" s="56"/>
      <c r="B95" s="56"/>
      <c r="C95" s="56"/>
      <c r="D95" s="32"/>
      <c r="E95" s="57"/>
      <c r="F95" s="33"/>
      <c r="G95" s="57"/>
      <c r="H95" s="33"/>
      <c r="I95" s="57"/>
      <c r="J95" s="33"/>
      <c r="K95" s="57"/>
      <c r="L95" s="33"/>
      <c r="M95" s="57"/>
      <c r="N95" s="33"/>
      <c r="O95" s="57"/>
      <c r="P95" s="58"/>
    </row>
    <row r="96" spans="1:16" s="1" customFormat="1" ht="18" customHeight="1" x14ac:dyDescent="0.2">
      <c r="A96" s="61"/>
      <c r="B96" s="61"/>
      <c r="C96" s="61">
        <v>2</v>
      </c>
      <c r="D96" s="32"/>
      <c r="E96" s="13" t="s">
        <v>110</v>
      </c>
      <c r="F96" s="60" t="s">
        <v>111</v>
      </c>
      <c r="G96" s="13" t="s">
        <v>24</v>
      </c>
      <c r="H96" s="34">
        <v>10980</v>
      </c>
      <c r="I96" s="13" t="s">
        <v>96</v>
      </c>
      <c r="J96" s="34">
        <v>10980</v>
      </c>
      <c r="K96" s="13" t="s">
        <v>26</v>
      </c>
      <c r="L96" s="34" t="s">
        <v>21</v>
      </c>
      <c r="M96" s="57"/>
      <c r="N96" s="33"/>
      <c r="O96" s="13" t="s">
        <v>27</v>
      </c>
      <c r="P96" s="35">
        <v>0</v>
      </c>
    </row>
    <row r="97" spans="1:16" s="1" customFormat="1" ht="18" customHeight="1" x14ac:dyDescent="0.2">
      <c r="A97" s="56"/>
      <c r="B97" s="56"/>
      <c r="C97" s="56"/>
      <c r="D97" s="32"/>
      <c r="E97" s="57"/>
      <c r="F97" s="33"/>
      <c r="G97" s="13" t="s">
        <v>17</v>
      </c>
      <c r="H97" s="34">
        <v>18010.32</v>
      </c>
      <c r="I97" s="13" t="s">
        <v>97</v>
      </c>
      <c r="J97" s="34">
        <v>5555.88</v>
      </c>
      <c r="K97" s="13" t="s">
        <v>98</v>
      </c>
      <c r="L97" s="34">
        <v>18006.7</v>
      </c>
      <c r="M97" s="13" t="s">
        <v>99</v>
      </c>
      <c r="N97" s="34">
        <v>3.6199999999989814</v>
      </c>
      <c r="O97" s="13" t="s">
        <v>30</v>
      </c>
      <c r="P97" s="35">
        <v>12450.82</v>
      </c>
    </row>
    <row r="98" spans="1:16" s="1" customFormat="1" ht="18" customHeight="1" x14ac:dyDescent="0.2">
      <c r="A98" s="56"/>
      <c r="B98" s="56"/>
      <c r="C98" s="56"/>
      <c r="D98" s="32"/>
      <c r="E98" s="57"/>
      <c r="F98" s="33"/>
      <c r="G98" s="13" t="s">
        <v>31</v>
      </c>
      <c r="H98" s="34">
        <v>28990.32</v>
      </c>
      <c r="I98" s="13" t="s">
        <v>100</v>
      </c>
      <c r="J98" s="34">
        <v>16535.88</v>
      </c>
      <c r="K98" s="13" t="s">
        <v>101</v>
      </c>
      <c r="L98" s="34" t="s">
        <v>21</v>
      </c>
      <c r="M98" s="57"/>
      <c r="N98" s="33"/>
      <c r="O98" s="13" t="s">
        <v>32</v>
      </c>
      <c r="P98" s="35">
        <v>12450.82</v>
      </c>
    </row>
    <row r="99" spans="1:16" s="1" customFormat="1" ht="7.5" customHeight="1" x14ac:dyDescent="0.15">
      <c r="A99" s="69"/>
      <c r="B99" s="70">
        <v>111</v>
      </c>
      <c r="C99" s="69"/>
      <c r="D99" s="71"/>
      <c r="E99" s="72"/>
      <c r="F99" s="73"/>
      <c r="G99" s="50"/>
      <c r="H99" s="22"/>
      <c r="I99" s="50"/>
      <c r="J99" s="22"/>
      <c r="K99" s="50"/>
      <c r="L99" s="22"/>
      <c r="M99" s="50"/>
      <c r="N99" s="22"/>
      <c r="O99" s="50"/>
      <c r="P99" s="23"/>
    </row>
    <row r="100" spans="1:16" s="1" customFormat="1" ht="18" customHeight="1" x14ac:dyDescent="0.15">
      <c r="A100" s="69"/>
      <c r="B100" s="69"/>
      <c r="C100" s="69"/>
      <c r="D100" s="74"/>
      <c r="E100" s="12" t="s">
        <v>134</v>
      </c>
      <c r="F100" s="12" t="s">
        <v>133</v>
      </c>
      <c r="G100" s="46" t="s">
        <v>24</v>
      </c>
      <c r="H100" s="14">
        <v>14835</v>
      </c>
      <c r="I100" s="46" t="s">
        <v>96</v>
      </c>
      <c r="J100" s="14">
        <v>12255</v>
      </c>
      <c r="K100" s="46" t="s">
        <v>26</v>
      </c>
      <c r="L100" s="14" t="s">
        <v>21</v>
      </c>
      <c r="M100" s="75"/>
      <c r="N100" s="15"/>
      <c r="O100" s="46" t="s">
        <v>27</v>
      </c>
      <c r="P100" s="47">
        <v>2580</v>
      </c>
    </row>
    <row r="101" spans="1:16" s="1" customFormat="1" ht="18" customHeight="1" x14ac:dyDescent="0.15">
      <c r="A101" s="69"/>
      <c r="B101" s="69"/>
      <c r="C101" s="69"/>
      <c r="D101" s="76"/>
      <c r="E101" s="65"/>
      <c r="F101" s="77"/>
      <c r="G101" s="46" t="s">
        <v>17</v>
      </c>
      <c r="H101" s="14">
        <v>51227.86</v>
      </c>
      <c r="I101" s="46" t="s">
        <v>97</v>
      </c>
      <c r="J101" s="14">
        <v>8852.880000000001</v>
      </c>
      <c r="K101" s="46" t="s">
        <v>98</v>
      </c>
      <c r="L101" s="14">
        <v>21803.7</v>
      </c>
      <c r="M101" s="46" t="s">
        <v>99</v>
      </c>
      <c r="N101" s="14">
        <v>29424.16</v>
      </c>
      <c r="O101" s="46" t="s">
        <v>30</v>
      </c>
      <c r="P101" s="47">
        <v>12950.82</v>
      </c>
    </row>
    <row r="102" spans="1:16" s="1" customFormat="1" ht="18" customHeight="1" x14ac:dyDescent="0.15">
      <c r="A102" s="69"/>
      <c r="B102" s="69"/>
      <c r="C102" s="69"/>
      <c r="D102" s="71"/>
      <c r="E102" s="72"/>
      <c r="F102" s="73"/>
      <c r="G102" s="48" t="s">
        <v>31</v>
      </c>
      <c r="H102" s="49">
        <v>66062.86</v>
      </c>
      <c r="I102" s="48" t="s">
        <v>100</v>
      </c>
      <c r="J102" s="49">
        <v>21107.88</v>
      </c>
      <c r="K102" s="48" t="s">
        <v>101</v>
      </c>
      <c r="L102" s="49" t="s">
        <v>21</v>
      </c>
      <c r="M102" s="50"/>
      <c r="N102" s="22"/>
      <c r="O102" s="48" t="s">
        <v>32</v>
      </c>
      <c r="P102" s="51">
        <v>15530.82</v>
      </c>
    </row>
    <row r="103" spans="1:16" s="1" customFormat="1" ht="18" customHeight="1" x14ac:dyDescent="0.15">
      <c r="A103" s="70">
        <v>100</v>
      </c>
      <c r="B103" s="69"/>
      <c r="C103" s="69"/>
      <c r="D103" s="940" t="s">
        <v>135</v>
      </c>
      <c r="E103" s="940"/>
      <c r="F103" s="78" t="s">
        <v>90</v>
      </c>
      <c r="G103" s="46" t="s">
        <v>24</v>
      </c>
      <c r="H103" s="14">
        <v>1920594.33</v>
      </c>
      <c r="I103" s="46" t="s">
        <v>96</v>
      </c>
      <c r="J103" s="14">
        <v>1683509.0599999994</v>
      </c>
      <c r="K103" s="46" t="s">
        <v>26</v>
      </c>
      <c r="L103" s="14">
        <v>-121503.69999999998</v>
      </c>
      <c r="M103" s="75"/>
      <c r="N103" s="15"/>
      <c r="O103" s="46" t="s">
        <v>27</v>
      </c>
      <c r="P103" s="47">
        <v>115581.57000000073</v>
      </c>
    </row>
    <row r="104" spans="1:16" s="1" customFormat="1" ht="18" customHeight="1" x14ac:dyDescent="0.15">
      <c r="A104" s="69"/>
      <c r="B104" s="69"/>
      <c r="C104" s="69"/>
      <c r="D104" s="76"/>
      <c r="E104" s="65"/>
      <c r="F104" s="77"/>
      <c r="G104" s="46" t="s">
        <v>17</v>
      </c>
      <c r="H104" s="14">
        <v>24107906.579999998</v>
      </c>
      <c r="I104" s="46" t="s">
        <v>97</v>
      </c>
      <c r="J104" s="14">
        <v>19102394.40000001</v>
      </c>
      <c r="K104" s="46" t="s">
        <v>98</v>
      </c>
      <c r="L104" s="14">
        <v>21173278.669999998</v>
      </c>
      <c r="M104" s="46" t="s">
        <v>99</v>
      </c>
      <c r="N104" s="14">
        <v>1937080.9600000002</v>
      </c>
      <c r="O104" s="46" t="s">
        <v>30</v>
      </c>
      <c r="P104" s="47">
        <v>2070884.2699999884</v>
      </c>
    </row>
    <row r="105" spans="1:16" s="1" customFormat="1" ht="18" customHeight="1" x14ac:dyDescent="0.15">
      <c r="A105" s="69"/>
      <c r="B105" s="69"/>
      <c r="C105" s="69"/>
      <c r="D105" s="71"/>
      <c r="E105" s="72"/>
      <c r="F105" s="73"/>
      <c r="G105" s="48" t="s">
        <v>31</v>
      </c>
      <c r="H105" s="49">
        <v>25480241.189999998</v>
      </c>
      <c r="I105" s="48" t="s">
        <v>100</v>
      </c>
      <c r="J105" s="49">
        <v>20785903.460000005</v>
      </c>
      <c r="K105" s="48" t="s">
        <v>101</v>
      </c>
      <c r="L105" s="49">
        <v>997546.95</v>
      </c>
      <c r="M105" s="50"/>
      <c r="N105" s="22"/>
      <c r="O105" s="48" t="s">
        <v>32</v>
      </c>
      <c r="P105" s="51">
        <v>2186465.8399999887</v>
      </c>
    </row>
    <row r="106" spans="1:16" s="1" customFormat="1" ht="3.75" customHeight="1" x14ac:dyDescent="0.25">
      <c r="A106" s="64"/>
      <c r="B106" s="64"/>
      <c r="C106" s="64"/>
      <c r="D106" s="65"/>
      <c r="E106" s="66"/>
      <c r="F106" s="66"/>
      <c r="G106" s="66"/>
      <c r="H106" s="66"/>
      <c r="I106" s="66"/>
      <c r="J106" s="66"/>
      <c r="K106" s="66"/>
      <c r="L106" s="66"/>
      <c r="M106" s="66"/>
      <c r="N106" s="66"/>
      <c r="O106" s="66"/>
      <c r="P106" s="66"/>
    </row>
    <row r="107" spans="1:16" s="1" customFormat="1" ht="18" customHeight="1" x14ac:dyDescent="0.25">
      <c r="A107" s="64"/>
      <c r="B107" s="64"/>
      <c r="C107" s="64"/>
      <c r="D107" s="67"/>
      <c r="E107" s="68" t="s">
        <v>136</v>
      </c>
      <c r="F107" s="937" t="s">
        <v>137</v>
      </c>
      <c r="G107" s="937"/>
      <c r="H107" s="937"/>
      <c r="I107" s="937"/>
      <c r="J107" s="937"/>
      <c r="K107" s="937"/>
      <c r="L107" s="937"/>
      <c r="M107" s="937"/>
      <c r="N107" s="937"/>
      <c r="O107" s="937"/>
      <c r="P107" s="937"/>
    </row>
    <row r="108" spans="1:16" s="1" customFormat="1" ht="18" customHeight="1" x14ac:dyDescent="0.25">
      <c r="A108" s="64"/>
      <c r="B108" s="64"/>
      <c r="C108" s="64"/>
      <c r="D108" s="55" t="s">
        <v>138</v>
      </c>
      <c r="E108" s="68" t="s">
        <v>139</v>
      </c>
      <c r="F108" s="937" t="s">
        <v>140</v>
      </c>
      <c r="G108" s="937"/>
      <c r="H108" s="937"/>
      <c r="I108" s="937"/>
      <c r="J108" s="937"/>
      <c r="K108" s="937"/>
      <c r="L108" s="937"/>
      <c r="M108" s="937"/>
      <c r="N108" s="937"/>
      <c r="O108" s="937"/>
      <c r="P108" s="937"/>
    </row>
    <row r="109" spans="1:16" s="1" customFormat="1" ht="7.5" customHeight="1" x14ac:dyDescent="0.2">
      <c r="A109" s="56"/>
      <c r="B109" s="56"/>
      <c r="C109" s="56"/>
      <c r="D109" s="32"/>
      <c r="E109" s="57"/>
      <c r="F109" s="33"/>
      <c r="G109" s="57"/>
      <c r="H109" s="33"/>
      <c r="I109" s="57"/>
      <c r="J109" s="33"/>
      <c r="K109" s="57"/>
      <c r="L109" s="33"/>
      <c r="M109" s="57"/>
      <c r="N109" s="33"/>
      <c r="O109" s="57"/>
      <c r="P109" s="58"/>
    </row>
    <row r="110" spans="1:16" s="1" customFormat="1" ht="18" customHeight="1" x14ac:dyDescent="0.2">
      <c r="A110" s="61">
        <v>400</v>
      </c>
      <c r="B110" s="61">
        <v>407</v>
      </c>
      <c r="C110" s="61">
        <v>1</v>
      </c>
      <c r="D110" s="32"/>
      <c r="E110" s="13" t="s">
        <v>94</v>
      </c>
      <c r="F110" s="60" t="s">
        <v>95</v>
      </c>
      <c r="G110" s="13" t="s">
        <v>24</v>
      </c>
      <c r="H110" s="34" t="s">
        <v>21</v>
      </c>
      <c r="I110" s="13" t="s">
        <v>96</v>
      </c>
      <c r="J110" s="34" t="s">
        <v>21</v>
      </c>
      <c r="K110" s="13" t="s">
        <v>26</v>
      </c>
      <c r="L110" s="34" t="s">
        <v>21</v>
      </c>
      <c r="M110" s="57"/>
      <c r="N110" s="33"/>
      <c r="O110" s="13" t="s">
        <v>27</v>
      </c>
      <c r="P110" s="35" t="s">
        <v>21</v>
      </c>
    </row>
    <row r="111" spans="1:16" s="1" customFormat="1" ht="18" customHeight="1" x14ac:dyDescent="0.2">
      <c r="A111" s="56"/>
      <c r="B111" s="56"/>
      <c r="C111" s="56"/>
      <c r="D111" s="32"/>
      <c r="E111" s="57"/>
      <c r="F111" s="33"/>
      <c r="G111" s="13" t="s">
        <v>17</v>
      </c>
      <c r="H111" s="34">
        <v>100000</v>
      </c>
      <c r="I111" s="13" t="s">
        <v>97</v>
      </c>
      <c r="J111" s="34">
        <v>100000</v>
      </c>
      <c r="K111" s="13" t="s">
        <v>98</v>
      </c>
      <c r="L111" s="34">
        <v>100000</v>
      </c>
      <c r="M111" s="13" t="s">
        <v>99</v>
      </c>
      <c r="N111" s="34">
        <v>0</v>
      </c>
      <c r="O111" s="13" t="s">
        <v>30</v>
      </c>
      <c r="P111" s="35">
        <v>0</v>
      </c>
    </row>
    <row r="112" spans="1:16" s="1" customFormat="1" ht="18" customHeight="1" x14ac:dyDescent="0.2">
      <c r="A112" s="56"/>
      <c r="B112" s="56"/>
      <c r="C112" s="56"/>
      <c r="D112" s="32"/>
      <c r="E112" s="57"/>
      <c r="F112" s="33"/>
      <c r="G112" s="13" t="s">
        <v>31</v>
      </c>
      <c r="H112" s="34">
        <v>100000</v>
      </c>
      <c r="I112" s="13" t="s">
        <v>100</v>
      </c>
      <c r="J112" s="34">
        <v>100000</v>
      </c>
      <c r="K112" s="13" t="s">
        <v>101</v>
      </c>
      <c r="L112" s="34" t="s">
        <v>21</v>
      </c>
      <c r="M112" s="57"/>
      <c r="N112" s="33"/>
      <c r="O112" s="13" t="s">
        <v>32</v>
      </c>
      <c r="P112" s="35">
        <v>0</v>
      </c>
    </row>
    <row r="113" spans="1:16" s="1" customFormat="1" ht="7.5" customHeight="1" x14ac:dyDescent="0.15">
      <c r="A113" s="69"/>
      <c r="B113" s="70">
        <v>407</v>
      </c>
      <c r="C113" s="69"/>
      <c r="D113" s="71"/>
      <c r="E113" s="72"/>
      <c r="F113" s="73"/>
      <c r="G113" s="50"/>
      <c r="H113" s="22"/>
      <c r="I113" s="50"/>
      <c r="J113" s="22"/>
      <c r="K113" s="50"/>
      <c r="L113" s="22"/>
      <c r="M113" s="50"/>
      <c r="N113" s="22"/>
      <c r="O113" s="50"/>
      <c r="P113" s="23"/>
    </row>
    <row r="114" spans="1:16" s="1" customFormat="1" ht="18" customHeight="1" x14ac:dyDescent="0.15">
      <c r="A114" s="69"/>
      <c r="B114" s="69"/>
      <c r="C114" s="69"/>
      <c r="D114" s="74"/>
      <c r="E114" s="12" t="s">
        <v>141</v>
      </c>
      <c r="F114" s="12" t="s">
        <v>140</v>
      </c>
      <c r="G114" s="46" t="s">
        <v>24</v>
      </c>
      <c r="H114" s="14" t="s">
        <v>21</v>
      </c>
      <c r="I114" s="46" t="s">
        <v>96</v>
      </c>
      <c r="J114" s="14" t="s">
        <v>21</v>
      </c>
      <c r="K114" s="46" t="s">
        <v>26</v>
      </c>
      <c r="L114" s="14" t="s">
        <v>21</v>
      </c>
      <c r="M114" s="75"/>
      <c r="N114" s="15"/>
      <c r="O114" s="46" t="s">
        <v>27</v>
      </c>
      <c r="P114" s="47" t="s">
        <v>21</v>
      </c>
    </row>
    <row r="115" spans="1:16" s="1" customFormat="1" ht="18" customHeight="1" x14ac:dyDescent="0.15">
      <c r="A115" s="69"/>
      <c r="B115" s="69"/>
      <c r="C115" s="69"/>
      <c r="D115" s="76"/>
      <c r="E115" s="65"/>
      <c r="F115" s="77"/>
      <c r="G115" s="46" t="s">
        <v>17</v>
      </c>
      <c r="H115" s="14">
        <v>100000</v>
      </c>
      <c r="I115" s="46" t="s">
        <v>97</v>
      </c>
      <c r="J115" s="14">
        <v>100000</v>
      </c>
      <c r="K115" s="46" t="s">
        <v>98</v>
      </c>
      <c r="L115" s="14">
        <v>100000</v>
      </c>
      <c r="M115" s="46" t="s">
        <v>99</v>
      </c>
      <c r="N115" s="14">
        <v>0</v>
      </c>
      <c r="O115" s="46" t="s">
        <v>30</v>
      </c>
      <c r="P115" s="47">
        <v>0</v>
      </c>
    </row>
    <row r="116" spans="1:16" s="1" customFormat="1" ht="18" customHeight="1" x14ac:dyDescent="0.15">
      <c r="A116" s="69"/>
      <c r="B116" s="69"/>
      <c r="C116" s="69"/>
      <c r="D116" s="71"/>
      <c r="E116" s="72"/>
      <c r="F116" s="73"/>
      <c r="G116" s="48" t="s">
        <v>31</v>
      </c>
      <c r="H116" s="49">
        <v>100000</v>
      </c>
      <c r="I116" s="48" t="s">
        <v>100</v>
      </c>
      <c r="J116" s="49">
        <v>100000</v>
      </c>
      <c r="K116" s="48" t="s">
        <v>101</v>
      </c>
      <c r="L116" s="49" t="s">
        <v>21</v>
      </c>
      <c r="M116" s="50"/>
      <c r="N116" s="22"/>
      <c r="O116" s="48" t="s">
        <v>32</v>
      </c>
      <c r="P116" s="51">
        <v>0</v>
      </c>
    </row>
    <row r="117" spans="1:16" s="1" customFormat="1" ht="18" customHeight="1" x14ac:dyDescent="0.15">
      <c r="A117" s="70">
        <v>400</v>
      </c>
      <c r="B117" s="69"/>
      <c r="C117" s="69"/>
      <c r="D117" s="940" t="s">
        <v>142</v>
      </c>
      <c r="E117" s="940"/>
      <c r="F117" s="78" t="s">
        <v>137</v>
      </c>
      <c r="G117" s="46" t="s">
        <v>24</v>
      </c>
      <c r="H117" s="14" t="s">
        <v>21</v>
      </c>
      <c r="I117" s="46" t="s">
        <v>96</v>
      </c>
      <c r="J117" s="14" t="s">
        <v>21</v>
      </c>
      <c r="K117" s="46" t="s">
        <v>26</v>
      </c>
      <c r="L117" s="14" t="s">
        <v>21</v>
      </c>
      <c r="M117" s="75"/>
      <c r="N117" s="15"/>
      <c r="O117" s="46" t="s">
        <v>27</v>
      </c>
      <c r="P117" s="47" t="s">
        <v>21</v>
      </c>
    </row>
    <row r="118" spans="1:16" s="1" customFormat="1" ht="18" customHeight="1" x14ac:dyDescent="0.15">
      <c r="A118" s="69"/>
      <c r="B118" s="69"/>
      <c r="C118" s="69"/>
      <c r="D118" s="76"/>
      <c r="E118" s="65"/>
      <c r="F118" s="77"/>
      <c r="G118" s="46" t="s">
        <v>17</v>
      </c>
      <c r="H118" s="14">
        <v>100000</v>
      </c>
      <c r="I118" s="46" t="s">
        <v>97</v>
      </c>
      <c r="J118" s="14">
        <v>100000</v>
      </c>
      <c r="K118" s="46" t="s">
        <v>98</v>
      </c>
      <c r="L118" s="14">
        <v>100000</v>
      </c>
      <c r="M118" s="46" t="s">
        <v>99</v>
      </c>
      <c r="N118" s="14">
        <v>0</v>
      </c>
      <c r="O118" s="46" t="s">
        <v>30</v>
      </c>
      <c r="P118" s="47">
        <v>0</v>
      </c>
    </row>
    <row r="119" spans="1:16" s="1" customFormat="1" ht="18" customHeight="1" x14ac:dyDescent="0.15">
      <c r="A119" s="69"/>
      <c r="B119" s="69"/>
      <c r="C119" s="69"/>
      <c r="D119" s="71"/>
      <c r="E119" s="72"/>
      <c r="F119" s="73"/>
      <c r="G119" s="48" t="s">
        <v>31</v>
      </c>
      <c r="H119" s="49">
        <v>100000</v>
      </c>
      <c r="I119" s="48" t="s">
        <v>100</v>
      </c>
      <c r="J119" s="49">
        <v>100000</v>
      </c>
      <c r="K119" s="48" t="s">
        <v>101</v>
      </c>
      <c r="L119" s="49" t="s">
        <v>21</v>
      </c>
      <c r="M119" s="50"/>
      <c r="N119" s="22"/>
      <c r="O119" s="48" t="s">
        <v>32</v>
      </c>
      <c r="P119" s="51">
        <v>0</v>
      </c>
    </row>
    <row r="120" spans="1:16" s="1" customFormat="1" ht="3.75" customHeight="1" x14ac:dyDescent="0.25">
      <c r="A120" s="64"/>
      <c r="B120" s="64"/>
      <c r="C120" s="64"/>
      <c r="D120" s="65"/>
      <c r="E120" s="66"/>
      <c r="F120" s="66"/>
      <c r="G120" s="66"/>
      <c r="H120" s="66"/>
      <c r="I120" s="66"/>
      <c r="J120" s="66"/>
      <c r="K120" s="66"/>
      <c r="L120" s="66"/>
      <c r="M120" s="66"/>
      <c r="N120" s="66"/>
      <c r="O120" s="66"/>
      <c r="P120" s="66"/>
    </row>
    <row r="121" spans="1:16" s="1" customFormat="1" ht="18" customHeight="1" x14ac:dyDescent="0.25">
      <c r="A121" s="64"/>
      <c r="B121" s="64"/>
      <c r="C121" s="64"/>
      <c r="D121" s="67"/>
      <c r="E121" s="68" t="s">
        <v>143</v>
      </c>
      <c r="F121" s="937" t="s">
        <v>144</v>
      </c>
      <c r="G121" s="937"/>
      <c r="H121" s="937"/>
      <c r="I121" s="937"/>
      <c r="J121" s="937"/>
      <c r="K121" s="937"/>
      <c r="L121" s="937"/>
      <c r="M121" s="937"/>
      <c r="N121" s="937"/>
      <c r="O121" s="937"/>
      <c r="P121" s="937"/>
    </row>
    <row r="122" spans="1:16" s="1" customFormat="1" ht="18" customHeight="1" x14ac:dyDescent="0.25">
      <c r="A122" s="64"/>
      <c r="B122" s="64"/>
      <c r="C122" s="64"/>
      <c r="D122" s="55" t="s">
        <v>145</v>
      </c>
      <c r="E122" s="68" t="s">
        <v>92</v>
      </c>
      <c r="F122" s="937" t="s">
        <v>146</v>
      </c>
      <c r="G122" s="937"/>
      <c r="H122" s="937"/>
      <c r="I122" s="937"/>
      <c r="J122" s="937"/>
      <c r="K122" s="937"/>
      <c r="L122" s="937"/>
      <c r="M122" s="937"/>
      <c r="N122" s="937"/>
      <c r="O122" s="937"/>
      <c r="P122" s="937"/>
    </row>
    <row r="123" spans="1:16" s="1" customFormat="1" ht="7.5" customHeight="1" x14ac:dyDescent="0.2">
      <c r="A123" s="56"/>
      <c r="B123" s="56"/>
      <c r="C123" s="56"/>
      <c r="D123" s="32"/>
      <c r="E123" s="57"/>
      <c r="F123" s="33"/>
      <c r="G123" s="57"/>
      <c r="H123" s="33"/>
      <c r="I123" s="57"/>
      <c r="J123" s="33"/>
      <c r="K123" s="57"/>
      <c r="L123" s="33"/>
      <c r="M123" s="57"/>
      <c r="N123" s="33"/>
      <c r="O123" s="57"/>
      <c r="P123" s="58"/>
    </row>
    <row r="124" spans="1:16" s="1" customFormat="1" ht="18" customHeight="1" x14ac:dyDescent="0.2">
      <c r="A124" s="61">
        <v>500</v>
      </c>
      <c r="B124" s="61">
        <v>501</v>
      </c>
      <c r="C124" s="61">
        <v>2</v>
      </c>
      <c r="D124" s="32"/>
      <c r="E124" s="13" t="s">
        <v>110</v>
      </c>
      <c r="F124" s="60" t="s">
        <v>111</v>
      </c>
      <c r="G124" s="13" t="s">
        <v>24</v>
      </c>
      <c r="H124" s="34" t="s">
        <v>21</v>
      </c>
      <c r="I124" s="13" t="s">
        <v>96</v>
      </c>
      <c r="J124" s="34" t="s">
        <v>21</v>
      </c>
      <c r="K124" s="13" t="s">
        <v>26</v>
      </c>
      <c r="L124" s="34" t="s">
        <v>21</v>
      </c>
      <c r="M124" s="57"/>
      <c r="N124" s="33"/>
      <c r="O124" s="13" t="s">
        <v>27</v>
      </c>
      <c r="P124" s="35" t="s">
        <v>21</v>
      </c>
    </row>
    <row r="125" spans="1:16" s="1" customFormat="1" ht="18" customHeight="1" x14ac:dyDescent="0.2">
      <c r="A125" s="56"/>
      <c r="B125" s="56"/>
      <c r="C125" s="56"/>
      <c r="D125" s="32"/>
      <c r="E125" s="57"/>
      <c r="F125" s="33"/>
      <c r="G125" s="13" t="s">
        <v>17</v>
      </c>
      <c r="H125" s="34">
        <v>0</v>
      </c>
      <c r="I125" s="13" t="s">
        <v>97</v>
      </c>
      <c r="J125" s="34" t="s">
        <v>21</v>
      </c>
      <c r="K125" s="13" t="s">
        <v>98</v>
      </c>
      <c r="L125" s="34" t="s">
        <v>21</v>
      </c>
      <c r="M125" s="13" t="s">
        <v>99</v>
      </c>
      <c r="N125" s="34">
        <v>0</v>
      </c>
      <c r="O125" s="13" t="s">
        <v>30</v>
      </c>
      <c r="P125" s="35" t="s">
        <v>21</v>
      </c>
    </row>
    <row r="126" spans="1:16" s="1" customFormat="1" ht="18" customHeight="1" x14ac:dyDescent="0.2">
      <c r="A126" s="56"/>
      <c r="B126" s="56"/>
      <c r="C126" s="56"/>
      <c r="D126" s="32"/>
      <c r="E126" s="57"/>
      <c r="F126" s="33"/>
      <c r="G126" s="13" t="s">
        <v>31</v>
      </c>
      <c r="H126" s="34">
        <v>0</v>
      </c>
      <c r="I126" s="13" t="s">
        <v>100</v>
      </c>
      <c r="J126" s="34" t="s">
        <v>21</v>
      </c>
      <c r="K126" s="13" t="s">
        <v>101</v>
      </c>
      <c r="L126" s="34" t="s">
        <v>21</v>
      </c>
      <c r="M126" s="57"/>
      <c r="N126" s="33"/>
      <c r="O126" s="13" t="s">
        <v>32</v>
      </c>
      <c r="P126" s="35" t="s">
        <v>21</v>
      </c>
    </row>
    <row r="127" spans="1:16" s="1" customFormat="1" ht="7.5" customHeight="1" x14ac:dyDescent="0.15">
      <c r="A127" s="69"/>
      <c r="B127" s="70">
        <v>501</v>
      </c>
      <c r="C127" s="69"/>
      <c r="D127" s="71"/>
      <c r="E127" s="72"/>
      <c r="F127" s="73"/>
      <c r="G127" s="50"/>
      <c r="H127" s="22"/>
      <c r="I127" s="50"/>
      <c r="J127" s="22"/>
      <c r="K127" s="50"/>
      <c r="L127" s="22"/>
      <c r="M127" s="50"/>
      <c r="N127" s="22"/>
      <c r="O127" s="50"/>
      <c r="P127" s="23"/>
    </row>
    <row r="128" spans="1:16" s="1" customFormat="1" ht="18" customHeight="1" x14ac:dyDescent="0.15">
      <c r="A128" s="69"/>
      <c r="B128" s="69"/>
      <c r="C128" s="69"/>
      <c r="D128" s="74"/>
      <c r="E128" s="12" t="s">
        <v>102</v>
      </c>
      <c r="F128" s="12" t="s">
        <v>146</v>
      </c>
      <c r="G128" s="46" t="s">
        <v>24</v>
      </c>
      <c r="H128" s="14" t="s">
        <v>21</v>
      </c>
      <c r="I128" s="46" t="s">
        <v>96</v>
      </c>
      <c r="J128" s="14" t="s">
        <v>21</v>
      </c>
      <c r="K128" s="46" t="s">
        <v>26</v>
      </c>
      <c r="L128" s="14" t="s">
        <v>21</v>
      </c>
      <c r="M128" s="75"/>
      <c r="N128" s="15"/>
      <c r="O128" s="46" t="s">
        <v>27</v>
      </c>
      <c r="P128" s="47" t="s">
        <v>21</v>
      </c>
    </row>
    <row r="129" spans="1:16" s="1" customFormat="1" ht="18" customHeight="1" x14ac:dyDescent="0.15">
      <c r="A129" s="69"/>
      <c r="B129" s="69"/>
      <c r="C129" s="69"/>
      <c r="D129" s="76"/>
      <c r="E129" s="65"/>
      <c r="F129" s="77"/>
      <c r="G129" s="46" t="s">
        <v>17</v>
      </c>
      <c r="H129" s="14">
        <v>0</v>
      </c>
      <c r="I129" s="46" t="s">
        <v>97</v>
      </c>
      <c r="J129" s="14" t="s">
        <v>21</v>
      </c>
      <c r="K129" s="46" t="s">
        <v>98</v>
      </c>
      <c r="L129" s="14" t="s">
        <v>21</v>
      </c>
      <c r="M129" s="46" t="s">
        <v>99</v>
      </c>
      <c r="N129" s="14">
        <v>0</v>
      </c>
      <c r="O129" s="46" t="s">
        <v>30</v>
      </c>
      <c r="P129" s="47" t="s">
        <v>21</v>
      </c>
    </row>
    <row r="130" spans="1:16" s="1" customFormat="1" ht="18" customHeight="1" x14ac:dyDescent="0.15">
      <c r="A130" s="69"/>
      <c r="B130" s="69"/>
      <c r="C130" s="69"/>
      <c r="D130" s="71"/>
      <c r="E130" s="72"/>
      <c r="F130" s="73"/>
      <c r="G130" s="48" t="s">
        <v>31</v>
      </c>
      <c r="H130" s="49">
        <v>0</v>
      </c>
      <c r="I130" s="48" t="s">
        <v>100</v>
      </c>
      <c r="J130" s="49" t="s">
        <v>21</v>
      </c>
      <c r="K130" s="48" t="s">
        <v>101</v>
      </c>
      <c r="L130" s="49" t="s">
        <v>21</v>
      </c>
      <c r="M130" s="50"/>
      <c r="N130" s="22"/>
      <c r="O130" s="48" t="s">
        <v>32</v>
      </c>
      <c r="P130" s="51" t="s">
        <v>21</v>
      </c>
    </row>
    <row r="131" spans="1:16" s="1" customFormat="1" ht="18" customHeight="1" x14ac:dyDescent="0.25">
      <c r="A131" s="64"/>
      <c r="B131" s="64"/>
      <c r="C131" s="64"/>
      <c r="D131" s="55" t="s">
        <v>147</v>
      </c>
      <c r="E131" s="68" t="s">
        <v>104</v>
      </c>
      <c r="F131" s="937" t="s">
        <v>148</v>
      </c>
      <c r="G131" s="937"/>
      <c r="H131" s="937"/>
      <c r="I131" s="937"/>
      <c r="J131" s="937"/>
      <c r="K131" s="937"/>
      <c r="L131" s="937"/>
      <c r="M131" s="937"/>
      <c r="N131" s="937"/>
      <c r="O131" s="937"/>
      <c r="P131" s="937"/>
    </row>
    <row r="132" spans="1:16" s="1" customFormat="1" ht="7.5" customHeight="1" x14ac:dyDescent="0.2">
      <c r="A132" s="56"/>
      <c r="B132" s="56"/>
      <c r="C132" s="56"/>
      <c r="D132" s="32"/>
      <c r="E132" s="57"/>
      <c r="F132" s="33"/>
      <c r="G132" s="57"/>
      <c r="H132" s="33"/>
      <c r="I132" s="57"/>
      <c r="J132" s="33"/>
      <c r="K132" s="57"/>
      <c r="L132" s="33"/>
      <c r="M132" s="57"/>
      <c r="N132" s="33"/>
      <c r="O132" s="57"/>
      <c r="P132" s="58"/>
    </row>
    <row r="133" spans="1:16" s="1" customFormat="1" ht="18" customHeight="1" x14ac:dyDescent="0.2">
      <c r="A133" s="61"/>
      <c r="B133" s="61">
        <v>502</v>
      </c>
      <c r="C133" s="61">
        <v>1</v>
      </c>
      <c r="D133" s="32"/>
      <c r="E133" s="13" t="s">
        <v>94</v>
      </c>
      <c r="F133" s="60" t="s">
        <v>95</v>
      </c>
      <c r="G133" s="13" t="s">
        <v>24</v>
      </c>
      <c r="H133" s="34">
        <v>143397.94999999998</v>
      </c>
      <c r="I133" s="13" t="s">
        <v>96</v>
      </c>
      <c r="J133" s="34">
        <v>137562.03</v>
      </c>
      <c r="K133" s="13" t="s">
        <v>26</v>
      </c>
      <c r="L133" s="34">
        <v>-3447.53</v>
      </c>
      <c r="M133" s="57"/>
      <c r="N133" s="33"/>
      <c r="O133" s="13" t="s">
        <v>27</v>
      </c>
      <c r="P133" s="35">
        <v>2388.3899999999835</v>
      </c>
    </row>
    <row r="134" spans="1:16" s="1" customFormat="1" ht="18" customHeight="1" x14ac:dyDescent="0.2">
      <c r="A134" s="56"/>
      <c r="B134" s="56"/>
      <c r="C134" s="56"/>
      <c r="D134" s="32"/>
      <c r="E134" s="57"/>
      <c r="F134" s="33"/>
      <c r="G134" s="13" t="s">
        <v>17</v>
      </c>
      <c r="H134" s="34">
        <v>2466264.42</v>
      </c>
      <c r="I134" s="13" t="s">
        <v>97</v>
      </c>
      <c r="J134" s="34">
        <v>2155695.3000000003</v>
      </c>
      <c r="K134" s="13" t="s">
        <v>98</v>
      </c>
      <c r="L134" s="34">
        <v>2245955.5</v>
      </c>
      <c r="M134" s="13" t="s">
        <v>99</v>
      </c>
      <c r="N134" s="34">
        <v>127099.58999999991</v>
      </c>
      <c r="O134" s="13" t="s">
        <v>30</v>
      </c>
      <c r="P134" s="35">
        <v>90260.199999999721</v>
      </c>
    </row>
    <row r="135" spans="1:16" s="1" customFormat="1" ht="18" customHeight="1" x14ac:dyDescent="0.2">
      <c r="A135" s="56"/>
      <c r="B135" s="56"/>
      <c r="C135" s="56"/>
      <c r="D135" s="32"/>
      <c r="E135" s="57"/>
      <c r="F135" s="33"/>
      <c r="G135" s="13" t="s">
        <v>31</v>
      </c>
      <c r="H135" s="34">
        <v>2609662.3699999996</v>
      </c>
      <c r="I135" s="13" t="s">
        <v>100</v>
      </c>
      <c r="J135" s="34">
        <v>2293257.330000001</v>
      </c>
      <c r="K135" s="13" t="s">
        <v>101</v>
      </c>
      <c r="L135" s="34">
        <v>93209.330000000016</v>
      </c>
      <c r="M135" s="57"/>
      <c r="N135" s="33"/>
      <c r="O135" s="13" t="s">
        <v>32</v>
      </c>
      <c r="P135" s="35">
        <v>92648.589999999851</v>
      </c>
    </row>
    <row r="136" spans="1:16" s="1" customFormat="1" ht="7.5" customHeight="1" x14ac:dyDescent="0.2">
      <c r="A136" s="56"/>
      <c r="B136" s="56"/>
      <c r="C136" s="56"/>
      <c r="D136" s="32"/>
      <c r="E136" s="57"/>
      <c r="F136" s="33"/>
      <c r="G136" s="57"/>
      <c r="H136" s="33"/>
      <c r="I136" s="57"/>
      <c r="J136" s="33"/>
      <c r="K136" s="57"/>
      <c r="L136" s="33"/>
      <c r="M136" s="57"/>
      <c r="N136" s="33"/>
      <c r="O136" s="57"/>
      <c r="P136" s="58"/>
    </row>
    <row r="137" spans="1:16" s="1" customFormat="1" ht="18" customHeight="1" x14ac:dyDescent="0.2">
      <c r="A137" s="61"/>
      <c r="B137" s="61"/>
      <c r="C137" s="61">
        <v>2</v>
      </c>
      <c r="D137" s="32"/>
      <c r="E137" s="13" t="s">
        <v>110</v>
      </c>
      <c r="F137" s="60" t="s">
        <v>111</v>
      </c>
      <c r="G137" s="13" t="s">
        <v>24</v>
      </c>
      <c r="H137" s="34" t="s">
        <v>21</v>
      </c>
      <c r="I137" s="13" t="s">
        <v>96</v>
      </c>
      <c r="J137" s="34" t="s">
        <v>21</v>
      </c>
      <c r="K137" s="13" t="s">
        <v>26</v>
      </c>
      <c r="L137" s="34" t="s">
        <v>21</v>
      </c>
      <c r="M137" s="57"/>
      <c r="N137" s="33"/>
      <c r="O137" s="13" t="s">
        <v>27</v>
      </c>
      <c r="P137" s="35" t="s">
        <v>21</v>
      </c>
    </row>
    <row r="138" spans="1:16" s="1" customFormat="1" ht="18" customHeight="1" x14ac:dyDescent="0.2">
      <c r="A138" s="56"/>
      <c r="B138" s="56"/>
      <c r="C138" s="56"/>
      <c r="D138" s="32"/>
      <c r="E138" s="57"/>
      <c r="F138" s="33"/>
      <c r="G138" s="13" t="s">
        <v>17</v>
      </c>
      <c r="H138" s="34">
        <v>21932</v>
      </c>
      <c r="I138" s="13" t="s">
        <v>97</v>
      </c>
      <c r="J138" s="34">
        <v>1699.83</v>
      </c>
      <c r="K138" s="13" t="s">
        <v>98</v>
      </c>
      <c r="L138" s="34">
        <v>1699.83</v>
      </c>
      <c r="M138" s="13" t="s">
        <v>99</v>
      </c>
      <c r="N138" s="34">
        <v>20232.169999999998</v>
      </c>
      <c r="O138" s="13" t="s">
        <v>30</v>
      </c>
      <c r="P138" s="35">
        <v>0</v>
      </c>
    </row>
    <row r="139" spans="1:16" s="1" customFormat="1" ht="18" customHeight="1" x14ac:dyDescent="0.2">
      <c r="A139" s="56"/>
      <c r="B139" s="56"/>
      <c r="C139" s="56"/>
      <c r="D139" s="32"/>
      <c r="E139" s="57"/>
      <c r="F139" s="33"/>
      <c r="G139" s="13" t="s">
        <v>31</v>
      </c>
      <c r="H139" s="34">
        <v>21932</v>
      </c>
      <c r="I139" s="13" t="s">
        <v>100</v>
      </c>
      <c r="J139" s="34">
        <v>1699.83</v>
      </c>
      <c r="K139" s="13" t="s">
        <v>101</v>
      </c>
      <c r="L139" s="34" t="s">
        <v>21</v>
      </c>
      <c r="M139" s="57"/>
      <c r="N139" s="33"/>
      <c r="O139" s="13" t="s">
        <v>32</v>
      </c>
      <c r="P139" s="35">
        <v>0</v>
      </c>
    </row>
    <row r="140" spans="1:16" s="1" customFormat="1" ht="7.5" customHeight="1" x14ac:dyDescent="0.15">
      <c r="A140" s="69"/>
      <c r="B140" s="70">
        <v>502</v>
      </c>
      <c r="C140" s="69"/>
      <c r="D140" s="71"/>
      <c r="E140" s="72"/>
      <c r="F140" s="73"/>
      <c r="G140" s="50"/>
      <c r="H140" s="22"/>
      <c r="I140" s="50"/>
      <c r="J140" s="22"/>
      <c r="K140" s="50"/>
      <c r="L140" s="22"/>
      <c r="M140" s="50"/>
      <c r="N140" s="22"/>
      <c r="O140" s="50"/>
      <c r="P140" s="23"/>
    </row>
    <row r="141" spans="1:16" s="1" customFormat="1" ht="18" customHeight="1" x14ac:dyDescent="0.15">
      <c r="A141" s="69"/>
      <c r="B141" s="69"/>
      <c r="C141" s="69"/>
      <c r="D141" s="74"/>
      <c r="E141" s="12" t="s">
        <v>106</v>
      </c>
      <c r="F141" s="12" t="s">
        <v>148</v>
      </c>
      <c r="G141" s="46" t="s">
        <v>24</v>
      </c>
      <c r="H141" s="14">
        <v>143397.94999999998</v>
      </c>
      <c r="I141" s="46" t="s">
        <v>96</v>
      </c>
      <c r="J141" s="14">
        <v>137562.03</v>
      </c>
      <c r="K141" s="46" t="s">
        <v>26</v>
      </c>
      <c r="L141" s="14">
        <v>-3447.53</v>
      </c>
      <c r="M141" s="75"/>
      <c r="N141" s="15"/>
      <c r="O141" s="46" t="s">
        <v>27</v>
      </c>
      <c r="P141" s="47">
        <v>2388.3899999999835</v>
      </c>
    </row>
    <row r="142" spans="1:16" s="1" customFormat="1" ht="18" customHeight="1" x14ac:dyDescent="0.15">
      <c r="A142" s="69"/>
      <c r="B142" s="69"/>
      <c r="C142" s="69"/>
      <c r="D142" s="76"/>
      <c r="E142" s="65"/>
      <c r="F142" s="77"/>
      <c r="G142" s="46" t="s">
        <v>17</v>
      </c>
      <c r="H142" s="14">
        <v>2488196.42</v>
      </c>
      <c r="I142" s="46" t="s">
        <v>97</v>
      </c>
      <c r="J142" s="14">
        <v>2157395.1300000004</v>
      </c>
      <c r="K142" s="46" t="s">
        <v>98</v>
      </c>
      <c r="L142" s="14">
        <v>2247655.33</v>
      </c>
      <c r="M142" s="46" t="s">
        <v>99</v>
      </c>
      <c r="N142" s="14">
        <v>147331.75999999983</v>
      </c>
      <c r="O142" s="46" t="s">
        <v>30</v>
      </c>
      <c r="P142" s="47">
        <v>90260.199999999721</v>
      </c>
    </row>
    <row r="143" spans="1:16" s="1" customFormat="1" ht="18" customHeight="1" x14ac:dyDescent="0.15">
      <c r="A143" s="69"/>
      <c r="B143" s="69"/>
      <c r="C143" s="69"/>
      <c r="D143" s="71"/>
      <c r="E143" s="72"/>
      <c r="F143" s="73"/>
      <c r="G143" s="48" t="s">
        <v>31</v>
      </c>
      <c r="H143" s="49">
        <v>2631594.3699999996</v>
      </c>
      <c r="I143" s="48" t="s">
        <v>100</v>
      </c>
      <c r="J143" s="49">
        <v>2294957.1600000011</v>
      </c>
      <c r="K143" s="48" t="s">
        <v>101</v>
      </c>
      <c r="L143" s="49">
        <v>93209.330000000016</v>
      </c>
      <c r="M143" s="50"/>
      <c r="N143" s="22"/>
      <c r="O143" s="48" t="s">
        <v>32</v>
      </c>
      <c r="P143" s="51">
        <v>92648.589999999851</v>
      </c>
    </row>
    <row r="144" spans="1:16" s="1" customFormat="1" ht="18" customHeight="1" x14ac:dyDescent="0.15">
      <c r="A144" s="70">
        <v>500</v>
      </c>
      <c r="B144" s="69"/>
      <c r="C144" s="69"/>
      <c r="D144" s="940" t="s">
        <v>149</v>
      </c>
      <c r="E144" s="940"/>
      <c r="F144" s="78" t="s">
        <v>144</v>
      </c>
      <c r="G144" s="46" t="s">
        <v>24</v>
      </c>
      <c r="H144" s="14">
        <v>143397.94999999998</v>
      </c>
      <c r="I144" s="46" t="s">
        <v>96</v>
      </c>
      <c r="J144" s="14">
        <v>137562.03</v>
      </c>
      <c r="K144" s="46" t="s">
        <v>26</v>
      </c>
      <c r="L144" s="14">
        <v>-3447.53</v>
      </c>
      <c r="M144" s="75"/>
      <c r="N144" s="15"/>
      <c r="O144" s="46" t="s">
        <v>27</v>
      </c>
      <c r="P144" s="47">
        <v>2388.3899999999835</v>
      </c>
    </row>
    <row r="145" spans="1:16" s="1" customFormat="1" ht="18" customHeight="1" x14ac:dyDescent="0.15">
      <c r="A145" s="69"/>
      <c r="B145" s="69"/>
      <c r="C145" s="69"/>
      <c r="D145" s="76"/>
      <c r="E145" s="65"/>
      <c r="F145" s="77"/>
      <c r="G145" s="46" t="s">
        <v>17</v>
      </c>
      <c r="H145" s="14">
        <v>2488196.42</v>
      </c>
      <c r="I145" s="46" t="s">
        <v>97</v>
      </c>
      <c r="J145" s="14">
        <v>2157395.1300000004</v>
      </c>
      <c r="K145" s="46" t="s">
        <v>98</v>
      </c>
      <c r="L145" s="14">
        <v>2247655.33</v>
      </c>
      <c r="M145" s="46" t="s">
        <v>99</v>
      </c>
      <c r="N145" s="14">
        <v>147331.75999999983</v>
      </c>
      <c r="O145" s="46" t="s">
        <v>30</v>
      </c>
      <c r="P145" s="47">
        <v>90260.199999999721</v>
      </c>
    </row>
    <row r="146" spans="1:16" s="1" customFormat="1" ht="18" customHeight="1" x14ac:dyDescent="0.15">
      <c r="A146" s="69"/>
      <c r="B146" s="69"/>
      <c r="C146" s="69"/>
      <c r="D146" s="71"/>
      <c r="E146" s="72"/>
      <c r="F146" s="73"/>
      <c r="G146" s="48" t="s">
        <v>31</v>
      </c>
      <c r="H146" s="49">
        <v>2631594.3699999996</v>
      </c>
      <c r="I146" s="48" t="s">
        <v>100</v>
      </c>
      <c r="J146" s="49">
        <v>2294957.1600000011</v>
      </c>
      <c r="K146" s="48" t="s">
        <v>101</v>
      </c>
      <c r="L146" s="49">
        <v>93209.330000000016</v>
      </c>
      <c r="M146" s="50"/>
      <c r="N146" s="22"/>
      <c r="O146" s="48" t="s">
        <v>32</v>
      </c>
      <c r="P146" s="51">
        <v>92648.589999999851</v>
      </c>
    </row>
    <row r="147" spans="1:16" s="1" customFormat="1" ht="3.75" customHeight="1" x14ac:dyDescent="0.25">
      <c r="A147" s="64"/>
      <c r="B147" s="64"/>
      <c r="C147" s="64"/>
      <c r="D147" s="65"/>
      <c r="E147" s="66"/>
      <c r="F147" s="66"/>
      <c r="G147" s="66"/>
      <c r="H147" s="66"/>
      <c r="I147" s="66"/>
      <c r="J147" s="66"/>
      <c r="K147" s="66"/>
      <c r="L147" s="66"/>
      <c r="M147" s="66"/>
      <c r="N147" s="66"/>
      <c r="O147" s="66"/>
      <c r="P147" s="66"/>
    </row>
    <row r="148" spans="1:16" s="1" customFormat="1" ht="18" customHeight="1" x14ac:dyDescent="0.25">
      <c r="A148" s="64"/>
      <c r="B148" s="64"/>
      <c r="C148" s="64"/>
      <c r="D148" s="67"/>
      <c r="E148" s="68" t="s">
        <v>150</v>
      </c>
      <c r="F148" s="937" t="s">
        <v>151</v>
      </c>
      <c r="G148" s="937"/>
      <c r="H148" s="937"/>
      <c r="I148" s="937"/>
      <c r="J148" s="937"/>
      <c r="K148" s="937"/>
      <c r="L148" s="937"/>
      <c r="M148" s="937"/>
      <c r="N148" s="937"/>
      <c r="O148" s="937"/>
      <c r="P148" s="937"/>
    </row>
    <row r="149" spans="1:16" s="1" customFormat="1" ht="18" customHeight="1" x14ac:dyDescent="0.25">
      <c r="A149" s="64"/>
      <c r="B149" s="64"/>
      <c r="C149" s="64"/>
      <c r="D149" s="55" t="s">
        <v>152</v>
      </c>
      <c r="E149" s="68" t="s">
        <v>92</v>
      </c>
      <c r="F149" s="937" t="s">
        <v>153</v>
      </c>
      <c r="G149" s="937"/>
      <c r="H149" s="937"/>
      <c r="I149" s="937"/>
      <c r="J149" s="937"/>
      <c r="K149" s="937"/>
      <c r="L149" s="937"/>
      <c r="M149" s="937"/>
      <c r="N149" s="937"/>
      <c r="O149" s="937"/>
      <c r="P149" s="937"/>
    </row>
    <row r="150" spans="1:16" s="1" customFormat="1" ht="7.5" customHeight="1" x14ac:dyDescent="0.2">
      <c r="A150" s="56"/>
      <c r="B150" s="56"/>
      <c r="C150" s="56"/>
      <c r="D150" s="32"/>
      <c r="E150" s="57"/>
      <c r="F150" s="33"/>
      <c r="G150" s="57"/>
      <c r="H150" s="33"/>
      <c r="I150" s="57"/>
      <c r="J150" s="33"/>
      <c r="K150" s="57"/>
      <c r="L150" s="33"/>
      <c r="M150" s="57"/>
      <c r="N150" s="33"/>
      <c r="O150" s="57"/>
      <c r="P150" s="58"/>
    </row>
    <row r="151" spans="1:16" s="1" customFormat="1" ht="18" customHeight="1" x14ac:dyDescent="0.2">
      <c r="A151" s="61">
        <v>600</v>
      </c>
      <c r="B151" s="61">
        <v>601</v>
      </c>
      <c r="C151" s="61">
        <v>1</v>
      </c>
      <c r="D151" s="32"/>
      <c r="E151" s="13" t="s">
        <v>94</v>
      </c>
      <c r="F151" s="60" t="s">
        <v>95</v>
      </c>
      <c r="G151" s="13" t="s">
        <v>24</v>
      </c>
      <c r="H151" s="34" t="s">
        <v>21</v>
      </c>
      <c r="I151" s="13" t="s">
        <v>96</v>
      </c>
      <c r="J151" s="34" t="s">
        <v>21</v>
      </c>
      <c r="K151" s="13" t="s">
        <v>26</v>
      </c>
      <c r="L151" s="34" t="s">
        <v>21</v>
      </c>
      <c r="M151" s="57"/>
      <c r="N151" s="33"/>
      <c r="O151" s="13" t="s">
        <v>27</v>
      </c>
      <c r="P151" s="35" t="s">
        <v>21</v>
      </c>
    </row>
    <row r="152" spans="1:16" s="1" customFormat="1" ht="18" customHeight="1" x14ac:dyDescent="0.2">
      <c r="A152" s="56"/>
      <c r="B152" s="56"/>
      <c r="C152" s="56"/>
      <c r="D152" s="32"/>
      <c r="E152" s="57"/>
      <c r="F152" s="33"/>
      <c r="G152" s="13" t="s">
        <v>17</v>
      </c>
      <c r="H152" s="34">
        <v>0</v>
      </c>
      <c r="I152" s="13" t="s">
        <v>97</v>
      </c>
      <c r="J152" s="34" t="s">
        <v>21</v>
      </c>
      <c r="K152" s="13" t="s">
        <v>98</v>
      </c>
      <c r="L152" s="34" t="s">
        <v>21</v>
      </c>
      <c r="M152" s="13" t="s">
        <v>99</v>
      </c>
      <c r="N152" s="34">
        <v>0</v>
      </c>
      <c r="O152" s="13" t="s">
        <v>30</v>
      </c>
      <c r="P152" s="35" t="s">
        <v>21</v>
      </c>
    </row>
    <row r="153" spans="1:16" s="1" customFormat="1" ht="18" customHeight="1" x14ac:dyDescent="0.2">
      <c r="A153" s="56"/>
      <c r="B153" s="56"/>
      <c r="C153" s="56"/>
      <c r="D153" s="32"/>
      <c r="E153" s="57"/>
      <c r="F153" s="33"/>
      <c r="G153" s="13" t="s">
        <v>31</v>
      </c>
      <c r="H153" s="34">
        <v>0</v>
      </c>
      <c r="I153" s="13" t="s">
        <v>100</v>
      </c>
      <c r="J153" s="34" t="s">
        <v>21</v>
      </c>
      <c r="K153" s="13" t="s">
        <v>101</v>
      </c>
      <c r="L153" s="34" t="s">
        <v>21</v>
      </c>
      <c r="M153" s="57"/>
      <c r="N153" s="33"/>
      <c r="O153" s="13" t="s">
        <v>32</v>
      </c>
      <c r="P153" s="35" t="s">
        <v>21</v>
      </c>
    </row>
    <row r="154" spans="1:16" s="1" customFormat="1" ht="7.5" customHeight="1" x14ac:dyDescent="0.15">
      <c r="A154" s="69"/>
      <c r="B154" s="70">
        <v>601</v>
      </c>
      <c r="C154" s="69"/>
      <c r="D154" s="71"/>
      <c r="E154" s="72"/>
      <c r="F154" s="73"/>
      <c r="G154" s="50"/>
      <c r="H154" s="22"/>
      <c r="I154" s="50"/>
      <c r="J154" s="22"/>
      <c r="K154" s="50"/>
      <c r="L154" s="22"/>
      <c r="M154" s="50"/>
      <c r="N154" s="22"/>
      <c r="O154" s="50"/>
      <c r="P154" s="23"/>
    </row>
    <row r="155" spans="1:16" s="1" customFormat="1" ht="18" customHeight="1" x14ac:dyDescent="0.15">
      <c r="A155" s="69"/>
      <c r="B155" s="69"/>
      <c r="C155" s="69"/>
      <c r="D155" s="74"/>
      <c r="E155" s="12" t="s">
        <v>102</v>
      </c>
      <c r="F155" s="12" t="s">
        <v>153</v>
      </c>
      <c r="G155" s="46" t="s">
        <v>24</v>
      </c>
      <c r="H155" s="14" t="s">
        <v>21</v>
      </c>
      <c r="I155" s="46" t="s">
        <v>96</v>
      </c>
      <c r="J155" s="14" t="s">
        <v>21</v>
      </c>
      <c r="K155" s="46" t="s">
        <v>26</v>
      </c>
      <c r="L155" s="14" t="s">
        <v>21</v>
      </c>
      <c r="M155" s="75"/>
      <c r="N155" s="15"/>
      <c r="O155" s="46" t="s">
        <v>27</v>
      </c>
      <c r="P155" s="47" t="s">
        <v>21</v>
      </c>
    </row>
    <row r="156" spans="1:16" s="1" customFormat="1" ht="18" customHeight="1" x14ac:dyDescent="0.15">
      <c r="A156" s="69"/>
      <c r="B156" s="69"/>
      <c r="C156" s="69"/>
      <c r="D156" s="76"/>
      <c r="E156" s="65"/>
      <c r="F156" s="77"/>
      <c r="G156" s="46" t="s">
        <v>17</v>
      </c>
      <c r="H156" s="14">
        <v>0</v>
      </c>
      <c r="I156" s="46" t="s">
        <v>97</v>
      </c>
      <c r="J156" s="14" t="s">
        <v>21</v>
      </c>
      <c r="K156" s="46" t="s">
        <v>98</v>
      </c>
      <c r="L156" s="14" t="s">
        <v>21</v>
      </c>
      <c r="M156" s="46" t="s">
        <v>99</v>
      </c>
      <c r="N156" s="14">
        <v>0</v>
      </c>
      <c r="O156" s="46" t="s">
        <v>30</v>
      </c>
      <c r="P156" s="47" t="s">
        <v>21</v>
      </c>
    </row>
    <row r="157" spans="1:16" s="1" customFormat="1" ht="18" customHeight="1" x14ac:dyDescent="0.15">
      <c r="A157" s="69"/>
      <c r="B157" s="69"/>
      <c r="C157" s="69"/>
      <c r="D157" s="71"/>
      <c r="E157" s="72"/>
      <c r="F157" s="73"/>
      <c r="G157" s="48" t="s">
        <v>31</v>
      </c>
      <c r="H157" s="49">
        <v>0</v>
      </c>
      <c r="I157" s="48" t="s">
        <v>100</v>
      </c>
      <c r="J157" s="49" t="s">
        <v>21</v>
      </c>
      <c r="K157" s="48" t="s">
        <v>101</v>
      </c>
      <c r="L157" s="49" t="s">
        <v>21</v>
      </c>
      <c r="M157" s="50"/>
      <c r="N157" s="22"/>
      <c r="O157" s="48" t="s">
        <v>32</v>
      </c>
      <c r="P157" s="51" t="s">
        <v>21</v>
      </c>
    </row>
    <row r="158" spans="1:16" s="1" customFormat="1" ht="18" customHeight="1" x14ac:dyDescent="0.25">
      <c r="A158" s="64"/>
      <c r="B158" s="64"/>
      <c r="C158" s="64"/>
      <c r="D158" s="55" t="s">
        <v>154</v>
      </c>
      <c r="E158" s="68" t="s">
        <v>104</v>
      </c>
      <c r="F158" s="937" t="s">
        <v>155</v>
      </c>
      <c r="G158" s="937"/>
      <c r="H158" s="937"/>
      <c r="I158" s="937"/>
      <c r="J158" s="937"/>
      <c r="K158" s="937"/>
      <c r="L158" s="937"/>
      <c r="M158" s="937"/>
      <c r="N158" s="937"/>
      <c r="O158" s="937"/>
      <c r="P158" s="937"/>
    </row>
    <row r="159" spans="1:16" s="1" customFormat="1" ht="7.5" customHeight="1" x14ac:dyDescent="0.2">
      <c r="A159" s="56"/>
      <c r="B159" s="56"/>
      <c r="C159" s="56"/>
      <c r="D159" s="32"/>
      <c r="E159" s="57"/>
      <c r="F159" s="33"/>
      <c r="G159" s="57"/>
      <c r="H159" s="33"/>
      <c r="I159" s="57"/>
      <c r="J159" s="33"/>
      <c r="K159" s="57"/>
      <c r="L159" s="33"/>
      <c r="M159" s="57"/>
      <c r="N159" s="33"/>
      <c r="O159" s="57"/>
      <c r="P159" s="58"/>
    </row>
    <row r="160" spans="1:16" s="1" customFormat="1" ht="18" customHeight="1" x14ac:dyDescent="0.2">
      <c r="A160" s="61"/>
      <c r="B160" s="61">
        <v>602</v>
      </c>
      <c r="C160" s="61">
        <v>1</v>
      </c>
      <c r="D160" s="32"/>
      <c r="E160" s="13" t="s">
        <v>94</v>
      </c>
      <c r="F160" s="60" t="s">
        <v>95</v>
      </c>
      <c r="G160" s="13" t="s">
        <v>24</v>
      </c>
      <c r="H160" s="34" t="s">
        <v>21</v>
      </c>
      <c r="I160" s="13" t="s">
        <v>96</v>
      </c>
      <c r="J160" s="34" t="s">
        <v>21</v>
      </c>
      <c r="K160" s="13" t="s">
        <v>26</v>
      </c>
      <c r="L160" s="34" t="s">
        <v>21</v>
      </c>
      <c r="M160" s="57"/>
      <c r="N160" s="33"/>
      <c r="O160" s="13" t="s">
        <v>27</v>
      </c>
      <c r="P160" s="35" t="s">
        <v>21</v>
      </c>
    </row>
    <row r="161" spans="1:16" s="1" customFormat="1" ht="18" customHeight="1" x14ac:dyDescent="0.2">
      <c r="A161" s="56"/>
      <c r="B161" s="56"/>
      <c r="C161" s="56"/>
      <c r="D161" s="32"/>
      <c r="E161" s="57"/>
      <c r="F161" s="33"/>
      <c r="G161" s="13" t="s">
        <v>17</v>
      </c>
      <c r="H161" s="34">
        <v>450000</v>
      </c>
      <c r="I161" s="13" t="s">
        <v>97</v>
      </c>
      <c r="J161" s="34">
        <v>382243.6</v>
      </c>
      <c r="K161" s="13" t="s">
        <v>98</v>
      </c>
      <c r="L161" s="34">
        <v>429863.6</v>
      </c>
      <c r="M161" s="13" t="s">
        <v>99</v>
      </c>
      <c r="N161" s="34">
        <v>20136.400000000023</v>
      </c>
      <c r="O161" s="13" t="s">
        <v>30</v>
      </c>
      <c r="P161" s="35">
        <v>47620</v>
      </c>
    </row>
    <row r="162" spans="1:16" s="1" customFormat="1" ht="18" customHeight="1" x14ac:dyDescent="0.2">
      <c r="A162" s="56"/>
      <c r="B162" s="56"/>
      <c r="C162" s="56"/>
      <c r="D162" s="32"/>
      <c r="E162" s="57"/>
      <c r="F162" s="33"/>
      <c r="G162" s="13" t="s">
        <v>31</v>
      </c>
      <c r="H162" s="34">
        <v>450000</v>
      </c>
      <c r="I162" s="13" t="s">
        <v>100</v>
      </c>
      <c r="J162" s="34">
        <v>382243.6</v>
      </c>
      <c r="K162" s="13" t="s">
        <v>101</v>
      </c>
      <c r="L162" s="34" t="s">
        <v>21</v>
      </c>
      <c r="M162" s="57"/>
      <c r="N162" s="33"/>
      <c r="O162" s="13" t="s">
        <v>32</v>
      </c>
      <c r="P162" s="35">
        <v>47620</v>
      </c>
    </row>
    <row r="163" spans="1:16" s="1" customFormat="1" ht="7.5" customHeight="1" x14ac:dyDescent="0.15">
      <c r="A163" s="69"/>
      <c r="B163" s="70">
        <v>602</v>
      </c>
      <c r="C163" s="69"/>
      <c r="D163" s="71"/>
      <c r="E163" s="72"/>
      <c r="F163" s="73"/>
      <c r="G163" s="50"/>
      <c r="H163" s="22"/>
      <c r="I163" s="50"/>
      <c r="J163" s="22"/>
      <c r="K163" s="50"/>
      <c r="L163" s="22"/>
      <c r="M163" s="50"/>
      <c r="N163" s="22"/>
      <c r="O163" s="50"/>
      <c r="P163" s="23"/>
    </row>
    <row r="164" spans="1:16" s="1" customFormat="1" ht="18" customHeight="1" x14ac:dyDescent="0.15">
      <c r="A164" s="69"/>
      <c r="B164" s="69"/>
      <c r="C164" s="69"/>
      <c r="D164" s="74"/>
      <c r="E164" s="12" t="s">
        <v>106</v>
      </c>
      <c r="F164" s="12" t="s">
        <v>155</v>
      </c>
      <c r="G164" s="46" t="s">
        <v>24</v>
      </c>
      <c r="H164" s="14" t="s">
        <v>21</v>
      </c>
      <c r="I164" s="46" t="s">
        <v>96</v>
      </c>
      <c r="J164" s="14" t="s">
        <v>21</v>
      </c>
      <c r="K164" s="46" t="s">
        <v>26</v>
      </c>
      <c r="L164" s="14" t="s">
        <v>21</v>
      </c>
      <c r="M164" s="75"/>
      <c r="N164" s="15"/>
      <c r="O164" s="46" t="s">
        <v>27</v>
      </c>
      <c r="P164" s="47" t="s">
        <v>21</v>
      </c>
    </row>
    <row r="165" spans="1:16" s="1" customFormat="1" ht="18" customHeight="1" x14ac:dyDescent="0.15">
      <c r="A165" s="69"/>
      <c r="B165" s="69"/>
      <c r="C165" s="69"/>
      <c r="D165" s="76"/>
      <c r="E165" s="65"/>
      <c r="F165" s="77"/>
      <c r="G165" s="46" t="s">
        <v>17</v>
      </c>
      <c r="H165" s="14">
        <v>450000</v>
      </c>
      <c r="I165" s="46" t="s">
        <v>97</v>
      </c>
      <c r="J165" s="14">
        <v>382243.6</v>
      </c>
      <c r="K165" s="46" t="s">
        <v>98</v>
      </c>
      <c r="L165" s="14">
        <v>429863.6</v>
      </c>
      <c r="M165" s="46" t="s">
        <v>99</v>
      </c>
      <c r="N165" s="14">
        <v>20136.400000000023</v>
      </c>
      <c r="O165" s="46" t="s">
        <v>30</v>
      </c>
      <c r="P165" s="47">
        <v>47620</v>
      </c>
    </row>
    <row r="166" spans="1:16" s="1" customFormat="1" ht="18" customHeight="1" x14ac:dyDescent="0.15">
      <c r="A166" s="69"/>
      <c r="B166" s="69"/>
      <c r="C166" s="69"/>
      <c r="D166" s="71"/>
      <c r="E166" s="72"/>
      <c r="F166" s="73"/>
      <c r="G166" s="48" t="s">
        <v>31</v>
      </c>
      <c r="H166" s="49">
        <v>450000</v>
      </c>
      <c r="I166" s="48" t="s">
        <v>100</v>
      </c>
      <c r="J166" s="49">
        <v>382243.6</v>
      </c>
      <c r="K166" s="48" t="s">
        <v>101</v>
      </c>
      <c r="L166" s="49" t="s">
        <v>21</v>
      </c>
      <c r="M166" s="50"/>
      <c r="N166" s="22"/>
      <c r="O166" s="48" t="s">
        <v>32</v>
      </c>
      <c r="P166" s="51">
        <v>47620</v>
      </c>
    </row>
    <row r="167" spans="1:16" s="1" customFormat="1" ht="18" customHeight="1" x14ac:dyDescent="0.15">
      <c r="A167" s="70">
        <v>600</v>
      </c>
      <c r="B167" s="69"/>
      <c r="C167" s="69"/>
      <c r="D167" s="940" t="s">
        <v>156</v>
      </c>
      <c r="E167" s="940"/>
      <c r="F167" s="78" t="s">
        <v>151</v>
      </c>
      <c r="G167" s="46" t="s">
        <v>24</v>
      </c>
      <c r="H167" s="14" t="s">
        <v>21</v>
      </c>
      <c r="I167" s="46" t="s">
        <v>96</v>
      </c>
      <c r="J167" s="14" t="s">
        <v>21</v>
      </c>
      <c r="K167" s="46" t="s">
        <v>26</v>
      </c>
      <c r="L167" s="14" t="s">
        <v>21</v>
      </c>
      <c r="M167" s="75"/>
      <c r="N167" s="15"/>
      <c r="O167" s="46" t="s">
        <v>27</v>
      </c>
      <c r="P167" s="47" t="s">
        <v>21</v>
      </c>
    </row>
    <row r="168" spans="1:16" s="1" customFormat="1" ht="18" customHeight="1" x14ac:dyDescent="0.15">
      <c r="A168" s="69"/>
      <c r="B168" s="69"/>
      <c r="C168" s="69"/>
      <c r="D168" s="76"/>
      <c r="E168" s="65"/>
      <c r="F168" s="77"/>
      <c r="G168" s="46" t="s">
        <v>17</v>
      </c>
      <c r="H168" s="14">
        <v>450000</v>
      </c>
      <c r="I168" s="46" t="s">
        <v>97</v>
      </c>
      <c r="J168" s="14">
        <v>382243.6</v>
      </c>
      <c r="K168" s="46" t="s">
        <v>98</v>
      </c>
      <c r="L168" s="14">
        <v>429863.6</v>
      </c>
      <c r="M168" s="46" t="s">
        <v>99</v>
      </c>
      <c r="N168" s="14">
        <v>20136.400000000023</v>
      </c>
      <c r="O168" s="46" t="s">
        <v>30</v>
      </c>
      <c r="P168" s="47">
        <v>47620</v>
      </c>
    </row>
    <row r="169" spans="1:16" s="1" customFormat="1" ht="18" customHeight="1" x14ac:dyDescent="0.15">
      <c r="A169" s="69"/>
      <c r="B169" s="69"/>
      <c r="C169" s="69"/>
      <c r="D169" s="71"/>
      <c r="E169" s="72"/>
      <c r="F169" s="73"/>
      <c r="G169" s="48" t="s">
        <v>31</v>
      </c>
      <c r="H169" s="49">
        <v>450000</v>
      </c>
      <c r="I169" s="48" t="s">
        <v>100</v>
      </c>
      <c r="J169" s="49">
        <v>382243.6</v>
      </c>
      <c r="K169" s="48" t="s">
        <v>101</v>
      </c>
      <c r="L169" s="49" t="s">
        <v>21</v>
      </c>
      <c r="M169" s="50"/>
      <c r="N169" s="22"/>
      <c r="O169" s="48" t="s">
        <v>32</v>
      </c>
      <c r="P169" s="51">
        <v>47620</v>
      </c>
    </row>
    <row r="170" spans="1:16" s="1" customFormat="1" ht="3.75" customHeight="1" x14ac:dyDescent="0.25">
      <c r="A170" s="64"/>
      <c r="B170" s="64"/>
      <c r="C170" s="64"/>
      <c r="D170" s="65"/>
      <c r="E170" s="66"/>
      <c r="F170" s="66"/>
      <c r="G170" s="66"/>
      <c r="H170" s="66"/>
      <c r="I170" s="66"/>
      <c r="J170" s="66"/>
      <c r="K170" s="66"/>
      <c r="L170" s="66"/>
      <c r="M170" s="66"/>
      <c r="N170" s="66"/>
      <c r="O170" s="66"/>
      <c r="P170" s="66"/>
    </row>
    <row r="171" spans="1:16" s="1" customFormat="1" ht="18" customHeight="1" x14ac:dyDescent="0.25">
      <c r="A171" s="64"/>
      <c r="B171" s="64"/>
      <c r="C171" s="64"/>
      <c r="D171" s="67"/>
      <c r="E171" s="68" t="s">
        <v>157</v>
      </c>
      <c r="F171" s="937" t="s">
        <v>158</v>
      </c>
      <c r="G171" s="937"/>
      <c r="H171" s="937"/>
      <c r="I171" s="937"/>
      <c r="J171" s="937"/>
      <c r="K171" s="937"/>
      <c r="L171" s="937"/>
      <c r="M171" s="937"/>
      <c r="N171" s="937"/>
      <c r="O171" s="937"/>
      <c r="P171" s="937"/>
    </row>
    <row r="172" spans="1:16" s="1" customFormat="1" ht="18" customHeight="1" x14ac:dyDescent="0.25">
      <c r="A172" s="64"/>
      <c r="B172" s="64"/>
      <c r="C172" s="64"/>
      <c r="D172" s="55" t="s">
        <v>159</v>
      </c>
      <c r="E172" s="68" t="s">
        <v>92</v>
      </c>
      <c r="F172" s="937" t="s">
        <v>160</v>
      </c>
      <c r="G172" s="937"/>
      <c r="H172" s="937"/>
      <c r="I172" s="937"/>
      <c r="J172" s="937"/>
      <c r="K172" s="937"/>
      <c r="L172" s="937"/>
      <c r="M172" s="937"/>
      <c r="N172" s="937"/>
      <c r="O172" s="937"/>
      <c r="P172" s="937"/>
    </row>
    <row r="173" spans="1:16" s="1" customFormat="1" ht="7.5" customHeight="1" x14ac:dyDescent="0.2">
      <c r="A173" s="56"/>
      <c r="B173" s="56"/>
      <c r="C173" s="56"/>
      <c r="D173" s="32"/>
      <c r="E173" s="57"/>
      <c r="F173" s="33"/>
      <c r="G173" s="57"/>
      <c r="H173" s="33"/>
      <c r="I173" s="57"/>
      <c r="J173" s="33"/>
      <c r="K173" s="57"/>
      <c r="L173" s="33"/>
      <c r="M173" s="57"/>
      <c r="N173" s="33"/>
      <c r="O173" s="57"/>
      <c r="P173" s="58"/>
    </row>
    <row r="174" spans="1:16" s="1" customFormat="1" ht="18" customHeight="1" x14ac:dyDescent="0.2">
      <c r="A174" s="61">
        <v>700</v>
      </c>
      <c r="B174" s="61">
        <v>701</v>
      </c>
      <c r="C174" s="61">
        <v>1</v>
      </c>
      <c r="D174" s="32"/>
      <c r="E174" s="13" t="s">
        <v>94</v>
      </c>
      <c r="F174" s="60" t="s">
        <v>95</v>
      </c>
      <c r="G174" s="13" t="s">
        <v>24</v>
      </c>
      <c r="H174" s="34" t="s">
        <v>21</v>
      </c>
      <c r="I174" s="13" t="s">
        <v>96</v>
      </c>
      <c r="J174" s="34" t="s">
        <v>21</v>
      </c>
      <c r="K174" s="13" t="s">
        <v>26</v>
      </c>
      <c r="L174" s="34" t="s">
        <v>21</v>
      </c>
      <c r="M174" s="57"/>
      <c r="N174" s="33"/>
      <c r="O174" s="13" t="s">
        <v>27</v>
      </c>
      <c r="P174" s="35" t="s">
        <v>21</v>
      </c>
    </row>
    <row r="175" spans="1:16" s="1" customFormat="1" ht="18" customHeight="1" x14ac:dyDescent="0.2">
      <c r="A175" s="56"/>
      <c r="B175" s="56"/>
      <c r="C175" s="56"/>
      <c r="D175" s="32"/>
      <c r="E175" s="57"/>
      <c r="F175" s="33"/>
      <c r="G175" s="13" t="s">
        <v>17</v>
      </c>
      <c r="H175" s="34">
        <v>0</v>
      </c>
      <c r="I175" s="13" t="s">
        <v>97</v>
      </c>
      <c r="J175" s="34" t="s">
        <v>21</v>
      </c>
      <c r="K175" s="13" t="s">
        <v>98</v>
      </c>
      <c r="L175" s="34" t="s">
        <v>21</v>
      </c>
      <c r="M175" s="13" t="s">
        <v>99</v>
      </c>
      <c r="N175" s="34">
        <v>0</v>
      </c>
      <c r="O175" s="13" t="s">
        <v>30</v>
      </c>
      <c r="P175" s="35" t="s">
        <v>21</v>
      </c>
    </row>
    <row r="176" spans="1:16" s="1" customFormat="1" ht="18" customHeight="1" x14ac:dyDescent="0.2">
      <c r="A176" s="56"/>
      <c r="B176" s="56"/>
      <c r="C176" s="56"/>
      <c r="D176" s="32"/>
      <c r="E176" s="57"/>
      <c r="F176" s="33"/>
      <c r="G176" s="13" t="s">
        <v>31</v>
      </c>
      <c r="H176" s="34">
        <v>0</v>
      </c>
      <c r="I176" s="13" t="s">
        <v>100</v>
      </c>
      <c r="J176" s="34" t="s">
        <v>21</v>
      </c>
      <c r="K176" s="13" t="s">
        <v>101</v>
      </c>
      <c r="L176" s="34" t="s">
        <v>21</v>
      </c>
      <c r="M176" s="57"/>
      <c r="N176" s="33"/>
      <c r="O176" s="13" t="s">
        <v>32</v>
      </c>
      <c r="P176" s="35" t="s">
        <v>21</v>
      </c>
    </row>
    <row r="177" spans="1:16" s="1" customFormat="1" ht="7.5" customHeight="1" x14ac:dyDescent="0.15">
      <c r="A177" s="69"/>
      <c r="B177" s="70">
        <v>701</v>
      </c>
      <c r="C177" s="69"/>
      <c r="D177" s="71"/>
      <c r="E177" s="72"/>
      <c r="F177" s="73"/>
      <c r="G177" s="50"/>
      <c r="H177" s="22"/>
      <c r="I177" s="50"/>
      <c r="J177" s="22"/>
      <c r="K177" s="50"/>
      <c r="L177" s="22"/>
      <c r="M177" s="50"/>
      <c r="N177" s="22"/>
      <c r="O177" s="50"/>
      <c r="P177" s="23"/>
    </row>
    <row r="178" spans="1:16" s="1" customFormat="1" ht="18" customHeight="1" x14ac:dyDescent="0.15">
      <c r="A178" s="69"/>
      <c r="B178" s="69"/>
      <c r="C178" s="69"/>
      <c r="D178" s="74"/>
      <c r="E178" s="12" t="s">
        <v>102</v>
      </c>
      <c r="F178" s="12" t="s">
        <v>160</v>
      </c>
      <c r="G178" s="46" t="s">
        <v>24</v>
      </c>
      <c r="H178" s="14" t="s">
        <v>21</v>
      </c>
      <c r="I178" s="46" t="s">
        <v>96</v>
      </c>
      <c r="J178" s="14" t="s">
        <v>21</v>
      </c>
      <c r="K178" s="46" t="s">
        <v>26</v>
      </c>
      <c r="L178" s="14" t="s">
        <v>21</v>
      </c>
      <c r="M178" s="75"/>
      <c r="N178" s="15"/>
      <c r="O178" s="46" t="s">
        <v>27</v>
      </c>
      <c r="P178" s="47" t="s">
        <v>21</v>
      </c>
    </row>
    <row r="179" spans="1:16" s="1" customFormat="1" ht="18" customHeight="1" x14ac:dyDescent="0.15">
      <c r="A179" s="69"/>
      <c r="B179" s="69"/>
      <c r="C179" s="69"/>
      <c r="D179" s="76"/>
      <c r="E179" s="65"/>
      <c r="F179" s="77"/>
      <c r="G179" s="46" t="s">
        <v>17</v>
      </c>
      <c r="H179" s="14">
        <v>0</v>
      </c>
      <c r="I179" s="46" t="s">
        <v>97</v>
      </c>
      <c r="J179" s="14" t="s">
        <v>21</v>
      </c>
      <c r="K179" s="46" t="s">
        <v>98</v>
      </c>
      <c r="L179" s="14" t="s">
        <v>21</v>
      </c>
      <c r="M179" s="46" t="s">
        <v>99</v>
      </c>
      <c r="N179" s="14">
        <v>0</v>
      </c>
      <c r="O179" s="46" t="s">
        <v>30</v>
      </c>
      <c r="P179" s="47" t="s">
        <v>21</v>
      </c>
    </row>
    <row r="180" spans="1:16" s="1" customFormat="1" ht="18" customHeight="1" x14ac:dyDescent="0.15">
      <c r="A180" s="69"/>
      <c r="B180" s="69"/>
      <c r="C180" s="69"/>
      <c r="D180" s="71"/>
      <c r="E180" s="72"/>
      <c r="F180" s="73"/>
      <c r="G180" s="48" t="s">
        <v>31</v>
      </c>
      <c r="H180" s="49">
        <v>0</v>
      </c>
      <c r="I180" s="48" t="s">
        <v>100</v>
      </c>
      <c r="J180" s="49" t="s">
        <v>21</v>
      </c>
      <c r="K180" s="48" t="s">
        <v>101</v>
      </c>
      <c r="L180" s="49" t="s">
        <v>21</v>
      </c>
      <c r="M180" s="50"/>
      <c r="N180" s="22"/>
      <c r="O180" s="48" t="s">
        <v>32</v>
      </c>
      <c r="P180" s="51" t="s">
        <v>21</v>
      </c>
    </row>
    <row r="181" spans="1:16" s="1" customFormat="1" ht="18" customHeight="1" x14ac:dyDescent="0.15">
      <c r="A181" s="70">
        <v>700</v>
      </c>
      <c r="B181" s="69"/>
      <c r="C181" s="69"/>
      <c r="D181" s="940" t="s">
        <v>161</v>
      </c>
      <c r="E181" s="940"/>
      <c r="F181" s="78" t="s">
        <v>158</v>
      </c>
      <c r="G181" s="46" t="s">
        <v>24</v>
      </c>
      <c r="H181" s="14" t="s">
        <v>21</v>
      </c>
      <c r="I181" s="46" t="s">
        <v>96</v>
      </c>
      <c r="J181" s="14" t="s">
        <v>21</v>
      </c>
      <c r="K181" s="46" t="s">
        <v>26</v>
      </c>
      <c r="L181" s="14" t="s">
        <v>21</v>
      </c>
      <c r="M181" s="75"/>
      <c r="N181" s="15"/>
      <c r="O181" s="46" t="s">
        <v>27</v>
      </c>
      <c r="P181" s="47" t="s">
        <v>21</v>
      </c>
    </row>
    <row r="182" spans="1:16" s="1" customFormat="1" ht="18" customHeight="1" x14ac:dyDescent="0.15">
      <c r="A182" s="69"/>
      <c r="B182" s="69"/>
      <c r="C182" s="69"/>
      <c r="D182" s="76"/>
      <c r="E182" s="65"/>
      <c r="F182" s="77"/>
      <c r="G182" s="46" t="s">
        <v>17</v>
      </c>
      <c r="H182" s="14">
        <v>0</v>
      </c>
      <c r="I182" s="46" t="s">
        <v>97</v>
      </c>
      <c r="J182" s="14" t="s">
        <v>21</v>
      </c>
      <c r="K182" s="46" t="s">
        <v>98</v>
      </c>
      <c r="L182" s="14" t="s">
        <v>21</v>
      </c>
      <c r="M182" s="46" t="s">
        <v>99</v>
      </c>
      <c r="N182" s="14">
        <v>0</v>
      </c>
      <c r="O182" s="46" t="s">
        <v>30</v>
      </c>
      <c r="P182" s="47" t="s">
        <v>21</v>
      </c>
    </row>
    <row r="183" spans="1:16" s="1" customFormat="1" ht="18" customHeight="1" x14ac:dyDescent="0.15">
      <c r="A183" s="69"/>
      <c r="B183" s="69"/>
      <c r="C183" s="69"/>
      <c r="D183" s="71"/>
      <c r="E183" s="72"/>
      <c r="F183" s="73"/>
      <c r="G183" s="48" t="s">
        <v>31</v>
      </c>
      <c r="H183" s="49">
        <v>0</v>
      </c>
      <c r="I183" s="48" t="s">
        <v>100</v>
      </c>
      <c r="J183" s="49" t="s">
        <v>21</v>
      </c>
      <c r="K183" s="48" t="s">
        <v>101</v>
      </c>
      <c r="L183" s="49" t="s">
        <v>21</v>
      </c>
      <c r="M183" s="50"/>
      <c r="N183" s="22"/>
      <c r="O183" s="48" t="s">
        <v>32</v>
      </c>
      <c r="P183" s="51" t="s">
        <v>21</v>
      </c>
    </row>
    <row r="184" spans="1:16" s="1" customFormat="1" ht="3.75" customHeight="1" x14ac:dyDescent="0.25">
      <c r="A184" s="64"/>
      <c r="B184" s="64"/>
      <c r="C184" s="64"/>
      <c r="D184" s="65"/>
      <c r="E184" s="66"/>
      <c r="F184" s="66"/>
      <c r="G184" s="66"/>
      <c r="H184" s="66"/>
      <c r="I184" s="66"/>
      <c r="J184" s="66"/>
      <c r="K184" s="66"/>
      <c r="L184" s="66"/>
      <c r="M184" s="66"/>
      <c r="N184" s="66"/>
      <c r="O184" s="66"/>
      <c r="P184" s="66"/>
    </row>
    <row r="185" spans="1:16" s="1" customFormat="1" ht="18" customHeight="1" x14ac:dyDescent="0.25">
      <c r="A185" s="64"/>
      <c r="B185" s="64"/>
      <c r="C185" s="64"/>
      <c r="D185" s="67"/>
      <c r="E185" s="68" t="s">
        <v>162</v>
      </c>
      <c r="F185" s="937" t="s">
        <v>163</v>
      </c>
      <c r="G185" s="937"/>
      <c r="H185" s="937"/>
      <c r="I185" s="937"/>
      <c r="J185" s="937"/>
      <c r="K185" s="937"/>
      <c r="L185" s="937"/>
      <c r="M185" s="937"/>
      <c r="N185" s="937"/>
      <c r="O185" s="937"/>
      <c r="P185" s="937"/>
    </row>
    <row r="186" spans="1:16" s="1" customFormat="1" ht="18" customHeight="1" x14ac:dyDescent="0.25">
      <c r="A186" s="64"/>
      <c r="B186" s="64"/>
      <c r="C186" s="64"/>
      <c r="D186" s="55" t="s">
        <v>164</v>
      </c>
      <c r="E186" s="68" t="s">
        <v>108</v>
      </c>
      <c r="F186" s="937" t="s">
        <v>165</v>
      </c>
      <c r="G186" s="937"/>
      <c r="H186" s="937"/>
      <c r="I186" s="937"/>
      <c r="J186" s="937"/>
      <c r="K186" s="937"/>
      <c r="L186" s="937"/>
      <c r="M186" s="937"/>
      <c r="N186" s="937"/>
      <c r="O186" s="937"/>
      <c r="P186" s="937"/>
    </row>
    <row r="187" spans="1:16" s="1" customFormat="1" ht="7.5" customHeight="1" x14ac:dyDescent="0.2">
      <c r="A187" s="56"/>
      <c r="B187" s="56"/>
      <c r="C187" s="56"/>
      <c r="D187" s="32"/>
      <c r="E187" s="57"/>
      <c r="F187" s="33"/>
      <c r="G187" s="57"/>
      <c r="H187" s="33"/>
      <c r="I187" s="57"/>
      <c r="J187" s="33"/>
      <c r="K187" s="57"/>
      <c r="L187" s="33"/>
      <c r="M187" s="57"/>
      <c r="N187" s="33"/>
      <c r="O187" s="57"/>
      <c r="P187" s="58"/>
    </row>
    <row r="188" spans="1:16" s="1" customFormat="1" ht="18" customHeight="1" x14ac:dyDescent="0.2">
      <c r="A188" s="61">
        <v>900</v>
      </c>
      <c r="B188" s="61">
        <v>903</v>
      </c>
      <c r="C188" s="61">
        <v>1</v>
      </c>
      <c r="D188" s="32"/>
      <c r="E188" s="13" t="s">
        <v>94</v>
      </c>
      <c r="F188" s="60" t="s">
        <v>95</v>
      </c>
      <c r="G188" s="13" t="s">
        <v>24</v>
      </c>
      <c r="H188" s="34">
        <v>5012.9799999999996</v>
      </c>
      <c r="I188" s="13" t="s">
        <v>96</v>
      </c>
      <c r="J188" s="34">
        <v>5012.9799999999996</v>
      </c>
      <c r="K188" s="13" t="s">
        <v>26</v>
      </c>
      <c r="L188" s="34" t="s">
        <v>21</v>
      </c>
      <c r="M188" s="57"/>
      <c r="N188" s="33"/>
      <c r="O188" s="13" t="s">
        <v>27</v>
      </c>
      <c r="P188" s="35">
        <v>0</v>
      </c>
    </row>
    <row r="189" spans="1:16" s="1" customFormat="1" ht="18" customHeight="1" x14ac:dyDescent="0.2">
      <c r="A189" s="56"/>
      <c r="B189" s="56"/>
      <c r="C189" s="56"/>
      <c r="D189" s="32"/>
      <c r="E189" s="57"/>
      <c r="F189" s="33"/>
      <c r="G189" s="13" t="s">
        <v>17</v>
      </c>
      <c r="H189" s="34">
        <v>13400</v>
      </c>
      <c r="I189" s="13" t="s">
        <v>97</v>
      </c>
      <c r="J189" s="34">
        <v>7905.5</v>
      </c>
      <c r="K189" s="13" t="s">
        <v>98</v>
      </c>
      <c r="L189" s="34">
        <v>11670.57</v>
      </c>
      <c r="M189" s="13" t="s">
        <v>99</v>
      </c>
      <c r="N189" s="34">
        <v>1729.4300000000003</v>
      </c>
      <c r="O189" s="13" t="s">
        <v>30</v>
      </c>
      <c r="P189" s="35">
        <v>3765.07</v>
      </c>
    </row>
    <row r="190" spans="1:16" s="1" customFormat="1" ht="18" customHeight="1" x14ac:dyDescent="0.2">
      <c r="A190" s="56"/>
      <c r="B190" s="56"/>
      <c r="C190" s="56"/>
      <c r="D190" s="32"/>
      <c r="E190" s="57"/>
      <c r="F190" s="33"/>
      <c r="G190" s="13" t="s">
        <v>31</v>
      </c>
      <c r="H190" s="34">
        <v>18412.98</v>
      </c>
      <c r="I190" s="13" t="s">
        <v>100</v>
      </c>
      <c r="J190" s="34">
        <v>12918.48</v>
      </c>
      <c r="K190" s="13" t="s">
        <v>101</v>
      </c>
      <c r="L190" s="34" t="s">
        <v>21</v>
      </c>
      <c r="M190" s="57"/>
      <c r="N190" s="33"/>
      <c r="O190" s="13" t="s">
        <v>32</v>
      </c>
      <c r="P190" s="35">
        <v>3765.07</v>
      </c>
    </row>
    <row r="191" spans="1:16" s="1" customFormat="1" ht="7.5" customHeight="1" x14ac:dyDescent="0.15">
      <c r="A191" s="69"/>
      <c r="B191" s="70">
        <v>903</v>
      </c>
      <c r="C191" s="69"/>
      <c r="D191" s="71"/>
      <c r="E191" s="72"/>
      <c r="F191" s="73"/>
      <c r="G191" s="50"/>
      <c r="H191" s="22"/>
      <c r="I191" s="50"/>
      <c r="J191" s="22"/>
      <c r="K191" s="50"/>
      <c r="L191" s="22"/>
      <c r="M191" s="50"/>
      <c r="N191" s="22"/>
      <c r="O191" s="50"/>
      <c r="P191" s="23"/>
    </row>
    <row r="192" spans="1:16" s="1" customFormat="1" ht="18" customHeight="1" x14ac:dyDescent="0.15">
      <c r="A192" s="69"/>
      <c r="B192" s="69"/>
      <c r="C192" s="69"/>
      <c r="D192" s="74"/>
      <c r="E192" s="12" t="s">
        <v>114</v>
      </c>
      <c r="F192" s="12" t="s">
        <v>165</v>
      </c>
      <c r="G192" s="46" t="s">
        <v>24</v>
      </c>
      <c r="H192" s="14">
        <v>5012.9799999999996</v>
      </c>
      <c r="I192" s="46" t="s">
        <v>96</v>
      </c>
      <c r="J192" s="14">
        <v>5012.9799999999996</v>
      </c>
      <c r="K192" s="46" t="s">
        <v>26</v>
      </c>
      <c r="L192" s="14" t="s">
        <v>21</v>
      </c>
      <c r="M192" s="75"/>
      <c r="N192" s="15"/>
      <c r="O192" s="46" t="s">
        <v>27</v>
      </c>
      <c r="P192" s="47">
        <v>0</v>
      </c>
    </row>
    <row r="193" spans="1:16" s="1" customFormat="1" ht="18" customHeight="1" x14ac:dyDescent="0.15">
      <c r="A193" s="69"/>
      <c r="B193" s="69"/>
      <c r="C193" s="69"/>
      <c r="D193" s="76"/>
      <c r="E193" s="65"/>
      <c r="F193" s="77"/>
      <c r="G193" s="46" t="s">
        <v>17</v>
      </c>
      <c r="H193" s="14">
        <v>13400</v>
      </c>
      <c r="I193" s="46" t="s">
        <v>97</v>
      </c>
      <c r="J193" s="14">
        <v>7905.5</v>
      </c>
      <c r="K193" s="46" t="s">
        <v>98</v>
      </c>
      <c r="L193" s="14">
        <v>11670.57</v>
      </c>
      <c r="M193" s="46" t="s">
        <v>99</v>
      </c>
      <c r="N193" s="14">
        <v>1729.4300000000003</v>
      </c>
      <c r="O193" s="46" t="s">
        <v>30</v>
      </c>
      <c r="P193" s="47">
        <v>3765.07</v>
      </c>
    </row>
    <row r="194" spans="1:16" s="1" customFormat="1" ht="18" customHeight="1" x14ac:dyDescent="0.15">
      <c r="A194" s="69"/>
      <c r="B194" s="69"/>
      <c r="C194" s="69"/>
      <c r="D194" s="71"/>
      <c r="E194" s="72"/>
      <c r="F194" s="73"/>
      <c r="G194" s="48" t="s">
        <v>31</v>
      </c>
      <c r="H194" s="49">
        <v>18412.98</v>
      </c>
      <c r="I194" s="48" t="s">
        <v>100</v>
      </c>
      <c r="J194" s="49">
        <v>12918.48</v>
      </c>
      <c r="K194" s="48" t="s">
        <v>101</v>
      </c>
      <c r="L194" s="49" t="s">
        <v>21</v>
      </c>
      <c r="M194" s="50"/>
      <c r="N194" s="22"/>
      <c r="O194" s="48" t="s">
        <v>32</v>
      </c>
      <c r="P194" s="51">
        <v>3765.07</v>
      </c>
    </row>
    <row r="195" spans="1:16" s="1" customFormat="1" ht="18" customHeight="1" x14ac:dyDescent="0.15">
      <c r="A195" s="70">
        <v>900</v>
      </c>
      <c r="B195" s="69"/>
      <c r="C195" s="69"/>
      <c r="D195" s="940" t="s">
        <v>166</v>
      </c>
      <c r="E195" s="940"/>
      <c r="F195" s="78" t="s">
        <v>163</v>
      </c>
      <c r="G195" s="46" t="s">
        <v>24</v>
      </c>
      <c r="H195" s="14">
        <v>5012.9799999999996</v>
      </c>
      <c r="I195" s="46" t="s">
        <v>96</v>
      </c>
      <c r="J195" s="14">
        <v>5012.9799999999996</v>
      </c>
      <c r="K195" s="46" t="s">
        <v>26</v>
      </c>
      <c r="L195" s="14" t="s">
        <v>21</v>
      </c>
      <c r="M195" s="75"/>
      <c r="N195" s="15"/>
      <c r="O195" s="46" t="s">
        <v>27</v>
      </c>
      <c r="P195" s="47">
        <v>0</v>
      </c>
    </row>
    <row r="196" spans="1:16" s="1" customFormat="1" ht="18" customHeight="1" x14ac:dyDescent="0.15">
      <c r="A196" s="69"/>
      <c r="B196" s="69"/>
      <c r="C196" s="69"/>
      <c r="D196" s="76"/>
      <c r="E196" s="65"/>
      <c r="F196" s="77"/>
      <c r="G196" s="46" t="s">
        <v>17</v>
      </c>
      <c r="H196" s="14">
        <v>13400</v>
      </c>
      <c r="I196" s="46" t="s">
        <v>97</v>
      </c>
      <c r="J196" s="14">
        <v>7905.5</v>
      </c>
      <c r="K196" s="46" t="s">
        <v>98</v>
      </c>
      <c r="L196" s="14">
        <v>11670.57</v>
      </c>
      <c r="M196" s="46" t="s">
        <v>99</v>
      </c>
      <c r="N196" s="14">
        <v>1729.4300000000003</v>
      </c>
      <c r="O196" s="46" t="s">
        <v>30</v>
      </c>
      <c r="P196" s="47">
        <v>3765.07</v>
      </c>
    </row>
    <row r="197" spans="1:16" s="1" customFormat="1" ht="18" customHeight="1" x14ac:dyDescent="0.15">
      <c r="A197" s="69"/>
      <c r="B197" s="69"/>
      <c r="C197" s="69"/>
      <c r="D197" s="71"/>
      <c r="E197" s="72"/>
      <c r="F197" s="73"/>
      <c r="G197" s="48" t="s">
        <v>31</v>
      </c>
      <c r="H197" s="49">
        <v>18412.98</v>
      </c>
      <c r="I197" s="48" t="s">
        <v>100</v>
      </c>
      <c r="J197" s="49">
        <v>12918.48</v>
      </c>
      <c r="K197" s="48" t="s">
        <v>101</v>
      </c>
      <c r="L197" s="49" t="s">
        <v>21</v>
      </c>
      <c r="M197" s="50"/>
      <c r="N197" s="22"/>
      <c r="O197" s="48" t="s">
        <v>32</v>
      </c>
      <c r="P197" s="51">
        <v>3765.07</v>
      </c>
    </row>
    <row r="198" spans="1:16" s="1" customFormat="1" ht="3.75" customHeight="1" x14ac:dyDescent="0.25">
      <c r="A198" s="64"/>
      <c r="B198" s="64"/>
      <c r="C198" s="64"/>
      <c r="D198" s="65"/>
      <c r="E198" s="66"/>
      <c r="F198" s="66"/>
      <c r="G198" s="66"/>
      <c r="H198" s="66"/>
      <c r="I198" s="66"/>
      <c r="J198" s="66"/>
      <c r="K198" s="66"/>
      <c r="L198" s="66"/>
      <c r="M198" s="66"/>
      <c r="N198" s="66"/>
      <c r="O198" s="66"/>
      <c r="P198" s="66"/>
    </row>
    <row r="199" spans="1:16" s="1" customFormat="1" ht="18" customHeight="1" x14ac:dyDescent="0.25">
      <c r="A199" s="64"/>
      <c r="B199" s="64"/>
      <c r="C199" s="64"/>
      <c r="D199" s="67"/>
      <c r="E199" s="68" t="s">
        <v>167</v>
      </c>
      <c r="F199" s="937" t="s">
        <v>168</v>
      </c>
      <c r="G199" s="937"/>
      <c r="H199" s="937"/>
      <c r="I199" s="937"/>
      <c r="J199" s="937"/>
      <c r="K199" s="937"/>
      <c r="L199" s="937"/>
      <c r="M199" s="937"/>
      <c r="N199" s="937"/>
      <c r="O199" s="937"/>
      <c r="P199" s="937"/>
    </row>
    <row r="200" spans="1:16" s="1" customFormat="1" ht="18" customHeight="1" x14ac:dyDescent="0.25">
      <c r="A200" s="64"/>
      <c r="B200" s="64"/>
      <c r="C200" s="64"/>
      <c r="D200" s="55" t="s">
        <v>169</v>
      </c>
      <c r="E200" s="68" t="s">
        <v>104</v>
      </c>
      <c r="F200" s="937" t="s">
        <v>170</v>
      </c>
      <c r="G200" s="937"/>
      <c r="H200" s="937"/>
      <c r="I200" s="937"/>
      <c r="J200" s="937"/>
      <c r="K200" s="937"/>
      <c r="L200" s="937"/>
      <c r="M200" s="937"/>
      <c r="N200" s="937"/>
      <c r="O200" s="937"/>
      <c r="P200" s="937"/>
    </row>
    <row r="201" spans="1:16" s="1" customFormat="1" ht="7.5" customHeight="1" x14ac:dyDescent="0.2">
      <c r="A201" s="56"/>
      <c r="B201" s="56"/>
      <c r="C201" s="56"/>
      <c r="D201" s="32"/>
      <c r="E201" s="57"/>
      <c r="F201" s="33"/>
      <c r="G201" s="57"/>
      <c r="H201" s="33"/>
      <c r="I201" s="57"/>
      <c r="J201" s="33"/>
      <c r="K201" s="57"/>
      <c r="L201" s="33"/>
      <c r="M201" s="57"/>
      <c r="N201" s="33"/>
      <c r="O201" s="57"/>
      <c r="P201" s="58"/>
    </row>
    <row r="202" spans="1:16" s="1" customFormat="1" ht="18" customHeight="1" x14ac:dyDescent="0.2">
      <c r="A202" s="61">
        <v>1100</v>
      </c>
      <c r="B202" s="61">
        <v>1102</v>
      </c>
      <c r="C202" s="61">
        <v>1</v>
      </c>
      <c r="D202" s="32"/>
      <c r="E202" s="13" t="s">
        <v>94</v>
      </c>
      <c r="F202" s="60" t="s">
        <v>95</v>
      </c>
      <c r="G202" s="13" t="s">
        <v>24</v>
      </c>
      <c r="H202" s="34" t="s">
        <v>21</v>
      </c>
      <c r="I202" s="13" t="s">
        <v>96</v>
      </c>
      <c r="J202" s="34" t="s">
        <v>21</v>
      </c>
      <c r="K202" s="13" t="s">
        <v>26</v>
      </c>
      <c r="L202" s="34" t="s">
        <v>21</v>
      </c>
      <c r="M202" s="57"/>
      <c r="N202" s="33"/>
      <c r="O202" s="13" t="s">
        <v>27</v>
      </c>
      <c r="P202" s="35" t="s">
        <v>21</v>
      </c>
    </row>
    <row r="203" spans="1:16" s="1" customFormat="1" ht="18" customHeight="1" x14ac:dyDescent="0.2">
      <c r="A203" s="56"/>
      <c r="B203" s="56"/>
      <c r="C203" s="56"/>
      <c r="D203" s="32"/>
      <c r="E203" s="57"/>
      <c r="F203" s="33"/>
      <c r="G203" s="13" t="s">
        <v>17</v>
      </c>
      <c r="H203" s="34">
        <v>50622.7</v>
      </c>
      <c r="I203" s="13" t="s">
        <v>97</v>
      </c>
      <c r="J203" s="34">
        <v>50000</v>
      </c>
      <c r="K203" s="13" t="s">
        <v>98</v>
      </c>
      <c r="L203" s="34">
        <v>50000</v>
      </c>
      <c r="M203" s="13" t="s">
        <v>99</v>
      </c>
      <c r="N203" s="34">
        <v>622.69999999999709</v>
      </c>
      <c r="O203" s="13" t="s">
        <v>30</v>
      </c>
      <c r="P203" s="35">
        <v>0</v>
      </c>
    </row>
    <row r="204" spans="1:16" s="1" customFormat="1" ht="18" customHeight="1" x14ac:dyDescent="0.2">
      <c r="A204" s="56"/>
      <c r="B204" s="56"/>
      <c r="C204" s="56"/>
      <c r="D204" s="32"/>
      <c r="E204" s="57"/>
      <c r="F204" s="33"/>
      <c r="G204" s="13" t="s">
        <v>31</v>
      </c>
      <c r="H204" s="34">
        <v>50622.7</v>
      </c>
      <c r="I204" s="13" t="s">
        <v>100</v>
      </c>
      <c r="J204" s="34">
        <v>50000</v>
      </c>
      <c r="K204" s="13" t="s">
        <v>101</v>
      </c>
      <c r="L204" s="34" t="s">
        <v>21</v>
      </c>
      <c r="M204" s="57"/>
      <c r="N204" s="33"/>
      <c r="O204" s="13" t="s">
        <v>32</v>
      </c>
      <c r="P204" s="35">
        <v>0</v>
      </c>
    </row>
    <row r="205" spans="1:16" s="1" customFormat="1" ht="7.5" customHeight="1" x14ac:dyDescent="0.15">
      <c r="A205" s="69"/>
      <c r="B205" s="70">
        <v>1102</v>
      </c>
      <c r="C205" s="69"/>
      <c r="D205" s="71"/>
      <c r="E205" s="72"/>
      <c r="F205" s="73"/>
      <c r="G205" s="50"/>
      <c r="H205" s="22"/>
      <c r="I205" s="50"/>
      <c r="J205" s="22"/>
      <c r="K205" s="50"/>
      <c r="L205" s="22"/>
      <c r="M205" s="50"/>
      <c r="N205" s="22"/>
      <c r="O205" s="50"/>
      <c r="P205" s="23"/>
    </row>
    <row r="206" spans="1:16" s="1" customFormat="1" ht="18" customHeight="1" x14ac:dyDescent="0.15">
      <c r="A206" s="69"/>
      <c r="B206" s="69"/>
      <c r="C206" s="69"/>
      <c r="D206" s="74"/>
      <c r="E206" s="12" t="s">
        <v>106</v>
      </c>
      <c r="F206" s="12" t="s">
        <v>170</v>
      </c>
      <c r="G206" s="46" t="s">
        <v>24</v>
      </c>
      <c r="H206" s="14" t="s">
        <v>21</v>
      </c>
      <c r="I206" s="46" t="s">
        <v>96</v>
      </c>
      <c r="J206" s="14" t="s">
        <v>21</v>
      </c>
      <c r="K206" s="46" t="s">
        <v>26</v>
      </c>
      <c r="L206" s="14" t="s">
        <v>21</v>
      </c>
      <c r="M206" s="75"/>
      <c r="N206" s="15"/>
      <c r="O206" s="46" t="s">
        <v>27</v>
      </c>
      <c r="P206" s="47" t="s">
        <v>21</v>
      </c>
    </row>
    <row r="207" spans="1:16" s="1" customFormat="1" ht="18" customHeight="1" x14ac:dyDescent="0.15">
      <c r="A207" s="69"/>
      <c r="B207" s="69"/>
      <c r="C207" s="69"/>
      <c r="D207" s="76"/>
      <c r="E207" s="65"/>
      <c r="F207" s="77"/>
      <c r="G207" s="46" t="s">
        <v>17</v>
      </c>
      <c r="H207" s="14">
        <v>50622.7</v>
      </c>
      <c r="I207" s="46" t="s">
        <v>97</v>
      </c>
      <c r="J207" s="14">
        <v>50000</v>
      </c>
      <c r="K207" s="46" t="s">
        <v>98</v>
      </c>
      <c r="L207" s="14">
        <v>50000</v>
      </c>
      <c r="M207" s="46" t="s">
        <v>99</v>
      </c>
      <c r="N207" s="14">
        <v>622.69999999999709</v>
      </c>
      <c r="O207" s="46" t="s">
        <v>30</v>
      </c>
      <c r="P207" s="47">
        <v>0</v>
      </c>
    </row>
    <row r="208" spans="1:16" s="1" customFormat="1" ht="18" customHeight="1" x14ac:dyDescent="0.15">
      <c r="A208" s="69"/>
      <c r="B208" s="69"/>
      <c r="C208" s="69"/>
      <c r="D208" s="71"/>
      <c r="E208" s="72"/>
      <c r="F208" s="73"/>
      <c r="G208" s="48" t="s">
        <v>31</v>
      </c>
      <c r="H208" s="49">
        <v>50622.7</v>
      </c>
      <c r="I208" s="48" t="s">
        <v>100</v>
      </c>
      <c r="J208" s="49">
        <v>50000</v>
      </c>
      <c r="K208" s="48" t="s">
        <v>101</v>
      </c>
      <c r="L208" s="49" t="s">
        <v>21</v>
      </c>
      <c r="M208" s="50"/>
      <c r="N208" s="22"/>
      <c r="O208" s="48" t="s">
        <v>32</v>
      </c>
      <c r="P208" s="51">
        <v>0</v>
      </c>
    </row>
    <row r="209" spans="1:16" s="1" customFormat="1" ht="18" customHeight="1" x14ac:dyDescent="0.15">
      <c r="A209" s="70">
        <v>1100</v>
      </c>
      <c r="B209" s="69"/>
      <c r="C209" s="69"/>
      <c r="D209" s="940" t="s">
        <v>171</v>
      </c>
      <c r="E209" s="940"/>
      <c r="F209" s="78" t="s">
        <v>168</v>
      </c>
      <c r="G209" s="46" t="s">
        <v>24</v>
      </c>
      <c r="H209" s="14" t="s">
        <v>21</v>
      </c>
      <c r="I209" s="46" t="s">
        <v>96</v>
      </c>
      <c r="J209" s="14" t="s">
        <v>21</v>
      </c>
      <c r="K209" s="46" t="s">
        <v>26</v>
      </c>
      <c r="L209" s="14" t="s">
        <v>21</v>
      </c>
      <c r="M209" s="75"/>
      <c r="N209" s="15"/>
      <c r="O209" s="46" t="s">
        <v>27</v>
      </c>
      <c r="P209" s="47" t="s">
        <v>21</v>
      </c>
    </row>
    <row r="210" spans="1:16" s="1" customFormat="1" ht="18" customHeight="1" x14ac:dyDescent="0.15">
      <c r="A210" s="69"/>
      <c r="B210" s="69"/>
      <c r="C210" s="69"/>
      <c r="D210" s="76"/>
      <c r="E210" s="65"/>
      <c r="F210" s="77"/>
      <c r="G210" s="46" t="s">
        <v>17</v>
      </c>
      <c r="H210" s="14">
        <v>50622.7</v>
      </c>
      <c r="I210" s="46" t="s">
        <v>97</v>
      </c>
      <c r="J210" s="14">
        <v>50000</v>
      </c>
      <c r="K210" s="46" t="s">
        <v>98</v>
      </c>
      <c r="L210" s="14">
        <v>50000</v>
      </c>
      <c r="M210" s="46" t="s">
        <v>99</v>
      </c>
      <c r="N210" s="14">
        <v>622.69999999999709</v>
      </c>
      <c r="O210" s="46" t="s">
        <v>30</v>
      </c>
      <c r="P210" s="47">
        <v>0</v>
      </c>
    </row>
    <row r="211" spans="1:16" s="1" customFormat="1" ht="18" customHeight="1" x14ac:dyDescent="0.15">
      <c r="A211" s="69"/>
      <c r="B211" s="69"/>
      <c r="C211" s="69"/>
      <c r="D211" s="71"/>
      <c r="E211" s="72"/>
      <c r="F211" s="73"/>
      <c r="G211" s="48" t="s">
        <v>31</v>
      </c>
      <c r="H211" s="49">
        <v>50622.7</v>
      </c>
      <c r="I211" s="48" t="s">
        <v>100</v>
      </c>
      <c r="J211" s="49">
        <v>50000</v>
      </c>
      <c r="K211" s="48" t="s">
        <v>101</v>
      </c>
      <c r="L211" s="49" t="s">
        <v>21</v>
      </c>
      <c r="M211" s="50"/>
      <c r="N211" s="22"/>
      <c r="O211" s="48" t="s">
        <v>32</v>
      </c>
      <c r="P211" s="51">
        <v>0</v>
      </c>
    </row>
    <row r="212" spans="1:16" s="1" customFormat="1" ht="3.75" customHeight="1" x14ac:dyDescent="0.25">
      <c r="A212" s="64"/>
      <c r="B212" s="64"/>
      <c r="C212" s="64"/>
      <c r="D212" s="65"/>
      <c r="E212" s="66"/>
      <c r="F212" s="66"/>
      <c r="G212" s="66"/>
      <c r="H212" s="66"/>
      <c r="I212" s="66"/>
      <c r="J212" s="66"/>
      <c r="K212" s="66"/>
      <c r="L212" s="66"/>
      <c r="M212" s="66"/>
      <c r="N212" s="66"/>
      <c r="O212" s="66"/>
      <c r="P212" s="66"/>
    </row>
    <row r="213" spans="1:16" s="1" customFormat="1" ht="18" customHeight="1" x14ac:dyDescent="0.25">
      <c r="A213" s="64"/>
      <c r="B213" s="64"/>
      <c r="C213" s="64"/>
      <c r="D213" s="67"/>
      <c r="E213" s="68" t="s">
        <v>172</v>
      </c>
      <c r="F213" s="937" t="s">
        <v>173</v>
      </c>
      <c r="G213" s="937"/>
      <c r="H213" s="937"/>
      <c r="I213" s="937"/>
      <c r="J213" s="937"/>
      <c r="K213" s="937"/>
      <c r="L213" s="937"/>
      <c r="M213" s="937"/>
      <c r="N213" s="937"/>
      <c r="O213" s="937"/>
      <c r="P213" s="937"/>
    </row>
    <row r="214" spans="1:16" s="1" customFormat="1" ht="18" customHeight="1" x14ac:dyDescent="0.25">
      <c r="A214" s="64"/>
      <c r="B214" s="64"/>
      <c r="C214" s="64"/>
      <c r="D214" s="55" t="s">
        <v>174</v>
      </c>
      <c r="E214" s="68" t="s">
        <v>104</v>
      </c>
      <c r="F214" s="937" t="s">
        <v>175</v>
      </c>
      <c r="G214" s="937"/>
      <c r="H214" s="937"/>
      <c r="I214" s="937"/>
      <c r="J214" s="937"/>
      <c r="K214" s="937"/>
      <c r="L214" s="937"/>
      <c r="M214" s="937"/>
      <c r="N214" s="937"/>
      <c r="O214" s="937"/>
      <c r="P214" s="937"/>
    </row>
    <row r="215" spans="1:16" s="1" customFormat="1" ht="7.5" customHeight="1" x14ac:dyDescent="0.2">
      <c r="A215" s="56"/>
      <c r="B215" s="56"/>
      <c r="C215" s="56"/>
      <c r="D215" s="32"/>
      <c r="E215" s="57"/>
      <c r="F215" s="33"/>
      <c r="G215" s="57"/>
      <c r="H215" s="33"/>
      <c r="I215" s="57"/>
      <c r="J215" s="33"/>
      <c r="K215" s="57"/>
      <c r="L215" s="33"/>
      <c r="M215" s="57"/>
      <c r="N215" s="33"/>
      <c r="O215" s="57"/>
      <c r="P215" s="58"/>
    </row>
    <row r="216" spans="1:16" s="1" customFormat="1" ht="18" customHeight="1" x14ac:dyDescent="0.2">
      <c r="A216" s="61">
        <v>1200</v>
      </c>
      <c r="B216" s="61">
        <v>1202</v>
      </c>
      <c r="C216" s="61">
        <v>2</v>
      </c>
      <c r="D216" s="32"/>
      <c r="E216" s="13" t="s">
        <v>110</v>
      </c>
      <c r="F216" s="60" t="s">
        <v>111</v>
      </c>
      <c r="G216" s="13" t="s">
        <v>24</v>
      </c>
      <c r="H216" s="34" t="s">
        <v>21</v>
      </c>
      <c r="I216" s="13" t="s">
        <v>96</v>
      </c>
      <c r="J216" s="34" t="s">
        <v>21</v>
      </c>
      <c r="K216" s="13" t="s">
        <v>26</v>
      </c>
      <c r="L216" s="34" t="s">
        <v>21</v>
      </c>
      <c r="M216" s="57"/>
      <c r="N216" s="33"/>
      <c r="O216" s="13" t="s">
        <v>27</v>
      </c>
      <c r="P216" s="35" t="s">
        <v>21</v>
      </c>
    </row>
    <row r="217" spans="1:16" s="1" customFormat="1" ht="18" customHeight="1" x14ac:dyDescent="0.2">
      <c r="A217" s="56"/>
      <c r="B217" s="56"/>
      <c r="C217" s="56"/>
      <c r="D217" s="32"/>
      <c r="E217" s="57"/>
      <c r="F217" s="33"/>
      <c r="G217" s="13" t="s">
        <v>17</v>
      </c>
      <c r="H217" s="34">
        <v>740000</v>
      </c>
      <c r="I217" s="13" t="s">
        <v>97</v>
      </c>
      <c r="J217" s="34">
        <v>728825.29</v>
      </c>
      <c r="K217" s="13" t="s">
        <v>98</v>
      </c>
      <c r="L217" s="34">
        <v>728825.29</v>
      </c>
      <c r="M217" s="13" t="s">
        <v>99</v>
      </c>
      <c r="N217" s="34">
        <v>11174.709999999963</v>
      </c>
      <c r="O217" s="13" t="s">
        <v>30</v>
      </c>
      <c r="P217" s="35">
        <v>0</v>
      </c>
    </row>
    <row r="218" spans="1:16" s="1" customFormat="1" ht="18" customHeight="1" x14ac:dyDescent="0.2">
      <c r="A218" s="56"/>
      <c r="B218" s="56"/>
      <c r="C218" s="56"/>
      <c r="D218" s="32"/>
      <c r="E218" s="57"/>
      <c r="F218" s="33"/>
      <c r="G218" s="13" t="s">
        <v>31</v>
      </c>
      <c r="H218" s="34">
        <v>740000</v>
      </c>
      <c r="I218" s="13" t="s">
        <v>100</v>
      </c>
      <c r="J218" s="34">
        <v>728825.29</v>
      </c>
      <c r="K218" s="13" t="s">
        <v>101</v>
      </c>
      <c r="L218" s="34" t="s">
        <v>21</v>
      </c>
      <c r="M218" s="57"/>
      <c r="N218" s="33"/>
      <c r="O218" s="13" t="s">
        <v>32</v>
      </c>
      <c r="P218" s="35">
        <v>0</v>
      </c>
    </row>
    <row r="219" spans="1:16" s="1" customFormat="1" ht="7.5" customHeight="1" x14ac:dyDescent="0.15">
      <c r="A219" s="69"/>
      <c r="B219" s="70">
        <v>1202</v>
      </c>
      <c r="C219" s="69"/>
      <c r="D219" s="71"/>
      <c r="E219" s="72"/>
      <c r="F219" s="73"/>
      <c r="G219" s="50"/>
      <c r="H219" s="22"/>
      <c r="I219" s="50"/>
      <c r="J219" s="22"/>
      <c r="K219" s="50"/>
      <c r="L219" s="22"/>
      <c r="M219" s="50"/>
      <c r="N219" s="22"/>
      <c r="O219" s="50"/>
      <c r="P219" s="23"/>
    </row>
    <row r="220" spans="1:16" s="1" customFormat="1" ht="18" customHeight="1" x14ac:dyDescent="0.15">
      <c r="A220" s="69"/>
      <c r="B220" s="69"/>
      <c r="C220" s="69"/>
      <c r="D220" s="74"/>
      <c r="E220" s="12" t="s">
        <v>106</v>
      </c>
      <c r="F220" s="12" t="s">
        <v>175</v>
      </c>
      <c r="G220" s="46" t="s">
        <v>24</v>
      </c>
      <c r="H220" s="14" t="s">
        <v>21</v>
      </c>
      <c r="I220" s="46" t="s">
        <v>96</v>
      </c>
      <c r="J220" s="14" t="s">
        <v>21</v>
      </c>
      <c r="K220" s="46" t="s">
        <v>26</v>
      </c>
      <c r="L220" s="14" t="s">
        <v>21</v>
      </c>
      <c r="M220" s="75"/>
      <c r="N220" s="15"/>
      <c r="O220" s="46" t="s">
        <v>27</v>
      </c>
      <c r="P220" s="47" t="s">
        <v>21</v>
      </c>
    </row>
    <row r="221" spans="1:16" s="1" customFormat="1" ht="18" customHeight="1" x14ac:dyDescent="0.15">
      <c r="A221" s="69"/>
      <c r="B221" s="69"/>
      <c r="C221" s="69"/>
      <c r="D221" s="76"/>
      <c r="E221" s="65"/>
      <c r="F221" s="77"/>
      <c r="G221" s="46" t="s">
        <v>17</v>
      </c>
      <c r="H221" s="14">
        <v>740000</v>
      </c>
      <c r="I221" s="46" t="s">
        <v>97</v>
      </c>
      <c r="J221" s="14">
        <v>728825.29</v>
      </c>
      <c r="K221" s="46" t="s">
        <v>98</v>
      </c>
      <c r="L221" s="14">
        <v>728825.29</v>
      </c>
      <c r="M221" s="46" t="s">
        <v>99</v>
      </c>
      <c r="N221" s="14">
        <v>11174.709999999963</v>
      </c>
      <c r="O221" s="46" t="s">
        <v>30</v>
      </c>
      <c r="P221" s="47">
        <v>0</v>
      </c>
    </row>
    <row r="222" spans="1:16" s="1" customFormat="1" ht="18" customHeight="1" x14ac:dyDescent="0.15">
      <c r="A222" s="69"/>
      <c r="B222" s="69"/>
      <c r="C222" s="69"/>
      <c r="D222" s="71"/>
      <c r="E222" s="72"/>
      <c r="F222" s="73"/>
      <c r="G222" s="48" t="s">
        <v>31</v>
      </c>
      <c r="H222" s="49">
        <v>740000</v>
      </c>
      <c r="I222" s="48" t="s">
        <v>100</v>
      </c>
      <c r="J222" s="49">
        <v>728825.29</v>
      </c>
      <c r="K222" s="48" t="s">
        <v>101</v>
      </c>
      <c r="L222" s="49" t="s">
        <v>21</v>
      </c>
      <c r="M222" s="50"/>
      <c r="N222" s="22"/>
      <c r="O222" s="48" t="s">
        <v>32</v>
      </c>
      <c r="P222" s="51">
        <v>0</v>
      </c>
    </row>
    <row r="223" spans="1:16" s="1" customFormat="1" ht="18" customHeight="1" x14ac:dyDescent="0.25">
      <c r="A223" s="64"/>
      <c r="B223" s="64"/>
      <c r="C223" s="64"/>
      <c r="D223" s="55" t="s">
        <v>176</v>
      </c>
      <c r="E223" s="68" t="s">
        <v>128</v>
      </c>
      <c r="F223" s="937" t="s">
        <v>177</v>
      </c>
      <c r="G223" s="937"/>
      <c r="H223" s="937"/>
      <c r="I223" s="937"/>
      <c r="J223" s="937"/>
      <c r="K223" s="937"/>
      <c r="L223" s="937"/>
      <c r="M223" s="937"/>
      <c r="N223" s="937"/>
      <c r="O223" s="937"/>
      <c r="P223" s="937"/>
    </row>
    <row r="224" spans="1:16" s="1" customFormat="1" ht="7.5" customHeight="1" x14ac:dyDescent="0.2">
      <c r="A224" s="56"/>
      <c r="B224" s="56"/>
      <c r="C224" s="56"/>
      <c r="D224" s="32"/>
      <c r="E224" s="57"/>
      <c r="F224" s="33"/>
      <c r="G224" s="57"/>
      <c r="H224" s="33"/>
      <c r="I224" s="57"/>
      <c r="J224" s="33"/>
      <c r="K224" s="57"/>
      <c r="L224" s="33"/>
      <c r="M224" s="57"/>
      <c r="N224" s="33"/>
      <c r="O224" s="57"/>
      <c r="P224" s="58"/>
    </row>
    <row r="225" spans="1:16" s="1" customFormat="1" ht="18" customHeight="1" x14ac:dyDescent="0.2">
      <c r="A225" s="61"/>
      <c r="B225" s="61">
        <v>1210</v>
      </c>
      <c r="C225" s="61">
        <v>1</v>
      </c>
      <c r="D225" s="32"/>
      <c r="E225" s="13" t="s">
        <v>94</v>
      </c>
      <c r="F225" s="60" t="s">
        <v>95</v>
      </c>
      <c r="G225" s="13" t="s">
        <v>24</v>
      </c>
      <c r="H225" s="34" t="s">
        <v>21</v>
      </c>
      <c r="I225" s="13" t="s">
        <v>96</v>
      </c>
      <c r="J225" s="34" t="s">
        <v>21</v>
      </c>
      <c r="K225" s="13" t="s">
        <v>26</v>
      </c>
      <c r="L225" s="34" t="s">
        <v>21</v>
      </c>
      <c r="M225" s="57"/>
      <c r="N225" s="33"/>
      <c r="O225" s="13" t="s">
        <v>27</v>
      </c>
      <c r="P225" s="35" t="s">
        <v>21</v>
      </c>
    </row>
    <row r="226" spans="1:16" s="1" customFormat="1" ht="18" customHeight="1" x14ac:dyDescent="0.2">
      <c r="A226" s="56"/>
      <c r="B226" s="56"/>
      <c r="C226" s="56"/>
      <c r="D226" s="32"/>
      <c r="E226" s="57"/>
      <c r="F226" s="33"/>
      <c r="G226" s="13" t="s">
        <v>17</v>
      </c>
      <c r="H226" s="34">
        <v>0</v>
      </c>
      <c r="I226" s="13" t="s">
        <v>97</v>
      </c>
      <c r="J226" s="34" t="s">
        <v>21</v>
      </c>
      <c r="K226" s="13" t="s">
        <v>98</v>
      </c>
      <c r="L226" s="34" t="s">
        <v>21</v>
      </c>
      <c r="M226" s="13" t="s">
        <v>99</v>
      </c>
      <c r="N226" s="34">
        <v>0</v>
      </c>
      <c r="O226" s="13" t="s">
        <v>30</v>
      </c>
      <c r="P226" s="35" t="s">
        <v>21</v>
      </c>
    </row>
    <row r="227" spans="1:16" s="1" customFormat="1" ht="18" customHeight="1" x14ac:dyDescent="0.2">
      <c r="A227" s="56"/>
      <c r="B227" s="56"/>
      <c r="C227" s="56"/>
      <c r="D227" s="32"/>
      <c r="E227" s="57"/>
      <c r="F227" s="33"/>
      <c r="G227" s="13" t="s">
        <v>31</v>
      </c>
      <c r="H227" s="34">
        <v>0</v>
      </c>
      <c r="I227" s="13" t="s">
        <v>100</v>
      </c>
      <c r="J227" s="34" t="s">
        <v>21</v>
      </c>
      <c r="K227" s="13" t="s">
        <v>101</v>
      </c>
      <c r="L227" s="34" t="s">
        <v>21</v>
      </c>
      <c r="M227" s="57"/>
      <c r="N227" s="33"/>
      <c r="O227" s="13" t="s">
        <v>32</v>
      </c>
      <c r="P227" s="35" t="s">
        <v>21</v>
      </c>
    </row>
    <row r="228" spans="1:16" s="1" customFormat="1" ht="7.5" customHeight="1" x14ac:dyDescent="0.15">
      <c r="A228" s="69"/>
      <c r="B228" s="70">
        <v>1210</v>
      </c>
      <c r="C228" s="69"/>
      <c r="D228" s="71"/>
      <c r="E228" s="72"/>
      <c r="F228" s="73"/>
      <c r="G228" s="50"/>
      <c r="H228" s="22"/>
      <c r="I228" s="50"/>
      <c r="J228" s="22"/>
      <c r="K228" s="50"/>
      <c r="L228" s="22"/>
      <c r="M228" s="50"/>
      <c r="N228" s="22"/>
      <c r="O228" s="50"/>
      <c r="P228" s="23"/>
    </row>
    <row r="229" spans="1:16" s="1" customFormat="1" ht="18" customHeight="1" x14ac:dyDescent="0.15">
      <c r="A229" s="69"/>
      <c r="B229" s="69"/>
      <c r="C229" s="69"/>
      <c r="D229" s="74"/>
      <c r="E229" s="12" t="s">
        <v>130</v>
      </c>
      <c r="F229" s="12" t="s">
        <v>177</v>
      </c>
      <c r="G229" s="46" t="s">
        <v>24</v>
      </c>
      <c r="H229" s="14" t="s">
        <v>21</v>
      </c>
      <c r="I229" s="46" t="s">
        <v>96</v>
      </c>
      <c r="J229" s="14" t="s">
        <v>21</v>
      </c>
      <c r="K229" s="46" t="s">
        <v>26</v>
      </c>
      <c r="L229" s="14" t="s">
        <v>21</v>
      </c>
      <c r="M229" s="75"/>
      <c r="N229" s="15"/>
      <c r="O229" s="46" t="s">
        <v>27</v>
      </c>
      <c r="P229" s="47" t="s">
        <v>21</v>
      </c>
    </row>
    <row r="230" spans="1:16" s="1" customFormat="1" ht="18" customHeight="1" x14ac:dyDescent="0.15">
      <c r="A230" s="69"/>
      <c r="B230" s="69"/>
      <c r="C230" s="69"/>
      <c r="D230" s="76"/>
      <c r="E230" s="65"/>
      <c r="F230" s="77"/>
      <c r="G230" s="46" t="s">
        <v>17</v>
      </c>
      <c r="H230" s="14">
        <v>0</v>
      </c>
      <c r="I230" s="46" t="s">
        <v>97</v>
      </c>
      <c r="J230" s="14" t="s">
        <v>21</v>
      </c>
      <c r="K230" s="46" t="s">
        <v>98</v>
      </c>
      <c r="L230" s="14" t="s">
        <v>21</v>
      </c>
      <c r="M230" s="46" t="s">
        <v>99</v>
      </c>
      <c r="N230" s="14">
        <v>0</v>
      </c>
      <c r="O230" s="46" t="s">
        <v>30</v>
      </c>
      <c r="P230" s="47" t="s">
        <v>21</v>
      </c>
    </row>
    <row r="231" spans="1:16" s="1" customFormat="1" ht="18" customHeight="1" x14ac:dyDescent="0.15">
      <c r="A231" s="69"/>
      <c r="B231" s="69"/>
      <c r="C231" s="69"/>
      <c r="D231" s="71"/>
      <c r="E231" s="72"/>
      <c r="F231" s="73"/>
      <c r="G231" s="48" t="s">
        <v>31</v>
      </c>
      <c r="H231" s="49">
        <v>0</v>
      </c>
      <c r="I231" s="48" t="s">
        <v>100</v>
      </c>
      <c r="J231" s="49" t="s">
        <v>21</v>
      </c>
      <c r="K231" s="48" t="s">
        <v>101</v>
      </c>
      <c r="L231" s="49" t="s">
        <v>21</v>
      </c>
      <c r="M231" s="50"/>
      <c r="N231" s="22"/>
      <c r="O231" s="48" t="s">
        <v>32</v>
      </c>
      <c r="P231" s="51" t="s">
        <v>21</v>
      </c>
    </row>
    <row r="232" spans="1:16" s="1" customFormat="1" ht="18" customHeight="1" x14ac:dyDescent="0.15">
      <c r="A232" s="70">
        <v>1200</v>
      </c>
      <c r="B232" s="69"/>
      <c r="C232" s="69"/>
      <c r="D232" s="940" t="s">
        <v>178</v>
      </c>
      <c r="E232" s="940"/>
      <c r="F232" s="78" t="s">
        <v>173</v>
      </c>
      <c r="G232" s="46" t="s">
        <v>24</v>
      </c>
      <c r="H232" s="14" t="s">
        <v>21</v>
      </c>
      <c r="I232" s="46" t="s">
        <v>96</v>
      </c>
      <c r="J232" s="14" t="s">
        <v>21</v>
      </c>
      <c r="K232" s="46" t="s">
        <v>26</v>
      </c>
      <c r="L232" s="14" t="s">
        <v>21</v>
      </c>
      <c r="M232" s="75"/>
      <c r="N232" s="15"/>
      <c r="O232" s="46" t="s">
        <v>27</v>
      </c>
      <c r="P232" s="47" t="s">
        <v>21</v>
      </c>
    </row>
    <row r="233" spans="1:16" s="1" customFormat="1" ht="18" customHeight="1" x14ac:dyDescent="0.15">
      <c r="A233" s="69"/>
      <c r="B233" s="69"/>
      <c r="C233" s="69"/>
      <c r="D233" s="76"/>
      <c r="E233" s="65"/>
      <c r="F233" s="77"/>
      <c r="G233" s="46" t="s">
        <v>17</v>
      </c>
      <c r="H233" s="14">
        <v>740000</v>
      </c>
      <c r="I233" s="46" t="s">
        <v>97</v>
      </c>
      <c r="J233" s="14">
        <v>728825.29</v>
      </c>
      <c r="K233" s="46" t="s">
        <v>98</v>
      </c>
      <c r="L233" s="14">
        <v>728825.29</v>
      </c>
      <c r="M233" s="46" t="s">
        <v>99</v>
      </c>
      <c r="N233" s="14">
        <v>11174.709999999963</v>
      </c>
      <c r="O233" s="46" t="s">
        <v>30</v>
      </c>
      <c r="P233" s="47">
        <v>0</v>
      </c>
    </row>
    <row r="234" spans="1:16" s="1" customFormat="1" ht="18" customHeight="1" x14ac:dyDescent="0.15">
      <c r="A234" s="69"/>
      <c r="B234" s="69"/>
      <c r="C234" s="69"/>
      <c r="D234" s="71"/>
      <c r="E234" s="72"/>
      <c r="F234" s="73"/>
      <c r="G234" s="48" t="s">
        <v>31</v>
      </c>
      <c r="H234" s="49">
        <v>740000</v>
      </c>
      <c r="I234" s="48" t="s">
        <v>100</v>
      </c>
      <c r="J234" s="49">
        <v>728825.29</v>
      </c>
      <c r="K234" s="48" t="s">
        <v>101</v>
      </c>
      <c r="L234" s="49" t="s">
        <v>21</v>
      </c>
      <c r="M234" s="50"/>
      <c r="N234" s="22"/>
      <c r="O234" s="48" t="s">
        <v>32</v>
      </c>
      <c r="P234" s="51">
        <v>0</v>
      </c>
    </row>
    <row r="235" spans="1:16" s="1" customFormat="1" ht="3.75" customHeight="1" x14ac:dyDescent="0.25">
      <c r="A235" s="64"/>
      <c r="B235" s="64"/>
      <c r="C235" s="64"/>
      <c r="D235" s="65"/>
      <c r="E235" s="66"/>
      <c r="F235" s="66"/>
      <c r="G235" s="66"/>
      <c r="H235" s="66"/>
      <c r="I235" s="66"/>
      <c r="J235" s="66"/>
      <c r="K235" s="66"/>
      <c r="L235" s="66"/>
      <c r="M235" s="66"/>
      <c r="N235" s="66"/>
      <c r="O235" s="66"/>
      <c r="P235" s="66"/>
    </row>
    <row r="236" spans="1:16" s="1" customFormat="1" ht="18" customHeight="1" x14ac:dyDescent="0.25">
      <c r="A236" s="64"/>
      <c r="B236" s="64"/>
      <c r="C236" s="64"/>
      <c r="D236" s="67"/>
      <c r="E236" s="68" t="s">
        <v>179</v>
      </c>
      <c r="F236" s="937" t="s">
        <v>180</v>
      </c>
      <c r="G236" s="937"/>
      <c r="H236" s="937"/>
      <c r="I236" s="937"/>
      <c r="J236" s="937"/>
      <c r="K236" s="937"/>
      <c r="L236" s="937"/>
      <c r="M236" s="937"/>
      <c r="N236" s="937"/>
      <c r="O236" s="937"/>
      <c r="P236" s="937"/>
    </row>
    <row r="237" spans="1:16" s="1" customFormat="1" ht="18" customHeight="1" x14ac:dyDescent="0.25">
      <c r="A237" s="64"/>
      <c r="B237" s="64"/>
      <c r="C237" s="64"/>
      <c r="D237" s="55" t="s">
        <v>181</v>
      </c>
      <c r="E237" s="68" t="s">
        <v>104</v>
      </c>
      <c r="F237" s="937" t="s">
        <v>182</v>
      </c>
      <c r="G237" s="937"/>
      <c r="H237" s="937"/>
      <c r="I237" s="937"/>
      <c r="J237" s="937"/>
      <c r="K237" s="937"/>
      <c r="L237" s="937"/>
      <c r="M237" s="937"/>
      <c r="N237" s="937"/>
      <c r="O237" s="937"/>
      <c r="P237" s="937"/>
    </row>
    <row r="238" spans="1:16" s="1" customFormat="1" ht="7.5" customHeight="1" x14ac:dyDescent="0.2">
      <c r="A238" s="56"/>
      <c r="B238" s="56"/>
      <c r="C238" s="56"/>
      <c r="D238" s="32"/>
      <c r="E238" s="57"/>
      <c r="F238" s="33"/>
      <c r="G238" s="57"/>
      <c r="H238" s="33"/>
      <c r="I238" s="57"/>
      <c r="J238" s="33"/>
      <c r="K238" s="57"/>
      <c r="L238" s="33"/>
      <c r="M238" s="57"/>
      <c r="N238" s="33"/>
      <c r="O238" s="57"/>
      <c r="P238" s="58"/>
    </row>
    <row r="239" spans="1:16" s="1" customFormat="1" ht="18" customHeight="1" x14ac:dyDescent="0.2">
      <c r="A239" s="61">
        <v>1400</v>
      </c>
      <c r="B239" s="61">
        <v>1402</v>
      </c>
      <c r="C239" s="61">
        <v>1</v>
      </c>
      <c r="D239" s="32"/>
      <c r="E239" s="13" t="s">
        <v>94</v>
      </c>
      <c r="F239" s="60" t="s">
        <v>95</v>
      </c>
      <c r="G239" s="13" t="s">
        <v>24</v>
      </c>
      <c r="H239" s="34" t="s">
        <v>21</v>
      </c>
      <c r="I239" s="13" t="s">
        <v>96</v>
      </c>
      <c r="J239" s="34" t="s">
        <v>21</v>
      </c>
      <c r="K239" s="13" t="s">
        <v>26</v>
      </c>
      <c r="L239" s="34" t="s">
        <v>21</v>
      </c>
      <c r="M239" s="57"/>
      <c r="N239" s="33"/>
      <c r="O239" s="13" t="s">
        <v>27</v>
      </c>
      <c r="P239" s="35" t="s">
        <v>21</v>
      </c>
    </row>
    <row r="240" spans="1:16" s="1" customFormat="1" ht="18" customHeight="1" x14ac:dyDescent="0.2">
      <c r="A240" s="56"/>
      <c r="B240" s="56"/>
      <c r="C240" s="56"/>
      <c r="D240" s="32"/>
      <c r="E240" s="57"/>
      <c r="F240" s="33"/>
      <c r="G240" s="13" t="s">
        <v>17</v>
      </c>
      <c r="H240" s="34">
        <v>0</v>
      </c>
      <c r="I240" s="13" t="s">
        <v>97</v>
      </c>
      <c r="J240" s="34" t="s">
        <v>21</v>
      </c>
      <c r="K240" s="13" t="s">
        <v>98</v>
      </c>
      <c r="L240" s="34" t="s">
        <v>21</v>
      </c>
      <c r="M240" s="13" t="s">
        <v>99</v>
      </c>
      <c r="N240" s="34">
        <v>0</v>
      </c>
      <c r="O240" s="13" t="s">
        <v>30</v>
      </c>
      <c r="P240" s="35" t="s">
        <v>21</v>
      </c>
    </row>
    <row r="241" spans="1:16" s="1" customFormat="1" ht="18" customHeight="1" x14ac:dyDescent="0.2">
      <c r="A241" s="56"/>
      <c r="B241" s="56"/>
      <c r="C241" s="56"/>
      <c r="D241" s="32"/>
      <c r="E241" s="57"/>
      <c r="F241" s="33"/>
      <c r="G241" s="13" t="s">
        <v>31</v>
      </c>
      <c r="H241" s="34">
        <v>0</v>
      </c>
      <c r="I241" s="13" t="s">
        <v>100</v>
      </c>
      <c r="J241" s="34" t="s">
        <v>21</v>
      </c>
      <c r="K241" s="13" t="s">
        <v>101</v>
      </c>
      <c r="L241" s="34" t="s">
        <v>21</v>
      </c>
      <c r="M241" s="57"/>
      <c r="N241" s="33"/>
      <c r="O241" s="13" t="s">
        <v>32</v>
      </c>
      <c r="P241" s="35" t="s">
        <v>21</v>
      </c>
    </row>
    <row r="242" spans="1:16" s="1" customFormat="1" ht="7.5" customHeight="1" x14ac:dyDescent="0.15">
      <c r="A242" s="69"/>
      <c r="B242" s="70">
        <v>1402</v>
      </c>
      <c r="C242" s="69"/>
      <c r="D242" s="71"/>
      <c r="E242" s="72"/>
      <c r="F242" s="73"/>
      <c r="G242" s="50"/>
      <c r="H242" s="22"/>
      <c r="I242" s="50"/>
      <c r="J242" s="22"/>
      <c r="K242" s="50"/>
      <c r="L242" s="22"/>
      <c r="M242" s="50"/>
      <c r="N242" s="22"/>
      <c r="O242" s="50"/>
      <c r="P242" s="23"/>
    </row>
    <row r="243" spans="1:16" s="1" customFormat="1" ht="18" customHeight="1" x14ac:dyDescent="0.15">
      <c r="A243" s="69"/>
      <c r="B243" s="69"/>
      <c r="C243" s="69"/>
      <c r="D243" s="74"/>
      <c r="E243" s="12" t="s">
        <v>106</v>
      </c>
      <c r="F243" s="12" t="s">
        <v>182</v>
      </c>
      <c r="G243" s="46" t="s">
        <v>24</v>
      </c>
      <c r="H243" s="14" t="s">
        <v>21</v>
      </c>
      <c r="I243" s="46" t="s">
        <v>96</v>
      </c>
      <c r="J243" s="14" t="s">
        <v>21</v>
      </c>
      <c r="K243" s="46" t="s">
        <v>26</v>
      </c>
      <c r="L243" s="14" t="s">
        <v>21</v>
      </c>
      <c r="M243" s="75"/>
      <c r="N243" s="15"/>
      <c r="O243" s="46" t="s">
        <v>27</v>
      </c>
      <c r="P243" s="47" t="s">
        <v>21</v>
      </c>
    </row>
    <row r="244" spans="1:16" s="1" customFormat="1" ht="18" customHeight="1" x14ac:dyDescent="0.15">
      <c r="A244" s="69"/>
      <c r="B244" s="69"/>
      <c r="C244" s="69"/>
      <c r="D244" s="76"/>
      <c r="E244" s="65"/>
      <c r="F244" s="77"/>
      <c r="G244" s="46" t="s">
        <v>17</v>
      </c>
      <c r="H244" s="14">
        <v>0</v>
      </c>
      <c r="I244" s="46" t="s">
        <v>97</v>
      </c>
      <c r="J244" s="14" t="s">
        <v>21</v>
      </c>
      <c r="K244" s="46" t="s">
        <v>98</v>
      </c>
      <c r="L244" s="14" t="s">
        <v>21</v>
      </c>
      <c r="M244" s="46" t="s">
        <v>99</v>
      </c>
      <c r="N244" s="14">
        <v>0</v>
      </c>
      <c r="O244" s="46" t="s">
        <v>30</v>
      </c>
      <c r="P244" s="47" t="s">
        <v>21</v>
      </c>
    </row>
    <row r="245" spans="1:16" s="1" customFormat="1" ht="18" customHeight="1" x14ac:dyDescent="0.15">
      <c r="A245" s="69"/>
      <c r="B245" s="69"/>
      <c r="C245" s="69"/>
      <c r="D245" s="71"/>
      <c r="E245" s="72"/>
      <c r="F245" s="73"/>
      <c r="G245" s="48" t="s">
        <v>31</v>
      </c>
      <c r="H245" s="49">
        <v>0</v>
      </c>
      <c r="I245" s="48" t="s">
        <v>100</v>
      </c>
      <c r="J245" s="49" t="s">
        <v>21</v>
      </c>
      <c r="K245" s="48" t="s">
        <v>101</v>
      </c>
      <c r="L245" s="49" t="s">
        <v>21</v>
      </c>
      <c r="M245" s="50"/>
      <c r="N245" s="22"/>
      <c r="O245" s="48" t="s">
        <v>32</v>
      </c>
      <c r="P245" s="51" t="s">
        <v>21</v>
      </c>
    </row>
    <row r="246" spans="1:16" s="1" customFormat="1" ht="18" customHeight="1" x14ac:dyDescent="0.25">
      <c r="A246" s="64"/>
      <c r="B246" s="64"/>
      <c r="C246" s="64"/>
      <c r="D246" s="55" t="s">
        <v>183</v>
      </c>
      <c r="E246" s="68" t="s">
        <v>108</v>
      </c>
      <c r="F246" s="937" t="s">
        <v>184</v>
      </c>
      <c r="G246" s="937"/>
      <c r="H246" s="937"/>
      <c r="I246" s="937"/>
      <c r="J246" s="937"/>
      <c r="K246" s="937"/>
      <c r="L246" s="937"/>
      <c r="M246" s="937"/>
      <c r="N246" s="937"/>
      <c r="O246" s="937"/>
      <c r="P246" s="937"/>
    </row>
    <row r="247" spans="1:16" s="1" customFormat="1" ht="7.5" customHeight="1" x14ac:dyDescent="0.2">
      <c r="A247" s="56"/>
      <c r="B247" s="56"/>
      <c r="C247" s="56"/>
      <c r="D247" s="32"/>
      <c r="E247" s="57"/>
      <c r="F247" s="33"/>
      <c r="G247" s="57"/>
      <c r="H247" s="33"/>
      <c r="I247" s="57"/>
      <c r="J247" s="33"/>
      <c r="K247" s="57"/>
      <c r="L247" s="33"/>
      <c r="M247" s="57"/>
      <c r="N247" s="33"/>
      <c r="O247" s="57"/>
      <c r="P247" s="58"/>
    </row>
    <row r="248" spans="1:16" s="1" customFormat="1" ht="18" customHeight="1" x14ac:dyDescent="0.2">
      <c r="A248" s="61"/>
      <c r="B248" s="61">
        <v>1403</v>
      </c>
      <c r="C248" s="61">
        <v>1</v>
      </c>
      <c r="D248" s="32"/>
      <c r="E248" s="13" t="s">
        <v>94</v>
      </c>
      <c r="F248" s="60" t="s">
        <v>95</v>
      </c>
      <c r="G248" s="13" t="s">
        <v>24</v>
      </c>
      <c r="H248" s="34" t="s">
        <v>21</v>
      </c>
      <c r="I248" s="13" t="s">
        <v>96</v>
      </c>
      <c r="J248" s="34" t="s">
        <v>21</v>
      </c>
      <c r="K248" s="13" t="s">
        <v>26</v>
      </c>
      <c r="L248" s="34" t="s">
        <v>21</v>
      </c>
      <c r="M248" s="57"/>
      <c r="N248" s="33"/>
      <c r="O248" s="13" t="s">
        <v>27</v>
      </c>
      <c r="P248" s="35" t="s">
        <v>21</v>
      </c>
    </row>
    <row r="249" spans="1:16" s="1" customFormat="1" ht="18" customHeight="1" x14ac:dyDescent="0.2">
      <c r="A249" s="56"/>
      <c r="B249" s="56"/>
      <c r="C249" s="56"/>
      <c r="D249" s="32"/>
      <c r="E249" s="57"/>
      <c r="F249" s="33"/>
      <c r="G249" s="13" t="s">
        <v>17</v>
      </c>
      <c r="H249" s="34">
        <v>150000</v>
      </c>
      <c r="I249" s="13" t="s">
        <v>97</v>
      </c>
      <c r="J249" s="34">
        <v>35925.1</v>
      </c>
      <c r="K249" s="13" t="s">
        <v>98</v>
      </c>
      <c r="L249" s="34">
        <v>130879.08</v>
      </c>
      <c r="M249" s="13" t="s">
        <v>99</v>
      </c>
      <c r="N249" s="34">
        <v>19120.919999999998</v>
      </c>
      <c r="O249" s="13" t="s">
        <v>30</v>
      </c>
      <c r="P249" s="35">
        <v>94953.98000000001</v>
      </c>
    </row>
    <row r="250" spans="1:16" s="1" customFormat="1" ht="18" customHeight="1" x14ac:dyDescent="0.2">
      <c r="A250" s="56"/>
      <c r="B250" s="56"/>
      <c r="C250" s="56"/>
      <c r="D250" s="32"/>
      <c r="E250" s="57"/>
      <c r="F250" s="33"/>
      <c r="G250" s="13" t="s">
        <v>31</v>
      </c>
      <c r="H250" s="34">
        <v>150000</v>
      </c>
      <c r="I250" s="13" t="s">
        <v>100</v>
      </c>
      <c r="J250" s="34">
        <v>35925.1</v>
      </c>
      <c r="K250" s="13" t="s">
        <v>101</v>
      </c>
      <c r="L250" s="34" t="s">
        <v>21</v>
      </c>
      <c r="M250" s="57"/>
      <c r="N250" s="33"/>
      <c r="O250" s="13" t="s">
        <v>32</v>
      </c>
      <c r="P250" s="35">
        <v>94953.98000000001</v>
      </c>
    </row>
    <row r="251" spans="1:16" s="1" customFormat="1" ht="7.5" customHeight="1" x14ac:dyDescent="0.15">
      <c r="A251" s="69"/>
      <c r="B251" s="70">
        <v>1403</v>
      </c>
      <c r="C251" s="69"/>
      <c r="D251" s="71"/>
      <c r="E251" s="72"/>
      <c r="F251" s="73"/>
      <c r="G251" s="50"/>
      <c r="H251" s="22"/>
      <c r="I251" s="50"/>
      <c r="J251" s="22"/>
      <c r="K251" s="50"/>
      <c r="L251" s="22"/>
      <c r="M251" s="50"/>
      <c r="N251" s="22"/>
      <c r="O251" s="50"/>
      <c r="P251" s="23"/>
    </row>
    <row r="252" spans="1:16" s="1" customFormat="1" ht="18" customHeight="1" x14ac:dyDescent="0.15">
      <c r="A252" s="69"/>
      <c r="B252" s="69"/>
      <c r="C252" s="69"/>
      <c r="D252" s="74"/>
      <c r="E252" s="12" t="s">
        <v>114</v>
      </c>
      <c r="F252" s="12" t="s">
        <v>184</v>
      </c>
      <c r="G252" s="46" t="s">
        <v>24</v>
      </c>
      <c r="H252" s="14" t="s">
        <v>21</v>
      </c>
      <c r="I252" s="46" t="s">
        <v>96</v>
      </c>
      <c r="J252" s="14" t="s">
        <v>21</v>
      </c>
      <c r="K252" s="46" t="s">
        <v>26</v>
      </c>
      <c r="L252" s="14" t="s">
        <v>21</v>
      </c>
      <c r="M252" s="75"/>
      <c r="N252" s="15"/>
      <c r="O252" s="46" t="s">
        <v>27</v>
      </c>
      <c r="P252" s="47" t="s">
        <v>21</v>
      </c>
    </row>
    <row r="253" spans="1:16" s="1" customFormat="1" ht="18" customHeight="1" x14ac:dyDescent="0.15">
      <c r="A253" s="69"/>
      <c r="B253" s="69"/>
      <c r="C253" s="69"/>
      <c r="D253" s="76"/>
      <c r="E253" s="65"/>
      <c r="F253" s="77"/>
      <c r="G253" s="46" t="s">
        <v>17</v>
      </c>
      <c r="H253" s="14">
        <v>150000</v>
      </c>
      <c r="I253" s="46" t="s">
        <v>97</v>
      </c>
      <c r="J253" s="14">
        <v>35925.1</v>
      </c>
      <c r="K253" s="46" t="s">
        <v>98</v>
      </c>
      <c r="L253" s="14">
        <v>130879.08</v>
      </c>
      <c r="M253" s="46" t="s">
        <v>99</v>
      </c>
      <c r="N253" s="14">
        <v>19120.919999999998</v>
      </c>
      <c r="O253" s="46" t="s">
        <v>30</v>
      </c>
      <c r="P253" s="47">
        <v>94953.98000000001</v>
      </c>
    </row>
    <row r="254" spans="1:16" s="1" customFormat="1" ht="18" customHeight="1" x14ac:dyDescent="0.15">
      <c r="A254" s="69"/>
      <c r="B254" s="69"/>
      <c r="C254" s="69"/>
      <c r="D254" s="71"/>
      <c r="E254" s="72"/>
      <c r="F254" s="73"/>
      <c r="G254" s="48" t="s">
        <v>31</v>
      </c>
      <c r="H254" s="49">
        <v>150000</v>
      </c>
      <c r="I254" s="48" t="s">
        <v>100</v>
      </c>
      <c r="J254" s="49">
        <v>35925.1</v>
      </c>
      <c r="K254" s="48" t="s">
        <v>101</v>
      </c>
      <c r="L254" s="49" t="s">
        <v>21</v>
      </c>
      <c r="M254" s="50"/>
      <c r="N254" s="22"/>
      <c r="O254" s="48" t="s">
        <v>32</v>
      </c>
      <c r="P254" s="51">
        <v>94953.98000000001</v>
      </c>
    </row>
    <row r="255" spans="1:16" s="1" customFormat="1" ht="18" customHeight="1" x14ac:dyDescent="0.15">
      <c r="A255" s="70">
        <v>1400</v>
      </c>
      <c r="B255" s="69"/>
      <c r="C255" s="69"/>
      <c r="D255" s="940" t="s">
        <v>185</v>
      </c>
      <c r="E255" s="940"/>
      <c r="F255" s="78" t="s">
        <v>180</v>
      </c>
      <c r="G255" s="46" t="s">
        <v>24</v>
      </c>
      <c r="H255" s="14" t="s">
        <v>21</v>
      </c>
      <c r="I255" s="46" t="s">
        <v>96</v>
      </c>
      <c r="J255" s="14" t="s">
        <v>21</v>
      </c>
      <c r="K255" s="46" t="s">
        <v>26</v>
      </c>
      <c r="L255" s="14" t="s">
        <v>21</v>
      </c>
      <c r="M255" s="75"/>
      <c r="N255" s="15"/>
      <c r="O255" s="46" t="s">
        <v>27</v>
      </c>
      <c r="P255" s="47" t="s">
        <v>21</v>
      </c>
    </row>
    <row r="256" spans="1:16" s="1" customFormat="1" ht="18" customHeight="1" x14ac:dyDescent="0.15">
      <c r="A256" s="69"/>
      <c r="B256" s="69"/>
      <c r="C256" s="69"/>
      <c r="D256" s="76"/>
      <c r="E256" s="65"/>
      <c r="F256" s="77"/>
      <c r="G256" s="46" t="s">
        <v>17</v>
      </c>
      <c r="H256" s="14">
        <v>150000</v>
      </c>
      <c r="I256" s="46" t="s">
        <v>97</v>
      </c>
      <c r="J256" s="14">
        <v>35925.1</v>
      </c>
      <c r="K256" s="46" t="s">
        <v>98</v>
      </c>
      <c r="L256" s="14">
        <v>130879.08</v>
      </c>
      <c r="M256" s="46" t="s">
        <v>99</v>
      </c>
      <c r="N256" s="14">
        <v>19120.919999999998</v>
      </c>
      <c r="O256" s="46" t="s">
        <v>30</v>
      </c>
      <c r="P256" s="47">
        <v>94953.98000000001</v>
      </c>
    </row>
    <row r="257" spans="1:16" s="1" customFormat="1" ht="18" customHeight="1" x14ac:dyDescent="0.15">
      <c r="A257" s="69"/>
      <c r="B257" s="69"/>
      <c r="C257" s="69"/>
      <c r="D257" s="71"/>
      <c r="E257" s="72"/>
      <c r="F257" s="73"/>
      <c r="G257" s="48" t="s">
        <v>31</v>
      </c>
      <c r="H257" s="49">
        <v>150000</v>
      </c>
      <c r="I257" s="48" t="s">
        <v>100</v>
      </c>
      <c r="J257" s="49">
        <v>35925.1</v>
      </c>
      <c r="K257" s="48" t="s">
        <v>101</v>
      </c>
      <c r="L257" s="49" t="s">
        <v>21</v>
      </c>
      <c r="M257" s="50"/>
      <c r="N257" s="22"/>
      <c r="O257" s="48" t="s">
        <v>32</v>
      </c>
      <c r="P257" s="51">
        <v>94953.98000000001</v>
      </c>
    </row>
    <row r="258" spans="1:16" s="1" customFormat="1" ht="3.75" customHeight="1" x14ac:dyDescent="0.25">
      <c r="A258" s="64"/>
      <c r="B258" s="64"/>
      <c r="C258" s="64"/>
      <c r="D258" s="65"/>
      <c r="E258" s="66"/>
      <c r="F258" s="66"/>
      <c r="G258" s="66"/>
      <c r="H258" s="66"/>
      <c r="I258" s="66"/>
      <c r="J258" s="66"/>
      <c r="K258" s="66"/>
      <c r="L258" s="66"/>
      <c r="M258" s="66"/>
      <c r="N258" s="66"/>
      <c r="O258" s="66"/>
      <c r="P258" s="66"/>
    </row>
    <row r="259" spans="1:16" s="1" customFormat="1" ht="18" customHeight="1" x14ac:dyDescent="0.25">
      <c r="A259" s="64"/>
      <c r="B259" s="64"/>
      <c r="C259" s="64"/>
      <c r="D259" s="67"/>
      <c r="E259" s="68" t="s">
        <v>186</v>
      </c>
      <c r="F259" s="937" t="s">
        <v>187</v>
      </c>
      <c r="G259" s="937"/>
      <c r="H259" s="937"/>
      <c r="I259" s="937"/>
      <c r="J259" s="937"/>
      <c r="K259" s="937"/>
      <c r="L259" s="937"/>
      <c r="M259" s="937"/>
      <c r="N259" s="937"/>
      <c r="O259" s="937"/>
      <c r="P259" s="937"/>
    </row>
    <row r="260" spans="1:16" s="1" customFormat="1" ht="18" customHeight="1" x14ac:dyDescent="0.25">
      <c r="A260" s="64"/>
      <c r="B260" s="64"/>
      <c r="C260" s="64"/>
      <c r="D260" s="55" t="s">
        <v>188</v>
      </c>
      <c r="E260" s="68" t="s">
        <v>104</v>
      </c>
      <c r="F260" s="937" t="s">
        <v>189</v>
      </c>
      <c r="G260" s="937"/>
      <c r="H260" s="937"/>
      <c r="I260" s="937"/>
      <c r="J260" s="937"/>
      <c r="K260" s="937"/>
      <c r="L260" s="937"/>
      <c r="M260" s="937"/>
      <c r="N260" s="937"/>
      <c r="O260" s="937"/>
      <c r="P260" s="937"/>
    </row>
    <row r="261" spans="1:16" s="1" customFormat="1" ht="7.5" customHeight="1" x14ac:dyDescent="0.2">
      <c r="A261" s="56"/>
      <c r="B261" s="56"/>
      <c r="C261" s="56"/>
      <c r="D261" s="32"/>
      <c r="E261" s="57"/>
      <c r="F261" s="33"/>
      <c r="G261" s="57"/>
      <c r="H261" s="33"/>
      <c r="I261" s="57"/>
      <c r="J261" s="33"/>
      <c r="K261" s="57"/>
      <c r="L261" s="33"/>
      <c r="M261" s="57"/>
      <c r="N261" s="33"/>
      <c r="O261" s="57"/>
      <c r="P261" s="58"/>
    </row>
    <row r="262" spans="1:16" s="1" customFormat="1" ht="18" customHeight="1" x14ac:dyDescent="0.2">
      <c r="A262" s="61">
        <v>1500</v>
      </c>
      <c r="B262" s="61">
        <v>1502</v>
      </c>
      <c r="C262" s="61">
        <v>1</v>
      </c>
      <c r="D262" s="32"/>
      <c r="E262" s="13" t="s">
        <v>94</v>
      </c>
      <c r="F262" s="60" t="s">
        <v>95</v>
      </c>
      <c r="G262" s="13" t="s">
        <v>24</v>
      </c>
      <c r="H262" s="34" t="s">
        <v>21</v>
      </c>
      <c r="I262" s="13" t="s">
        <v>96</v>
      </c>
      <c r="J262" s="34" t="s">
        <v>21</v>
      </c>
      <c r="K262" s="13" t="s">
        <v>26</v>
      </c>
      <c r="L262" s="34" t="s">
        <v>21</v>
      </c>
      <c r="M262" s="57"/>
      <c r="N262" s="33"/>
      <c r="O262" s="13" t="s">
        <v>27</v>
      </c>
      <c r="P262" s="35" t="s">
        <v>21</v>
      </c>
    </row>
    <row r="263" spans="1:16" s="1" customFormat="1" ht="18" customHeight="1" x14ac:dyDescent="0.2">
      <c r="A263" s="56"/>
      <c r="B263" s="56"/>
      <c r="C263" s="56"/>
      <c r="D263" s="32"/>
      <c r="E263" s="57"/>
      <c r="F263" s="33"/>
      <c r="G263" s="13" t="s">
        <v>17</v>
      </c>
      <c r="H263" s="34">
        <v>100000</v>
      </c>
      <c r="I263" s="13" t="s">
        <v>97</v>
      </c>
      <c r="J263" s="34">
        <v>80000</v>
      </c>
      <c r="K263" s="13" t="s">
        <v>98</v>
      </c>
      <c r="L263" s="34">
        <v>80000</v>
      </c>
      <c r="M263" s="13" t="s">
        <v>99</v>
      </c>
      <c r="N263" s="34">
        <v>20000</v>
      </c>
      <c r="O263" s="13" t="s">
        <v>30</v>
      </c>
      <c r="P263" s="35">
        <v>0</v>
      </c>
    </row>
    <row r="264" spans="1:16" s="1" customFormat="1" ht="18" customHeight="1" x14ac:dyDescent="0.2">
      <c r="A264" s="56"/>
      <c r="B264" s="56"/>
      <c r="C264" s="56"/>
      <c r="D264" s="32"/>
      <c r="E264" s="57"/>
      <c r="F264" s="33"/>
      <c r="G264" s="13" t="s">
        <v>31</v>
      </c>
      <c r="H264" s="34">
        <v>100000</v>
      </c>
      <c r="I264" s="13" t="s">
        <v>100</v>
      </c>
      <c r="J264" s="34">
        <v>80000</v>
      </c>
      <c r="K264" s="13" t="s">
        <v>101</v>
      </c>
      <c r="L264" s="34" t="s">
        <v>21</v>
      </c>
      <c r="M264" s="57"/>
      <c r="N264" s="33"/>
      <c r="O264" s="13" t="s">
        <v>32</v>
      </c>
      <c r="P264" s="35">
        <v>0</v>
      </c>
    </row>
    <row r="265" spans="1:16" s="1" customFormat="1" ht="7.5" customHeight="1" x14ac:dyDescent="0.15">
      <c r="A265" s="69"/>
      <c r="B265" s="70">
        <v>1502</v>
      </c>
      <c r="C265" s="69"/>
      <c r="D265" s="71"/>
      <c r="E265" s="72"/>
      <c r="F265" s="73"/>
      <c r="G265" s="50"/>
      <c r="H265" s="22"/>
      <c r="I265" s="50"/>
      <c r="J265" s="22"/>
      <c r="K265" s="50"/>
      <c r="L265" s="22"/>
      <c r="M265" s="50"/>
      <c r="N265" s="22"/>
      <c r="O265" s="50"/>
      <c r="P265" s="23"/>
    </row>
    <row r="266" spans="1:16" s="1" customFormat="1" ht="18" customHeight="1" x14ac:dyDescent="0.15">
      <c r="A266" s="69"/>
      <c r="B266" s="69"/>
      <c r="C266" s="69"/>
      <c r="D266" s="74"/>
      <c r="E266" s="12" t="s">
        <v>106</v>
      </c>
      <c r="F266" s="12" t="s">
        <v>189</v>
      </c>
      <c r="G266" s="46" t="s">
        <v>24</v>
      </c>
      <c r="H266" s="14" t="s">
        <v>21</v>
      </c>
      <c r="I266" s="46" t="s">
        <v>96</v>
      </c>
      <c r="J266" s="14" t="s">
        <v>21</v>
      </c>
      <c r="K266" s="46" t="s">
        <v>26</v>
      </c>
      <c r="L266" s="14" t="s">
        <v>21</v>
      </c>
      <c r="M266" s="75"/>
      <c r="N266" s="15"/>
      <c r="O266" s="46" t="s">
        <v>27</v>
      </c>
      <c r="P266" s="47" t="s">
        <v>21</v>
      </c>
    </row>
    <row r="267" spans="1:16" s="1" customFormat="1" ht="18" customHeight="1" x14ac:dyDescent="0.15">
      <c r="A267" s="69"/>
      <c r="B267" s="69"/>
      <c r="C267" s="69"/>
      <c r="D267" s="76"/>
      <c r="E267" s="65"/>
      <c r="F267" s="77"/>
      <c r="G267" s="46" t="s">
        <v>17</v>
      </c>
      <c r="H267" s="14">
        <v>100000</v>
      </c>
      <c r="I267" s="46" t="s">
        <v>97</v>
      </c>
      <c r="J267" s="14">
        <v>80000</v>
      </c>
      <c r="K267" s="46" t="s">
        <v>98</v>
      </c>
      <c r="L267" s="14">
        <v>80000</v>
      </c>
      <c r="M267" s="46" t="s">
        <v>99</v>
      </c>
      <c r="N267" s="14">
        <v>20000</v>
      </c>
      <c r="O267" s="46" t="s">
        <v>30</v>
      </c>
      <c r="P267" s="47">
        <v>0</v>
      </c>
    </row>
    <row r="268" spans="1:16" s="1" customFormat="1" ht="18" customHeight="1" x14ac:dyDescent="0.15">
      <c r="A268" s="69"/>
      <c r="B268" s="69"/>
      <c r="C268" s="69"/>
      <c r="D268" s="71"/>
      <c r="E268" s="72"/>
      <c r="F268" s="73"/>
      <c r="G268" s="48" t="s">
        <v>31</v>
      </c>
      <c r="H268" s="49">
        <v>100000</v>
      </c>
      <c r="I268" s="48" t="s">
        <v>100</v>
      </c>
      <c r="J268" s="49">
        <v>80000</v>
      </c>
      <c r="K268" s="48" t="s">
        <v>101</v>
      </c>
      <c r="L268" s="49" t="s">
        <v>21</v>
      </c>
      <c r="M268" s="50"/>
      <c r="N268" s="22"/>
      <c r="O268" s="48" t="s">
        <v>32</v>
      </c>
      <c r="P268" s="51">
        <v>0</v>
      </c>
    </row>
    <row r="269" spans="1:16" s="1" customFormat="1" ht="18" customHeight="1" x14ac:dyDescent="0.15">
      <c r="A269" s="70">
        <v>1500</v>
      </c>
      <c r="B269" s="69"/>
      <c r="C269" s="69"/>
      <c r="D269" s="940" t="s">
        <v>190</v>
      </c>
      <c r="E269" s="940"/>
      <c r="F269" s="78" t="s">
        <v>187</v>
      </c>
      <c r="G269" s="46" t="s">
        <v>24</v>
      </c>
      <c r="H269" s="14" t="s">
        <v>21</v>
      </c>
      <c r="I269" s="46" t="s">
        <v>96</v>
      </c>
      <c r="J269" s="14" t="s">
        <v>21</v>
      </c>
      <c r="K269" s="46" t="s">
        <v>26</v>
      </c>
      <c r="L269" s="14" t="s">
        <v>21</v>
      </c>
      <c r="M269" s="75"/>
      <c r="N269" s="15"/>
      <c r="O269" s="46" t="s">
        <v>27</v>
      </c>
      <c r="P269" s="47" t="s">
        <v>21</v>
      </c>
    </row>
    <row r="270" spans="1:16" s="1" customFormat="1" ht="18" customHeight="1" x14ac:dyDescent="0.15">
      <c r="A270" s="69"/>
      <c r="B270" s="69"/>
      <c r="C270" s="69"/>
      <c r="D270" s="76"/>
      <c r="E270" s="65"/>
      <c r="F270" s="77"/>
      <c r="G270" s="46" t="s">
        <v>17</v>
      </c>
      <c r="H270" s="14">
        <v>100000</v>
      </c>
      <c r="I270" s="46" t="s">
        <v>97</v>
      </c>
      <c r="J270" s="14">
        <v>80000</v>
      </c>
      <c r="K270" s="46" t="s">
        <v>98</v>
      </c>
      <c r="L270" s="14">
        <v>80000</v>
      </c>
      <c r="M270" s="46" t="s">
        <v>99</v>
      </c>
      <c r="N270" s="14">
        <v>20000</v>
      </c>
      <c r="O270" s="46" t="s">
        <v>30</v>
      </c>
      <c r="P270" s="47">
        <v>0</v>
      </c>
    </row>
    <row r="271" spans="1:16" s="1" customFormat="1" ht="18" customHeight="1" x14ac:dyDescent="0.15">
      <c r="A271" s="69"/>
      <c r="B271" s="69"/>
      <c r="C271" s="69"/>
      <c r="D271" s="71"/>
      <c r="E271" s="72"/>
      <c r="F271" s="73"/>
      <c r="G271" s="48" t="s">
        <v>31</v>
      </c>
      <c r="H271" s="49">
        <v>100000</v>
      </c>
      <c r="I271" s="48" t="s">
        <v>100</v>
      </c>
      <c r="J271" s="49">
        <v>80000</v>
      </c>
      <c r="K271" s="48" t="s">
        <v>101</v>
      </c>
      <c r="L271" s="49" t="s">
        <v>21</v>
      </c>
      <c r="M271" s="50"/>
      <c r="N271" s="22"/>
      <c r="O271" s="48" t="s">
        <v>32</v>
      </c>
      <c r="P271" s="51">
        <v>0</v>
      </c>
    </row>
    <row r="272" spans="1:16" s="1" customFormat="1" ht="3.75" customHeight="1" x14ac:dyDescent="0.25">
      <c r="A272" s="64"/>
      <c r="B272" s="64"/>
      <c r="C272" s="64"/>
      <c r="D272" s="65"/>
      <c r="E272" s="66"/>
      <c r="F272" s="66"/>
      <c r="G272" s="66"/>
      <c r="H272" s="66"/>
      <c r="I272" s="66"/>
      <c r="J272" s="66"/>
      <c r="K272" s="66"/>
      <c r="L272" s="66"/>
      <c r="M272" s="66"/>
      <c r="N272" s="66"/>
      <c r="O272" s="66"/>
      <c r="P272" s="66"/>
    </row>
    <row r="273" spans="1:16" s="1" customFormat="1" ht="18" customHeight="1" x14ac:dyDescent="0.25">
      <c r="A273" s="64"/>
      <c r="B273" s="64"/>
      <c r="C273" s="64"/>
      <c r="D273" s="67"/>
      <c r="E273" s="68" t="s">
        <v>191</v>
      </c>
      <c r="F273" s="937" t="s">
        <v>192</v>
      </c>
      <c r="G273" s="937"/>
      <c r="H273" s="937"/>
      <c r="I273" s="937"/>
      <c r="J273" s="937"/>
      <c r="K273" s="937"/>
      <c r="L273" s="937"/>
      <c r="M273" s="937"/>
      <c r="N273" s="937"/>
      <c r="O273" s="937"/>
      <c r="P273" s="937"/>
    </row>
    <row r="274" spans="1:16" s="1" customFormat="1" ht="18" customHeight="1" x14ac:dyDescent="0.25">
      <c r="A274" s="64"/>
      <c r="B274" s="64"/>
      <c r="C274" s="64"/>
      <c r="D274" s="55" t="s">
        <v>193</v>
      </c>
      <c r="E274" s="68" t="s">
        <v>104</v>
      </c>
      <c r="F274" s="937" t="s">
        <v>194</v>
      </c>
      <c r="G274" s="937"/>
      <c r="H274" s="937"/>
      <c r="I274" s="937"/>
      <c r="J274" s="937"/>
      <c r="K274" s="937"/>
      <c r="L274" s="937"/>
      <c r="M274" s="937"/>
      <c r="N274" s="937"/>
      <c r="O274" s="937"/>
      <c r="P274" s="937"/>
    </row>
    <row r="275" spans="1:16" s="1" customFormat="1" ht="7.5" customHeight="1" x14ac:dyDescent="0.2">
      <c r="A275" s="56"/>
      <c r="B275" s="56"/>
      <c r="C275" s="56"/>
      <c r="D275" s="32"/>
      <c r="E275" s="57"/>
      <c r="F275" s="33"/>
      <c r="G275" s="57"/>
      <c r="H275" s="33"/>
      <c r="I275" s="57"/>
      <c r="J275" s="33"/>
      <c r="K275" s="57"/>
      <c r="L275" s="33"/>
      <c r="M275" s="57"/>
      <c r="N275" s="33"/>
      <c r="O275" s="57"/>
      <c r="P275" s="58"/>
    </row>
    <row r="276" spans="1:16" s="1" customFormat="1" ht="18" customHeight="1" x14ac:dyDescent="0.2">
      <c r="A276" s="61">
        <v>1800</v>
      </c>
      <c r="B276" s="61">
        <v>1802</v>
      </c>
      <c r="C276" s="61">
        <v>1</v>
      </c>
      <c r="D276" s="32"/>
      <c r="E276" s="13" t="s">
        <v>94</v>
      </c>
      <c r="F276" s="60" t="s">
        <v>95</v>
      </c>
      <c r="G276" s="13" t="s">
        <v>24</v>
      </c>
      <c r="H276" s="34" t="s">
        <v>21</v>
      </c>
      <c r="I276" s="13" t="s">
        <v>96</v>
      </c>
      <c r="J276" s="34" t="s">
        <v>21</v>
      </c>
      <c r="K276" s="13" t="s">
        <v>26</v>
      </c>
      <c r="L276" s="34" t="s">
        <v>21</v>
      </c>
      <c r="M276" s="57"/>
      <c r="N276" s="33"/>
      <c r="O276" s="13" t="s">
        <v>27</v>
      </c>
      <c r="P276" s="35" t="s">
        <v>21</v>
      </c>
    </row>
    <row r="277" spans="1:16" s="1" customFormat="1" ht="18" customHeight="1" x14ac:dyDescent="0.2">
      <c r="A277" s="56"/>
      <c r="B277" s="56"/>
      <c r="C277" s="56"/>
      <c r="D277" s="32"/>
      <c r="E277" s="57"/>
      <c r="F277" s="33"/>
      <c r="G277" s="13" t="s">
        <v>17</v>
      </c>
      <c r="H277" s="34">
        <v>62000</v>
      </c>
      <c r="I277" s="13" t="s">
        <v>97</v>
      </c>
      <c r="J277" s="34">
        <v>62000</v>
      </c>
      <c r="K277" s="13" t="s">
        <v>98</v>
      </c>
      <c r="L277" s="34">
        <v>62000</v>
      </c>
      <c r="M277" s="13" t="s">
        <v>99</v>
      </c>
      <c r="N277" s="34">
        <v>0</v>
      </c>
      <c r="O277" s="13" t="s">
        <v>30</v>
      </c>
      <c r="P277" s="35">
        <v>0</v>
      </c>
    </row>
    <row r="278" spans="1:16" s="1" customFormat="1" ht="18" customHeight="1" x14ac:dyDescent="0.2">
      <c r="A278" s="56"/>
      <c r="B278" s="56"/>
      <c r="C278" s="56"/>
      <c r="D278" s="32"/>
      <c r="E278" s="57"/>
      <c r="F278" s="33"/>
      <c r="G278" s="13" t="s">
        <v>31</v>
      </c>
      <c r="H278" s="34">
        <v>62000</v>
      </c>
      <c r="I278" s="13" t="s">
        <v>100</v>
      </c>
      <c r="J278" s="34">
        <v>62000</v>
      </c>
      <c r="K278" s="13" t="s">
        <v>101</v>
      </c>
      <c r="L278" s="34" t="s">
        <v>21</v>
      </c>
      <c r="M278" s="57"/>
      <c r="N278" s="33"/>
      <c r="O278" s="13" t="s">
        <v>32</v>
      </c>
      <c r="P278" s="35">
        <v>0</v>
      </c>
    </row>
    <row r="279" spans="1:16" s="1" customFormat="1" ht="7.5" customHeight="1" x14ac:dyDescent="0.15">
      <c r="A279" s="69"/>
      <c r="B279" s="70">
        <v>1802</v>
      </c>
      <c r="C279" s="69"/>
      <c r="D279" s="71"/>
      <c r="E279" s="72"/>
      <c r="F279" s="73"/>
      <c r="G279" s="50"/>
      <c r="H279" s="22"/>
      <c r="I279" s="50"/>
      <c r="J279" s="22"/>
      <c r="K279" s="50"/>
      <c r="L279" s="22"/>
      <c r="M279" s="50"/>
      <c r="N279" s="22"/>
      <c r="O279" s="50"/>
      <c r="P279" s="23"/>
    </row>
    <row r="280" spans="1:16" s="1" customFormat="1" ht="18" customHeight="1" x14ac:dyDescent="0.15">
      <c r="A280" s="69"/>
      <c r="B280" s="69"/>
      <c r="C280" s="69"/>
      <c r="D280" s="74"/>
      <c r="E280" s="12" t="s">
        <v>106</v>
      </c>
      <c r="F280" s="12" t="s">
        <v>194</v>
      </c>
      <c r="G280" s="46" t="s">
        <v>24</v>
      </c>
      <c r="H280" s="14" t="s">
        <v>21</v>
      </c>
      <c r="I280" s="46" t="s">
        <v>96</v>
      </c>
      <c r="J280" s="14" t="s">
        <v>21</v>
      </c>
      <c r="K280" s="46" t="s">
        <v>26</v>
      </c>
      <c r="L280" s="14" t="s">
        <v>21</v>
      </c>
      <c r="M280" s="75"/>
      <c r="N280" s="15"/>
      <c r="O280" s="46" t="s">
        <v>27</v>
      </c>
      <c r="P280" s="47" t="s">
        <v>21</v>
      </c>
    </row>
    <row r="281" spans="1:16" s="1" customFormat="1" ht="18" customHeight="1" x14ac:dyDescent="0.15">
      <c r="A281" s="69"/>
      <c r="B281" s="69"/>
      <c r="C281" s="69"/>
      <c r="D281" s="76"/>
      <c r="E281" s="65"/>
      <c r="F281" s="77"/>
      <c r="G281" s="46" t="s">
        <v>17</v>
      </c>
      <c r="H281" s="14">
        <v>62000</v>
      </c>
      <c r="I281" s="46" t="s">
        <v>97</v>
      </c>
      <c r="J281" s="14">
        <v>62000</v>
      </c>
      <c r="K281" s="46" t="s">
        <v>98</v>
      </c>
      <c r="L281" s="14">
        <v>62000</v>
      </c>
      <c r="M281" s="46" t="s">
        <v>99</v>
      </c>
      <c r="N281" s="14">
        <v>0</v>
      </c>
      <c r="O281" s="46" t="s">
        <v>30</v>
      </c>
      <c r="P281" s="47">
        <v>0</v>
      </c>
    </row>
    <row r="282" spans="1:16" s="1" customFormat="1" ht="18" customHeight="1" x14ac:dyDescent="0.15">
      <c r="A282" s="69"/>
      <c r="B282" s="69"/>
      <c r="C282" s="69"/>
      <c r="D282" s="71"/>
      <c r="E282" s="72"/>
      <c r="F282" s="73"/>
      <c r="G282" s="48" t="s">
        <v>31</v>
      </c>
      <c r="H282" s="49">
        <v>62000</v>
      </c>
      <c r="I282" s="48" t="s">
        <v>100</v>
      </c>
      <c r="J282" s="49">
        <v>62000</v>
      </c>
      <c r="K282" s="48" t="s">
        <v>101</v>
      </c>
      <c r="L282" s="49" t="s">
        <v>21</v>
      </c>
      <c r="M282" s="50"/>
      <c r="N282" s="22"/>
      <c r="O282" s="48" t="s">
        <v>32</v>
      </c>
      <c r="P282" s="51">
        <v>0</v>
      </c>
    </row>
    <row r="283" spans="1:16" s="1" customFormat="1" ht="18" customHeight="1" x14ac:dyDescent="0.15">
      <c r="A283" s="70">
        <v>1800</v>
      </c>
      <c r="B283" s="69"/>
      <c r="C283" s="69"/>
      <c r="D283" s="940" t="s">
        <v>195</v>
      </c>
      <c r="E283" s="940"/>
      <c r="F283" s="78" t="s">
        <v>192</v>
      </c>
      <c r="G283" s="46" t="s">
        <v>24</v>
      </c>
      <c r="H283" s="14" t="s">
        <v>21</v>
      </c>
      <c r="I283" s="46" t="s">
        <v>96</v>
      </c>
      <c r="J283" s="14" t="s">
        <v>21</v>
      </c>
      <c r="K283" s="46" t="s">
        <v>26</v>
      </c>
      <c r="L283" s="14" t="s">
        <v>21</v>
      </c>
      <c r="M283" s="75"/>
      <c r="N283" s="15"/>
      <c r="O283" s="46" t="s">
        <v>27</v>
      </c>
      <c r="P283" s="47" t="s">
        <v>21</v>
      </c>
    </row>
    <row r="284" spans="1:16" s="1" customFormat="1" ht="18" customHeight="1" x14ac:dyDescent="0.15">
      <c r="A284" s="69"/>
      <c r="B284" s="69"/>
      <c r="C284" s="69"/>
      <c r="D284" s="76"/>
      <c r="E284" s="65"/>
      <c r="F284" s="77"/>
      <c r="G284" s="46" t="s">
        <v>17</v>
      </c>
      <c r="H284" s="14">
        <v>62000</v>
      </c>
      <c r="I284" s="46" t="s">
        <v>97</v>
      </c>
      <c r="J284" s="14">
        <v>62000</v>
      </c>
      <c r="K284" s="46" t="s">
        <v>98</v>
      </c>
      <c r="L284" s="14">
        <v>62000</v>
      </c>
      <c r="M284" s="46" t="s">
        <v>99</v>
      </c>
      <c r="N284" s="14">
        <v>0</v>
      </c>
      <c r="O284" s="46" t="s">
        <v>30</v>
      </c>
      <c r="P284" s="47">
        <v>0</v>
      </c>
    </row>
    <row r="285" spans="1:16" s="1" customFormat="1" ht="18" customHeight="1" x14ac:dyDescent="0.15">
      <c r="A285" s="69"/>
      <c r="B285" s="69"/>
      <c r="C285" s="69"/>
      <c r="D285" s="71"/>
      <c r="E285" s="72"/>
      <c r="F285" s="73"/>
      <c r="G285" s="48" t="s">
        <v>31</v>
      </c>
      <c r="H285" s="49">
        <v>62000</v>
      </c>
      <c r="I285" s="48" t="s">
        <v>100</v>
      </c>
      <c r="J285" s="49">
        <v>62000</v>
      </c>
      <c r="K285" s="48" t="s">
        <v>101</v>
      </c>
      <c r="L285" s="49" t="s">
        <v>21</v>
      </c>
      <c r="M285" s="50"/>
      <c r="N285" s="22"/>
      <c r="O285" s="48" t="s">
        <v>32</v>
      </c>
      <c r="P285" s="51">
        <v>0</v>
      </c>
    </row>
    <row r="286" spans="1:16" s="1" customFormat="1" ht="3.75" customHeight="1" x14ac:dyDescent="0.25">
      <c r="A286" s="64"/>
      <c r="B286" s="64"/>
      <c r="C286" s="64"/>
      <c r="D286" s="65"/>
      <c r="E286" s="66"/>
      <c r="F286" s="66"/>
      <c r="G286" s="66"/>
      <c r="H286" s="66"/>
      <c r="I286" s="66"/>
      <c r="J286" s="66"/>
      <c r="K286" s="66"/>
      <c r="L286" s="66"/>
      <c r="M286" s="66"/>
      <c r="N286" s="66"/>
      <c r="O286" s="66"/>
      <c r="P286" s="66"/>
    </row>
    <row r="287" spans="1:16" s="1" customFormat="1" ht="18" customHeight="1" x14ac:dyDescent="0.25">
      <c r="A287" s="64"/>
      <c r="B287" s="64"/>
      <c r="C287" s="64"/>
      <c r="D287" s="67"/>
      <c r="E287" s="68" t="s">
        <v>196</v>
      </c>
      <c r="F287" s="937" t="s">
        <v>197</v>
      </c>
      <c r="G287" s="937"/>
      <c r="H287" s="937"/>
      <c r="I287" s="937"/>
      <c r="J287" s="937"/>
      <c r="K287" s="937"/>
      <c r="L287" s="937"/>
      <c r="M287" s="937"/>
      <c r="N287" s="937"/>
      <c r="O287" s="937"/>
      <c r="P287" s="937"/>
    </row>
    <row r="288" spans="1:16" s="1" customFormat="1" ht="18" customHeight="1" x14ac:dyDescent="0.25">
      <c r="A288" s="64"/>
      <c r="B288" s="64"/>
      <c r="C288" s="64"/>
      <c r="D288" s="55" t="s">
        <v>198</v>
      </c>
      <c r="E288" s="68" t="s">
        <v>92</v>
      </c>
      <c r="F288" s="937" t="s">
        <v>199</v>
      </c>
      <c r="G288" s="937"/>
      <c r="H288" s="937"/>
      <c r="I288" s="937"/>
      <c r="J288" s="937"/>
      <c r="K288" s="937"/>
      <c r="L288" s="937"/>
      <c r="M288" s="937"/>
      <c r="N288" s="937"/>
      <c r="O288" s="937"/>
      <c r="P288" s="937"/>
    </row>
    <row r="289" spans="1:16" s="1" customFormat="1" ht="7.5" customHeight="1" x14ac:dyDescent="0.2">
      <c r="A289" s="56"/>
      <c r="B289" s="56"/>
      <c r="C289" s="56"/>
      <c r="D289" s="32"/>
      <c r="E289" s="57"/>
      <c r="F289" s="33"/>
      <c r="G289" s="57"/>
      <c r="H289" s="33"/>
      <c r="I289" s="57"/>
      <c r="J289" s="33"/>
      <c r="K289" s="57"/>
      <c r="L289" s="33"/>
      <c r="M289" s="57"/>
      <c r="N289" s="33"/>
      <c r="O289" s="57"/>
      <c r="P289" s="58"/>
    </row>
    <row r="290" spans="1:16" s="1" customFormat="1" ht="18" customHeight="1" x14ac:dyDescent="0.2">
      <c r="A290" s="61">
        <v>2000</v>
      </c>
      <c r="B290" s="61">
        <v>2001</v>
      </c>
      <c r="C290" s="61">
        <v>1</v>
      </c>
      <c r="D290" s="32"/>
      <c r="E290" s="13" t="s">
        <v>94</v>
      </c>
      <c r="F290" s="60" t="s">
        <v>95</v>
      </c>
      <c r="G290" s="13" t="s">
        <v>24</v>
      </c>
      <c r="H290" s="34" t="s">
        <v>21</v>
      </c>
      <c r="I290" s="13" t="s">
        <v>96</v>
      </c>
      <c r="J290" s="34" t="s">
        <v>21</v>
      </c>
      <c r="K290" s="13" t="s">
        <v>26</v>
      </c>
      <c r="L290" s="34" t="s">
        <v>21</v>
      </c>
      <c r="M290" s="57"/>
      <c r="N290" s="33"/>
      <c r="O290" s="13" t="s">
        <v>27</v>
      </c>
      <c r="P290" s="35" t="s">
        <v>21</v>
      </c>
    </row>
    <row r="291" spans="1:16" s="1" customFormat="1" ht="18" customHeight="1" x14ac:dyDescent="0.2">
      <c r="A291" s="56"/>
      <c r="B291" s="56"/>
      <c r="C291" s="56"/>
      <c r="D291" s="32"/>
      <c r="E291" s="57"/>
      <c r="F291" s="33"/>
      <c r="G291" s="13" t="s">
        <v>17</v>
      </c>
      <c r="H291" s="34">
        <v>39410</v>
      </c>
      <c r="I291" s="13" t="s">
        <v>97</v>
      </c>
      <c r="J291" s="34" t="s">
        <v>21</v>
      </c>
      <c r="K291" s="13" t="s">
        <v>98</v>
      </c>
      <c r="L291" s="34" t="s">
        <v>21</v>
      </c>
      <c r="M291" s="13" t="s">
        <v>99</v>
      </c>
      <c r="N291" s="34">
        <v>39410</v>
      </c>
      <c r="O291" s="13" t="s">
        <v>30</v>
      </c>
      <c r="P291" s="35" t="s">
        <v>21</v>
      </c>
    </row>
    <row r="292" spans="1:16" s="1" customFormat="1" ht="18" customHeight="1" x14ac:dyDescent="0.2">
      <c r="A292" s="56"/>
      <c r="B292" s="56"/>
      <c r="C292" s="56"/>
      <c r="D292" s="32"/>
      <c r="E292" s="57"/>
      <c r="F292" s="33"/>
      <c r="G292" s="13" t="s">
        <v>31</v>
      </c>
      <c r="H292" s="34">
        <v>39410</v>
      </c>
      <c r="I292" s="13" t="s">
        <v>100</v>
      </c>
      <c r="J292" s="34" t="s">
        <v>21</v>
      </c>
      <c r="K292" s="13" t="s">
        <v>101</v>
      </c>
      <c r="L292" s="34" t="s">
        <v>21</v>
      </c>
      <c r="M292" s="57"/>
      <c r="N292" s="33"/>
      <c r="O292" s="13" t="s">
        <v>32</v>
      </c>
      <c r="P292" s="35" t="s">
        <v>21</v>
      </c>
    </row>
    <row r="293" spans="1:16" s="1" customFormat="1" ht="7.5" customHeight="1" x14ac:dyDescent="0.15">
      <c r="A293" s="69"/>
      <c r="B293" s="70">
        <v>2001</v>
      </c>
      <c r="C293" s="69"/>
      <c r="D293" s="71"/>
      <c r="E293" s="72"/>
      <c r="F293" s="73"/>
      <c r="G293" s="50"/>
      <c r="H293" s="22"/>
      <c r="I293" s="50"/>
      <c r="J293" s="22"/>
      <c r="K293" s="50"/>
      <c r="L293" s="22"/>
      <c r="M293" s="50"/>
      <c r="N293" s="22"/>
      <c r="O293" s="50"/>
      <c r="P293" s="23"/>
    </row>
    <row r="294" spans="1:16" s="1" customFormat="1" ht="18" customHeight="1" x14ac:dyDescent="0.15">
      <c r="A294" s="69"/>
      <c r="B294" s="69"/>
      <c r="C294" s="69"/>
      <c r="D294" s="74"/>
      <c r="E294" s="12" t="s">
        <v>102</v>
      </c>
      <c r="F294" s="12" t="s">
        <v>199</v>
      </c>
      <c r="G294" s="46" t="s">
        <v>24</v>
      </c>
      <c r="H294" s="14" t="s">
        <v>21</v>
      </c>
      <c r="I294" s="46" t="s">
        <v>96</v>
      </c>
      <c r="J294" s="14" t="s">
        <v>21</v>
      </c>
      <c r="K294" s="46" t="s">
        <v>26</v>
      </c>
      <c r="L294" s="14" t="s">
        <v>21</v>
      </c>
      <c r="M294" s="75"/>
      <c r="N294" s="15"/>
      <c r="O294" s="46" t="s">
        <v>27</v>
      </c>
      <c r="P294" s="47" t="s">
        <v>21</v>
      </c>
    </row>
    <row r="295" spans="1:16" s="1" customFormat="1" ht="18" customHeight="1" x14ac:dyDescent="0.15">
      <c r="A295" s="69"/>
      <c r="B295" s="69"/>
      <c r="C295" s="69"/>
      <c r="D295" s="76"/>
      <c r="E295" s="65"/>
      <c r="F295" s="77"/>
      <c r="G295" s="46" t="s">
        <v>17</v>
      </c>
      <c r="H295" s="14">
        <v>39410</v>
      </c>
      <c r="I295" s="46" t="s">
        <v>97</v>
      </c>
      <c r="J295" s="14" t="s">
        <v>21</v>
      </c>
      <c r="K295" s="46" t="s">
        <v>98</v>
      </c>
      <c r="L295" s="14" t="s">
        <v>21</v>
      </c>
      <c r="M295" s="46" t="s">
        <v>99</v>
      </c>
      <c r="N295" s="14">
        <v>39410</v>
      </c>
      <c r="O295" s="46" t="s">
        <v>30</v>
      </c>
      <c r="P295" s="47" t="s">
        <v>21</v>
      </c>
    </row>
    <row r="296" spans="1:16" s="1" customFormat="1" ht="18" customHeight="1" x14ac:dyDescent="0.15">
      <c r="A296" s="69"/>
      <c r="B296" s="69"/>
      <c r="C296" s="69"/>
      <c r="D296" s="71"/>
      <c r="E296" s="72"/>
      <c r="F296" s="73"/>
      <c r="G296" s="48" t="s">
        <v>31</v>
      </c>
      <c r="H296" s="49">
        <v>39410</v>
      </c>
      <c r="I296" s="48" t="s">
        <v>100</v>
      </c>
      <c r="J296" s="49" t="s">
        <v>21</v>
      </c>
      <c r="K296" s="48" t="s">
        <v>101</v>
      </c>
      <c r="L296" s="49" t="s">
        <v>21</v>
      </c>
      <c r="M296" s="50"/>
      <c r="N296" s="22"/>
      <c r="O296" s="48" t="s">
        <v>32</v>
      </c>
      <c r="P296" s="51" t="s">
        <v>21</v>
      </c>
    </row>
    <row r="297" spans="1:16" s="1" customFormat="1" ht="18" customHeight="1" x14ac:dyDescent="0.25">
      <c r="A297" s="64"/>
      <c r="B297" s="64"/>
      <c r="C297" s="64"/>
      <c r="D297" s="55" t="s">
        <v>200</v>
      </c>
      <c r="E297" s="68" t="s">
        <v>104</v>
      </c>
      <c r="F297" s="937" t="s">
        <v>201</v>
      </c>
      <c r="G297" s="937"/>
      <c r="H297" s="937"/>
      <c r="I297" s="937"/>
      <c r="J297" s="937"/>
      <c r="K297" s="937"/>
      <c r="L297" s="937"/>
      <c r="M297" s="937"/>
      <c r="N297" s="937"/>
      <c r="O297" s="937"/>
      <c r="P297" s="937"/>
    </row>
    <row r="298" spans="1:16" s="1" customFormat="1" ht="7.5" customHeight="1" x14ac:dyDescent="0.2">
      <c r="A298" s="56"/>
      <c r="B298" s="56"/>
      <c r="C298" s="56"/>
      <c r="D298" s="32"/>
      <c r="E298" s="57"/>
      <c r="F298" s="33"/>
      <c r="G298" s="57"/>
      <c r="H298" s="33"/>
      <c r="I298" s="57"/>
      <c r="J298" s="33"/>
      <c r="K298" s="57"/>
      <c r="L298" s="33"/>
      <c r="M298" s="57"/>
      <c r="N298" s="33"/>
      <c r="O298" s="57"/>
      <c r="P298" s="58"/>
    </row>
    <row r="299" spans="1:16" s="1" customFormat="1" ht="18" customHeight="1" x14ac:dyDescent="0.2">
      <c r="A299" s="61"/>
      <c r="B299" s="61">
        <v>2002</v>
      </c>
      <c r="C299" s="61">
        <v>1</v>
      </c>
      <c r="D299" s="32"/>
      <c r="E299" s="13" t="s">
        <v>94</v>
      </c>
      <c r="F299" s="60" t="s">
        <v>95</v>
      </c>
      <c r="G299" s="13" t="s">
        <v>24</v>
      </c>
      <c r="H299" s="34" t="s">
        <v>21</v>
      </c>
      <c r="I299" s="13" t="s">
        <v>96</v>
      </c>
      <c r="J299" s="34" t="s">
        <v>21</v>
      </c>
      <c r="K299" s="13" t="s">
        <v>26</v>
      </c>
      <c r="L299" s="34" t="s">
        <v>21</v>
      </c>
      <c r="M299" s="57"/>
      <c r="N299" s="33"/>
      <c r="O299" s="13" t="s">
        <v>27</v>
      </c>
      <c r="P299" s="35" t="s">
        <v>21</v>
      </c>
    </row>
    <row r="300" spans="1:16" s="1" customFormat="1" ht="18" customHeight="1" x14ac:dyDescent="0.2">
      <c r="A300" s="56"/>
      <c r="B300" s="56"/>
      <c r="C300" s="56"/>
      <c r="D300" s="32"/>
      <c r="E300" s="57"/>
      <c r="F300" s="33"/>
      <c r="G300" s="13" t="s">
        <v>17</v>
      </c>
      <c r="H300" s="34">
        <v>0</v>
      </c>
      <c r="I300" s="13" t="s">
        <v>97</v>
      </c>
      <c r="J300" s="34" t="s">
        <v>21</v>
      </c>
      <c r="K300" s="13" t="s">
        <v>98</v>
      </c>
      <c r="L300" s="34" t="s">
        <v>21</v>
      </c>
      <c r="M300" s="13" t="s">
        <v>99</v>
      </c>
      <c r="N300" s="34">
        <v>0</v>
      </c>
      <c r="O300" s="13" t="s">
        <v>30</v>
      </c>
      <c r="P300" s="35" t="s">
        <v>21</v>
      </c>
    </row>
    <row r="301" spans="1:16" s="1" customFormat="1" ht="18" customHeight="1" x14ac:dyDescent="0.2">
      <c r="A301" s="56"/>
      <c r="B301" s="56"/>
      <c r="C301" s="56"/>
      <c r="D301" s="32"/>
      <c r="E301" s="57"/>
      <c r="F301" s="33"/>
      <c r="G301" s="13" t="s">
        <v>31</v>
      </c>
      <c r="H301" s="34">
        <v>0</v>
      </c>
      <c r="I301" s="13" t="s">
        <v>100</v>
      </c>
      <c r="J301" s="34" t="s">
        <v>21</v>
      </c>
      <c r="K301" s="13" t="s">
        <v>101</v>
      </c>
      <c r="L301" s="34" t="s">
        <v>21</v>
      </c>
      <c r="M301" s="57"/>
      <c r="N301" s="33"/>
      <c r="O301" s="13" t="s">
        <v>32</v>
      </c>
      <c r="P301" s="35" t="s">
        <v>21</v>
      </c>
    </row>
    <row r="302" spans="1:16" s="1" customFormat="1" ht="7.5" customHeight="1" x14ac:dyDescent="0.15">
      <c r="A302" s="69"/>
      <c r="B302" s="70">
        <v>2002</v>
      </c>
      <c r="C302" s="69"/>
      <c r="D302" s="71"/>
      <c r="E302" s="72"/>
      <c r="F302" s="73"/>
      <c r="G302" s="50"/>
      <c r="H302" s="22"/>
      <c r="I302" s="50"/>
      <c r="J302" s="22"/>
      <c r="K302" s="50"/>
      <c r="L302" s="22"/>
      <c r="M302" s="50"/>
      <c r="N302" s="22"/>
      <c r="O302" s="50"/>
      <c r="P302" s="23"/>
    </row>
    <row r="303" spans="1:16" s="1" customFormat="1" ht="18" customHeight="1" x14ac:dyDescent="0.15">
      <c r="A303" s="69"/>
      <c r="B303" s="69"/>
      <c r="C303" s="69"/>
      <c r="D303" s="74"/>
      <c r="E303" s="12" t="s">
        <v>106</v>
      </c>
      <c r="F303" s="12" t="s">
        <v>201</v>
      </c>
      <c r="G303" s="46" t="s">
        <v>24</v>
      </c>
      <c r="H303" s="14" t="s">
        <v>21</v>
      </c>
      <c r="I303" s="46" t="s">
        <v>96</v>
      </c>
      <c r="J303" s="14" t="s">
        <v>21</v>
      </c>
      <c r="K303" s="46" t="s">
        <v>26</v>
      </c>
      <c r="L303" s="14" t="s">
        <v>21</v>
      </c>
      <c r="M303" s="75"/>
      <c r="N303" s="15"/>
      <c r="O303" s="46" t="s">
        <v>27</v>
      </c>
      <c r="P303" s="47" t="s">
        <v>21</v>
      </c>
    </row>
    <row r="304" spans="1:16" s="1" customFormat="1" ht="18" customHeight="1" x14ac:dyDescent="0.15">
      <c r="A304" s="69"/>
      <c r="B304" s="69"/>
      <c r="C304" s="69"/>
      <c r="D304" s="76"/>
      <c r="E304" s="65"/>
      <c r="F304" s="77"/>
      <c r="G304" s="46" t="s">
        <v>17</v>
      </c>
      <c r="H304" s="14">
        <v>0</v>
      </c>
      <c r="I304" s="46" t="s">
        <v>97</v>
      </c>
      <c r="J304" s="14" t="s">
        <v>21</v>
      </c>
      <c r="K304" s="46" t="s">
        <v>98</v>
      </c>
      <c r="L304" s="14" t="s">
        <v>21</v>
      </c>
      <c r="M304" s="46" t="s">
        <v>99</v>
      </c>
      <c r="N304" s="14">
        <v>0</v>
      </c>
      <c r="O304" s="46" t="s">
        <v>30</v>
      </c>
      <c r="P304" s="47" t="s">
        <v>21</v>
      </c>
    </row>
    <row r="305" spans="1:16" s="1" customFormat="1" ht="18" customHeight="1" x14ac:dyDescent="0.15">
      <c r="A305" s="69"/>
      <c r="B305" s="69"/>
      <c r="C305" s="69"/>
      <c r="D305" s="71"/>
      <c r="E305" s="72"/>
      <c r="F305" s="73"/>
      <c r="G305" s="48" t="s">
        <v>31</v>
      </c>
      <c r="H305" s="49">
        <v>0</v>
      </c>
      <c r="I305" s="48" t="s">
        <v>100</v>
      </c>
      <c r="J305" s="49" t="s">
        <v>21</v>
      </c>
      <c r="K305" s="48" t="s">
        <v>101</v>
      </c>
      <c r="L305" s="49" t="s">
        <v>21</v>
      </c>
      <c r="M305" s="50"/>
      <c r="N305" s="22"/>
      <c r="O305" s="48" t="s">
        <v>32</v>
      </c>
      <c r="P305" s="51" t="s">
        <v>21</v>
      </c>
    </row>
    <row r="306" spans="1:16" s="1" customFormat="1" ht="18" customHeight="1" x14ac:dyDescent="0.25">
      <c r="A306" s="64"/>
      <c r="B306" s="64"/>
      <c r="C306" s="64"/>
      <c r="D306" s="55" t="s">
        <v>202</v>
      </c>
      <c r="E306" s="68" t="s">
        <v>108</v>
      </c>
      <c r="F306" s="937" t="s">
        <v>203</v>
      </c>
      <c r="G306" s="937"/>
      <c r="H306" s="937"/>
      <c r="I306" s="937"/>
      <c r="J306" s="937"/>
      <c r="K306" s="937"/>
      <c r="L306" s="937"/>
      <c r="M306" s="937"/>
      <c r="N306" s="937"/>
      <c r="O306" s="937"/>
      <c r="P306" s="937"/>
    </row>
    <row r="307" spans="1:16" s="1" customFormat="1" ht="7.5" customHeight="1" x14ac:dyDescent="0.2">
      <c r="A307" s="56"/>
      <c r="B307" s="56"/>
      <c r="C307" s="56"/>
      <c r="D307" s="32"/>
      <c r="E307" s="57"/>
      <c r="F307" s="33"/>
      <c r="G307" s="57"/>
      <c r="H307" s="33"/>
      <c r="I307" s="57"/>
      <c r="J307" s="33"/>
      <c r="K307" s="57"/>
      <c r="L307" s="33"/>
      <c r="M307" s="57"/>
      <c r="N307" s="33"/>
      <c r="O307" s="57"/>
      <c r="P307" s="58"/>
    </row>
    <row r="308" spans="1:16" s="1" customFormat="1" ht="18" customHeight="1" x14ac:dyDescent="0.2">
      <c r="A308" s="61"/>
      <c r="B308" s="61">
        <v>2003</v>
      </c>
      <c r="C308" s="61">
        <v>1</v>
      </c>
      <c r="D308" s="32"/>
      <c r="E308" s="13" t="s">
        <v>94</v>
      </c>
      <c r="F308" s="60" t="s">
        <v>95</v>
      </c>
      <c r="G308" s="13" t="s">
        <v>24</v>
      </c>
      <c r="H308" s="34" t="s">
        <v>21</v>
      </c>
      <c r="I308" s="13" t="s">
        <v>96</v>
      </c>
      <c r="J308" s="34" t="s">
        <v>21</v>
      </c>
      <c r="K308" s="13" t="s">
        <v>26</v>
      </c>
      <c r="L308" s="34" t="s">
        <v>21</v>
      </c>
      <c r="M308" s="57"/>
      <c r="N308" s="33"/>
      <c r="O308" s="13" t="s">
        <v>27</v>
      </c>
      <c r="P308" s="35" t="s">
        <v>21</v>
      </c>
    </row>
    <row r="309" spans="1:16" s="1" customFormat="1" ht="18" customHeight="1" x14ac:dyDescent="0.2">
      <c r="A309" s="56"/>
      <c r="B309" s="56"/>
      <c r="C309" s="56"/>
      <c r="D309" s="32"/>
      <c r="E309" s="57"/>
      <c r="F309" s="33"/>
      <c r="G309" s="13" t="s">
        <v>17</v>
      </c>
      <c r="H309" s="34">
        <v>3885174.13</v>
      </c>
      <c r="I309" s="13" t="s">
        <v>97</v>
      </c>
      <c r="J309" s="34" t="s">
        <v>21</v>
      </c>
      <c r="K309" s="13" t="s">
        <v>98</v>
      </c>
      <c r="L309" s="34" t="s">
        <v>21</v>
      </c>
      <c r="M309" s="13" t="s">
        <v>99</v>
      </c>
      <c r="N309" s="34">
        <v>3885174.13</v>
      </c>
      <c r="O309" s="13" t="s">
        <v>30</v>
      </c>
      <c r="P309" s="35" t="s">
        <v>21</v>
      </c>
    </row>
    <row r="310" spans="1:16" s="1" customFormat="1" ht="18" customHeight="1" x14ac:dyDescent="0.2">
      <c r="A310" s="56"/>
      <c r="B310" s="56"/>
      <c r="C310" s="56"/>
      <c r="D310" s="32"/>
      <c r="E310" s="57"/>
      <c r="F310" s="33"/>
      <c r="G310" s="13" t="s">
        <v>31</v>
      </c>
      <c r="H310" s="34">
        <v>3885174.13</v>
      </c>
      <c r="I310" s="13" t="s">
        <v>100</v>
      </c>
      <c r="J310" s="34" t="s">
        <v>21</v>
      </c>
      <c r="K310" s="13" t="s">
        <v>101</v>
      </c>
      <c r="L310" s="34" t="s">
        <v>21</v>
      </c>
      <c r="M310" s="57"/>
      <c r="N310" s="33"/>
      <c r="O310" s="13" t="s">
        <v>32</v>
      </c>
      <c r="P310" s="35" t="s">
        <v>21</v>
      </c>
    </row>
    <row r="311" spans="1:16" s="1" customFormat="1" ht="7.5" customHeight="1" x14ac:dyDescent="0.2">
      <c r="A311" s="56"/>
      <c r="B311" s="56"/>
      <c r="C311" s="56"/>
      <c r="D311" s="32"/>
      <c r="E311" s="57"/>
      <c r="F311" s="33"/>
      <c r="G311" s="57"/>
      <c r="H311" s="33"/>
      <c r="I311" s="57"/>
      <c r="J311" s="33"/>
      <c r="K311" s="57"/>
      <c r="L311" s="33"/>
      <c r="M311" s="57"/>
      <c r="N311" s="33"/>
      <c r="O311" s="57"/>
      <c r="P311" s="58"/>
    </row>
    <row r="312" spans="1:16" s="1" customFormat="1" ht="18" customHeight="1" x14ac:dyDescent="0.2">
      <c r="A312" s="61"/>
      <c r="B312" s="61"/>
      <c r="C312" s="61">
        <v>2</v>
      </c>
      <c r="D312" s="32"/>
      <c r="E312" s="13" t="s">
        <v>110</v>
      </c>
      <c r="F312" s="60" t="s">
        <v>111</v>
      </c>
      <c r="G312" s="13" t="s">
        <v>24</v>
      </c>
      <c r="H312" s="34" t="s">
        <v>21</v>
      </c>
      <c r="I312" s="13" t="s">
        <v>96</v>
      </c>
      <c r="J312" s="34" t="s">
        <v>21</v>
      </c>
      <c r="K312" s="13" t="s">
        <v>26</v>
      </c>
      <c r="L312" s="34" t="s">
        <v>21</v>
      </c>
      <c r="M312" s="57"/>
      <c r="N312" s="33"/>
      <c r="O312" s="13" t="s">
        <v>27</v>
      </c>
      <c r="P312" s="35" t="s">
        <v>21</v>
      </c>
    </row>
    <row r="313" spans="1:16" s="1" customFormat="1" ht="18" customHeight="1" x14ac:dyDescent="0.2">
      <c r="A313" s="56"/>
      <c r="B313" s="56"/>
      <c r="C313" s="56"/>
      <c r="D313" s="32"/>
      <c r="E313" s="57"/>
      <c r="F313" s="33"/>
      <c r="G313" s="13" t="s">
        <v>17</v>
      </c>
      <c r="H313" s="34">
        <v>899500</v>
      </c>
      <c r="I313" s="13" t="s">
        <v>97</v>
      </c>
      <c r="J313" s="34" t="s">
        <v>21</v>
      </c>
      <c r="K313" s="13" t="s">
        <v>98</v>
      </c>
      <c r="L313" s="34" t="s">
        <v>21</v>
      </c>
      <c r="M313" s="13" t="s">
        <v>99</v>
      </c>
      <c r="N313" s="34">
        <v>899500</v>
      </c>
      <c r="O313" s="13" t="s">
        <v>30</v>
      </c>
      <c r="P313" s="35" t="s">
        <v>21</v>
      </c>
    </row>
    <row r="314" spans="1:16" s="1" customFormat="1" ht="18" customHeight="1" x14ac:dyDescent="0.2">
      <c r="A314" s="56"/>
      <c r="B314" s="56"/>
      <c r="C314" s="56"/>
      <c r="D314" s="32"/>
      <c r="E314" s="57"/>
      <c r="F314" s="33"/>
      <c r="G314" s="13" t="s">
        <v>31</v>
      </c>
      <c r="H314" s="34">
        <v>899500</v>
      </c>
      <c r="I314" s="13" t="s">
        <v>100</v>
      </c>
      <c r="J314" s="34" t="s">
        <v>21</v>
      </c>
      <c r="K314" s="13" t="s">
        <v>101</v>
      </c>
      <c r="L314" s="34" t="s">
        <v>21</v>
      </c>
      <c r="M314" s="57"/>
      <c r="N314" s="33"/>
      <c r="O314" s="13" t="s">
        <v>32</v>
      </c>
      <c r="P314" s="35" t="s">
        <v>21</v>
      </c>
    </row>
    <row r="315" spans="1:16" s="1" customFormat="1" ht="7.5" customHeight="1" x14ac:dyDescent="0.15">
      <c r="A315" s="69"/>
      <c r="B315" s="70">
        <v>2003</v>
      </c>
      <c r="C315" s="69"/>
      <c r="D315" s="71"/>
      <c r="E315" s="72"/>
      <c r="F315" s="73"/>
      <c r="G315" s="50"/>
      <c r="H315" s="22"/>
      <c r="I315" s="50"/>
      <c r="J315" s="22"/>
      <c r="K315" s="50"/>
      <c r="L315" s="22"/>
      <c r="M315" s="50"/>
      <c r="N315" s="22"/>
      <c r="O315" s="50"/>
      <c r="P315" s="23"/>
    </row>
    <row r="316" spans="1:16" s="1" customFormat="1" ht="18" customHeight="1" x14ac:dyDescent="0.15">
      <c r="A316" s="69"/>
      <c r="B316" s="69"/>
      <c r="C316" s="69"/>
      <c r="D316" s="74"/>
      <c r="E316" s="12" t="s">
        <v>114</v>
      </c>
      <c r="F316" s="12" t="s">
        <v>203</v>
      </c>
      <c r="G316" s="46" t="s">
        <v>24</v>
      </c>
      <c r="H316" s="14" t="s">
        <v>21</v>
      </c>
      <c r="I316" s="46" t="s">
        <v>96</v>
      </c>
      <c r="J316" s="14" t="s">
        <v>21</v>
      </c>
      <c r="K316" s="46" t="s">
        <v>26</v>
      </c>
      <c r="L316" s="14" t="s">
        <v>21</v>
      </c>
      <c r="M316" s="75"/>
      <c r="N316" s="15"/>
      <c r="O316" s="46" t="s">
        <v>27</v>
      </c>
      <c r="P316" s="47" t="s">
        <v>21</v>
      </c>
    </row>
    <row r="317" spans="1:16" s="1" customFormat="1" ht="18" customHeight="1" x14ac:dyDescent="0.15">
      <c r="A317" s="69"/>
      <c r="B317" s="69"/>
      <c r="C317" s="69"/>
      <c r="D317" s="76"/>
      <c r="E317" s="65"/>
      <c r="F317" s="77"/>
      <c r="G317" s="46" t="s">
        <v>17</v>
      </c>
      <c r="H317" s="14">
        <v>4784674.13</v>
      </c>
      <c r="I317" s="46" t="s">
        <v>97</v>
      </c>
      <c r="J317" s="14" t="s">
        <v>21</v>
      </c>
      <c r="K317" s="46" t="s">
        <v>98</v>
      </c>
      <c r="L317" s="14" t="s">
        <v>21</v>
      </c>
      <c r="M317" s="46" t="s">
        <v>99</v>
      </c>
      <c r="N317" s="14">
        <v>4784674.13</v>
      </c>
      <c r="O317" s="46" t="s">
        <v>30</v>
      </c>
      <c r="P317" s="47" t="s">
        <v>21</v>
      </c>
    </row>
    <row r="318" spans="1:16" s="1" customFormat="1" ht="18" customHeight="1" x14ac:dyDescent="0.15">
      <c r="A318" s="69"/>
      <c r="B318" s="69"/>
      <c r="C318" s="69"/>
      <c r="D318" s="71"/>
      <c r="E318" s="72"/>
      <c r="F318" s="73"/>
      <c r="G318" s="48" t="s">
        <v>31</v>
      </c>
      <c r="H318" s="49">
        <v>4784674.13</v>
      </c>
      <c r="I318" s="48" t="s">
        <v>100</v>
      </c>
      <c r="J318" s="49" t="s">
        <v>21</v>
      </c>
      <c r="K318" s="48" t="s">
        <v>101</v>
      </c>
      <c r="L318" s="49" t="s">
        <v>21</v>
      </c>
      <c r="M318" s="50"/>
      <c r="N318" s="22"/>
      <c r="O318" s="48" t="s">
        <v>32</v>
      </c>
      <c r="P318" s="51" t="s">
        <v>21</v>
      </c>
    </row>
    <row r="319" spans="1:16" s="1" customFormat="1" ht="18" customHeight="1" x14ac:dyDescent="0.15">
      <c r="A319" s="70">
        <v>2000</v>
      </c>
      <c r="B319" s="69"/>
      <c r="C319" s="69"/>
      <c r="D319" s="940" t="s">
        <v>204</v>
      </c>
      <c r="E319" s="940"/>
      <c r="F319" s="78" t="s">
        <v>197</v>
      </c>
      <c r="G319" s="46" t="s">
        <v>24</v>
      </c>
      <c r="H319" s="14" t="s">
        <v>21</v>
      </c>
      <c r="I319" s="46" t="s">
        <v>96</v>
      </c>
      <c r="J319" s="14" t="s">
        <v>21</v>
      </c>
      <c r="K319" s="46" t="s">
        <v>26</v>
      </c>
      <c r="L319" s="14" t="s">
        <v>21</v>
      </c>
      <c r="M319" s="75"/>
      <c r="N319" s="15"/>
      <c r="O319" s="46" t="s">
        <v>27</v>
      </c>
      <c r="P319" s="47" t="s">
        <v>21</v>
      </c>
    </row>
    <row r="320" spans="1:16" s="1" customFormat="1" ht="18" customHeight="1" x14ac:dyDescent="0.15">
      <c r="A320" s="69"/>
      <c r="B320" s="69"/>
      <c r="C320" s="69"/>
      <c r="D320" s="76"/>
      <c r="E320" s="65"/>
      <c r="F320" s="77"/>
      <c r="G320" s="46" t="s">
        <v>17</v>
      </c>
      <c r="H320" s="14">
        <v>4824084.13</v>
      </c>
      <c r="I320" s="46" t="s">
        <v>97</v>
      </c>
      <c r="J320" s="14" t="s">
        <v>21</v>
      </c>
      <c r="K320" s="46" t="s">
        <v>98</v>
      </c>
      <c r="L320" s="14" t="s">
        <v>21</v>
      </c>
      <c r="M320" s="46" t="s">
        <v>99</v>
      </c>
      <c r="N320" s="14">
        <v>4824084.13</v>
      </c>
      <c r="O320" s="46" t="s">
        <v>30</v>
      </c>
      <c r="P320" s="47" t="s">
        <v>21</v>
      </c>
    </row>
    <row r="321" spans="1:16" s="1" customFormat="1" ht="18" customHeight="1" x14ac:dyDescent="0.15">
      <c r="A321" s="69"/>
      <c r="B321" s="69"/>
      <c r="C321" s="69"/>
      <c r="D321" s="71"/>
      <c r="E321" s="72"/>
      <c r="F321" s="73"/>
      <c r="G321" s="48" t="s">
        <v>31</v>
      </c>
      <c r="H321" s="49">
        <v>4824084.13</v>
      </c>
      <c r="I321" s="48" t="s">
        <v>100</v>
      </c>
      <c r="J321" s="49" t="s">
        <v>21</v>
      </c>
      <c r="K321" s="48" t="s">
        <v>101</v>
      </c>
      <c r="L321" s="49" t="s">
        <v>21</v>
      </c>
      <c r="M321" s="50"/>
      <c r="N321" s="22"/>
      <c r="O321" s="48" t="s">
        <v>32</v>
      </c>
      <c r="P321" s="51" t="s">
        <v>21</v>
      </c>
    </row>
    <row r="322" spans="1:16" s="1" customFormat="1" ht="3.75" customHeight="1" x14ac:dyDescent="0.25">
      <c r="A322" s="64"/>
      <c r="B322" s="64"/>
      <c r="C322" s="64"/>
      <c r="D322" s="65"/>
      <c r="E322" s="66"/>
      <c r="F322" s="66"/>
      <c r="G322" s="66"/>
      <c r="H322" s="66"/>
      <c r="I322" s="66"/>
      <c r="J322" s="66"/>
      <c r="K322" s="66"/>
      <c r="L322" s="66"/>
      <c r="M322" s="66"/>
      <c r="N322" s="66"/>
      <c r="O322" s="66"/>
      <c r="P322" s="66"/>
    </row>
    <row r="323" spans="1:16" s="1" customFormat="1" ht="18" customHeight="1" x14ac:dyDescent="0.25">
      <c r="A323" s="64"/>
      <c r="B323" s="64"/>
      <c r="C323" s="64"/>
      <c r="D323" s="67"/>
      <c r="E323" s="68" t="s">
        <v>205</v>
      </c>
      <c r="F323" s="937" t="s">
        <v>206</v>
      </c>
      <c r="G323" s="937"/>
      <c r="H323" s="937"/>
      <c r="I323" s="937"/>
      <c r="J323" s="937"/>
      <c r="K323" s="937"/>
      <c r="L323" s="937"/>
      <c r="M323" s="937"/>
      <c r="N323" s="937"/>
      <c r="O323" s="937"/>
      <c r="P323" s="937"/>
    </row>
    <row r="324" spans="1:16" s="1" customFormat="1" ht="18" customHeight="1" x14ac:dyDescent="0.25">
      <c r="A324" s="64"/>
      <c r="B324" s="64"/>
      <c r="C324" s="64"/>
      <c r="D324" s="55" t="s">
        <v>207</v>
      </c>
      <c r="E324" s="68" t="s">
        <v>92</v>
      </c>
      <c r="F324" s="937" t="s">
        <v>208</v>
      </c>
      <c r="G324" s="937"/>
      <c r="H324" s="937"/>
      <c r="I324" s="937"/>
      <c r="J324" s="937"/>
      <c r="K324" s="937"/>
      <c r="L324" s="937"/>
      <c r="M324" s="937"/>
      <c r="N324" s="937"/>
      <c r="O324" s="937"/>
      <c r="P324" s="937"/>
    </row>
    <row r="325" spans="1:16" s="1" customFormat="1" ht="7.5" customHeight="1" x14ac:dyDescent="0.2">
      <c r="A325" s="56"/>
      <c r="B325" s="56"/>
      <c r="C325" s="56"/>
      <c r="D325" s="32"/>
      <c r="E325" s="57"/>
      <c r="F325" s="33"/>
      <c r="G325" s="57"/>
      <c r="H325" s="33"/>
      <c r="I325" s="57"/>
      <c r="J325" s="33"/>
      <c r="K325" s="57"/>
      <c r="L325" s="33"/>
      <c r="M325" s="57"/>
      <c r="N325" s="33"/>
      <c r="O325" s="57"/>
      <c r="P325" s="58"/>
    </row>
    <row r="326" spans="1:16" s="1" customFormat="1" ht="18" customHeight="1" x14ac:dyDescent="0.2">
      <c r="A326" s="61">
        <v>9900</v>
      </c>
      <c r="B326" s="61">
        <v>9901</v>
      </c>
      <c r="C326" s="61">
        <v>7</v>
      </c>
      <c r="D326" s="32"/>
      <c r="E326" s="13" t="s">
        <v>209</v>
      </c>
      <c r="F326" s="60" t="s">
        <v>210</v>
      </c>
      <c r="G326" s="13" t="s">
        <v>24</v>
      </c>
      <c r="H326" s="34" t="s">
        <v>21</v>
      </c>
      <c r="I326" s="13" t="s">
        <v>96</v>
      </c>
      <c r="J326" s="34" t="s">
        <v>21</v>
      </c>
      <c r="K326" s="13" t="s">
        <v>26</v>
      </c>
      <c r="L326" s="34" t="s">
        <v>21</v>
      </c>
      <c r="M326" s="57"/>
      <c r="N326" s="33"/>
      <c r="O326" s="13" t="s">
        <v>27</v>
      </c>
      <c r="P326" s="35" t="s">
        <v>21</v>
      </c>
    </row>
    <row r="327" spans="1:16" s="1" customFormat="1" ht="18" customHeight="1" x14ac:dyDescent="0.2">
      <c r="A327" s="56"/>
      <c r="B327" s="56"/>
      <c r="C327" s="56"/>
      <c r="D327" s="32"/>
      <c r="E327" s="57"/>
      <c r="F327" s="33"/>
      <c r="G327" s="13" t="s">
        <v>17</v>
      </c>
      <c r="H327" s="34">
        <v>5366949.3499999996</v>
      </c>
      <c r="I327" s="13" t="s">
        <v>97</v>
      </c>
      <c r="J327" s="34">
        <v>4789398.2400000012</v>
      </c>
      <c r="K327" s="13" t="s">
        <v>98</v>
      </c>
      <c r="L327" s="34">
        <v>4789398.2399999993</v>
      </c>
      <c r="M327" s="13" t="s">
        <v>99</v>
      </c>
      <c r="N327" s="34">
        <v>577551.11000000034</v>
      </c>
      <c r="O327" s="13" t="s">
        <v>30</v>
      </c>
      <c r="P327" s="35">
        <v>0</v>
      </c>
    </row>
    <row r="328" spans="1:16" s="1" customFormat="1" ht="18" customHeight="1" x14ac:dyDescent="0.2">
      <c r="A328" s="56"/>
      <c r="B328" s="56"/>
      <c r="C328" s="56"/>
      <c r="D328" s="32"/>
      <c r="E328" s="57"/>
      <c r="F328" s="33"/>
      <c r="G328" s="13" t="s">
        <v>31</v>
      </c>
      <c r="H328" s="34">
        <v>5366949.3499999996</v>
      </c>
      <c r="I328" s="13" t="s">
        <v>100</v>
      </c>
      <c r="J328" s="34">
        <v>4789398.2400000012</v>
      </c>
      <c r="K328" s="13" t="s">
        <v>101</v>
      </c>
      <c r="L328" s="34" t="s">
        <v>21</v>
      </c>
      <c r="M328" s="57"/>
      <c r="N328" s="33"/>
      <c r="O328" s="13" t="s">
        <v>32</v>
      </c>
      <c r="P328" s="35">
        <v>0</v>
      </c>
    </row>
    <row r="329" spans="1:16" s="1" customFormat="1" ht="7.5" customHeight="1" x14ac:dyDescent="0.15">
      <c r="A329" s="69"/>
      <c r="B329" s="70">
        <v>9901</v>
      </c>
      <c r="C329" s="69"/>
      <c r="D329" s="71"/>
      <c r="E329" s="72"/>
      <c r="F329" s="73"/>
      <c r="G329" s="50"/>
      <c r="H329" s="22"/>
      <c r="I329" s="50"/>
      <c r="J329" s="22"/>
      <c r="K329" s="50"/>
      <c r="L329" s="22"/>
      <c r="M329" s="50"/>
      <c r="N329" s="22"/>
      <c r="O329" s="50"/>
      <c r="P329" s="23"/>
    </row>
    <row r="330" spans="1:16" s="1" customFormat="1" ht="18" customHeight="1" x14ac:dyDescent="0.15">
      <c r="A330" s="69"/>
      <c r="B330" s="69"/>
      <c r="C330" s="69"/>
      <c r="D330" s="74"/>
      <c r="E330" s="12" t="s">
        <v>102</v>
      </c>
      <c r="F330" s="12" t="s">
        <v>208</v>
      </c>
      <c r="G330" s="46" t="s">
        <v>24</v>
      </c>
      <c r="H330" s="14" t="s">
        <v>21</v>
      </c>
      <c r="I330" s="46" t="s">
        <v>96</v>
      </c>
      <c r="J330" s="14" t="s">
        <v>21</v>
      </c>
      <c r="K330" s="46" t="s">
        <v>26</v>
      </c>
      <c r="L330" s="14" t="s">
        <v>21</v>
      </c>
      <c r="M330" s="75"/>
      <c r="N330" s="15"/>
      <c r="O330" s="46" t="s">
        <v>27</v>
      </c>
      <c r="P330" s="47" t="s">
        <v>21</v>
      </c>
    </row>
    <row r="331" spans="1:16" s="1" customFormat="1" ht="18" customHeight="1" x14ac:dyDescent="0.15">
      <c r="A331" s="69"/>
      <c r="B331" s="69"/>
      <c r="C331" s="69"/>
      <c r="D331" s="76"/>
      <c r="E331" s="65"/>
      <c r="F331" s="77"/>
      <c r="G331" s="46" t="s">
        <v>17</v>
      </c>
      <c r="H331" s="14">
        <v>5366949.3499999996</v>
      </c>
      <c r="I331" s="46" t="s">
        <v>97</v>
      </c>
      <c r="J331" s="14">
        <v>4789398.2400000012</v>
      </c>
      <c r="K331" s="46" t="s">
        <v>98</v>
      </c>
      <c r="L331" s="14">
        <v>4789398.2399999993</v>
      </c>
      <c r="M331" s="46" t="s">
        <v>99</v>
      </c>
      <c r="N331" s="14">
        <v>577551.11000000034</v>
      </c>
      <c r="O331" s="46" t="s">
        <v>30</v>
      </c>
      <c r="P331" s="47">
        <v>0</v>
      </c>
    </row>
    <row r="332" spans="1:16" s="1" customFormat="1" ht="18" customHeight="1" x14ac:dyDescent="0.15">
      <c r="A332" s="69"/>
      <c r="B332" s="69"/>
      <c r="C332" s="69"/>
      <c r="D332" s="71"/>
      <c r="E332" s="72"/>
      <c r="F332" s="73"/>
      <c r="G332" s="48" t="s">
        <v>31</v>
      </c>
      <c r="H332" s="49">
        <v>5366949.3499999996</v>
      </c>
      <c r="I332" s="48" t="s">
        <v>100</v>
      </c>
      <c r="J332" s="49">
        <v>4789398.2400000012</v>
      </c>
      <c r="K332" s="48" t="s">
        <v>101</v>
      </c>
      <c r="L332" s="49" t="s">
        <v>21</v>
      </c>
      <c r="M332" s="50"/>
      <c r="N332" s="22"/>
      <c r="O332" s="48" t="s">
        <v>32</v>
      </c>
      <c r="P332" s="51">
        <v>0</v>
      </c>
    </row>
    <row r="333" spans="1:16" s="1" customFormat="1" ht="18" customHeight="1" x14ac:dyDescent="0.15">
      <c r="A333" s="70">
        <v>9900</v>
      </c>
      <c r="B333" s="69"/>
      <c r="C333" s="69"/>
      <c r="D333" s="940" t="s">
        <v>211</v>
      </c>
      <c r="E333" s="940"/>
      <c r="F333" s="78" t="s">
        <v>206</v>
      </c>
      <c r="G333" s="46" t="s">
        <v>24</v>
      </c>
      <c r="H333" s="14" t="s">
        <v>21</v>
      </c>
      <c r="I333" s="46" t="s">
        <v>96</v>
      </c>
      <c r="J333" s="14" t="s">
        <v>21</v>
      </c>
      <c r="K333" s="46" t="s">
        <v>26</v>
      </c>
      <c r="L333" s="14" t="s">
        <v>21</v>
      </c>
      <c r="M333" s="75"/>
      <c r="N333" s="15"/>
      <c r="O333" s="46" t="s">
        <v>27</v>
      </c>
      <c r="P333" s="47" t="s">
        <v>21</v>
      </c>
    </row>
    <row r="334" spans="1:16" s="1" customFormat="1" ht="18" customHeight="1" x14ac:dyDescent="0.15">
      <c r="A334" s="69"/>
      <c r="B334" s="69"/>
      <c r="C334" s="69"/>
      <c r="D334" s="76"/>
      <c r="E334" s="65"/>
      <c r="F334" s="77"/>
      <c r="G334" s="46" t="s">
        <v>17</v>
      </c>
      <c r="H334" s="14">
        <v>5366949.3499999996</v>
      </c>
      <c r="I334" s="46" t="s">
        <v>97</v>
      </c>
      <c r="J334" s="14">
        <v>4789398.2400000012</v>
      </c>
      <c r="K334" s="46" t="s">
        <v>98</v>
      </c>
      <c r="L334" s="14">
        <v>4789398.2399999993</v>
      </c>
      <c r="M334" s="46" t="s">
        <v>99</v>
      </c>
      <c r="N334" s="14">
        <v>577551.11000000034</v>
      </c>
      <c r="O334" s="46" t="s">
        <v>30</v>
      </c>
      <c r="P334" s="47">
        <v>0</v>
      </c>
    </row>
    <row r="335" spans="1:16" s="1" customFormat="1" ht="18" customHeight="1" x14ac:dyDescent="0.15">
      <c r="A335" s="69"/>
      <c r="B335" s="69"/>
      <c r="C335" s="69"/>
      <c r="D335" s="71"/>
      <c r="E335" s="72"/>
      <c r="F335" s="73"/>
      <c r="G335" s="48" t="s">
        <v>31</v>
      </c>
      <c r="H335" s="49">
        <v>5366949.3499999996</v>
      </c>
      <c r="I335" s="48" t="s">
        <v>100</v>
      </c>
      <c r="J335" s="49">
        <v>4789398.2400000012</v>
      </c>
      <c r="K335" s="48" t="s">
        <v>101</v>
      </c>
      <c r="L335" s="49" t="s">
        <v>21</v>
      </c>
      <c r="M335" s="50"/>
      <c r="N335" s="22"/>
      <c r="O335" s="48" t="s">
        <v>32</v>
      </c>
      <c r="P335" s="51">
        <v>0</v>
      </c>
    </row>
    <row r="336" spans="1:16" s="1" customFormat="1" ht="3.75" customHeight="1" x14ac:dyDescent="0.15"/>
    <row r="337" spans="4:16" s="1" customFormat="1" ht="18" customHeight="1" x14ac:dyDescent="0.15">
      <c r="D337" s="5"/>
      <c r="E337" s="9"/>
      <c r="F337" s="6" t="s">
        <v>212</v>
      </c>
      <c r="G337" s="42" t="s">
        <v>24</v>
      </c>
      <c r="H337" s="8">
        <v>2069005.26</v>
      </c>
      <c r="I337" s="42" t="s">
        <v>96</v>
      </c>
      <c r="J337" s="8">
        <v>1826084.0699999996</v>
      </c>
      <c r="K337" s="42" t="s">
        <v>26</v>
      </c>
      <c r="L337" s="8">
        <v>-124951.23000000001</v>
      </c>
      <c r="M337" s="43"/>
      <c r="N337" s="9"/>
      <c r="O337" s="42" t="s">
        <v>27</v>
      </c>
      <c r="P337" s="44">
        <v>117969.9600000004</v>
      </c>
    </row>
    <row r="338" spans="4:16" s="1" customFormat="1" ht="18" customHeight="1" x14ac:dyDescent="0.15">
      <c r="D338" s="11"/>
      <c r="E338" s="15"/>
      <c r="F338" s="45"/>
      <c r="G338" s="46" t="s">
        <v>17</v>
      </c>
      <c r="H338" s="14">
        <v>38453159.18</v>
      </c>
      <c r="I338" s="46" t="s">
        <v>97</v>
      </c>
      <c r="J338" s="14">
        <v>27496087.260000009</v>
      </c>
      <c r="K338" s="46" t="s">
        <v>98</v>
      </c>
      <c r="L338" s="14">
        <v>29803570.780000005</v>
      </c>
      <c r="M338" s="46" t="s">
        <v>99</v>
      </c>
      <c r="N338" s="14">
        <v>7558832.1199999945</v>
      </c>
      <c r="O338" s="46" t="s">
        <v>30</v>
      </c>
      <c r="P338" s="47">
        <v>2307483.5199999958</v>
      </c>
    </row>
    <row r="339" spans="4:16" s="1" customFormat="1" ht="18" customHeight="1" x14ac:dyDescent="0.15">
      <c r="D339" s="18"/>
      <c r="E339" s="22"/>
      <c r="F339" s="22"/>
      <c r="G339" s="48" t="s">
        <v>31</v>
      </c>
      <c r="H339" s="49">
        <v>39973904.719999999</v>
      </c>
      <c r="I339" s="48" t="s">
        <v>100</v>
      </c>
      <c r="J339" s="49">
        <v>29322171.330000009</v>
      </c>
      <c r="K339" s="48" t="s">
        <v>101</v>
      </c>
      <c r="L339" s="49">
        <v>1090756.28</v>
      </c>
      <c r="M339" s="50"/>
      <c r="N339" s="22"/>
      <c r="O339" s="48" t="s">
        <v>32</v>
      </c>
      <c r="P339" s="51">
        <v>2425453.4799999967</v>
      </c>
    </row>
    <row r="340" spans="4:16" s="1" customFormat="1" ht="3.75" customHeight="1" x14ac:dyDescent="0.15"/>
    <row r="341" spans="4:16" s="1" customFormat="1" ht="18" customHeight="1" x14ac:dyDescent="0.15">
      <c r="D341" s="5"/>
      <c r="E341" s="9"/>
      <c r="F341" s="6" t="s">
        <v>213</v>
      </c>
      <c r="G341" s="42" t="s">
        <v>24</v>
      </c>
      <c r="H341" s="8">
        <v>2069005.26</v>
      </c>
      <c r="I341" s="42" t="s">
        <v>96</v>
      </c>
      <c r="J341" s="8">
        <v>1826084.0699999996</v>
      </c>
      <c r="K341" s="42" t="s">
        <v>26</v>
      </c>
      <c r="L341" s="8">
        <v>-124951.23000000001</v>
      </c>
      <c r="M341" s="43"/>
      <c r="N341" s="9"/>
      <c r="O341" s="42" t="s">
        <v>27</v>
      </c>
      <c r="P341" s="44">
        <v>117969.9600000004</v>
      </c>
    </row>
    <row r="342" spans="4:16" s="1" customFormat="1" ht="18" customHeight="1" x14ac:dyDescent="0.15">
      <c r="D342" s="11"/>
      <c r="E342" s="15"/>
      <c r="F342" s="45"/>
      <c r="G342" s="46" t="s">
        <v>17</v>
      </c>
      <c r="H342" s="14">
        <v>38453159.179999985</v>
      </c>
      <c r="I342" s="46" t="s">
        <v>97</v>
      </c>
      <c r="J342" s="14">
        <v>27496087.260000009</v>
      </c>
      <c r="K342" s="46" t="s">
        <v>98</v>
      </c>
      <c r="L342" s="14">
        <v>29803570.780000005</v>
      </c>
      <c r="M342" s="46" t="s">
        <v>99</v>
      </c>
      <c r="N342" s="14">
        <v>7558832.1199999796</v>
      </c>
      <c r="O342" s="46" t="s">
        <v>30</v>
      </c>
      <c r="P342" s="47">
        <v>2307483.5199999958</v>
      </c>
    </row>
    <row r="343" spans="4:16" s="1" customFormat="1" ht="18" customHeight="1" x14ac:dyDescent="0.15">
      <c r="D343" s="18"/>
      <c r="E343" s="22"/>
      <c r="F343" s="22"/>
      <c r="G343" s="48" t="s">
        <v>31</v>
      </c>
      <c r="H343" s="49">
        <v>39973904.719999999</v>
      </c>
      <c r="I343" s="48" t="s">
        <v>100</v>
      </c>
      <c r="J343" s="49">
        <v>29322171.330000009</v>
      </c>
      <c r="K343" s="48" t="s">
        <v>101</v>
      </c>
      <c r="L343" s="49">
        <v>1090756.28</v>
      </c>
      <c r="M343" s="50"/>
      <c r="N343" s="22"/>
      <c r="O343" s="48" t="s">
        <v>32</v>
      </c>
      <c r="P343" s="51">
        <v>2425453.4799999967</v>
      </c>
    </row>
  </sheetData>
  <mergeCells count="72">
    <mergeCell ref="D333:E333"/>
    <mergeCell ref="D269:E269"/>
    <mergeCell ref="F273:P273"/>
    <mergeCell ref="F274:P274"/>
    <mergeCell ref="D283:E283"/>
    <mergeCell ref="F287:P287"/>
    <mergeCell ref="F288:P288"/>
    <mergeCell ref="F297:P297"/>
    <mergeCell ref="F306:P306"/>
    <mergeCell ref="D319:E319"/>
    <mergeCell ref="F323:P323"/>
    <mergeCell ref="F324:P324"/>
    <mergeCell ref="F260:P260"/>
    <mergeCell ref="F200:P200"/>
    <mergeCell ref="D209:E209"/>
    <mergeCell ref="F213:P213"/>
    <mergeCell ref="F214:P214"/>
    <mergeCell ref="F223:P223"/>
    <mergeCell ref="D232:E232"/>
    <mergeCell ref="F236:P236"/>
    <mergeCell ref="F237:P237"/>
    <mergeCell ref="F246:P246"/>
    <mergeCell ref="D255:E255"/>
    <mergeCell ref="F259:P259"/>
    <mergeCell ref="D117:E117"/>
    <mergeCell ref="F121:P121"/>
    <mergeCell ref="F122:P122"/>
    <mergeCell ref="F199:P199"/>
    <mergeCell ref="D144:E144"/>
    <mergeCell ref="F148:P148"/>
    <mergeCell ref="F149:P149"/>
    <mergeCell ref="F158:P158"/>
    <mergeCell ref="D167:E167"/>
    <mergeCell ref="F171:P171"/>
    <mergeCell ref="F172:P172"/>
    <mergeCell ref="D181:E181"/>
    <mergeCell ref="F185:P185"/>
    <mergeCell ref="F186:P186"/>
    <mergeCell ref="D195:E195"/>
    <mergeCell ref="F131:P131"/>
    <mergeCell ref="F107:P107"/>
    <mergeCell ref="F108:P108"/>
    <mergeCell ref="M5:N5"/>
    <mergeCell ref="O5:P5"/>
    <mergeCell ref="D103:E103"/>
    <mergeCell ref="D7:E7"/>
    <mergeCell ref="D8:E8"/>
    <mergeCell ref="F10:P10"/>
    <mergeCell ref="F11:P11"/>
    <mergeCell ref="F20:P20"/>
    <mergeCell ref="F29:P29"/>
    <mergeCell ref="F46:P46"/>
    <mergeCell ref="F55:P55"/>
    <mergeCell ref="F68:P68"/>
    <mergeCell ref="F81:P81"/>
    <mergeCell ref="F90:P90"/>
    <mergeCell ref="A1:O1"/>
    <mergeCell ref="D3:E5"/>
    <mergeCell ref="F3:F5"/>
    <mergeCell ref="G3:H3"/>
    <mergeCell ref="I3:J3"/>
    <mergeCell ref="K3:L3"/>
    <mergeCell ref="M3:N3"/>
    <mergeCell ref="O3:P3"/>
    <mergeCell ref="G4:H4"/>
    <mergeCell ref="I4:J4"/>
    <mergeCell ref="K4:L4"/>
    <mergeCell ref="M4:N4"/>
    <mergeCell ref="O4:P4"/>
    <mergeCell ref="G5:H5"/>
    <mergeCell ref="I5:J5"/>
    <mergeCell ref="K5:L5"/>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51" zoomScaleSheetLayoutView="51" workbookViewId="0">
      <pane xSplit="1" ySplit="1" topLeftCell="B2" activePane="bottomRight" state="frozen"/>
      <selection pane="topRight" activeCell="B1" sqref="B1"/>
      <selection pane="bottomLeft" activeCell="A2" sqref="A2"/>
      <selection pane="bottomRight" activeCell="B1" sqref="B1"/>
    </sheetView>
  </sheetViews>
  <sheetFormatPr defaultColWidth="8.88671875" defaultRowHeight="20.399999999999999" x14ac:dyDescent="0.35"/>
  <cols>
    <col min="1" max="1" width="45" style="801" customWidth="1"/>
    <col min="2" max="2" width="35" style="816" customWidth="1"/>
    <col min="3" max="6" width="27.44140625" style="816" customWidth="1"/>
    <col min="7" max="8" width="26.6640625" style="816" customWidth="1"/>
    <col min="9" max="9" width="26.6640625" style="818" customWidth="1"/>
    <col min="10" max="12" width="26.6640625" style="816" customWidth="1"/>
    <col min="13" max="13" width="20.88671875" style="816" customWidth="1"/>
    <col min="14" max="14" width="20.88671875" style="817" hidden="1" customWidth="1"/>
    <col min="15" max="15" width="20.88671875" style="818" hidden="1" customWidth="1"/>
    <col min="16" max="16" width="22.33203125" style="314" hidden="1" customWidth="1"/>
    <col min="17" max="17" width="20.88671875" style="816" hidden="1" customWidth="1"/>
    <col min="18" max="18" width="28.44140625" style="816" customWidth="1"/>
    <col min="19" max="19" width="29.109375" style="816" customWidth="1"/>
    <col min="20" max="16384" width="8.88671875" style="801"/>
  </cols>
  <sheetData>
    <row r="1" spans="1:19" ht="105" customHeight="1" x14ac:dyDescent="0.35">
      <c r="A1" s="798" t="s">
        <v>976</v>
      </c>
      <c r="B1" s="785" t="s">
        <v>950</v>
      </c>
      <c r="C1" s="786" t="s">
        <v>951</v>
      </c>
      <c r="D1" s="786" t="s">
        <v>977</v>
      </c>
      <c r="E1" s="786" t="s">
        <v>952</v>
      </c>
      <c r="F1" s="786" t="s">
        <v>953</v>
      </c>
      <c r="G1" s="786" t="s">
        <v>978</v>
      </c>
      <c r="H1" s="786" t="s">
        <v>979</v>
      </c>
      <c r="I1" s="786" t="s">
        <v>955</v>
      </c>
      <c r="J1" s="786" t="s">
        <v>980</v>
      </c>
      <c r="K1" s="786" t="s">
        <v>956</v>
      </c>
      <c r="L1" s="786" t="s">
        <v>957</v>
      </c>
      <c r="M1" s="786" t="s">
        <v>958</v>
      </c>
      <c r="N1" s="799" t="s">
        <v>981</v>
      </c>
      <c r="O1" s="799"/>
      <c r="P1" s="799"/>
      <c r="Q1" s="800"/>
      <c r="R1" s="800" t="s">
        <v>959</v>
      </c>
      <c r="S1" s="800" t="s">
        <v>960</v>
      </c>
    </row>
    <row r="2" spans="1:19" s="805" customFormat="1" ht="49.95" customHeight="1" x14ac:dyDescent="0.35">
      <c r="A2" s="802" t="s">
        <v>982</v>
      </c>
      <c r="B2" s="803">
        <v>16204028.76</v>
      </c>
      <c r="C2" s="803">
        <v>214499.8</v>
      </c>
      <c r="D2" s="803"/>
      <c r="E2" s="803"/>
      <c r="F2" s="803">
        <v>72360</v>
      </c>
      <c r="G2" s="803">
        <v>-180295.87</v>
      </c>
      <c r="H2" s="803">
        <v>12321.77</v>
      </c>
      <c r="I2" s="803">
        <v>-2760</v>
      </c>
      <c r="J2" s="803"/>
      <c r="K2" s="803">
        <v>-39858.49</v>
      </c>
      <c r="L2" s="803">
        <v>-19714.78</v>
      </c>
      <c r="M2" s="803"/>
      <c r="N2" s="803"/>
      <c r="O2" s="803"/>
      <c r="P2" s="803"/>
      <c r="Q2" s="803"/>
      <c r="R2" s="804">
        <f>C2+D2+E2+F2+G2+H2+I2+J2+K2+L2+M2+N2+O2+P2+Q2</f>
        <v>56552.429999999993</v>
      </c>
      <c r="S2" s="804">
        <f>B2+R2</f>
        <v>16260581.189999999</v>
      </c>
    </row>
    <row r="3" spans="1:19" s="805" customFormat="1" ht="49.95" customHeight="1" x14ac:dyDescent="0.35">
      <c r="A3" s="802" t="s">
        <v>983</v>
      </c>
      <c r="B3" s="803">
        <v>29590</v>
      </c>
      <c r="C3" s="803"/>
      <c r="D3" s="803"/>
      <c r="E3" s="803"/>
      <c r="F3" s="803"/>
      <c r="G3" s="803">
        <v>-1500</v>
      </c>
      <c r="H3" s="803"/>
      <c r="I3" s="803">
        <v>-5000</v>
      </c>
      <c r="J3" s="803"/>
      <c r="K3" s="803"/>
      <c r="L3" s="803"/>
      <c r="M3" s="803"/>
      <c r="N3" s="803"/>
      <c r="O3" s="803"/>
      <c r="P3" s="803"/>
      <c r="Q3" s="804"/>
      <c r="R3" s="804">
        <f t="shared" ref="R3:R35" si="0">C3+D3+E3+F3+G3+H3+I3+J3+K3+L3+M3+N3+O3+P3+Q3</f>
        <v>-6500</v>
      </c>
      <c r="S3" s="804">
        <f t="shared" ref="S3:S35" si="1">B3+R3</f>
        <v>23090</v>
      </c>
    </row>
    <row r="4" spans="1:19" s="805" customFormat="1" ht="49.95" customHeight="1" x14ac:dyDescent="0.35">
      <c r="A4" s="802" t="s">
        <v>984</v>
      </c>
      <c r="B4" s="803">
        <v>2884928.64</v>
      </c>
      <c r="C4" s="803">
        <v>4502.26</v>
      </c>
      <c r="D4" s="803"/>
      <c r="E4" s="803"/>
      <c r="F4" s="803"/>
      <c r="G4" s="803">
        <v>239260.79999999999</v>
      </c>
      <c r="H4" s="803">
        <v>300000</v>
      </c>
      <c r="I4" s="803">
        <v>12000</v>
      </c>
      <c r="J4" s="803"/>
      <c r="K4" s="803">
        <v>168600</v>
      </c>
      <c r="L4" s="803">
        <v>-176839.03</v>
      </c>
      <c r="M4" s="803"/>
      <c r="N4" s="803"/>
      <c r="O4" s="803"/>
      <c r="P4" s="803"/>
      <c r="Q4" s="804"/>
      <c r="R4" s="804">
        <f t="shared" si="0"/>
        <v>547524.03</v>
      </c>
      <c r="S4" s="804">
        <f t="shared" si="1"/>
        <v>3432452.67</v>
      </c>
    </row>
    <row r="5" spans="1:19" s="805" customFormat="1" ht="49.95" customHeight="1" x14ac:dyDescent="0.35">
      <c r="A5" s="802" t="s">
        <v>985</v>
      </c>
      <c r="B5" s="803">
        <v>36500</v>
      </c>
      <c r="C5" s="803"/>
      <c r="D5" s="803"/>
      <c r="E5" s="803"/>
      <c r="F5" s="803"/>
      <c r="G5" s="803"/>
      <c r="H5" s="803">
        <v>199.81</v>
      </c>
      <c r="I5" s="803"/>
      <c r="J5" s="803"/>
      <c r="K5" s="803"/>
      <c r="L5" s="803"/>
      <c r="M5" s="803"/>
      <c r="N5" s="803"/>
      <c r="O5" s="803"/>
      <c r="P5" s="803"/>
      <c r="Q5" s="804"/>
      <c r="R5" s="804">
        <f t="shared" si="0"/>
        <v>199.81</v>
      </c>
      <c r="S5" s="804">
        <f t="shared" si="1"/>
        <v>36699.81</v>
      </c>
    </row>
    <row r="6" spans="1:19" s="805" customFormat="1" ht="49.95" customHeight="1" x14ac:dyDescent="0.35">
      <c r="A6" s="802" t="s">
        <v>986</v>
      </c>
      <c r="B6" s="803">
        <v>0</v>
      </c>
      <c r="C6" s="803"/>
      <c r="D6" s="803"/>
      <c r="E6" s="803"/>
      <c r="F6" s="803"/>
      <c r="G6" s="803"/>
      <c r="H6" s="803"/>
      <c r="I6" s="803"/>
      <c r="J6" s="803"/>
      <c r="K6" s="803"/>
      <c r="L6" s="803"/>
      <c r="M6" s="803"/>
      <c r="N6" s="803"/>
      <c r="O6" s="803"/>
      <c r="P6" s="803"/>
      <c r="Q6" s="804"/>
      <c r="R6" s="804">
        <f t="shared" si="0"/>
        <v>0</v>
      </c>
      <c r="S6" s="804">
        <f t="shared" si="1"/>
        <v>0</v>
      </c>
    </row>
    <row r="7" spans="1:19" s="805" customFormat="1" ht="49.95" customHeight="1" x14ac:dyDescent="0.35">
      <c r="A7" s="802" t="s">
        <v>987</v>
      </c>
      <c r="B7" s="803">
        <v>244060</v>
      </c>
      <c r="C7" s="803"/>
      <c r="D7" s="803"/>
      <c r="E7" s="806"/>
      <c r="F7" s="803"/>
      <c r="G7" s="806">
        <v>-2616</v>
      </c>
      <c r="H7" s="803"/>
      <c r="I7" s="803"/>
      <c r="J7" s="803"/>
      <c r="K7" s="803"/>
      <c r="L7" s="803"/>
      <c r="M7" s="803">
        <v>21900</v>
      </c>
      <c r="N7" s="803"/>
      <c r="O7" s="803"/>
      <c r="P7" s="803"/>
      <c r="Q7" s="804"/>
      <c r="R7" s="804">
        <f t="shared" si="0"/>
        <v>19284</v>
      </c>
      <c r="S7" s="804">
        <f t="shared" si="1"/>
        <v>263344</v>
      </c>
    </row>
    <row r="8" spans="1:19" s="805" customFormat="1" ht="49.95" customHeight="1" x14ac:dyDescent="0.35">
      <c r="A8" s="802" t="s">
        <v>988</v>
      </c>
      <c r="B8" s="803">
        <v>435400</v>
      </c>
      <c r="C8" s="803"/>
      <c r="D8" s="807"/>
      <c r="E8" s="808"/>
      <c r="F8" s="803"/>
      <c r="G8" s="808">
        <v>-195.85</v>
      </c>
      <c r="H8" s="803"/>
      <c r="I8" s="803"/>
      <c r="J8" s="803"/>
      <c r="K8" s="803">
        <v>-13200</v>
      </c>
      <c r="L8" s="803">
        <v>-10807.39</v>
      </c>
      <c r="M8" s="803"/>
      <c r="N8" s="803"/>
      <c r="O8" s="803"/>
      <c r="P8" s="803"/>
      <c r="Q8" s="804"/>
      <c r="R8" s="804">
        <f t="shared" si="0"/>
        <v>-24203.239999999998</v>
      </c>
      <c r="S8" s="804">
        <f t="shared" si="1"/>
        <v>411196.76</v>
      </c>
    </row>
    <row r="9" spans="1:19" s="810" customFormat="1" ht="49.95" customHeight="1" x14ac:dyDescent="0.35">
      <c r="A9" s="809" t="s">
        <v>989</v>
      </c>
      <c r="B9" s="803">
        <v>416022.74</v>
      </c>
      <c r="C9" s="803"/>
      <c r="D9" s="807"/>
      <c r="E9" s="808"/>
      <c r="F9" s="803">
        <v>64654.82</v>
      </c>
      <c r="G9" s="808"/>
      <c r="H9" s="803">
        <v>545569.17000000004</v>
      </c>
      <c r="I9" s="803"/>
      <c r="J9" s="803"/>
      <c r="K9" s="803">
        <v>-60000</v>
      </c>
      <c r="L9" s="803"/>
      <c r="M9" s="803"/>
      <c r="N9" s="803"/>
      <c r="O9" s="803"/>
      <c r="P9" s="803"/>
      <c r="Q9" s="803"/>
      <c r="R9" s="804">
        <f t="shared" si="0"/>
        <v>550223.99</v>
      </c>
      <c r="S9" s="804">
        <f t="shared" si="1"/>
        <v>966246.73</v>
      </c>
    </row>
    <row r="10" spans="1:19" s="805" customFormat="1" ht="49.95" customHeight="1" x14ac:dyDescent="0.35">
      <c r="A10" s="802" t="s">
        <v>990</v>
      </c>
      <c r="B10" s="803">
        <v>1173335.7</v>
      </c>
      <c r="C10" s="803"/>
      <c r="D10" s="807"/>
      <c r="E10" s="808"/>
      <c r="F10" s="803">
        <v>27694</v>
      </c>
      <c r="G10" s="808"/>
      <c r="H10" s="803"/>
      <c r="I10" s="803"/>
      <c r="J10" s="803"/>
      <c r="K10" s="803">
        <v>-47956.34</v>
      </c>
      <c r="L10" s="803">
        <v>-708.69</v>
      </c>
      <c r="M10" s="803"/>
      <c r="N10" s="803"/>
      <c r="O10" s="803"/>
      <c r="P10" s="803"/>
      <c r="Q10" s="804"/>
      <c r="R10" s="804">
        <f t="shared" si="0"/>
        <v>-20971.029999999995</v>
      </c>
      <c r="S10" s="804">
        <f t="shared" si="1"/>
        <v>1152364.67</v>
      </c>
    </row>
    <row r="11" spans="1:19" s="805" customFormat="1" ht="49.95" customHeight="1" x14ac:dyDescent="0.35">
      <c r="A11" s="802" t="s">
        <v>991</v>
      </c>
      <c r="B11" s="803">
        <v>373156</v>
      </c>
      <c r="C11" s="803">
        <v>13639.06</v>
      </c>
      <c r="D11" s="803"/>
      <c r="E11" s="811">
        <v>700000</v>
      </c>
      <c r="F11" s="803">
        <v>109667.53</v>
      </c>
      <c r="G11" s="811"/>
      <c r="H11" s="803">
        <v>144211.04999999999</v>
      </c>
      <c r="I11" s="803"/>
      <c r="J11" s="803"/>
      <c r="K11" s="803"/>
      <c r="L11" s="803"/>
      <c r="M11" s="803"/>
      <c r="N11" s="803"/>
      <c r="O11" s="803"/>
      <c r="P11" s="803"/>
      <c r="Q11" s="804"/>
      <c r="R11" s="804">
        <f t="shared" si="0"/>
        <v>967517.64000000013</v>
      </c>
      <c r="S11" s="804">
        <f t="shared" si="1"/>
        <v>1340673.6400000001</v>
      </c>
    </row>
    <row r="12" spans="1:19" s="805" customFormat="1" ht="49.95" customHeight="1" x14ac:dyDescent="0.35">
      <c r="A12" s="802" t="s">
        <v>992</v>
      </c>
      <c r="B12" s="803">
        <v>227726.07</v>
      </c>
      <c r="C12" s="803">
        <v>20303.18</v>
      </c>
      <c r="D12" s="803"/>
      <c r="E12" s="803"/>
      <c r="F12" s="803"/>
      <c r="G12" s="803">
        <v>-11000</v>
      </c>
      <c r="H12" s="803"/>
      <c r="I12" s="803"/>
      <c r="J12" s="803"/>
      <c r="K12" s="803">
        <v>-67000</v>
      </c>
      <c r="L12" s="803"/>
      <c r="M12" s="803"/>
      <c r="N12" s="803"/>
      <c r="O12" s="803"/>
      <c r="P12" s="803"/>
      <c r="Q12" s="804"/>
      <c r="R12" s="804">
        <f t="shared" si="0"/>
        <v>-57696.82</v>
      </c>
      <c r="S12" s="804">
        <f t="shared" si="1"/>
        <v>170029.25</v>
      </c>
    </row>
    <row r="13" spans="1:19" s="805" customFormat="1" ht="49.95" customHeight="1" x14ac:dyDescent="0.35">
      <c r="A13" s="802" t="s">
        <v>993</v>
      </c>
      <c r="B13" s="803">
        <v>34850</v>
      </c>
      <c r="C13" s="803">
        <v>10257.540000000001</v>
      </c>
      <c r="D13" s="803"/>
      <c r="E13" s="803"/>
      <c r="F13" s="803">
        <v>60</v>
      </c>
      <c r="G13" s="803">
        <v>-7500</v>
      </c>
      <c r="H13" s="803"/>
      <c r="I13" s="803">
        <v>1050</v>
      </c>
      <c r="J13" s="803"/>
      <c r="K13" s="803">
        <v>-5500</v>
      </c>
      <c r="L13" s="803"/>
      <c r="M13" s="803"/>
      <c r="N13" s="803"/>
      <c r="O13" s="803"/>
      <c r="P13" s="803"/>
      <c r="Q13" s="804"/>
      <c r="R13" s="804">
        <f t="shared" si="0"/>
        <v>-1632.4599999999991</v>
      </c>
      <c r="S13" s="804">
        <f t="shared" si="1"/>
        <v>33217.54</v>
      </c>
    </row>
    <row r="14" spans="1:19" s="805" customFormat="1" ht="49.95" customHeight="1" x14ac:dyDescent="0.35">
      <c r="A14" s="802" t="s">
        <v>994</v>
      </c>
      <c r="B14" s="803">
        <v>11000</v>
      </c>
      <c r="C14" s="803"/>
      <c r="D14" s="803"/>
      <c r="E14" s="803"/>
      <c r="F14" s="803"/>
      <c r="G14" s="803"/>
      <c r="H14" s="803">
        <v>7010.32</v>
      </c>
      <c r="I14" s="803"/>
      <c r="J14" s="803"/>
      <c r="K14" s="803"/>
      <c r="L14" s="803"/>
      <c r="M14" s="803"/>
      <c r="N14" s="803"/>
      <c r="O14" s="803"/>
      <c r="P14" s="803"/>
      <c r="Q14" s="804"/>
      <c r="R14" s="804">
        <f t="shared" si="0"/>
        <v>7010.32</v>
      </c>
      <c r="S14" s="804">
        <f t="shared" si="1"/>
        <v>18010.32</v>
      </c>
    </row>
    <row r="15" spans="1:19" s="805" customFormat="1" ht="49.95" customHeight="1" x14ac:dyDescent="0.35">
      <c r="A15" s="802" t="s">
        <v>995</v>
      </c>
      <c r="B15" s="803">
        <v>0</v>
      </c>
      <c r="C15" s="803"/>
      <c r="D15" s="803">
        <v>100000</v>
      </c>
      <c r="E15" s="803"/>
      <c r="F15" s="803"/>
      <c r="G15" s="803"/>
      <c r="H15" s="803"/>
      <c r="I15" s="803"/>
      <c r="J15" s="803"/>
      <c r="K15" s="803"/>
      <c r="L15" s="803"/>
      <c r="M15" s="803"/>
      <c r="N15" s="803"/>
      <c r="O15" s="803"/>
      <c r="P15" s="803"/>
      <c r="Q15" s="804"/>
      <c r="R15" s="804">
        <f t="shared" si="0"/>
        <v>100000</v>
      </c>
      <c r="S15" s="804">
        <f t="shared" si="1"/>
        <v>100000</v>
      </c>
    </row>
    <row r="16" spans="1:19" s="805" customFormat="1" ht="49.95" customHeight="1" x14ac:dyDescent="0.35">
      <c r="A16" s="802" t="s">
        <v>996</v>
      </c>
      <c r="B16" s="803">
        <v>0</v>
      </c>
      <c r="C16" s="803"/>
      <c r="D16" s="803"/>
      <c r="E16" s="803"/>
      <c r="F16" s="803"/>
      <c r="G16" s="803"/>
      <c r="H16" s="803"/>
      <c r="I16" s="803"/>
      <c r="J16" s="803"/>
      <c r="K16" s="803"/>
      <c r="L16" s="803"/>
      <c r="M16" s="803"/>
      <c r="N16" s="803"/>
      <c r="O16" s="803"/>
      <c r="P16" s="803"/>
      <c r="Q16" s="804"/>
      <c r="R16" s="804">
        <f t="shared" si="0"/>
        <v>0</v>
      </c>
      <c r="S16" s="804">
        <f t="shared" si="1"/>
        <v>0</v>
      </c>
    </row>
    <row r="17" spans="1:19" s="810" customFormat="1" ht="49.95" customHeight="1" x14ac:dyDescent="0.35">
      <c r="A17" s="809" t="s">
        <v>997</v>
      </c>
      <c r="B17" s="803">
        <v>1275830.48</v>
      </c>
      <c r="C17" s="803">
        <v>14960</v>
      </c>
      <c r="D17" s="803">
        <v>1100000</v>
      </c>
      <c r="E17" s="803"/>
      <c r="F17" s="803">
        <v>42532.73</v>
      </c>
      <c r="G17" s="803">
        <v>-36153.08</v>
      </c>
      <c r="H17" s="803"/>
      <c r="I17" s="803">
        <v>260000</v>
      </c>
      <c r="J17" s="803"/>
      <c r="K17" s="803">
        <v>-188905.71</v>
      </c>
      <c r="L17" s="803">
        <v>-2000</v>
      </c>
      <c r="M17" s="803"/>
      <c r="N17" s="803"/>
      <c r="O17" s="803"/>
      <c r="P17" s="803"/>
      <c r="Q17" s="803"/>
      <c r="R17" s="804">
        <f t="shared" si="0"/>
        <v>1190433.94</v>
      </c>
      <c r="S17" s="804">
        <f t="shared" si="1"/>
        <v>2466264.42</v>
      </c>
    </row>
    <row r="18" spans="1:19" s="805" customFormat="1" ht="49.95" customHeight="1" x14ac:dyDescent="0.35">
      <c r="A18" s="802" t="s">
        <v>998</v>
      </c>
      <c r="B18" s="803">
        <v>0</v>
      </c>
      <c r="C18" s="803"/>
      <c r="D18" s="803"/>
      <c r="E18" s="803"/>
      <c r="F18" s="803"/>
      <c r="G18" s="803"/>
      <c r="H18" s="803">
        <v>21932</v>
      </c>
      <c r="I18" s="803"/>
      <c r="J18" s="803"/>
      <c r="K18" s="803"/>
      <c r="L18" s="803"/>
      <c r="M18" s="803"/>
      <c r="N18" s="803"/>
      <c r="O18" s="803"/>
      <c r="P18" s="803"/>
      <c r="Q18" s="804"/>
      <c r="R18" s="804">
        <f t="shared" si="0"/>
        <v>21932</v>
      </c>
      <c r="S18" s="804">
        <f t="shared" si="1"/>
        <v>21932</v>
      </c>
    </row>
    <row r="19" spans="1:19" s="805" customFormat="1" ht="49.95" customHeight="1" x14ac:dyDescent="0.35">
      <c r="A19" s="802" t="s">
        <v>999</v>
      </c>
      <c r="B19" s="803">
        <v>0</v>
      </c>
      <c r="C19" s="803"/>
      <c r="D19" s="803"/>
      <c r="E19" s="803"/>
      <c r="F19" s="803"/>
      <c r="G19" s="803"/>
      <c r="H19" s="803"/>
      <c r="I19" s="803"/>
      <c r="J19" s="803"/>
      <c r="K19" s="803"/>
      <c r="L19" s="803"/>
      <c r="M19" s="803"/>
      <c r="N19" s="803"/>
      <c r="O19" s="803"/>
      <c r="P19" s="803"/>
      <c r="Q19" s="804"/>
      <c r="R19" s="804">
        <f t="shared" si="0"/>
        <v>0</v>
      </c>
      <c r="S19" s="804">
        <f t="shared" si="1"/>
        <v>0</v>
      </c>
    </row>
    <row r="20" spans="1:19" s="805" customFormat="1" ht="49.95" customHeight="1" x14ac:dyDescent="0.35">
      <c r="A20" s="802" t="s">
        <v>1000</v>
      </c>
      <c r="B20" s="803">
        <v>0</v>
      </c>
      <c r="C20" s="803"/>
      <c r="D20" s="803">
        <v>450000</v>
      </c>
      <c r="E20" s="803"/>
      <c r="F20" s="803"/>
      <c r="G20" s="803"/>
      <c r="H20" s="803"/>
      <c r="I20" s="803"/>
      <c r="J20" s="803"/>
      <c r="K20" s="803"/>
      <c r="L20" s="803"/>
      <c r="M20" s="803"/>
      <c r="N20" s="803"/>
      <c r="O20" s="803"/>
      <c r="P20" s="803"/>
      <c r="Q20" s="804"/>
      <c r="R20" s="804">
        <f t="shared" si="0"/>
        <v>450000</v>
      </c>
      <c r="S20" s="804">
        <f t="shared" si="1"/>
        <v>450000</v>
      </c>
    </row>
    <row r="21" spans="1:19" s="805" customFormat="1" ht="49.95" customHeight="1" x14ac:dyDescent="0.35">
      <c r="A21" s="802" t="s">
        <v>1001</v>
      </c>
      <c r="B21" s="803">
        <v>0</v>
      </c>
      <c r="C21" s="803"/>
      <c r="D21" s="803"/>
      <c r="E21" s="803"/>
      <c r="F21" s="803"/>
      <c r="G21" s="803"/>
      <c r="H21" s="803"/>
      <c r="I21" s="803"/>
      <c r="J21" s="803"/>
      <c r="K21" s="803"/>
      <c r="L21" s="803"/>
      <c r="M21" s="803"/>
      <c r="N21" s="803"/>
      <c r="O21" s="803"/>
      <c r="P21" s="803"/>
      <c r="Q21" s="804"/>
      <c r="R21" s="804">
        <f t="shared" si="0"/>
        <v>0</v>
      </c>
      <c r="S21" s="804">
        <f t="shared" si="1"/>
        <v>0</v>
      </c>
    </row>
    <row r="22" spans="1:19" s="805" customFormat="1" ht="49.95" customHeight="1" x14ac:dyDescent="0.35">
      <c r="A22" s="802" t="s">
        <v>1002</v>
      </c>
      <c r="B22" s="803">
        <v>13400</v>
      </c>
      <c r="C22" s="803"/>
      <c r="D22" s="803"/>
      <c r="E22" s="803"/>
      <c r="F22" s="803"/>
      <c r="G22" s="803"/>
      <c r="H22" s="803"/>
      <c r="I22" s="803"/>
      <c r="J22" s="803"/>
      <c r="K22" s="803"/>
      <c r="L22" s="803"/>
      <c r="M22" s="803"/>
      <c r="N22" s="803"/>
      <c r="O22" s="803"/>
      <c r="P22" s="803"/>
      <c r="Q22" s="804"/>
      <c r="R22" s="804">
        <f t="shared" si="0"/>
        <v>0</v>
      </c>
      <c r="S22" s="804">
        <f t="shared" si="1"/>
        <v>13400</v>
      </c>
    </row>
    <row r="23" spans="1:19" s="805" customFormat="1" ht="49.95" customHeight="1" x14ac:dyDescent="0.35">
      <c r="A23" s="809" t="s">
        <v>1003</v>
      </c>
      <c r="B23" s="803">
        <v>7000</v>
      </c>
      <c r="C23" s="803">
        <v>16965</v>
      </c>
      <c r="D23" s="803"/>
      <c r="E23" s="803"/>
      <c r="F23" s="803"/>
      <c r="G23" s="803"/>
      <c r="H23" s="803"/>
      <c r="I23" s="803"/>
      <c r="J23" s="803">
        <v>26657.7</v>
      </c>
      <c r="K23" s="803"/>
      <c r="L23" s="803"/>
      <c r="M23" s="803"/>
      <c r="N23" s="803"/>
      <c r="O23" s="803"/>
      <c r="P23" s="803"/>
      <c r="Q23" s="804"/>
      <c r="R23" s="804">
        <f t="shared" si="0"/>
        <v>43622.7</v>
      </c>
      <c r="S23" s="804">
        <f t="shared" si="1"/>
        <v>50622.7</v>
      </c>
    </row>
    <row r="24" spans="1:19" s="805" customFormat="1" ht="49.95" customHeight="1" x14ac:dyDescent="0.35">
      <c r="A24" s="802" t="s">
        <v>1004</v>
      </c>
      <c r="B24" s="803">
        <v>0</v>
      </c>
      <c r="C24" s="803"/>
      <c r="D24" s="803">
        <v>500000</v>
      </c>
      <c r="E24" s="803"/>
      <c r="F24" s="803"/>
      <c r="G24" s="803"/>
      <c r="H24" s="803"/>
      <c r="I24" s="803">
        <v>240000</v>
      </c>
      <c r="J24" s="803"/>
      <c r="K24" s="803"/>
      <c r="L24" s="803"/>
      <c r="M24" s="803"/>
      <c r="N24" s="803"/>
      <c r="O24" s="803"/>
      <c r="P24" s="803"/>
      <c r="Q24" s="804"/>
      <c r="R24" s="804">
        <f t="shared" si="0"/>
        <v>740000</v>
      </c>
      <c r="S24" s="804">
        <f t="shared" si="1"/>
        <v>740000</v>
      </c>
    </row>
    <row r="25" spans="1:19" s="805" customFormat="1" ht="49.95" customHeight="1" x14ac:dyDescent="0.35">
      <c r="A25" s="802" t="s">
        <v>1005</v>
      </c>
      <c r="B25" s="803">
        <v>0</v>
      </c>
      <c r="C25" s="803"/>
      <c r="D25" s="803"/>
      <c r="E25" s="803"/>
      <c r="F25" s="803"/>
      <c r="G25" s="803"/>
      <c r="H25" s="803"/>
      <c r="I25" s="803"/>
      <c r="J25" s="803"/>
      <c r="K25" s="803"/>
      <c r="L25" s="803"/>
      <c r="M25" s="803"/>
      <c r="N25" s="803"/>
      <c r="O25" s="803"/>
      <c r="P25" s="803"/>
      <c r="Q25" s="804"/>
      <c r="R25" s="804">
        <f t="shared" si="0"/>
        <v>0</v>
      </c>
      <c r="S25" s="804">
        <f t="shared" si="1"/>
        <v>0</v>
      </c>
    </row>
    <row r="26" spans="1:19" s="805" customFormat="1" ht="49.95" customHeight="1" x14ac:dyDescent="0.35">
      <c r="A26" s="809" t="s">
        <v>1006</v>
      </c>
      <c r="B26" s="803">
        <v>6000</v>
      </c>
      <c r="C26" s="803">
        <v>20657.7</v>
      </c>
      <c r="D26" s="803"/>
      <c r="E26" s="803"/>
      <c r="F26" s="803"/>
      <c r="G26" s="803"/>
      <c r="H26" s="803"/>
      <c r="I26" s="803"/>
      <c r="J26" s="803">
        <v>-26657.7</v>
      </c>
      <c r="K26" s="803"/>
      <c r="L26" s="803"/>
      <c r="M26" s="803"/>
      <c r="N26" s="803"/>
      <c r="O26" s="803"/>
      <c r="P26" s="803"/>
      <c r="Q26" s="804"/>
      <c r="R26" s="804">
        <f t="shared" si="0"/>
        <v>-6000</v>
      </c>
      <c r="S26" s="804">
        <f t="shared" si="1"/>
        <v>0</v>
      </c>
    </row>
    <row r="27" spans="1:19" s="805" customFormat="1" ht="49.95" customHeight="1" x14ac:dyDescent="0.35">
      <c r="A27" s="802" t="s">
        <v>1007</v>
      </c>
      <c r="B27" s="803">
        <v>0</v>
      </c>
      <c r="C27" s="803"/>
      <c r="D27" s="803"/>
      <c r="E27" s="803"/>
      <c r="F27" s="803"/>
      <c r="G27" s="803"/>
      <c r="H27" s="803"/>
      <c r="I27" s="803"/>
      <c r="J27" s="803"/>
      <c r="K27" s="803"/>
      <c r="L27" s="803"/>
      <c r="M27" s="803"/>
      <c r="N27" s="803"/>
      <c r="O27" s="803"/>
      <c r="P27" s="803"/>
      <c r="Q27" s="804"/>
      <c r="R27" s="804">
        <f t="shared" si="0"/>
        <v>0</v>
      </c>
      <c r="S27" s="804">
        <f t="shared" si="1"/>
        <v>0</v>
      </c>
    </row>
    <row r="28" spans="1:19" s="805" customFormat="1" ht="49.95" customHeight="1" x14ac:dyDescent="0.35">
      <c r="A28" s="802" t="s">
        <v>1008</v>
      </c>
      <c r="B28" s="803">
        <v>150000</v>
      </c>
      <c r="C28" s="803"/>
      <c r="D28" s="803"/>
      <c r="E28" s="803"/>
      <c r="F28" s="803"/>
      <c r="G28" s="803"/>
      <c r="H28" s="803"/>
      <c r="I28" s="803"/>
      <c r="J28" s="803"/>
      <c r="K28" s="803"/>
      <c r="L28" s="803"/>
      <c r="M28" s="803"/>
      <c r="N28" s="803"/>
      <c r="O28" s="803"/>
      <c r="P28" s="803"/>
      <c r="Q28" s="804"/>
      <c r="R28" s="804">
        <f t="shared" si="0"/>
        <v>0</v>
      </c>
      <c r="S28" s="804">
        <f t="shared" si="1"/>
        <v>150000</v>
      </c>
    </row>
    <row r="29" spans="1:19" s="805" customFormat="1" ht="45" customHeight="1" x14ac:dyDescent="0.35">
      <c r="A29" s="802" t="s">
        <v>1009</v>
      </c>
      <c r="B29" s="803">
        <v>100000</v>
      </c>
      <c r="C29" s="803"/>
      <c r="D29" s="803"/>
      <c r="E29" s="803"/>
      <c r="F29" s="803"/>
      <c r="G29" s="803"/>
      <c r="H29" s="803"/>
      <c r="I29" s="803"/>
      <c r="J29" s="803"/>
      <c r="K29" s="803"/>
      <c r="L29" s="803"/>
      <c r="M29" s="803"/>
      <c r="N29" s="803"/>
      <c r="O29" s="803"/>
      <c r="P29" s="803"/>
      <c r="Q29" s="804"/>
      <c r="R29" s="804">
        <f t="shared" si="0"/>
        <v>0</v>
      </c>
      <c r="S29" s="804">
        <f t="shared" si="1"/>
        <v>100000</v>
      </c>
    </row>
    <row r="30" spans="1:19" s="805" customFormat="1" ht="49.95" customHeight="1" x14ac:dyDescent="0.35">
      <c r="A30" s="802" t="s">
        <v>1010</v>
      </c>
      <c r="B30" s="803">
        <v>62000</v>
      </c>
      <c r="C30" s="803"/>
      <c r="D30" s="803"/>
      <c r="E30" s="803"/>
      <c r="F30" s="803"/>
      <c r="G30" s="803"/>
      <c r="H30" s="803"/>
      <c r="I30" s="803"/>
      <c r="J30" s="803"/>
      <c r="K30" s="803"/>
      <c r="L30" s="803"/>
      <c r="M30" s="803"/>
      <c r="N30" s="803"/>
      <c r="O30" s="803"/>
      <c r="P30" s="803"/>
      <c r="Q30" s="804"/>
      <c r="R30" s="804">
        <f t="shared" si="0"/>
        <v>0</v>
      </c>
      <c r="S30" s="804">
        <f t="shared" si="1"/>
        <v>62000</v>
      </c>
    </row>
    <row r="31" spans="1:19" s="805" customFormat="1" ht="49.95" customHeight="1" x14ac:dyDescent="0.35">
      <c r="A31" s="809" t="s">
        <v>1011</v>
      </c>
      <c r="B31" s="803">
        <v>61310</v>
      </c>
      <c r="C31" s="803"/>
      <c r="D31" s="803"/>
      <c r="E31" s="803"/>
      <c r="F31" s="803"/>
      <c r="G31" s="803"/>
      <c r="H31" s="803"/>
      <c r="I31" s="803"/>
      <c r="J31" s="803"/>
      <c r="K31" s="803"/>
      <c r="L31" s="803"/>
      <c r="M31" s="803">
        <v>-21900</v>
      </c>
      <c r="N31" s="803"/>
      <c r="O31" s="803"/>
      <c r="P31" s="803"/>
      <c r="Q31" s="804"/>
      <c r="R31" s="804">
        <f t="shared" si="0"/>
        <v>-21900</v>
      </c>
      <c r="S31" s="804">
        <f t="shared" si="1"/>
        <v>39410</v>
      </c>
    </row>
    <row r="32" spans="1:19" s="805" customFormat="1" ht="49.95" customHeight="1" x14ac:dyDescent="0.35">
      <c r="A32" s="802" t="s">
        <v>1012</v>
      </c>
      <c r="B32" s="803">
        <v>0</v>
      </c>
      <c r="C32" s="803">
        <v>4671456.4000000004</v>
      </c>
      <c r="D32" s="803">
        <v>-1650000</v>
      </c>
      <c r="E32" s="803"/>
      <c r="F32" s="803"/>
      <c r="G32" s="803"/>
      <c r="H32" s="803">
        <v>1462717.73</v>
      </c>
      <c r="I32" s="803">
        <v>-260000</v>
      </c>
      <c r="J32" s="803"/>
      <c r="K32" s="803">
        <v>211000</v>
      </c>
      <c r="L32" s="803">
        <v>-550000</v>
      </c>
      <c r="M32" s="803"/>
      <c r="N32" s="803"/>
      <c r="O32" s="803"/>
      <c r="P32" s="803"/>
      <c r="Q32" s="804"/>
      <c r="R32" s="804">
        <f t="shared" si="0"/>
        <v>3885174.1300000008</v>
      </c>
      <c r="S32" s="804">
        <f t="shared" si="1"/>
        <v>3885174.1300000008</v>
      </c>
    </row>
    <row r="33" spans="1:19" s="805" customFormat="1" ht="49.95" customHeight="1" x14ac:dyDescent="0.35">
      <c r="A33" s="809" t="s">
        <v>1013</v>
      </c>
      <c r="B33" s="803">
        <v>49500</v>
      </c>
      <c r="C33" s="803">
        <v>500000</v>
      </c>
      <c r="D33" s="803">
        <v>-500000</v>
      </c>
      <c r="E33" s="803"/>
      <c r="F33" s="803"/>
      <c r="G33" s="803"/>
      <c r="H33" s="803">
        <v>240000</v>
      </c>
      <c r="I33" s="803">
        <v>-240000</v>
      </c>
      <c r="J33" s="803"/>
      <c r="K33" s="803"/>
      <c r="L33" s="803">
        <v>850000</v>
      </c>
      <c r="M33" s="803"/>
      <c r="N33" s="803"/>
      <c r="O33" s="803"/>
      <c r="P33" s="803"/>
      <c r="Q33" s="804"/>
      <c r="R33" s="804">
        <f t="shared" si="0"/>
        <v>850000</v>
      </c>
      <c r="S33" s="804">
        <f t="shared" si="1"/>
        <v>899500</v>
      </c>
    </row>
    <row r="34" spans="1:19" s="805" customFormat="1" ht="49.95" customHeight="1" x14ac:dyDescent="0.35">
      <c r="A34" s="802" t="s">
        <v>1014</v>
      </c>
      <c r="B34" s="803">
        <v>5316949.3499999996</v>
      </c>
      <c r="C34" s="803"/>
      <c r="D34" s="803"/>
      <c r="E34" s="803"/>
      <c r="F34" s="803"/>
      <c r="G34" s="803"/>
      <c r="H34" s="803"/>
      <c r="I34" s="803"/>
      <c r="J34" s="803"/>
      <c r="K34" s="803">
        <v>50000</v>
      </c>
      <c r="L34" s="803"/>
      <c r="M34" s="803"/>
      <c r="N34" s="803"/>
      <c r="O34" s="803"/>
      <c r="P34" s="803"/>
      <c r="Q34" s="804"/>
      <c r="R34" s="804">
        <f t="shared" si="0"/>
        <v>50000</v>
      </c>
      <c r="S34" s="804">
        <f t="shared" si="1"/>
        <v>5366949.3499999996</v>
      </c>
    </row>
    <row r="35" spans="1:19" s="815" customFormat="1" ht="49.95" customHeight="1" x14ac:dyDescent="0.4">
      <c r="A35" s="812" t="s">
        <v>975</v>
      </c>
      <c r="B35" s="813">
        <f>SUM(B2:B34)</f>
        <v>29112587.739999995</v>
      </c>
      <c r="C35" s="813">
        <f t="shared" ref="C35:Q35" si="2">SUM(C2:C34)</f>
        <v>5487240.9400000004</v>
      </c>
      <c r="D35" s="813">
        <f t="shared" si="2"/>
        <v>0</v>
      </c>
      <c r="E35" s="813">
        <f t="shared" si="2"/>
        <v>700000</v>
      </c>
      <c r="F35" s="813">
        <f t="shared" si="2"/>
        <v>316969.07999999996</v>
      </c>
      <c r="G35" s="813">
        <f t="shared" si="2"/>
        <v>0</v>
      </c>
      <c r="H35" s="813">
        <f t="shared" si="2"/>
        <v>2733961.85</v>
      </c>
      <c r="I35" s="813">
        <f t="shared" si="2"/>
        <v>5290</v>
      </c>
      <c r="J35" s="813">
        <f t="shared" si="2"/>
        <v>0</v>
      </c>
      <c r="K35" s="813">
        <f t="shared" si="2"/>
        <v>7179.460000000021</v>
      </c>
      <c r="L35" s="813">
        <f t="shared" si="2"/>
        <v>89930.109999999986</v>
      </c>
      <c r="M35" s="813">
        <f t="shared" si="2"/>
        <v>0</v>
      </c>
      <c r="N35" s="813">
        <f t="shared" si="2"/>
        <v>0</v>
      </c>
      <c r="O35" s="813">
        <f t="shared" si="2"/>
        <v>0</v>
      </c>
      <c r="P35" s="813">
        <f t="shared" si="2"/>
        <v>0</v>
      </c>
      <c r="Q35" s="813">
        <f t="shared" si="2"/>
        <v>0</v>
      </c>
      <c r="R35" s="814">
        <f t="shared" si="0"/>
        <v>9340571.4400000013</v>
      </c>
      <c r="S35" s="814">
        <f t="shared" si="1"/>
        <v>38453159.179999992</v>
      </c>
    </row>
    <row r="38" spans="1:19" x14ac:dyDescent="0.35">
      <c r="I38" s="816"/>
    </row>
    <row r="42" spans="1:19" x14ac:dyDescent="0.35">
      <c r="L42" s="816" t="s">
        <v>233</v>
      </c>
    </row>
  </sheetData>
  <sheetProtection selectLockedCells="1" selectUnlockedCells="1"/>
  <printOptions horizontalCentered="1"/>
  <pageMargins left="0.19685039370078741" right="0.19685039370078741" top="0.19685039370078741" bottom="0.15748031496062992" header="0.51181102362204722" footer="0.51181102362204722"/>
  <pageSetup paperSize="8" scale="44" firstPageNumber="0"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topLeftCell="A67" zoomScale="110" zoomScaleNormal="110" zoomScaleSheetLayoutView="110" workbookViewId="0">
      <selection activeCell="K76" sqref="K76"/>
    </sheetView>
  </sheetViews>
  <sheetFormatPr defaultColWidth="8.88671875" defaultRowHeight="15" x14ac:dyDescent="0.25"/>
  <cols>
    <col min="1" max="1" width="15" style="821" customWidth="1"/>
    <col min="2" max="2" width="77.5546875" style="821" customWidth="1"/>
    <col min="3" max="3" width="10.33203125" style="821" customWidth="1"/>
    <col min="4" max="4" width="18.5546875" style="822" customWidth="1"/>
    <col min="5" max="5" width="38.5546875" style="821" customWidth="1"/>
    <col min="6" max="6" width="11.44140625" style="821" customWidth="1"/>
    <col min="7" max="7" width="11.88671875" style="821" customWidth="1"/>
    <col min="8" max="256" width="8.88671875" style="821"/>
    <col min="257" max="257" width="15" style="821" customWidth="1"/>
    <col min="258" max="258" width="77.5546875" style="821" customWidth="1"/>
    <col min="259" max="259" width="10.33203125" style="821" customWidth="1"/>
    <col min="260" max="260" width="18.5546875" style="821" customWidth="1"/>
    <col min="261" max="261" width="38.5546875" style="821" customWidth="1"/>
    <col min="262" max="262" width="11.44140625" style="821" customWidth="1"/>
    <col min="263" max="263" width="11.88671875" style="821" customWidth="1"/>
    <col min="264" max="512" width="8.88671875" style="821"/>
    <col min="513" max="513" width="15" style="821" customWidth="1"/>
    <col min="514" max="514" width="77.5546875" style="821" customWidth="1"/>
    <col min="515" max="515" width="10.33203125" style="821" customWidth="1"/>
    <col min="516" max="516" width="18.5546875" style="821" customWidth="1"/>
    <col min="517" max="517" width="38.5546875" style="821" customWidth="1"/>
    <col min="518" max="518" width="11.44140625" style="821" customWidth="1"/>
    <col min="519" max="519" width="11.88671875" style="821" customWidth="1"/>
    <col min="520" max="768" width="8.88671875" style="821"/>
    <col min="769" max="769" width="15" style="821" customWidth="1"/>
    <col min="770" max="770" width="77.5546875" style="821" customWidth="1"/>
    <col min="771" max="771" width="10.33203125" style="821" customWidth="1"/>
    <col min="772" max="772" width="18.5546875" style="821" customWidth="1"/>
    <col min="773" max="773" width="38.5546875" style="821" customWidth="1"/>
    <col min="774" max="774" width="11.44140625" style="821" customWidth="1"/>
    <col min="775" max="775" width="11.88671875" style="821" customWidth="1"/>
    <col min="776" max="1024" width="8.88671875" style="821"/>
    <col min="1025" max="1025" width="15" style="821" customWidth="1"/>
    <col min="1026" max="1026" width="77.5546875" style="821" customWidth="1"/>
    <col min="1027" max="1027" width="10.33203125" style="821" customWidth="1"/>
    <col min="1028" max="1028" width="18.5546875" style="821" customWidth="1"/>
    <col min="1029" max="1029" width="38.5546875" style="821" customWidth="1"/>
    <col min="1030" max="1030" width="11.44140625" style="821" customWidth="1"/>
    <col min="1031" max="1031" width="11.88671875" style="821" customWidth="1"/>
    <col min="1032" max="1280" width="8.88671875" style="821"/>
    <col min="1281" max="1281" width="15" style="821" customWidth="1"/>
    <col min="1282" max="1282" width="77.5546875" style="821" customWidth="1"/>
    <col min="1283" max="1283" width="10.33203125" style="821" customWidth="1"/>
    <col min="1284" max="1284" width="18.5546875" style="821" customWidth="1"/>
    <col min="1285" max="1285" width="38.5546875" style="821" customWidth="1"/>
    <col min="1286" max="1286" width="11.44140625" style="821" customWidth="1"/>
    <col min="1287" max="1287" width="11.88671875" style="821" customWidth="1"/>
    <col min="1288" max="1536" width="8.88671875" style="821"/>
    <col min="1537" max="1537" width="15" style="821" customWidth="1"/>
    <col min="1538" max="1538" width="77.5546875" style="821" customWidth="1"/>
    <col min="1539" max="1539" width="10.33203125" style="821" customWidth="1"/>
    <col min="1540" max="1540" width="18.5546875" style="821" customWidth="1"/>
    <col min="1541" max="1541" width="38.5546875" style="821" customWidth="1"/>
    <col min="1542" max="1542" width="11.44140625" style="821" customWidth="1"/>
    <col min="1543" max="1543" width="11.88671875" style="821" customWidth="1"/>
    <col min="1544" max="1792" width="8.88671875" style="821"/>
    <col min="1793" max="1793" width="15" style="821" customWidth="1"/>
    <col min="1794" max="1794" width="77.5546875" style="821" customWidth="1"/>
    <col min="1795" max="1795" width="10.33203125" style="821" customWidth="1"/>
    <col min="1796" max="1796" width="18.5546875" style="821" customWidth="1"/>
    <col min="1797" max="1797" width="38.5546875" style="821" customWidth="1"/>
    <col min="1798" max="1798" width="11.44140625" style="821" customWidth="1"/>
    <col min="1799" max="1799" width="11.88671875" style="821" customWidth="1"/>
    <col min="1800" max="2048" width="8.88671875" style="821"/>
    <col min="2049" max="2049" width="15" style="821" customWidth="1"/>
    <col min="2050" max="2050" width="77.5546875" style="821" customWidth="1"/>
    <col min="2051" max="2051" width="10.33203125" style="821" customWidth="1"/>
    <col min="2052" max="2052" width="18.5546875" style="821" customWidth="1"/>
    <col min="2053" max="2053" width="38.5546875" style="821" customWidth="1"/>
    <col min="2054" max="2054" width="11.44140625" style="821" customWidth="1"/>
    <col min="2055" max="2055" width="11.88671875" style="821" customWidth="1"/>
    <col min="2056" max="2304" width="8.88671875" style="821"/>
    <col min="2305" max="2305" width="15" style="821" customWidth="1"/>
    <col min="2306" max="2306" width="77.5546875" style="821" customWidth="1"/>
    <col min="2307" max="2307" width="10.33203125" style="821" customWidth="1"/>
    <col min="2308" max="2308" width="18.5546875" style="821" customWidth="1"/>
    <col min="2309" max="2309" width="38.5546875" style="821" customWidth="1"/>
    <col min="2310" max="2310" width="11.44140625" style="821" customWidth="1"/>
    <col min="2311" max="2311" width="11.88671875" style="821" customWidth="1"/>
    <col min="2312" max="2560" width="8.88671875" style="821"/>
    <col min="2561" max="2561" width="15" style="821" customWidth="1"/>
    <col min="2562" max="2562" width="77.5546875" style="821" customWidth="1"/>
    <col min="2563" max="2563" width="10.33203125" style="821" customWidth="1"/>
    <col min="2564" max="2564" width="18.5546875" style="821" customWidth="1"/>
    <col min="2565" max="2565" width="38.5546875" style="821" customWidth="1"/>
    <col min="2566" max="2566" width="11.44140625" style="821" customWidth="1"/>
    <col min="2567" max="2567" width="11.88671875" style="821" customWidth="1"/>
    <col min="2568" max="2816" width="8.88671875" style="821"/>
    <col min="2817" max="2817" width="15" style="821" customWidth="1"/>
    <col min="2818" max="2818" width="77.5546875" style="821" customWidth="1"/>
    <col min="2819" max="2819" width="10.33203125" style="821" customWidth="1"/>
    <col min="2820" max="2820" width="18.5546875" style="821" customWidth="1"/>
    <col min="2821" max="2821" width="38.5546875" style="821" customWidth="1"/>
    <col min="2822" max="2822" width="11.44140625" style="821" customWidth="1"/>
    <col min="2823" max="2823" width="11.88671875" style="821" customWidth="1"/>
    <col min="2824" max="3072" width="8.88671875" style="821"/>
    <col min="3073" max="3073" width="15" style="821" customWidth="1"/>
    <col min="3074" max="3074" width="77.5546875" style="821" customWidth="1"/>
    <col min="3075" max="3075" width="10.33203125" style="821" customWidth="1"/>
    <col min="3076" max="3076" width="18.5546875" style="821" customWidth="1"/>
    <col min="3077" max="3077" width="38.5546875" style="821" customWidth="1"/>
    <col min="3078" max="3078" width="11.44140625" style="821" customWidth="1"/>
    <col min="3079" max="3079" width="11.88671875" style="821" customWidth="1"/>
    <col min="3080" max="3328" width="8.88671875" style="821"/>
    <col min="3329" max="3329" width="15" style="821" customWidth="1"/>
    <col min="3330" max="3330" width="77.5546875" style="821" customWidth="1"/>
    <col min="3331" max="3331" width="10.33203125" style="821" customWidth="1"/>
    <col min="3332" max="3332" width="18.5546875" style="821" customWidth="1"/>
    <col min="3333" max="3333" width="38.5546875" style="821" customWidth="1"/>
    <col min="3334" max="3334" width="11.44140625" style="821" customWidth="1"/>
    <col min="3335" max="3335" width="11.88671875" style="821" customWidth="1"/>
    <col min="3336" max="3584" width="8.88671875" style="821"/>
    <col min="3585" max="3585" width="15" style="821" customWidth="1"/>
    <col min="3586" max="3586" width="77.5546875" style="821" customWidth="1"/>
    <col min="3587" max="3587" width="10.33203125" style="821" customWidth="1"/>
    <col min="3588" max="3588" width="18.5546875" style="821" customWidth="1"/>
    <col min="3589" max="3589" width="38.5546875" style="821" customWidth="1"/>
    <col min="3590" max="3590" width="11.44140625" style="821" customWidth="1"/>
    <col min="3591" max="3591" width="11.88671875" style="821" customWidth="1"/>
    <col min="3592" max="3840" width="8.88671875" style="821"/>
    <col min="3841" max="3841" width="15" style="821" customWidth="1"/>
    <col min="3842" max="3842" width="77.5546875" style="821" customWidth="1"/>
    <col min="3843" max="3843" width="10.33203125" style="821" customWidth="1"/>
    <col min="3844" max="3844" width="18.5546875" style="821" customWidth="1"/>
    <col min="3845" max="3845" width="38.5546875" style="821" customWidth="1"/>
    <col min="3846" max="3846" width="11.44140625" style="821" customWidth="1"/>
    <col min="3847" max="3847" width="11.88671875" style="821" customWidth="1"/>
    <col min="3848" max="4096" width="8.88671875" style="821"/>
    <col min="4097" max="4097" width="15" style="821" customWidth="1"/>
    <col min="4098" max="4098" width="77.5546875" style="821" customWidth="1"/>
    <col min="4099" max="4099" width="10.33203125" style="821" customWidth="1"/>
    <col min="4100" max="4100" width="18.5546875" style="821" customWidth="1"/>
    <col min="4101" max="4101" width="38.5546875" style="821" customWidth="1"/>
    <col min="4102" max="4102" width="11.44140625" style="821" customWidth="1"/>
    <col min="4103" max="4103" width="11.88671875" style="821" customWidth="1"/>
    <col min="4104" max="4352" width="8.88671875" style="821"/>
    <col min="4353" max="4353" width="15" style="821" customWidth="1"/>
    <col min="4354" max="4354" width="77.5546875" style="821" customWidth="1"/>
    <col min="4355" max="4355" width="10.33203125" style="821" customWidth="1"/>
    <col min="4356" max="4356" width="18.5546875" style="821" customWidth="1"/>
    <col min="4357" max="4357" width="38.5546875" style="821" customWidth="1"/>
    <col min="4358" max="4358" width="11.44140625" style="821" customWidth="1"/>
    <col min="4359" max="4359" width="11.88671875" style="821" customWidth="1"/>
    <col min="4360" max="4608" width="8.88671875" style="821"/>
    <col min="4609" max="4609" width="15" style="821" customWidth="1"/>
    <col min="4610" max="4610" width="77.5546875" style="821" customWidth="1"/>
    <col min="4611" max="4611" width="10.33203125" style="821" customWidth="1"/>
    <col min="4612" max="4612" width="18.5546875" style="821" customWidth="1"/>
    <col min="4613" max="4613" width="38.5546875" style="821" customWidth="1"/>
    <col min="4614" max="4614" width="11.44140625" style="821" customWidth="1"/>
    <col min="4615" max="4615" width="11.88671875" style="821" customWidth="1"/>
    <col min="4616" max="4864" width="8.88671875" style="821"/>
    <col min="4865" max="4865" width="15" style="821" customWidth="1"/>
    <col min="4866" max="4866" width="77.5546875" style="821" customWidth="1"/>
    <col min="4867" max="4867" width="10.33203125" style="821" customWidth="1"/>
    <col min="4868" max="4868" width="18.5546875" style="821" customWidth="1"/>
    <col min="4869" max="4869" width="38.5546875" style="821" customWidth="1"/>
    <col min="4870" max="4870" width="11.44140625" style="821" customWidth="1"/>
    <col min="4871" max="4871" width="11.88671875" style="821" customWidth="1"/>
    <col min="4872" max="5120" width="8.88671875" style="821"/>
    <col min="5121" max="5121" width="15" style="821" customWidth="1"/>
    <col min="5122" max="5122" width="77.5546875" style="821" customWidth="1"/>
    <col min="5123" max="5123" width="10.33203125" style="821" customWidth="1"/>
    <col min="5124" max="5124" width="18.5546875" style="821" customWidth="1"/>
    <col min="5125" max="5125" width="38.5546875" style="821" customWidth="1"/>
    <col min="5126" max="5126" width="11.44140625" style="821" customWidth="1"/>
    <col min="5127" max="5127" width="11.88671875" style="821" customWidth="1"/>
    <col min="5128" max="5376" width="8.88671875" style="821"/>
    <col min="5377" max="5377" width="15" style="821" customWidth="1"/>
    <col min="5378" max="5378" width="77.5546875" style="821" customWidth="1"/>
    <col min="5379" max="5379" width="10.33203125" style="821" customWidth="1"/>
    <col min="5380" max="5380" width="18.5546875" style="821" customWidth="1"/>
    <col min="5381" max="5381" width="38.5546875" style="821" customWidth="1"/>
    <col min="5382" max="5382" width="11.44140625" style="821" customWidth="1"/>
    <col min="5383" max="5383" width="11.88671875" style="821" customWidth="1"/>
    <col min="5384" max="5632" width="8.88671875" style="821"/>
    <col min="5633" max="5633" width="15" style="821" customWidth="1"/>
    <col min="5634" max="5634" width="77.5546875" style="821" customWidth="1"/>
    <col min="5635" max="5635" width="10.33203125" style="821" customWidth="1"/>
    <col min="5636" max="5636" width="18.5546875" style="821" customWidth="1"/>
    <col min="5637" max="5637" width="38.5546875" style="821" customWidth="1"/>
    <col min="5638" max="5638" width="11.44140625" style="821" customWidth="1"/>
    <col min="5639" max="5639" width="11.88671875" style="821" customWidth="1"/>
    <col min="5640" max="5888" width="8.88671875" style="821"/>
    <col min="5889" max="5889" width="15" style="821" customWidth="1"/>
    <col min="5890" max="5890" width="77.5546875" style="821" customWidth="1"/>
    <col min="5891" max="5891" width="10.33203125" style="821" customWidth="1"/>
    <col min="5892" max="5892" width="18.5546875" style="821" customWidth="1"/>
    <col min="5893" max="5893" width="38.5546875" style="821" customWidth="1"/>
    <col min="5894" max="5894" width="11.44140625" style="821" customWidth="1"/>
    <col min="5895" max="5895" width="11.88671875" style="821" customWidth="1"/>
    <col min="5896" max="6144" width="8.88671875" style="821"/>
    <col min="6145" max="6145" width="15" style="821" customWidth="1"/>
    <col min="6146" max="6146" width="77.5546875" style="821" customWidth="1"/>
    <col min="6147" max="6147" width="10.33203125" style="821" customWidth="1"/>
    <col min="6148" max="6148" width="18.5546875" style="821" customWidth="1"/>
    <col min="6149" max="6149" width="38.5546875" style="821" customWidth="1"/>
    <col min="6150" max="6150" width="11.44140625" style="821" customWidth="1"/>
    <col min="6151" max="6151" width="11.88671875" style="821" customWidth="1"/>
    <col min="6152" max="6400" width="8.88671875" style="821"/>
    <col min="6401" max="6401" width="15" style="821" customWidth="1"/>
    <col min="6402" max="6402" width="77.5546875" style="821" customWidth="1"/>
    <col min="6403" max="6403" width="10.33203125" style="821" customWidth="1"/>
    <col min="6404" max="6404" width="18.5546875" style="821" customWidth="1"/>
    <col min="6405" max="6405" width="38.5546875" style="821" customWidth="1"/>
    <col min="6406" max="6406" width="11.44140625" style="821" customWidth="1"/>
    <col min="6407" max="6407" width="11.88671875" style="821" customWidth="1"/>
    <col min="6408" max="6656" width="8.88671875" style="821"/>
    <col min="6657" max="6657" width="15" style="821" customWidth="1"/>
    <col min="6658" max="6658" width="77.5546875" style="821" customWidth="1"/>
    <col min="6659" max="6659" width="10.33203125" style="821" customWidth="1"/>
    <col min="6660" max="6660" width="18.5546875" style="821" customWidth="1"/>
    <col min="6661" max="6661" width="38.5546875" style="821" customWidth="1"/>
    <col min="6662" max="6662" width="11.44140625" style="821" customWidth="1"/>
    <col min="6663" max="6663" width="11.88671875" style="821" customWidth="1"/>
    <col min="6664" max="6912" width="8.88671875" style="821"/>
    <col min="6913" max="6913" width="15" style="821" customWidth="1"/>
    <col min="6914" max="6914" width="77.5546875" style="821" customWidth="1"/>
    <col min="6915" max="6915" width="10.33203125" style="821" customWidth="1"/>
    <col min="6916" max="6916" width="18.5546875" style="821" customWidth="1"/>
    <col min="6917" max="6917" width="38.5546875" style="821" customWidth="1"/>
    <col min="6918" max="6918" width="11.44140625" style="821" customWidth="1"/>
    <col min="6919" max="6919" width="11.88671875" style="821" customWidth="1"/>
    <col min="6920" max="7168" width="8.88671875" style="821"/>
    <col min="7169" max="7169" width="15" style="821" customWidth="1"/>
    <col min="7170" max="7170" width="77.5546875" style="821" customWidth="1"/>
    <col min="7171" max="7171" width="10.33203125" style="821" customWidth="1"/>
    <col min="7172" max="7172" width="18.5546875" style="821" customWidth="1"/>
    <col min="7173" max="7173" width="38.5546875" style="821" customWidth="1"/>
    <col min="7174" max="7174" width="11.44140625" style="821" customWidth="1"/>
    <col min="7175" max="7175" width="11.88671875" style="821" customWidth="1"/>
    <col min="7176" max="7424" width="8.88671875" style="821"/>
    <col min="7425" max="7425" width="15" style="821" customWidth="1"/>
    <col min="7426" max="7426" width="77.5546875" style="821" customWidth="1"/>
    <col min="7427" max="7427" width="10.33203125" style="821" customWidth="1"/>
    <col min="7428" max="7428" width="18.5546875" style="821" customWidth="1"/>
    <col min="7429" max="7429" width="38.5546875" style="821" customWidth="1"/>
    <col min="7430" max="7430" width="11.44140625" style="821" customWidth="1"/>
    <col min="7431" max="7431" width="11.88671875" style="821" customWidth="1"/>
    <col min="7432" max="7680" width="8.88671875" style="821"/>
    <col min="7681" max="7681" width="15" style="821" customWidth="1"/>
    <col min="7682" max="7682" width="77.5546875" style="821" customWidth="1"/>
    <col min="7683" max="7683" width="10.33203125" style="821" customWidth="1"/>
    <col min="7684" max="7684" width="18.5546875" style="821" customWidth="1"/>
    <col min="7685" max="7685" width="38.5546875" style="821" customWidth="1"/>
    <col min="7686" max="7686" width="11.44140625" style="821" customWidth="1"/>
    <col min="7687" max="7687" width="11.88671875" style="821" customWidth="1"/>
    <col min="7688" max="7936" width="8.88671875" style="821"/>
    <col min="7937" max="7937" width="15" style="821" customWidth="1"/>
    <col min="7938" max="7938" width="77.5546875" style="821" customWidth="1"/>
    <col min="7939" max="7939" width="10.33203125" style="821" customWidth="1"/>
    <col min="7940" max="7940" width="18.5546875" style="821" customWidth="1"/>
    <col min="7941" max="7941" width="38.5546875" style="821" customWidth="1"/>
    <col min="7942" max="7942" width="11.44140625" style="821" customWidth="1"/>
    <col min="7943" max="7943" width="11.88671875" style="821" customWidth="1"/>
    <col min="7944" max="8192" width="8.88671875" style="821"/>
    <col min="8193" max="8193" width="15" style="821" customWidth="1"/>
    <col min="8194" max="8194" width="77.5546875" style="821" customWidth="1"/>
    <col min="8195" max="8195" width="10.33203125" style="821" customWidth="1"/>
    <col min="8196" max="8196" width="18.5546875" style="821" customWidth="1"/>
    <col min="8197" max="8197" width="38.5546875" style="821" customWidth="1"/>
    <col min="8198" max="8198" width="11.44140625" style="821" customWidth="1"/>
    <col min="8199" max="8199" width="11.88671875" style="821" customWidth="1"/>
    <col min="8200" max="8448" width="8.88671875" style="821"/>
    <col min="8449" max="8449" width="15" style="821" customWidth="1"/>
    <col min="8450" max="8450" width="77.5546875" style="821" customWidth="1"/>
    <col min="8451" max="8451" width="10.33203125" style="821" customWidth="1"/>
    <col min="8452" max="8452" width="18.5546875" style="821" customWidth="1"/>
    <col min="8453" max="8453" width="38.5546875" style="821" customWidth="1"/>
    <col min="8454" max="8454" width="11.44140625" style="821" customWidth="1"/>
    <col min="8455" max="8455" width="11.88671875" style="821" customWidth="1"/>
    <col min="8456" max="8704" width="8.88671875" style="821"/>
    <col min="8705" max="8705" width="15" style="821" customWidth="1"/>
    <col min="8706" max="8706" width="77.5546875" style="821" customWidth="1"/>
    <col min="8707" max="8707" width="10.33203125" style="821" customWidth="1"/>
    <col min="8708" max="8708" width="18.5546875" style="821" customWidth="1"/>
    <col min="8709" max="8709" width="38.5546875" style="821" customWidth="1"/>
    <col min="8710" max="8710" width="11.44140625" style="821" customWidth="1"/>
    <col min="8711" max="8711" width="11.88671875" style="821" customWidth="1"/>
    <col min="8712" max="8960" width="8.88671875" style="821"/>
    <col min="8961" max="8961" width="15" style="821" customWidth="1"/>
    <col min="8962" max="8962" width="77.5546875" style="821" customWidth="1"/>
    <col min="8963" max="8963" width="10.33203125" style="821" customWidth="1"/>
    <col min="8964" max="8964" width="18.5546875" style="821" customWidth="1"/>
    <col min="8965" max="8965" width="38.5546875" style="821" customWidth="1"/>
    <col min="8966" max="8966" width="11.44140625" style="821" customWidth="1"/>
    <col min="8967" max="8967" width="11.88671875" style="821" customWidth="1"/>
    <col min="8968" max="9216" width="8.88671875" style="821"/>
    <col min="9217" max="9217" width="15" style="821" customWidth="1"/>
    <col min="9218" max="9218" width="77.5546875" style="821" customWidth="1"/>
    <col min="9219" max="9219" width="10.33203125" style="821" customWidth="1"/>
    <col min="9220" max="9220" width="18.5546875" style="821" customWidth="1"/>
    <col min="9221" max="9221" width="38.5546875" style="821" customWidth="1"/>
    <col min="9222" max="9222" width="11.44140625" style="821" customWidth="1"/>
    <col min="9223" max="9223" width="11.88671875" style="821" customWidth="1"/>
    <col min="9224" max="9472" width="8.88671875" style="821"/>
    <col min="9473" max="9473" width="15" style="821" customWidth="1"/>
    <col min="9474" max="9474" width="77.5546875" style="821" customWidth="1"/>
    <col min="9475" max="9475" width="10.33203125" style="821" customWidth="1"/>
    <col min="9476" max="9476" width="18.5546875" style="821" customWidth="1"/>
    <col min="9477" max="9477" width="38.5546875" style="821" customWidth="1"/>
    <col min="9478" max="9478" width="11.44140625" style="821" customWidth="1"/>
    <col min="9479" max="9479" width="11.88671875" style="821" customWidth="1"/>
    <col min="9480" max="9728" width="8.88671875" style="821"/>
    <col min="9729" max="9729" width="15" style="821" customWidth="1"/>
    <col min="9730" max="9730" width="77.5546875" style="821" customWidth="1"/>
    <col min="9731" max="9731" width="10.33203125" style="821" customWidth="1"/>
    <col min="9732" max="9732" width="18.5546875" style="821" customWidth="1"/>
    <col min="9733" max="9733" width="38.5546875" style="821" customWidth="1"/>
    <col min="9734" max="9734" width="11.44140625" style="821" customWidth="1"/>
    <col min="9735" max="9735" width="11.88671875" style="821" customWidth="1"/>
    <col min="9736" max="9984" width="8.88671875" style="821"/>
    <col min="9985" max="9985" width="15" style="821" customWidth="1"/>
    <col min="9986" max="9986" width="77.5546875" style="821" customWidth="1"/>
    <col min="9987" max="9987" width="10.33203125" style="821" customWidth="1"/>
    <col min="9988" max="9988" width="18.5546875" style="821" customWidth="1"/>
    <col min="9989" max="9989" width="38.5546875" style="821" customWidth="1"/>
    <col min="9990" max="9990" width="11.44140625" style="821" customWidth="1"/>
    <col min="9991" max="9991" width="11.88671875" style="821" customWidth="1"/>
    <col min="9992" max="10240" width="8.88671875" style="821"/>
    <col min="10241" max="10241" width="15" style="821" customWidth="1"/>
    <col min="10242" max="10242" width="77.5546875" style="821" customWidth="1"/>
    <col min="10243" max="10243" width="10.33203125" style="821" customWidth="1"/>
    <col min="10244" max="10244" width="18.5546875" style="821" customWidth="1"/>
    <col min="10245" max="10245" width="38.5546875" style="821" customWidth="1"/>
    <col min="10246" max="10246" width="11.44140625" style="821" customWidth="1"/>
    <col min="10247" max="10247" width="11.88671875" style="821" customWidth="1"/>
    <col min="10248" max="10496" width="8.88671875" style="821"/>
    <col min="10497" max="10497" width="15" style="821" customWidth="1"/>
    <col min="10498" max="10498" width="77.5546875" style="821" customWidth="1"/>
    <col min="10499" max="10499" width="10.33203125" style="821" customWidth="1"/>
    <col min="10500" max="10500" width="18.5546875" style="821" customWidth="1"/>
    <col min="10501" max="10501" width="38.5546875" style="821" customWidth="1"/>
    <col min="10502" max="10502" width="11.44140625" style="821" customWidth="1"/>
    <col min="10503" max="10503" width="11.88671875" style="821" customWidth="1"/>
    <col min="10504" max="10752" width="8.88671875" style="821"/>
    <col min="10753" max="10753" width="15" style="821" customWidth="1"/>
    <col min="10754" max="10754" width="77.5546875" style="821" customWidth="1"/>
    <col min="10755" max="10755" width="10.33203125" style="821" customWidth="1"/>
    <col min="10756" max="10756" width="18.5546875" style="821" customWidth="1"/>
    <col min="10757" max="10757" width="38.5546875" style="821" customWidth="1"/>
    <col min="10758" max="10758" width="11.44140625" style="821" customWidth="1"/>
    <col min="10759" max="10759" width="11.88671875" style="821" customWidth="1"/>
    <col min="10760" max="11008" width="8.88671875" style="821"/>
    <col min="11009" max="11009" width="15" style="821" customWidth="1"/>
    <col min="11010" max="11010" width="77.5546875" style="821" customWidth="1"/>
    <col min="11011" max="11011" width="10.33203125" style="821" customWidth="1"/>
    <col min="11012" max="11012" width="18.5546875" style="821" customWidth="1"/>
    <col min="11013" max="11013" width="38.5546875" style="821" customWidth="1"/>
    <col min="11014" max="11014" width="11.44140625" style="821" customWidth="1"/>
    <col min="11015" max="11015" width="11.88671875" style="821" customWidth="1"/>
    <col min="11016" max="11264" width="8.88671875" style="821"/>
    <col min="11265" max="11265" width="15" style="821" customWidth="1"/>
    <col min="11266" max="11266" width="77.5546875" style="821" customWidth="1"/>
    <col min="11267" max="11267" width="10.33203125" style="821" customWidth="1"/>
    <col min="11268" max="11268" width="18.5546875" style="821" customWidth="1"/>
    <col min="11269" max="11269" width="38.5546875" style="821" customWidth="1"/>
    <col min="11270" max="11270" width="11.44140625" style="821" customWidth="1"/>
    <col min="11271" max="11271" width="11.88671875" style="821" customWidth="1"/>
    <col min="11272" max="11520" width="8.88671875" style="821"/>
    <col min="11521" max="11521" width="15" style="821" customWidth="1"/>
    <col min="11522" max="11522" width="77.5546875" style="821" customWidth="1"/>
    <col min="11523" max="11523" width="10.33203125" style="821" customWidth="1"/>
    <col min="11524" max="11524" width="18.5546875" style="821" customWidth="1"/>
    <col min="11525" max="11525" width="38.5546875" style="821" customWidth="1"/>
    <col min="11526" max="11526" width="11.44140625" style="821" customWidth="1"/>
    <col min="11527" max="11527" width="11.88671875" style="821" customWidth="1"/>
    <col min="11528" max="11776" width="8.88671875" style="821"/>
    <col min="11777" max="11777" width="15" style="821" customWidth="1"/>
    <col min="11778" max="11778" width="77.5546875" style="821" customWidth="1"/>
    <col min="11779" max="11779" width="10.33203125" style="821" customWidth="1"/>
    <col min="11780" max="11780" width="18.5546875" style="821" customWidth="1"/>
    <col min="11781" max="11781" width="38.5546875" style="821" customWidth="1"/>
    <col min="11782" max="11782" width="11.44140625" style="821" customWidth="1"/>
    <col min="11783" max="11783" width="11.88671875" style="821" customWidth="1"/>
    <col min="11784" max="12032" width="8.88671875" style="821"/>
    <col min="12033" max="12033" width="15" style="821" customWidth="1"/>
    <col min="12034" max="12034" width="77.5546875" style="821" customWidth="1"/>
    <col min="12035" max="12035" width="10.33203125" style="821" customWidth="1"/>
    <col min="12036" max="12036" width="18.5546875" style="821" customWidth="1"/>
    <col min="12037" max="12037" width="38.5546875" style="821" customWidth="1"/>
    <col min="12038" max="12038" width="11.44140625" style="821" customWidth="1"/>
    <col min="12039" max="12039" width="11.88671875" style="821" customWidth="1"/>
    <col min="12040" max="12288" width="8.88671875" style="821"/>
    <col min="12289" max="12289" width="15" style="821" customWidth="1"/>
    <col min="12290" max="12290" width="77.5546875" style="821" customWidth="1"/>
    <col min="12291" max="12291" width="10.33203125" style="821" customWidth="1"/>
    <col min="12292" max="12292" width="18.5546875" style="821" customWidth="1"/>
    <col min="12293" max="12293" width="38.5546875" style="821" customWidth="1"/>
    <col min="12294" max="12294" width="11.44140625" style="821" customWidth="1"/>
    <col min="12295" max="12295" width="11.88671875" style="821" customWidth="1"/>
    <col min="12296" max="12544" width="8.88671875" style="821"/>
    <col min="12545" max="12545" width="15" style="821" customWidth="1"/>
    <col min="12546" max="12546" width="77.5546875" style="821" customWidth="1"/>
    <col min="12547" max="12547" width="10.33203125" style="821" customWidth="1"/>
    <col min="12548" max="12548" width="18.5546875" style="821" customWidth="1"/>
    <col min="12549" max="12549" width="38.5546875" style="821" customWidth="1"/>
    <col min="12550" max="12550" width="11.44140625" style="821" customWidth="1"/>
    <col min="12551" max="12551" width="11.88671875" style="821" customWidth="1"/>
    <col min="12552" max="12800" width="8.88671875" style="821"/>
    <col min="12801" max="12801" width="15" style="821" customWidth="1"/>
    <col min="12802" max="12802" width="77.5546875" style="821" customWidth="1"/>
    <col min="12803" max="12803" width="10.33203125" style="821" customWidth="1"/>
    <col min="12804" max="12804" width="18.5546875" style="821" customWidth="1"/>
    <col min="12805" max="12805" width="38.5546875" style="821" customWidth="1"/>
    <col min="12806" max="12806" width="11.44140625" style="821" customWidth="1"/>
    <col min="12807" max="12807" width="11.88671875" style="821" customWidth="1"/>
    <col min="12808" max="13056" width="8.88671875" style="821"/>
    <col min="13057" max="13057" width="15" style="821" customWidth="1"/>
    <col min="13058" max="13058" width="77.5546875" style="821" customWidth="1"/>
    <col min="13059" max="13059" width="10.33203125" style="821" customWidth="1"/>
    <col min="13060" max="13060" width="18.5546875" style="821" customWidth="1"/>
    <col min="13061" max="13061" width="38.5546875" style="821" customWidth="1"/>
    <col min="13062" max="13062" width="11.44140625" style="821" customWidth="1"/>
    <col min="13063" max="13063" width="11.88671875" style="821" customWidth="1"/>
    <col min="13064" max="13312" width="8.88671875" style="821"/>
    <col min="13313" max="13313" width="15" style="821" customWidth="1"/>
    <col min="13314" max="13314" width="77.5546875" style="821" customWidth="1"/>
    <col min="13315" max="13315" width="10.33203125" style="821" customWidth="1"/>
    <col min="13316" max="13316" width="18.5546875" style="821" customWidth="1"/>
    <col min="13317" max="13317" width="38.5546875" style="821" customWidth="1"/>
    <col min="13318" max="13318" width="11.44140625" style="821" customWidth="1"/>
    <col min="13319" max="13319" width="11.88671875" style="821" customWidth="1"/>
    <col min="13320" max="13568" width="8.88671875" style="821"/>
    <col min="13569" max="13569" width="15" style="821" customWidth="1"/>
    <col min="13570" max="13570" width="77.5546875" style="821" customWidth="1"/>
    <col min="13571" max="13571" width="10.33203125" style="821" customWidth="1"/>
    <col min="13572" max="13572" width="18.5546875" style="821" customWidth="1"/>
    <col min="13573" max="13573" width="38.5546875" style="821" customWidth="1"/>
    <col min="13574" max="13574" width="11.44140625" style="821" customWidth="1"/>
    <col min="13575" max="13575" width="11.88671875" style="821" customWidth="1"/>
    <col min="13576" max="13824" width="8.88671875" style="821"/>
    <col min="13825" max="13825" width="15" style="821" customWidth="1"/>
    <col min="13826" max="13826" width="77.5546875" style="821" customWidth="1"/>
    <col min="13827" max="13827" width="10.33203125" style="821" customWidth="1"/>
    <col min="13828" max="13828" width="18.5546875" style="821" customWidth="1"/>
    <col min="13829" max="13829" width="38.5546875" style="821" customWidth="1"/>
    <col min="13830" max="13830" width="11.44140625" style="821" customWidth="1"/>
    <col min="13831" max="13831" width="11.88671875" style="821" customWidth="1"/>
    <col min="13832" max="14080" width="8.88671875" style="821"/>
    <col min="14081" max="14081" width="15" style="821" customWidth="1"/>
    <col min="14082" max="14082" width="77.5546875" style="821" customWidth="1"/>
    <col min="14083" max="14083" width="10.33203125" style="821" customWidth="1"/>
    <col min="14084" max="14084" width="18.5546875" style="821" customWidth="1"/>
    <col min="14085" max="14085" width="38.5546875" style="821" customWidth="1"/>
    <col min="14086" max="14086" width="11.44140625" style="821" customWidth="1"/>
    <col min="14087" max="14087" width="11.88671875" style="821" customWidth="1"/>
    <col min="14088" max="14336" width="8.88671875" style="821"/>
    <col min="14337" max="14337" width="15" style="821" customWidth="1"/>
    <col min="14338" max="14338" width="77.5546875" style="821" customWidth="1"/>
    <col min="14339" max="14339" width="10.33203125" style="821" customWidth="1"/>
    <col min="14340" max="14340" width="18.5546875" style="821" customWidth="1"/>
    <col min="14341" max="14341" width="38.5546875" style="821" customWidth="1"/>
    <col min="14342" max="14342" width="11.44140625" style="821" customWidth="1"/>
    <col min="14343" max="14343" width="11.88671875" style="821" customWidth="1"/>
    <col min="14344" max="14592" width="8.88671875" style="821"/>
    <col min="14593" max="14593" width="15" style="821" customWidth="1"/>
    <col min="14594" max="14594" width="77.5546875" style="821" customWidth="1"/>
    <col min="14595" max="14595" width="10.33203125" style="821" customWidth="1"/>
    <col min="14596" max="14596" width="18.5546875" style="821" customWidth="1"/>
    <col min="14597" max="14597" width="38.5546875" style="821" customWidth="1"/>
    <col min="14598" max="14598" width="11.44140625" style="821" customWidth="1"/>
    <col min="14599" max="14599" width="11.88671875" style="821" customWidth="1"/>
    <col min="14600" max="14848" width="8.88671875" style="821"/>
    <col min="14849" max="14849" width="15" style="821" customWidth="1"/>
    <col min="14850" max="14850" width="77.5546875" style="821" customWidth="1"/>
    <col min="14851" max="14851" width="10.33203125" style="821" customWidth="1"/>
    <col min="14852" max="14852" width="18.5546875" style="821" customWidth="1"/>
    <col min="14853" max="14853" width="38.5546875" style="821" customWidth="1"/>
    <col min="14854" max="14854" width="11.44140625" style="821" customWidth="1"/>
    <col min="14855" max="14855" width="11.88671875" style="821" customWidth="1"/>
    <col min="14856" max="15104" width="8.88671875" style="821"/>
    <col min="15105" max="15105" width="15" style="821" customWidth="1"/>
    <col min="15106" max="15106" width="77.5546875" style="821" customWidth="1"/>
    <col min="15107" max="15107" width="10.33203125" style="821" customWidth="1"/>
    <col min="15108" max="15108" width="18.5546875" style="821" customWidth="1"/>
    <col min="15109" max="15109" width="38.5546875" style="821" customWidth="1"/>
    <col min="15110" max="15110" width="11.44140625" style="821" customWidth="1"/>
    <col min="15111" max="15111" width="11.88671875" style="821" customWidth="1"/>
    <col min="15112" max="15360" width="8.88671875" style="821"/>
    <col min="15361" max="15361" width="15" style="821" customWidth="1"/>
    <col min="15362" max="15362" width="77.5546875" style="821" customWidth="1"/>
    <col min="15363" max="15363" width="10.33203125" style="821" customWidth="1"/>
    <col min="15364" max="15364" width="18.5546875" style="821" customWidth="1"/>
    <col min="15365" max="15365" width="38.5546875" style="821" customWidth="1"/>
    <col min="15366" max="15366" width="11.44140625" style="821" customWidth="1"/>
    <col min="15367" max="15367" width="11.88671875" style="821" customWidth="1"/>
    <col min="15368" max="15616" width="8.88671875" style="821"/>
    <col min="15617" max="15617" width="15" style="821" customWidth="1"/>
    <col min="15618" max="15618" width="77.5546875" style="821" customWidth="1"/>
    <col min="15619" max="15619" width="10.33203125" style="821" customWidth="1"/>
    <col min="15620" max="15620" width="18.5546875" style="821" customWidth="1"/>
    <col min="15621" max="15621" width="38.5546875" style="821" customWidth="1"/>
    <col min="15622" max="15622" width="11.44140625" style="821" customWidth="1"/>
    <col min="15623" max="15623" width="11.88671875" style="821" customWidth="1"/>
    <col min="15624" max="15872" width="8.88671875" style="821"/>
    <col min="15873" max="15873" width="15" style="821" customWidth="1"/>
    <col min="15874" max="15874" width="77.5546875" style="821" customWidth="1"/>
    <col min="15875" max="15875" width="10.33203125" style="821" customWidth="1"/>
    <col min="15876" max="15876" width="18.5546875" style="821" customWidth="1"/>
    <col min="15877" max="15877" width="38.5546875" style="821" customWidth="1"/>
    <col min="15878" max="15878" width="11.44140625" style="821" customWidth="1"/>
    <col min="15879" max="15879" width="11.88671875" style="821" customWidth="1"/>
    <col min="15880" max="16128" width="8.88671875" style="821"/>
    <col min="16129" max="16129" width="15" style="821" customWidth="1"/>
    <col min="16130" max="16130" width="77.5546875" style="821" customWidth="1"/>
    <col min="16131" max="16131" width="10.33203125" style="821" customWidth="1"/>
    <col min="16132" max="16132" width="18.5546875" style="821" customWidth="1"/>
    <col min="16133" max="16133" width="38.5546875" style="821" customWidth="1"/>
    <col min="16134" max="16134" width="11.44140625" style="821" customWidth="1"/>
    <col min="16135" max="16135" width="11.88671875" style="821" customWidth="1"/>
    <col min="16136" max="16384" width="8.88671875" style="821"/>
  </cols>
  <sheetData>
    <row r="1" spans="1:7" x14ac:dyDescent="0.25">
      <c r="A1" s="819" t="s">
        <v>1015</v>
      </c>
      <c r="B1" s="820"/>
    </row>
    <row r="3" spans="1:7" s="825" customFormat="1" ht="31.2" x14ac:dyDescent="0.25">
      <c r="A3" s="823" t="s">
        <v>1016</v>
      </c>
      <c r="B3" s="823" t="s">
        <v>1017</v>
      </c>
      <c r="C3" s="823" t="s">
        <v>1018</v>
      </c>
      <c r="D3" s="824" t="s">
        <v>1019</v>
      </c>
      <c r="E3" s="823" t="s">
        <v>1020</v>
      </c>
      <c r="F3" s="823" t="s">
        <v>1021</v>
      </c>
      <c r="G3" s="823" t="s">
        <v>1022</v>
      </c>
    </row>
    <row r="4" spans="1:7" s="825" customFormat="1" ht="60" x14ac:dyDescent="0.25">
      <c r="A4" s="826">
        <v>1088</v>
      </c>
      <c r="B4" s="827" t="s">
        <v>1023</v>
      </c>
      <c r="C4" s="826">
        <v>10325</v>
      </c>
      <c r="D4" s="828">
        <v>-7853.56</v>
      </c>
      <c r="E4" s="829" t="s">
        <v>1024</v>
      </c>
      <c r="F4" s="830">
        <v>2020</v>
      </c>
      <c r="G4" s="830">
        <v>2022</v>
      </c>
    </row>
    <row r="5" spans="1:7" s="825" customFormat="1" ht="45" x14ac:dyDescent="0.25">
      <c r="A5" s="826">
        <v>1190</v>
      </c>
      <c r="B5" s="827" t="s">
        <v>1025</v>
      </c>
      <c r="C5" s="826">
        <v>10632</v>
      </c>
      <c r="D5" s="828">
        <v>-231.3</v>
      </c>
      <c r="E5" s="829" t="s">
        <v>1026</v>
      </c>
      <c r="F5" s="830">
        <v>2021</v>
      </c>
      <c r="G5" s="830">
        <v>2022</v>
      </c>
    </row>
    <row r="6" spans="1:7" s="825" customFormat="1" ht="45" x14ac:dyDescent="0.25">
      <c r="A6" s="826">
        <v>450</v>
      </c>
      <c r="B6" s="827" t="s">
        <v>1027</v>
      </c>
      <c r="C6" s="826">
        <v>10285</v>
      </c>
      <c r="D6" s="828">
        <v>-11.13</v>
      </c>
      <c r="E6" s="829" t="s">
        <v>1028</v>
      </c>
      <c r="F6" s="830">
        <v>2021</v>
      </c>
      <c r="G6" s="830">
        <v>2022</v>
      </c>
    </row>
    <row r="7" spans="1:7" s="825" customFormat="1" ht="30" x14ac:dyDescent="0.25">
      <c r="A7" s="832">
        <v>711</v>
      </c>
      <c r="B7" s="833" t="s">
        <v>1029</v>
      </c>
      <c r="C7" s="832">
        <v>10321</v>
      </c>
      <c r="D7" s="834">
        <v>-215.84</v>
      </c>
      <c r="E7" s="835" t="s">
        <v>1028</v>
      </c>
      <c r="F7" s="836">
        <v>2021</v>
      </c>
      <c r="G7" s="836">
        <v>2022</v>
      </c>
    </row>
    <row r="8" spans="1:7" s="825" customFormat="1" ht="30" x14ac:dyDescent="0.25">
      <c r="A8" s="832">
        <v>731</v>
      </c>
      <c r="B8" s="833" t="s">
        <v>1030</v>
      </c>
      <c r="C8" s="832">
        <v>10560</v>
      </c>
      <c r="D8" s="834">
        <v>-10.59</v>
      </c>
      <c r="E8" s="835" t="s">
        <v>1031</v>
      </c>
      <c r="F8" s="836">
        <v>2021</v>
      </c>
      <c r="G8" s="836">
        <v>2022</v>
      </c>
    </row>
    <row r="9" spans="1:7" s="825" customFormat="1" ht="30" x14ac:dyDescent="0.25">
      <c r="A9" s="832">
        <v>108</v>
      </c>
      <c r="B9" s="833" t="s">
        <v>1032</v>
      </c>
      <c r="C9" s="832">
        <v>10560</v>
      </c>
      <c r="D9" s="834">
        <v>-1.8</v>
      </c>
      <c r="E9" s="835" t="s">
        <v>1028</v>
      </c>
      <c r="F9" s="836">
        <v>2021</v>
      </c>
      <c r="G9" s="836">
        <v>2022</v>
      </c>
    </row>
    <row r="10" spans="1:7" s="825" customFormat="1" ht="60" x14ac:dyDescent="0.25">
      <c r="A10" s="832">
        <v>1093</v>
      </c>
      <c r="B10" s="833" t="s">
        <v>1033</v>
      </c>
      <c r="C10" s="832">
        <v>10567</v>
      </c>
      <c r="D10" s="834">
        <v>-0.96</v>
      </c>
      <c r="E10" s="835" t="s">
        <v>1028</v>
      </c>
      <c r="F10" s="836">
        <v>2021</v>
      </c>
      <c r="G10" s="836">
        <v>2022</v>
      </c>
    </row>
    <row r="11" spans="1:7" s="825" customFormat="1" ht="45" x14ac:dyDescent="0.25">
      <c r="A11" s="832">
        <v>1195</v>
      </c>
      <c r="B11" s="833" t="s">
        <v>1034</v>
      </c>
      <c r="C11" s="832">
        <v>10215</v>
      </c>
      <c r="D11" s="834">
        <v>-458.2</v>
      </c>
      <c r="E11" s="835" t="s">
        <v>1035</v>
      </c>
      <c r="F11" s="836">
        <v>2021</v>
      </c>
      <c r="G11" s="836">
        <v>2022</v>
      </c>
    </row>
    <row r="12" spans="1:7" s="825" customFormat="1" ht="45" x14ac:dyDescent="0.25">
      <c r="A12" s="832">
        <v>1842</v>
      </c>
      <c r="B12" s="833" t="s">
        <v>1036</v>
      </c>
      <c r="C12" s="832">
        <v>10215</v>
      </c>
      <c r="D12" s="834">
        <v>-49.3</v>
      </c>
      <c r="E12" s="835" t="s">
        <v>1035</v>
      </c>
      <c r="F12" s="836">
        <v>2019</v>
      </c>
      <c r="G12" s="836">
        <v>2022</v>
      </c>
    </row>
    <row r="13" spans="1:7" s="825" customFormat="1" ht="45" x14ac:dyDescent="0.25">
      <c r="A13" s="832">
        <v>1842</v>
      </c>
      <c r="B13" s="833" t="s">
        <v>1037</v>
      </c>
      <c r="C13" s="832">
        <v>10215</v>
      </c>
      <c r="D13" s="834">
        <v>-182.8</v>
      </c>
      <c r="E13" s="835" t="s">
        <v>1035</v>
      </c>
      <c r="F13" s="836">
        <v>2020</v>
      </c>
      <c r="G13" s="836">
        <v>2022</v>
      </c>
    </row>
    <row r="14" spans="1:7" s="825" customFormat="1" ht="45" x14ac:dyDescent="0.25">
      <c r="A14" s="832">
        <v>206</v>
      </c>
      <c r="B14" s="833" t="s">
        <v>1038</v>
      </c>
      <c r="C14" s="832">
        <v>10251</v>
      </c>
      <c r="D14" s="834">
        <v>-19946.240000000002</v>
      </c>
      <c r="E14" s="835" t="s">
        <v>1039</v>
      </c>
      <c r="F14" s="836">
        <v>2021</v>
      </c>
      <c r="G14" s="836">
        <v>2022</v>
      </c>
    </row>
    <row r="15" spans="1:7" s="825" customFormat="1" ht="31.2" x14ac:dyDescent="0.25">
      <c r="A15" s="832"/>
      <c r="B15" s="837" t="s">
        <v>1040</v>
      </c>
      <c r="C15" s="838"/>
      <c r="D15" s="839">
        <f>SUM(D4:D14)</f>
        <v>-28961.72</v>
      </c>
      <c r="E15" s="840" t="s">
        <v>1020</v>
      </c>
      <c r="F15" s="841"/>
      <c r="G15" s="841"/>
    </row>
    <row r="16" spans="1:7" s="825" customFormat="1" ht="45" x14ac:dyDescent="0.25">
      <c r="A16" s="832">
        <v>73</v>
      </c>
      <c r="B16" s="833" t="s">
        <v>1041</v>
      </c>
      <c r="C16" s="832">
        <v>10328</v>
      </c>
      <c r="D16" s="834">
        <v>-141.16</v>
      </c>
      <c r="E16" s="835" t="s">
        <v>1042</v>
      </c>
      <c r="F16" s="836">
        <v>2021</v>
      </c>
      <c r="G16" s="836">
        <v>2022</v>
      </c>
    </row>
    <row r="17" spans="1:9" s="825" customFormat="1" x14ac:dyDescent="0.25">
      <c r="A17" s="832">
        <v>83</v>
      </c>
      <c r="B17" s="833" t="s">
        <v>1043</v>
      </c>
      <c r="C17" s="832">
        <v>10315</v>
      </c>
      <c r="D17" s="834">
        <v>-38.99</v>
      </c>
      <c r="E17" s="835" t="s">
        <v>1042</v>
      </c>
      <c r="F17" s="836">
        <v>2021</v>
      </c>
      <c r="G17" s="836">
        <v>2022</v>
      </c>
      <c r="H17" s="831" t="s">
        <v>233</v>
      </c>
      <c r="I17" s="825" t="s">
        <v>233</v>
      </c>
    </row>
    <row r="18" spans="1:9" s="825" customFormat="1" x14ac:dyDescent="0.25">
      <c r="A18" s="832">
        <v>138</v>
      </c>
      <c r="B18" s="833" t="s">
        <v>1044</v>
      </c>
      <c r="C18" s="832">
        <v>10284</v>
      </c>
      <c r="D18" s="834">
        <v>-215.33</v>
      </c>
      <c r="E18" s="835" t="s">
        <v>1042</v>
      </c>
      <c r="F18" s="836">
        <v>2020</v>
      </c>
      <c r="G18" s="836">
        <v>2022</v>
      </c>
    </row>
    <row r="19" spans="1:9" s="825" customFormat="1" x14ac:dyDescent="0.25">
      <c r="A19" s="832">
        <v>139</v>
      </c>
      <c r="B19" s="833" t="s">
        <v>1045</v>
      </c>
      <c r="C19" s="832">
        <v>10286</v>
      </c>
      <c r="D19" s="834">
        <v>-184.3</v>
      </c>
      <c r="E19" s="835" t="s">
        <v>1042</v>
      </c>
      <c r="F19" s="836">
        <v>2020</v>
      </c>
      <c r="G19" s="836">
        <v>2022</v>
      </c>
    </row>
    <row r="20" spans="1:9" s="825" customFormat="1" x14ac:dyDescent="0.25">
      <c r="A20" s="832">
        <v>141</v>
      </c>
      <c r="B20" s="833" t="s">
        <v>1044</v>
      </c>
      <c r="C20" s="832">
        <v>10284</v>
      </c>
      <c r="D20" s="834">
        <v>-1504.3</v>
      </c>
      <c r="E20" s="835" t="s">
        <v>1042</v>
      </c>
      <c r="F20" s="836">
        <v>2021</v>
      </c>
      <c r="G20" s="836">
        <v>2022</v>
      </c>
    </row>
    <row r="21" spans="1:9" s="825" customFormat="1" x14ac:dyDescent="0.25">
      <c r="A21" s="832">
        <v>143</v>
      </c>
      <c r="B21" s="833" t="s">
        <v>1046</v>
      </c>
      <c r="C21" s="832">
        <v>10286</v>
      </c>
      <c r="D21" s="834">
        <v>-1163.83</v>
      </c>
      <c r="E21" s="835" t="s">
        <v>1042</v>
      </c>
      <c r="F21" s="836">
        <v>2021</v>
      </c>
      <c r="G21" s="836">
        <v>2022</v>
      </c>
    </row>
    <row r="22" spans="1:9" s="825" customFormat="1" x14ac:dyDescent="0.25">
      <c r="A22" s="832">
        <v>144</v>
      </c>
      <c r="B22" s="833" t="s">
        <v>1046</v>
      </c>
      <c r="C22" s="832">
        <v>10286</v>
      </c>
      <c r="D22" s="834">
        <v>-146.72999999999999</v>
      </c>
      <c r="E22" s="835" t="s">
        <v>1042</v>
      </c>
      <c r="F22" s="836">
        <v>2019</v>
      </c>
      <c r="G22" s="836">
        <v>2022</v>
      </c>
    </row>
    <row r="23" spans="1:9" s="825" customFormat="1" ht="45" x14ac:dyDescent="0.25">
      <c r="A23" s="832">
        <v>161</v>
      </c>
      <c r="B23" s="833" t="s">
        <v>1047</v>
      </c>
      <c r="C23" s="832">
        <v>10565</v>
      </c>
      <c r="D23" s="834">
        <v>-132.77000000000001</v>
      </c>
      <c r="E23" s="835" t="s">
        <v>1042</v>
      </c>
      <c r="F23" s="836">
        <v>2018</v>
      </c>
      <c r="G23" s="836">
        <v>2022</v>
      </c>
    </row>
    <row r="24" spans="1:9" s="825" customFormat="1" x14ac:dyDescent="0.25">
      <c r="A24" s="832">
        <v>206</v>
      </c>
      <c r="B24" s="833" t="s">
        <v>1048</v>
      </c>
      <c r="C24" s="832">
        <v>10251</v>
      </c>
      <c r="D24" s="834">
        <v>-20074</v>
      </c>
      <c r="E24" s="835" t="s">
        <v>1042</v>
      </c>
      <c r="F24" s="836">
        <v>2020</v>
      </c>
      <c r="G24" s="836">
        <v>2022</v>
      </c>
    </row>
    <row r="25" spans="1:9" s="825" customFormat="1" x14ac:dyDescent="0.25">
      <c r="A25" s="832">
        <v>207</v>
      </c>
      <c r="B25" s="833" t="s">
        <v>1049</v>
      </c>
      <c r="C25" s="832">
        <v>10251</v>
      </c>
      <c r="D25" s="834">
        <v>-15687.43</v>
      </c>
      <c r="E25" s="835" t="s">
        <v>1042</v>
      </c>
      <c r="F25" s="836">
        <v>2020</v>
      </c>
      <c r="G25" s="836">
        <v>2022</v>
      </c>
    </row>
    <row r="26" spans="1:9" s="825" customFormat="1" ht="30" x14ac:dyDescent="0.25">
      <c r="A26" s="832">
        <v>207</v>
      </c>
      <c r="B26" s="833" t="s">
        <v>1050</v>
      </c>
      <c r="C26" s="832">
        <v>10251</v>
      </c>
      <c r="D26" s="834">
        <v>-16620.34</v>
      </c>
      <c r="E26" s="835" t="s">
        <v>1042</v>
      </c>
      <c r="F26" s="836">
        <v>2021</v>
      </c>
      <c r="G26" s="836">
        <v>2022</v>
      </c>
    </row>
    <row r="27" spans="1:9" s="825" customFormat="1" ht="45" x14ac:dyDescent="0.25">
      <c r="A27" s="832">
        <v>210</v>
      </c>
      <c r="B27" s="835" t="s">
        <v>1051</v>
      </c>
      <c r="C27" s="832">
        <v>10253</v>
      </c>
      <c r="D27" s="834">
        <v>-890.87</v>
      </c>
      <c r="E27" s="835" t="s">
        <v>1042</v>
      </c>
      <c r="F27" s="836">
        <v>2021</v>
      </c>
      <c r="G27" s="836">
        <v>2022</v>
      </c>
    </row>
    <row r="28" spans="1:9" s="825" customFormat="1" ht="60" x14ac:dyDescent="0.25">
      <c r="A28" s="832">
        <v>303</v>
      </c>
      <c r="B28" s="835" t="s">
        <v>1052</v>
      </c>
      <c r="C28" s="832">
        <v>10577</v>
      </c>
      <c r="D28" s="834">
        <v>-162.18</v>
      </c>
      <c r="E28" s="835" t="s">
        <v>1042</v>
      </c>
      <c r="F28" s="836">
        <v>2021</v>
      </c>
      <c r="G28" s="836">
        <v>2022</v>
      </c>
    </row>
    <row r="29" spans="1:9" s="825" customFormat="1" ht="60" x14ac:dyDescent="0.25">
      <c r="A29" s="832">
        <v>306</v>
      </c>
      <c r="B29" s="835" t="s">
        <v>1053</v>
      </c>
      <c r="C29" s="832">
        <v>10577</v>
      </c>
      <c r="D29" s="834">
        <v>-1194.01</v>
      </c>
      <c r="E29" s="835" t="s">
        <v>1042</v>
      </c>
      <c r="F29" s="836">
        <v>2021</v>
      </c>
      <c r="G29" s="836">
        <v>2022</v>
      </c>
    </row>
    <row r="30" spans="1:9" s="825" customFormat="1" x14ac:dyDescent="0.25">
      <c r="A30" s="832">
        <v>308</v>
      </c>
      <c r="B30" s="833" t="s">
        <v>1054</v>
      </c>
      <c r="C30" s="832">
        <v>10245</v>
      </c>
      <c r="D30" s="834">
        <v>-68.959999999999994</v>
      </c>
      <c r="E30" s="835" t="s">
        <v>1042</v>
      </c>
      <c r="F30" s="836">
        <v>2020</v>
      </c>
      <c r="G30" s="836">
        <v>2022</v>
      </c>
    </row>
    <row r="31" spans="1:9" s="825" customFormat="1" ht="45" x14ac:dyDescent="0.25">
      <c r="A31" s="832">
        <v>314</v>
      </c>
      <c r="B31" s="833" t="s">
        <v>1055</v>
      </c>
      <c r="C31" s="832">
        <v>10280</v>
      </c>
      <c r="D31" s="834">
        <v>-100.52</v>
      </c>
      <c r="E31" s="835" t="s">
        <v>1042</v>
      </c>
      <c r="F31" s="836">
        <v>2018</v>
      </c>
      <c r="G31" s="836">
        <v>2022</v>
      </c>
    </row>
    <row r="32" spans="1:9" s="825" customFormat="1" ht="45" x14ac:dyDescent="0.25">
      <c r="A32" s="832">
        <v>315</v>
      </c>
      <c r="B32" s="833" t="s">
        <v>1056</v>
      </c>
      <c r="C32" s="832">
        <v>10280</v>
      </c>
      <c r="D32" s="834">
        <v>-100.52</v>
      </c>
      <c r="E32" s="835" t="s">
        <v>1042</v>
      </c>
      <c r="F32" s="836">
        <v>2019</v>
      </c>
      <c r="G32" s="836">
        <v>2022</v>
      </c>
    </row>
    <row r="33" spans="1:7" s="825" customFormat="1" ht="30" x14ac:dyDescent="0.25">
      <c r="A33" s="832">
        <v>350</v>
      </c>
      <c r="B33" s="833" t="s">
        <v>1057</v>
      </c>
      <c r="C33" s="832">
        <v>10325</v>
      </c>
      <c r="D33" s="834">
        <v>-59.97</v>
      </c>
      <c r="E33" s="835" t="s">
        <v>1042</v>
      </c>
      <c r="F33" s="836">
        <v>2020</v>
      </c>
      <c r="G33" s="836">
        <v>2022</v>
      </c>
    </row>
    <row r="34" spans="1:7" s="825" customFormat="1" ht="30" x14ac:dyDescent="0.25">
      <c r="A34" s="832">
        <v>352</v>
      </c>
      <c r="B34" s="833" t="s">
        <v>1058</v>
      </c>
      <c r="C34" s="832">
        <v>10325</v>
      </c>
      <c r="D34" s="834">
        <v>-119.94</v>
      </c>
      <c r="E34" s="835" t="s">
        <v>1042</v>
      </c>
      <c r="F34" s="836">
        <v>2021</v>
      </c>
      <c r="G34" s="836">
        <v>2022</v>
      </c>
    </row>
    <row r="35" spans="1:7" s="825" customFormat="1" ht="45" x14ac:dyDescent="0.25">
      <c r="A35" s="832">
        <v>425</v>
      </c>
      <c r="B35" s="833" t="s">
        <v>1059</v>
      </c>
      <c r="C35" s="832">
        <v>10578</v>
      </c>
      <c r="D35" s="834">
        <v>-123.66</v>
      </c>
      <c r="E35" s="835" t="s">
        <v>1042</v>
      </c>
      <c r="F35" s="836">
        <v>2021</v>
      </c>
      <c r="G35" s="836">
        <v>2022</v>
      </c>
    </row>
    <row r="36" spans="1:7" s="825" customFormat="1" ht="60" x14ac:dyDescent="0.25">
      <c r="A36" s="832">
        <v>432</v>
      </c>
      <c r="B36" s="835" t="s">
        <v>1060</v>
      </c>
      <c r="C36" s="832">
        <v>10621</v>
      </c>
      <c r="D36" s="834">
        <v>-693.36</v>
      </c>
      <c r="E36" s="835" t="s">
        <v>1042</v>
      </c>
      <c r="F36" s="836">
        <v>2021</v>
      </c>
      <c r="G36" s="836">
        <v>2022</v>
      </c>
    </row>
    <row r="37" spans="1:7" s="825" customFormat="1" ht="45" x14ac:dyDescent="0.25">
      <c r="A37" s="832">
        <v>451</v>
      </c>
      <c r="B37" s="833" t="s">
        <v>1061</v>
      </c>
      <c r="C37" s="832">
        <v>10285</v>
      </c>
      <c r="D37" s="834">
        <v>-21.91</v>
      </c>
      <c r="E37" s="835" t="s">
        <v>1042</v>
      </c>
      <c r="F37" s="836">
        <v>2021</v>
      </c>
      <c r="G37" s="836">
        <v>2022</v>
      </c>
    </row>
    <row r="38" spans="1:7" s="825" customFormat="1" ht="30" x14ac:dyDescent="0.25">
      <c r="A38" s="832">
        <v>484</v>
      </c>
      <c r="B38" s="833" t="s">
        <v>1062</v>
      </c>
      <c r="C38" s="832">
        <v>10292</v>
      </c>
      <c r="D38" s="834">
        <v>-394.81</v>
      </c>
      <c r="E38" s="835" t="s">
        <v>1042</v>
      </c>
      <c r="F38" s="836">
        <v>2021</v>
      </c>
      <c r="G38" s="836">
        <v>2022</v>
      </c>
    </row>
    <row r="39" spans="1:7" s="825" customFormat="1" ht="45" x14ac:dyDescent="0.25">
      <c r="A39" s="832">
        <v>497</v>
      </c>
      <c r="B39" s="833" t="s">
        <v>1063</v>
      </c>
      <c r="C39" s="842">
        <v>20002</v>
      </c>
      <c r="D39" s="843">
        <v>-513.17999999999995</v>
      </c>
      <c r="E39" s="835" t="s">
        <v>1042</v>
      </c>
      <c r="F39" s="836">
        <v>2021</v>
      </c>
      <c r="G39" s="836">
        <v>2022</v>
      </c>
    </row>
    <row r="40" spans="1:7" s="825" customFormat="1" ht="45" x14ac:dyDescent="0.25">
      <c r="A40" s="832">
        <v>510</v>
      </c>
      <c r="B40" s="833" t="s">
        <v>1064</v>
      </c>
      <c r="C40" s="832">
        <v>10263</v>
      </c>
      <c r="D40" s="834">
        <v>-457.5</v>
      </c>
      <c r="E40" s="835" t="s">
        <v>1042</v>
      </c>
      <c r="F40" s="836">
        <v>2021</v>
      </c>
      <c r="G40" s="836">
        <v>2022</v>
      </c>
    </row>
    <row r="41" spans="1:7" s="825" customFormat="1" ht="60" x14ac:dyDescent="0.25">
      <c r="A41" s="832">
        <v>513</v>
      </c>
      <c r="B41" s="835" t="s">
        <v>1065</v>
      </c>
      <c r="C41" s="842">
        <v>20002</v>
      </c>
      <c r="D41" s="843">
        <v>-2105.75</v>
      </c>
      <c r="E41" s="835" t="s">
        <v>1042</v>
      </c>
      <c r="F41" s="836">
        <v>2021</v>
      </c>
      <c r="G41" s="836">
        <v>2022</v>
      </c>
    </row>
    <row r="42" spans="1:7" s="825" customFormat="1" ht="60" x14ac:dyDescent="0.25">
      <c r="A42" s="832">
        <v>514</v>
      </c>
      <c r="B42" s="835" t="s">
        <v>1066</v>
      </c>
      <c r="C42" s="832">
        <v>10567</v>
      </c>
      <c r="D42" s="834">
        <v>-7873.48</v>
      </c>
      <c r="E42" s="835" t="s">
        <v>1042</v>
      </c>
      <c r="F42" s="836">
        <v>2021</v>
      </c>
      <c r="G42" s="836">
        <v>2022</v>
      </c>
    </row>
    <row r="43" spans="1:7" s="825" customFormat="1" ht="45" x14ac:dyDescent="0.25">
      <c r="A43" s="832">
        <v>515</v>
      </c>
      <c r="B43" s="833" t="s">
        <v>1067</v>
      </c>
      <c r="C43" s="832">
        <v>10565</v>
      </c>
      <c r="D43" s="834">
        <v>-773.11</v>
      </c>
      <c r="E43" s="835" t="s">
        <v>1042</v>
      </c>
      <c r="F43" s="836">
        <v>2021</v>
      </c>
      <c r="G43" s="836">
        <v>2022</v>
      </c>
    </row>
    <row r="44" spans="1:7" s="825" customFormat="1" x14ac:dyDescent="0.25">
      <c r="A44" s="832">
        <v>526</v>
      </c>
      <c r="B44" s="833" t="s">
        <v>1068</v>
      </c>
      <c r="C44" s="832">
        <v>10252</v>
      </c>
      <c r="D44" s="834">
        <v>-1163.32</v>
      </c>
      <c r="E44" s="835" t="s">
        <v>1042</v>
      </c>
      <c r="F44" s="836">
        <v>2021</v>
      </c>
      <c r="G44" s="836">
        <v>2022</v>
      </c>
    </row>
    <row r="45" spans="1:7" s="825" customFormat="1" ht="30" x14ac:dyDescent="0.25">
      <c r="A45" s="832">
        <v>701</v>
      </c>
      <c r="B45" s="833" t="s">
        <v>1069</v>
      </c>
      <c r="C45" s="832">
        <v>10078</v>
      </c>
      <c r="D45" s="834">
        <v>-200</v>
      </c>
      <c r="E45" s="835" t="s">
        <v>1042</v>
      </c>
      <c r="F45" s="836">
        <v>2020</v>
      </c>
      <c r="G45" s="836">
        <v>2022</v>
      </c>
    </row>
    <row r="46" spans="1:7" s="825" customFormat="1" x14ac:dyDescent="0.25">
      <c r="A46" s="832">
        <v>708</v>
      </c>
      <c r="B46" s="833" t="s">
        <v>1070</v>
      </c>
      <c r="C46" s="832">
        <v>10576</v>
      </c>
      <c r="D46" s="834">
        <v>-2419.5100000000002</v>
      </c>
      <c r="E46" s="835" t="s">
        <v>1042</v>
      </c>
      <c r="F46" s="836">
        <v>2021</v>
      </c>
      <c r="G46" s="836">
        <v>2022</v>
      </c>
    </row>
    <row r="47" spans="1:7" s="825" customFormat="1" ht="45" x14ac:dyDescent="0.25">
      <c r="A47" s="832">
        <v>721</v>
      </c>
      <c r="B47" s="833" t="s">
        <v>1071</v>
      </c>
      <c r="C47" s="832">
        <v>10219</v>
      </c>
      <c r="D47" s="834">
        <v>-2228.5100000000002</v>
      </c>
      <c r="E47" s="835" t="s">
        <v>1042</v>
      </c>
      <c r="F47" s="836">
        <v>2021</v>
      </c>
      <c r="G47" s="836">
        <v>2022</v>
      </c>
    </row>
    <row r="48" spans="1:7" s="825" customFormat="1" x14ac:dyDescent="0.25">
      <c r="A48" s="832">
        <v>757</v>
      </c>
      <c r="B48" s="833" t="s">
        <v>1072</v>
      </c>
      <c r="C48" s="832">
        <v>10252</v>
      </c>
      <c r="D48" s="834">
        <v>-371.69</v>
      </c>
      <c r="E48" s="835" t="s">
        <v>1042</v>
      </c>
      <c r="F48" s="836">
        <v>2020</v>
      </c>
      <c r="G48" s="836">
        <v>2022</v>
      </c>
    </row>
    <row r="49" spans="1:7" s="825" customFormat="1" ht="60" x14ac:dyDescent="0.25">
      <c r="A49" s="832">
        <v>870</v>
      </c>
      <c r="B49" s="833" t="s">
        <v>1073</v>
      </c>
      <c r="C49" s="832">
        <v>10269</v>
      </c>
      <c r="D49" s="834">
        <v>-400</v>
      </c>
      <c r="E49" s="835" t="s">
        <v>1042</v>
      </c>
      <c r="F49" s="836">
        <v>2021</v>
      </c>
      <c r="G49" s="836">
        <v>2022</v>
      </c>
    </row>
    <row r="50" spans="1:7" s="825" customFormat="1" ht="30" x14ac:dyDescent="0.25">
      <c r="A50" s="832">
        <v>884</v>
      </c>
      <c r="B50" s="833" t="s">
        <v>1074</v>
      </c>
      <c r="C50" s="832">
        <v>10320</v>
      </c>
      <c r="D50" s="834">
        <v>-1533</v>
      </c>
      <c r="E50" s="835" t="s">
        <v>1042</v>
      </c>
      <c r="F50" s="836">
        <v>2021</v>
      </c>
      <c r="G50" s="836">
        <v>2022</v>
      </c>
    </row>
    <row r="51" spans="1:7" s="825" customFormat="1" ht="75" x14ac:dyDescent="0.25">
      <c r="A51" s="832">
        <v>900</v>
      </c>
      <c r="B51" s="835" t="s">
        <v>1075</v>
      </c>
      <c r="C51" s="832">
        <v>10280</v>
      </c>
      <c r="D51" s="834">
        <v>-1250</v>
      </c>
      <c r="E51" s="835" t="s">
        <v>1042</v>
      </c>
      <c r="F51" s="836">
        <v>2021</v>
      </c>
      <c r="G51" s="836">
        <v>2022</v>
      </c>
    </row>
    <row r="52" spans="1:7" s="825" customFormat="1" ht="30" x14ac:dyDescent="0.25">
      <c r="A52" s="832">
        <v>1066</v>
      </c>
      <c r="B52" s="833" t="s">
        <v>1076</v>
      </c>
      <c r="C52" s="832">
        <v>10263</v>
      </c>
      <c r="D52" s="834">
        <v>-142.06</v>
      </c>
      <c r="E52" s="835" t="s">
        <v>1042</v>
      </c>
      <c r="F52" s="836">
        <v>2021</v>
      </c>
      <c r="G52" s="836">
        <v>2022</v>
      </c>
    </row>
    <row r="53" spans="1:7" s="825" customFormat="1" ht="45" x14ac:dyDescent="0.25">
      <c r="A53" s="832">
        <v>1082</v>
      </c>
      <c r="B53" s="833" t="s">
        <v>1077</v>
      </c>
      <c r="C53" s="832">
        <v>10213</v>
      </c>
      <c r="D53" s="834">
        <v>-269.31</v>
      </c>
      <c r="E53" s="835" t="s">
        <v>1042</v>
      </c>
      <c r="F53" s="836">
        <v>2021</v>
      </c>
      <c r="G53" s="836">
        <v>2022</v>
      </c>
    </row>
    <row r="54" spans="1:7" s="825" customFormat="1" ht="75" x14ac:dyDescent="0.25">
      <c r="A54" s="832">
        <v>1125</v>
      </c>
      <c r="B54" s="835" t="s">
        <v>1078</v>
      </c>
      <c r="C54" s="832">
        <v>10216</v>
      </c>
      <c r="D54" s="834">
        <v>-703.59</v>
      </c>
      <c r="E54" s="835" t="s">
        <v>1042</v>
      </c>
      <c r="F54" s="836">
        <v>2021</v>
      </c>
      <c r="G54" s="836">
        <v>2022</v>
      </c>
    </row>
    <row r="55" spans="1:7" s="825" customFormat="1" ht="60" x14ac:dyDescent="0.25">
      <c r="A55" s="832">
        <v>1126</v>
      </c>
      <c r="B55" s="835" t="s">
        <v>1079</v>
      </c>
      <c r="C55" s="832">
        <v>10216</v>
      </c>
      <c r="D55" s="834">
        <v>-2752.4</v>
      </c>
      <c r="E55" s="835" t="s">
        <v>1042</v>
      </c>
      <c r="F55" s="836">
        <v>2021</v>
      </c>
      <c r="G55" s="836">
        <v>2022</v>
      </c>
    </row>
    <row r="56" spans="1:7" s="825" customFormat="1" ht="60" x14ac:dyDescent="0.25">
      <c r="A56" s="832">
        <v>1127</v>
      </c>
      <c r="B56" s="835" t="s">
        <v>1080</v>
      </c>
      <c r="C56" s="832">
        <v>10216</v>
      </c>
      <c r="D56" s="834">
        <v>-665.39</v>
      </c>
      <c r="E56" s="835" t="s">
        <v>1042</v>
      </c>
      <c r="F56" s="836">
        <v>2021</v>
      </c>
      <c r="G56" s="836">
        <v>2022</v>
      </c>
    </row>
    <row r="57" spans="1:7" s="825" customFormat="1" ht="45" x14ac:dyDescent="0.25">
      <c r="A57" s="832">
        <v>1137</v>
      </c>
      <c r="B57" s="833" t="s">
        <v>1081</v>
      </c>
      <c r="C57" s="832">
        <v>10577</v>
      </c>
      <c r="D57" s="834">
        <v>-2837.12</v>
      </c>
      <c r="E57" s="835" t="s">
        <v>1042</v>
      </c>
      <c r="F57" s="836">
        <v>2021</v>
      </c>
      <c r="G57" s="836">
        <v>2022</v>
      </c>
    </row>
    <row r="58" spans="1:7" s="825" customFormat="1" ht="45" x14ac:dyDescent="0.25">
      <c r="A58" s="832">
        <v>1147</v>
      </c>
      <c r="B58" s="833" t="s">
        <v>1082</v>
      </c>
      <c r="C58" s="832">
        <v>10269</v>
      </c>
      <c r="D58" s="834">
        <v>-297.93</v>
      </c>
      <c r="E58" s="835" t="s">
        <v>1042</v>
      </c>
      <c r="F58" s="836">
        <v>2021</v>
      </c>
      <c r="G58" s="836">
        <v>2022</v>
      </c>
    </row>
    <row r="59" spans="1:7" s="825" customFormat="1" ht="75" x14ac:dyDescent="0.25">
      <c r="A59" s="832">
        <v>1185</v>
      </c>
      <c r="B59" s="835" t="s">
        <v>1083</v>
      </c>
      <c r="C59" s="832">
        <v>10328</v>
      </c>
      <c r="D59" s="834">
        <v>-35.29</v>
      </c>
      <c r="E59" s="835" t="s">
        <v>1042</v>
      </c>
      <c r="F59" s="836">
        <v>2018</v>
      </c>
      <c r="G59" s="836">
        <v>2022</v>
      </c>
    </row>
    <row r="60" spans="1:7" s="825" customFormat="1" ht="75" x14ac:dyDescent="0.25">
      <c r="A60" s="832">
        <v>1186</v>
      </c>
      <c r="B60" s="835" t="s">
        <v>1084</v>
      </c>
      <c r="C60" s="832">
        <v>10328</v>
      </c>
      <c r="D60" s="834">
        <v>-650.33000000000004</v>
      </c>
      <c r="E60" s="835" t="s">
        <v>1042</v>
      </c>
      <c r="F60" s="836">
        <v>2019</v>
      </c>
      <c r="G60" s="836">
        <v>2022</v>
      </c>
    </row>
    <row r="61" spans="1:7" s="825" customFormat="1" ht="75" x14ac:dyDescent="0.25">
      <c r="A61" s="832">
        <v>1187</v>
      </c>
      <c r="B61" s="835" t="s">
        <v>1085</v>
      </c>
      <c r="C61" s="832">
        <v>10328</v>
      </c>
      <c r="D61" s="834">
        <v>-812.34</v>
      </c>
      <c r="E61" s="835" t="s">
        <v>1042</v>
      </c>
      <c r="F61" s="836">
        <v>2020</v>
      </c>
      <c r="G61" s="836">
        <v>2022</v>
      </c>
    </row>
    <row r="62" spans="1:7" s="825" customFormat="1" ht="45" x14ac:dyDescent="0.25">
      <c r="A62" s="832">
        <v>1196</v>
      </c>
      <c r="B62" s="833" t="s">
        <v>1086</v>
      </c>
      <c r="C62" s="832">
        <v>10215</v>
      </c>
      <c r="D62" s="834">
        <v>-1908.42</v>
      </c>
      <c r="E62" s="835" t="s">
        <v>1042</v>
      </c>
      <c r="F62" s="836">
        <v>2021</v>
      </c>
      <c r="G62" s="836">
        <v>2022</v>
      </c>
    </row>
    <row r="63" spans="1:7" s="825" customFormat="1" ht="45" x14ac:dyDescent="0.25">
      <c r="A63" s="832">
        <v>1197</v>
      </c>
      <c r="B63" s="833" t="s">
        <v>1087</v>
      </c>
      <c r="C63" s="832">
        <v>10215</v>
      </c>
      <c r="D63" s="834">
        <v>-485.91</v>
      </c>
      <c r="E63" s="835" t="s">
        <v>1042</v>
      </c>
      <c r="F63" s="836">
        <v>2021</v>
      </c>
      <c r="G63" s="836">
        <v>2022</v>
      </c>
    </row>
    <row r="64" spans="1:7" s="825" customFormat="1" x14ac:dyDescent="0.25">
      <c r="A64" s="832">
        <v>1218</v>
      </c>
      <c r="B64" s="833" t="s">
        <v>1088</v>
      </c>
      <c r="C64" s="832">
        <v>10280</v>
      </c>
      <c r="D64" s="834">
        <v>-100.52</v>
      </c>
      <c r="E64" s="835" t="s">
        <v>1042</v>
      </c>
      <c r="F64" s="836">
        <v>2020</v>
      </c>
      <c r="G64" s="836">
        <v>2022</v>
      </c>
    </row>
    <row r="65" spans="1:7" s="825" customFormat="1" ht="45" x14ac:dyDescent="0.25">
      <c r="A65" s="832">
        <v>1843</v>
      </c>
      <c r="B65" s="833" t="s">
        <v>1089</v>
      </c>
      <c r="C65" s="832">
        <v>10215</v>
      </c>
      <c r="D65" s="834">
        <v>-736.56</v>
      </c>
      <c r="E65" s="835" t="s">
        <v>1042</v>
      </c>
      <c r="F65" s="836">
        <v>2019</v>
      </c>
      <c r="G65" s="836">
        <v>2022</v>
      </c>
    </row>
    <row r="66" spans="1:7" s="825" customFormat="1" ht="45" x14ac:dyDescent="0.25">
      <c r="A66" s="832">
        <v>1843</v>
      </c>
      <c r="B66" s="833" t="s">
        <v>1090</v>
      </c>
      <c r="C66" s="832">
        <v>10215</v>
      </c>
      <c r="D66" s="834">
        <v>-1310.27</v>
      </c>
      <c r="E66" s="835" t="s">
        <v>1042</v>
      </c>
      <c r="F66" s="836">
        <v>2020</v>
      </c>
      <c r="G66" s="836">
        <v>2022</v>
      </c>
    </row>
    <row r="67" spans="1:7" s="825" customFormat="1" ht="60" x14ac:dyDescent="0.25">
      <c r="A67" s="832">
        <v>1844</v>
      </c>
      <c r="B67" s="833" t="s">
        <v>1091</v>
      </c>
      <c r="C67" s="832">
        <v>10215</v>
      </c>
      <c r="D67" s="834">
        <v>-416.65</v>
      </c>
      <c r="E67" s="835" t="s">
        <v>1042</v>
      </c>
      <c r="F67" s="836">
        <v>2020</v>
      </c>
      <c r="G67" s="836">
        <v>2022</v>
      </c>
    </row>
    <row r="68" spans="1:7" s="825" customFormat="1" ht="60" x14ac:dyDescent="0.25">
      <c r="A68" s="832">
        <v>2143</v>
      </c>
      <c r="B68" s="833" t="s">
        <v>1092</v>
      </c>
      <c r="C68" s="832">
        <v>10280</v>
      </c>
      <c r="D68" s="834">
        <v>-474.88</v>
      </c>
      <c r="E68" s="835" t="s">
        <v>1042</v>
      </c>
      <c r="F68" s="836">
        <v>2020</v>
      </c>
      <c r="G68" s="836">
        <v>2022</v>
      </c>
    </row>
    <row r="69" spans="1:7" s="825" customFormat="1" ht="45" x14ac:dyDescent="0.25">
      <c r="A69" s="832">
        <v>2255</v>
      </c>
      <c r="B69" s="833" t="s">
        <v>1093</v>
      </c>
      <c r="C69" s="832">
        <v>10269</v>
      </c>
      <c r="D69" s="834">
        <v>-261.60000000000002</v>
      </c>
      <c r="E69" s="835" t="s">
        <v>1042</v>
      </c>
      <c r="F69" s="836">
        <v>2020</v>
      </c>
      <c r="G69" s="836">
        <v>2022</v>
      </c>
    </row>
    <row r="70" spans="1:7" s="825" customFormat="1" ht="31.2" x14ac:dyDescent="0.25">
      <c r="A70" s="832"/>
      <c r="B70" s="837" t="s">
        <v>1094</v>
      </c>
      <c r="C70" s="838"/>
      <c r="D70" s="839">
        <f>SUM(D16:D69)</f>
        <v>-95989.50999999998</v>
      </c>
      <c r="E70" s="835"/>
      <c r="F70" s="836"/>
      <c r="G70" s="836"/>
    </row>
    <row r="71" spans="1:7" s="825" customFormat="1" ht="15.6" x14ac:dyDescent="0.25">
      <c r="A71" s="844"/>
      <c r="B71" s="1027" t="s">
        <v>1095</v>
      </c>
      <c r="C71" s="1028"/>
      <c r="D71" s="839">
        <f>D70+D15</f>
        <v>-124951.22999999998</v>
      </c>
      <c r="E71" s="845"/>
      <c r="F71" s="845"/>
      <c r="G71" s="845"/>
    </row>
    <row r="72" spans="1:7" ht="15.6" x14ac:dyDescent="0.25">
      <c r="D72" s="846" t="s">
        <v>233</v>
      </c>
    </row>
    <row r="73" spans="1:7" x14ac:dyDescent="0.25">
      <c r="A73" s="847" t="s">
        <v>1096</v>
      </c>
      <c r="B73" s="848"/>
      <c r="C73" s="848"/>
      <c r="D73" s="848"/>
      <c r="E73" s="848"/>
      <c r="F73" s="848"/>
      <c r="G73" s="848"/>
    </row>
    <row r="74" spans="1:7" ht="46.8" x14ac:dyDescent="0.25">
      <c r="A74" s="840" t="s">
        <v>1097</v>
      </c>
      <c r="B74" s="840" t="s">
        <v>1017</v>
      </c>
      <c r="C74" s="840" t="s">
        <v>1018</v>
      </c>
      <c r="D74" s="840" t="s">
        <v>1019</v>
      </c>
      <c r="E74" s="840" t="s">
        <v>1020</v>
      </c>
      <c r="F74" s="840" t="s">
        <v>1022</v>
      </c>
      <c r="G74" s="840" t="s">
        <v>1021</v>
      </c>
    </row>
    <row r="75" spans="1:7" ht="45" x14ac:dyDescent="0.25">
      <c r="A75" s="849">
        <v>230</v>
      </c>
      <c r="B75" s="833" t="s">
        <v>1098</v>
      </c>
      <c r="C75" s="849">
        <v>3016</v>
      </c>
      <c r="D75" s="850">
        <v>-84.03</v>
      </c>
      <c r="E75" s="835" t="s">
        <v>1042</v>
      </c>
      <c r="F75" s="849">
        <v>2022</v>
      </c>
      <c r="G75" s="849">
        <v>2020</v>
      </c>
    </row>
    <row r="76" spans="1:7" ht="75" x14ac:dyDescent="0.25">
      <c r="A76" s="849">
        <v>231</v>
      </c>
      <c r="B76" s="835" t="s">
        <v>1099</v>
      </c>
      <c r="C76" s="849">
        <v>3057</v>
      </c>
      <c r="D76" s="850">
        <v>-165.39</v>
      </c>
      <c r="E76" s="835" t="s">
        <v>1042</v>
      </c>
      <c r="F76" s="849">
        <v>2022</v>
      </c>
      <c r="G76" s="849">
        <v>2021</v>
      </c>
    </row>
    <row r="77" spans="1:7" ht="15.6" x14ac:dyDescent="0.3">
      <c r="A77" s="851"/>
      <c r="B77" s="852" t="s">
        <v>1100</v>
      </c>
      <c r="C77" s="852"/>
      <c r="D77" s="853">
        <f>SUM(D75:D76)</f>
        <v>-249.42</v>
      </c>
      <c r="E77" s="851"/>
      <c r="F77" s="851"/>
      <c r="G77" s="851"/>
    </row>
  </sheetData>
  <mergeCells count="1">
    <mergeCell ref="B71:C71"/>
  </mergeCells>
  <printOptions horizontalCentered="1"/>
  <pageMargins left="0.78740157480314965" right="0.78740157480314965" top="0.98425196850393704" bottom="0.98425196850393704" header="0.51181102362204722" footer="0.51181102362204722"/>
  <pageSetup paperSize="9" scale="45" fitToWidth="3" fitToHeight="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view="pageBreakPreview" topLeftCell="A25" zoomScale="50" zoomScaleNormal="50" zoomScaleSheetLayoutView="50" workbookViewId="0">
      <selection activeCell="N1" sqref="N1:Q65536"/>
    </sheetView>
  </sheetViews>
  <sheetFormatPr defaultRowHeight="17.399999999999999" x14ac:dyDescent="0.2"/>
  <cols>
    <col min="1" max="1" width="24.6640625" style="862" customWidth="1"/>
    <col min="2" max="2" width="22.6640625" style="862" customWidth="1"/>
    <col min="3" max="3" width="59.44140625" style="862" customWidth="1"/>
    <col min="4" max="4" width="26.6640625" style="862" customWidth="1"/>
    <col min="5" max="6" width="23.109375" style="862" customWidth="1"/>
    <col min="7" max="7" width="17.44140625" style="862" customWidth="1"/>
    <col min="8" max="8" width="22.5546875" style="862" customWidth="1"/>
    <col min="9" max="9" width="20.88671875" style="862" customWidth="1"/>
    <col min="10" max="10" width="21.44140625" style="862" customWidth="1"/>
    <col min="11" max="11" width="66.109375" style="862" customWidth="1"/>
    <col min="12" max="12" width="23.109375" style="860" customWidth="1"/>
    <col min="13" max="13" width="34.33203125" style="856" customWidth="1"/>
    <col min="14" max="256" width="9.109375" style="856"/>
    <col min="257" max="257" width="24.6640625" style="856" customWidth="1"/>
    <col min="258" max="258" width="22.6640625" style="856" customWidth="1"/>
    <col min="259" max="259" width="59.44140625" style="856" customWidth="1"/>
    <col min="260" max="260" width="26.6640625" style="856" customWidth="1"/>
    <col min="261" max="262" width="23.109375" style="856" customWidth="1"/>
    <col min="263" max="263" width="17.44140625" style="856" customWidth="1"/>
    <col min="264" max="264" width="22.5546875" style="856" customWidth="1"/>
    <col min="265" max="265" width="20.88671875" style="856" customWidth="1"/>
    <col min="266" max="266" width="21.44140625" style="856" customWidth="1"/>
    <col min="267" max="267" width="66.109375" style="856" customWidth="1"/>
    <col min="268" max="268" width="23.109375" style="856" customWidth="1"/>
    <col min="269" max="269" width="34.33203125" style="856" customWidth="1"/>
    <col min="270" max="512" width="9.109375" style="856"/>
    <col min="513" max="513" width="24.6640625" style="856" customWidth="1"/>
    <col min="514" max="514" width="22.6640625" style="856" customWidth="1"/>
    <col min="515" max="515" width="59.44140625" style="856" customWidth="1"/>
    <col min="516" max="516" width="26.6640625" style="856" customWidth="1"/>
    <col min="517" max="518" width="23.109375" style="856" customWidth="1"/>
    <col min="519" max="519" width="17.44140625" style="856" customWidth="1"/>
    <col min="520" max="520" width="22.5546875" style="856" customWidth="1"/>
    <col min="521" max="521" width="20.88671875" style="856" customWidth="1"/>
    <col min="522" max="522" width="21.44140625" style="856" customWidth="1"/>
    <col min="523" max="523" width="66.109375" style="856" customWidth="1"/>
    <col min="524" max="524" width="23.109375" style="856" customWidth="1"/>
    <col min="525" max="525" width="34.33203125" style="856" customWidth="1"/>
    <col min="526" max="768" width="9.109375" style="856"/>
    <col min="769" max="769" width="24.6640625" style="856" customWidth="1"/>
    <col min="770" max="770" width="22.6640625" style="856" customWidth="1"/>
    <col min="771" max="771" width="59.44140625" style="856" customWidth="1"/>
    <col min="772" max="772" width="26.6640625" style="856" customWidth="1"/>
    <col min="773" max="774" width="23.109375" style="856" customWidth="1"/>
    <col min="775" max="775" width="17.44140625" style="856" customWidth="1"/>
    <col min="776" max="776" width="22.5546875" style="856" customWidth="1"/>
    <col min="777" max="777" width="20.88671875" style="856" customWidth="1"/>
    <col min="778" max="778" width="21.44140625" style="856" customWidth="1"/>
    <col min="779" max="779" width="66.109375" style="856" customWidth="1"/>
    <col min="780" max="780" width="23.109375" style="856" customWidth="1"/>
    <col min="781" max="781" width="34.33203125" style="856" customWidth="1"/>
    <col min="782" max="1024" width="9.109375" style="856"/>
    <col min="1025" max="1025" width="24.6640625" style="856" customWidth="1"/>
    <col min="1026" max="1026" width="22.6640625" style="856" customWidth="1"/>
    <col min="1027" max="1027" width="59.44140625" style="856" customWidth="1"/>
    <col min="1028" max="1028" width="26.6640625" style="856" customWidth="1"/>
    <col min="1029" max="1030" width="23.109375" style="856" customWidth="1"/>
    <col min="1031" max="1031" width="17.44140625" style="856" customWidth="1"/>
    <col min="1032" max="1032" width="22.5546875" style="856" customWidth="1"/>
    <col min="1033" max="1033" width="20.88671875" style="856" customWidth="1"/>
    <col min="1034" max="1034" width="21.44140625" style="856" customWidth="1"/>
    <col min="1035" max="1035" width="66.109375" style="856" customWidth="1"/>
    <col min="1036" max="1036" width="23.109375" style="856" customWidth="1"/>
    <col min="1037" max="1037" width="34.33203125" style="856" customWidth="1"/>
    <col min="1038" max="1280" width="9.109375" style="856"/>
    <col min="1281" max="1281" width="24.6640625" style="856" customWidth="1"/>
    <col min="1282" max="1282" width="22.6640625" style="856" customWidth="1"/>
    <col min="1283" max="1283" width="59.44140625" style="856" customWidth="1"/>
    <col min="1284" max="1284" width="26.6640625" style="856" customWidth="1"/>
    <col min="1285" max="1286" width="23.109375" style="856" customWidth="1"/>
    <col min="1287" max="1287" width="17.44140625" style="856" customWidth="1"/>
    <col min="1288" max="1288" width="22.5546875" style="856" customWidth="1"/>
    <col min="1289" max="1289" width="20.88671875" style="856" customWidth="1"/>
    <col min="1290" max="1290" width="21.44140625" style="856" customWidth="1"/>
    <col min="1291" max="1291" width="66.109375" style="856" customWidth="1"/>
    <col min="1292" max="1292" width="23.109375" style="856" customWidth="1"/>
    <col min="1293" max="1293" width="34.33203125" style="856" customWidth="1"/>
    <col min="1294" max="1536" width="9.109375" style="856"/>
    <col min="1537" max="1537" width="24.6640625" style="856" customWidth="1"/>
    <col min="1538" max="1538" width="22.6640625" style="856" customWidth="1"/>
    <col min="1539" max="1539" width="59.44140625" style="856" customWidth="1"/>
    <col min="1540" max="1540" width="26.6640625" style="856" customWidth="1"/>
    <col min="1541" max="1542" width="23.109375" style="856" customWidth="1"/>
    <col min="1543" max="1543" width="17.44140625" style="856" customWidth="1"/>
    <col min="1544" max="1544" width="22.5546875" style="856" customWidth="1"/>
    <col min="1545" max="1545" width="20.88671875" style="856" customWidth="1"/>
    <col min="1546" max="1546" width="21.44140625" style="856" customWidth="1"/>
    <col min="1547" max="1547" width="66.109375" style="856" customWidth="1"/>
    <col min="1548" max="1548" width="23.109375" style="856" customWidth="1"/>
    <col min="1549" max="1549" width="34.33203125" style="856" customWidth="1"/>
    <col min="1550" max="1792" width="9.109375" style="856"/>
    <col min="1793" max="1793" width="24.6640625" style="856" customWidth="1"/>
    <col min="1794" max="1794" width="22.6640625" style="856" customWidth="1"/>
    <col min="1795" max="1795" width="59.44140625" style="856" customWidth="1"/>
    <col min="1796" max="1796" width="26.6640625" style="856" customWidth="1"/>
    <col min="1797" max="1798" width="23.109375" style="856" customWidth="1"/>
    <col min="1799" max="1799" width="17.44140625" style="856" customWidth="1"/>
    <col min="1800" max="1800" width="22.5546875" style="856" customWidth="1"/>
    <col min="1801" max="1801" width="20.88671875" style="856" customWidth="1"/>
    <col min="1802" max="1802" width="21.44140625" style="856" customWidth="1"/>
    <col min="1803" max="1803" width="66.109375" style="856" customWidth="1"/>
    <col min="1804" max="1804" width="23.109375" style="856" customWidth="1"/>
    <col min="1805" max="1805" width="34.33203125" style="856" customWidth="1"/>
    <col min="1806" max="2048" width="9.109375" style="856"/>
    <col min="2049" max="2049" width="24.6640625" style="856" customWidth="1"/>
    <col min="2050" max="2050" width="22.6640625" style="856" customWidth="1"/>
    <col min="2051" max="2051" width="59.44140625" style="856" customWidth="1"/>
    <col min="2052" max="2052" width="26.6640625" style="856" customWidth="1"/>
    <col min="2053" max="2054" width="23.109375" style="856" customWidth="1"/>
    <col min="2055" max="2055" width="17.44140625" style="856" customWidth="1"/>
    <col min="2056" max="2056" width="22.5546875" style="856" customWidth="1"/>
    <col min="2057" max="2057" width="20.88671875" style="856" customWidth="1"/>
    <col min="2058" max="2058" width="21.44140625" style="856" customWidth="1"/>
    <col min="2059" max="2059" width="66.109375" style="856" customWidth="1"/>
    <col min="2060" max="2060" width="23.109375" style="856" customWidth="1"/>
    <col min="2061" max="2061" width="34.33203125" style="856" customWidth="1"/>
    <col min="2062" max="2304" width="9.109375" style="856"/>
    <col min="2305" max="2305" width="24.6640625" style="856" customWidth="1"/>
    <col min="2306" max="2306" width="22.6640625" style="856" customWidth="1"/>
    <col min="2307" max="2307" width="59.44140625" style="856" customWidth="1"/>
    <col min="2308" max="2308" width="26.6640625" style="856" customWidth="1"/>
    <col min="2309" max="2310" width="23.109375" style="856" customWidth="1"/>
    <col min="2311" max="2311" width="17.44140625" style="856" customWidth="1"/>
    <col min="2312" max="2312" width="22.5546875" style="856" customWidth="1"/>
    <col min="2313" max="2313" width="20.88671875" style="856" customWidth="1"/>
    <col min="2314" max="2314" width="21.44140625" style="856" customWidth="1"/>
    <col min="2315" max="2315" width="66.109375" style="856" customWidth="1"/>
    <col min="2316" max="2316" width="23.109375" style="856" customWidth="1"/>
    <col min="2317" max="2317" width="34.33203125" style="856" customWidth="1"/>
    <col min="2318" max="2560" width="9.109375" style="856"/>
    <col min="2561" max="2561" width="24.6640625" style="856" customWidth="1"/>
    <col min="2562" max="2562" width="22.6640625" style="856" customWidth="1"/>
    <col min="2563" max="2563" width="59.44140625" style="856" customWidth="1"/>
    <col min="2564" max="2564" width="26.6640625" style="856" customWidth="1"/>
    <col min="2565" max="2566" width="23.109375" style="856" customWidth="1"/>
    <col min="2567" max="2567" width="17.44140625" style="856" customWidth="1"/>
    <col min="2568" max="2568" width="22.5546875" style="856" customWidth="1"/>
    <col min="2569" max="2569" width="20.88671875" style="856" customWidth="1"/>
    <col min="2570" max="2570" width="21.44140625" style="856" customWidth="1"/>
    <col min="2571" max="2571" width="66.109375" style="856" customWidth="1"/>
    <col min="2572" max="2572" width="23.109375" style="856" customWidth="1"/>
    <col min="2573" max="2573" width="34.33203125" style="856" customWidth="1"/>
    <col min="2574" max="2816" width="9.109375" style="856"/>
    <col min="2817" max="2817" width="24.6640625" style="856" customWidth="1"/>
    <col min="2818" max="2818" width="22.6640625" style="856" customWidth="1"/>
    <col min="2819" max="2819" width="59.44140625" style="856" customWidth="1"/>
    <col min="2820" max="2820" width="26.6640625" style="856" customWidth="1"/>
    <col min="2821" max="2822" width="23.109375" style="856" customWidth="1"/>
    <col min="2823" max="2823" width="17.44140625" style="856" customWidth="1"/>
    <col min="2824" max="2824" width="22.5546875" style="856" customWidth="1"/>
    <col min="2825" max="2825" width="20.88671875" style="856" customWidth="1"/>
    <col min="2826" max="2826" width="21.44140625" style="856" customWidth="1"/>
    <col min="2827" max="2827" width="66.109375" style="856" customWidth="1"/>
    <col min="2828" max="2828" width="23.109375" style="856" customWidth="1"/>
    <col min="2829" max="2829" width="34.33203125" style="856" customWidth="1"/>
    <col min="2830" max="3072" width="9.109375" style="856"/>
    <col min="3073" max="3073" width="24.6640625" style="856" customWidth="1"/>
    <col min="3074" max="3074" width="22.6640625" style="856" customWidth="1"/>
    <col min="3075" max="3075" width="59.44140625" style="856" customWidth="1"/>
    <col min="3076" max="3076" width="26.6640625" style="856" customWidth="1"/>
    <col min="3077" max="3078" width="23.109375" style="856" customWidth="1"/>
    <col min="3079" max="3079" width="17.44140625" style="856" customWidth="1"/>
    <col min="3080" max="3080" width="22.5546875" style="856" customWidth="1"/>
    <col min="3081" max="3081" width="20.88671875" style="856" customWidth="1"/>
    <col min="3082" max="3082" width="21.44140625" style="856" customWidth="1"/>
    <col min="3083" max="3083" width="66.109375" style="856" customWidth="1"/>
    <col min="3084" max="3084" width="23.109375" style="856" customWidth="1"/>
    <col min="3085" max="3085" width="34.33203125" style="856" customWidth="1"/>
    <col min="3086" max="3328" width="9.109375" style="856"/>
    <col min="3329" max="3329" width="24.6640625" style="856" customWidth="1"/>
    <col min="3330" max="3330" width="22.6640625" style="856" customWidth="1"/>
    <col min="3331" max="3331" width="59.44140625" style="856" customWidth="1"/>
    <col min="3332" max="3332" width="26.6640625" style="856" customWidth="1"/>
    <col min="3333" max="3334" width="23.109375" style="856" customWidth="1"/>
    <col min="3335" max="3335" width="17.44140625" style="856" customWidth="1"/>
    <col min="3336" max="3336" width="22.5546875" style="856" customWidth="1"/>
    <col min="3337" max="3337" width="20.88671875" style="856" customWidth="1"/>
    <col min="3338" max="3338" width="21.44140625" style="856" customWidth="1"/>
    <col min="3339" max="3339" width="66.109375" style="856" customWidth="1"/>
    <col min="3340" max="3340" width="23.109375" style="856" customWidth="1"/>
    <col min="3341" max="3341" width="34.33203125" style="856" customWidth="1"/>
    <col min="3342" max="3584" width="9.109375" style="856"/>
    <col min="3585" max="3585" width="24.6640625" style="856" customWidth="1"/>
    <col min="3586" max="3586" width="22.6640625" style="856" customWidth="1"/>
    <col min="3587" max="3587" width="59.44140625" style="856" customWidth="1"/>
    <col min="3588" max="3588" width="26.6640625" style="856" customWidth="1"/>
    <col min="3589" max="3590" width="23.109375" style="856" customWidth="1"/>
    <col min="3591" max="3591" width="17.44140625" style="856" customWidth="1"/>
    <col min="3592" max="3592" width="22.5546875" style="856" customWidth="1"/>
    <col min="3593" max="3593" width="20.88671875" style="856" customWidth="1"/>
    <col min="3594" max="3594" width="21.44140625" style="856" customWidth="1"/>
    <col min="3595" max="3595" width="66.109375" style="856" customWidth="1"/>
    <col min="3596" max="3596" width="23.109375" style="856" customWidth="1"/>
    <col min="3597" max="3597" width="34.33203125" style="856" customWidth="1"/>
    <col min="3598" max="3840" width="9.109375" style="856"/>
    <col min="3841" max="3841" width="24.6640625" style="856" customWidth="1"/>
    <col min="3842" max="3842" width="22.6640625" style="856" customWidth="1"/>
    <col min="3843" max="3843" width="59.44140625" style="856" customWidth="1"/>
    <col min="3844" max="3844" width="26.6640625" style="856" customWidth="1"/>
    <col min="3845" max="3846" width="23.109375" style="856" customWidth="1"/>
    <col min="3847" max="3847" width="17.44140625" style="856" customWidth="1"/>
    <col min="3848" max="3848" width="22.5546875" style="856" customWidth="1"/>
    <col min="3849" max="3849" width="20.88671875" style="856" customWidth="1"/>
    <col min="3850" max="3850" width="21.44140625" style="856" customWidth="1"/>
    <col min="3851" max="3851" width="66.109375" style="856" customWidth="1"/>
    <col min="3852" max="3852" width="23.109375" style="856" customWidth="1"/>
    <col min="3853" max="3853" width="34.33203125" style="856" customWidth="1"/>
    <col min="3854" max="4096" width="9.109375" style="856"/>
    <col min="4097" max="4097" width="24.6640625" style="856" customWidth="1"/>
    <col min="4098" max="4098" width="22.6640625" style="856" customWidth="1"/>
    <col min="4099" max="4099" width="59.44140625" style="856" customWidth="1"/>
    <col min="4100" max="4100" width="26.6640625" style="856" customWidth="1"/>
    <col min="4101" max="4102" width="23.109375" style="856" customWidth="1"/>
    <col min="4103" max="4103" width="17.44140625" style="856" customWidth="1"/>
    <col min="4104" max="4104" width="22.5546875" style="856" customWidth="1"/>
    <col min="4105" max="4105" width="20.88671875" style="856" customWidth="1"/>
    <col min="4106" max="4106" width="21.44140625" style="856" customWidth="1"/>
    <col min="4107" max="4107" width="66.109375" style="856" customWidth="1"/>
    <col min="4108" max="4108" width="23.109375" style="856" customWidth="1"/>
    <col min="4109" max="4109" width="34.33203125" style="856" customWidth="1"/>
    <col min="4110" max="4352" width="9.109375" style="856"/>
    <col min="4353" max="4353" width="24.6640625" style="856" customWidth="1"/>
    <col min="4354" max="4354" width="22.6640625" style="856" customWidth="1"/>
    <col min="4355" max="4355" width="59.44140625" style="856" customWidth="1"/>
    <col min="4356" max="4356" width="26.6640625" style="856" customWidth="1"/>
    <col min="4357" max="4358" width="23.109375" style="856" customWidth="1"/>
    <col min="4359" max="4359" width="17.44140625" style="856" customWidth="1"/>
    <col min="4360" max="4360" width="22.5546875" style="856" customWidth="1"/>
    <col min="4361" max="4361" width="20.88671875" style="856" customWidth="1"/>
    <col min="4362" max="4362" width="21.44140625" style="856" customWidth="1"/>
    <col min="4363" max="4363" width="66.109375" style="856" customWidth="1"/>
    <col min="4364" max="4364" width="23.109375" style="856" customWidth="1"/>
    <col min="4365" max="4365" width="34.33203125" style="856" customWidth="1"/>
    <col min="4366" max="4608" width="9.109375" style="856"/>
    <col min="4609" max="4609" width="24.6640625" style="856" customWidth="1"/>
    <col min="4610" max="4610" width="22.6640625" style="856" customWidth="1"/>
    <col min="4611" max="4611" width="59.44140625" style="856" customWidth="1"/>
    <col min="4612" max="4612" width="26.6640625" style="856" customWidth="1"/>
    <col min="4613" max="4614" width="23.109375" style="856" customWidth="1"/>
    <col min="4615" max="4615" width="17.44140625" style="856" customWidth="1"/>
    <col min="4616" max="4616" width="22.5546875" style="856" customWidth="1"/>
    <col min="4617" max="4617" width="20.88671875" style="856" customWidth="1"/>
    <col min="4618" max="4618" width="21.44140625" style="856" customWidth="1"/>
    <col min="4619" max="4619" width="66.109375" style="856" customWidth="1"/>
    <col min="4620" max="4620" width="23.109375" style="856" customWidth="1"/>
    <col min="4621" max="4621" width="34.33203125" style="856" customWidth="1"/>
    <col min="4622" max="4864" width="9.109375" style="856"/>
    <col min="4865" max="4865" width="24.6640625" style="856" customWidth="1"/>
    <col min="4866" max="4866" width="22.6640625" style="856" customWidth="1"/>
    <col min="4867" max="4867" width="59.44140625" style="856" customWidth="1"/>
    <col min="4868" max="4868" width="26.6640625" style="856" customWidth="1"/>
    <col min="4869" max="4870" width="23.109375" style="856" customWidth="1"/>
    <col min="4871" max="4871" width="17.44140625" style="856" customWidth="1"/>
    <col min="4872" max="4872" width="22.5546875" style="856" customWidth="1"/>
    <col min="4873" max="4873" width="20.88671875" style="856" customWidth="1"/>
    <col min="4874" max="4874" width="21.44140625" style="856" customWidth="1"/>
    <col min="4875" max="4875" width="66.109375" style="856" customWidth="1"/>
    <col min="4876" max="4876" width="23.109375" style="856" customWidth="1"/>
    <col min="4877" max="4877" width="34.33203125" style="856" customWidth="1"/>
    <col min="4878" max="5120" width="9.109375" style="856"/>
    <col min="5121" max="5121" width="24.6640625" style="856" customWidth="1"/>
    <col min="5122" max="5122" width="22.6640625" style="856" customWidth="1"/>
    <col min="5123" max="5123" width="59.44140625" style="856" customWidth="1"/>
    <col min="5124" max="5124" width="26.6640625" style="856" customWidth="1"/>
    <col min="5125" max="5126" width="23.109375" style="856" customWidth="1"/>
    <col min="5127" max="5127" width="17.44140625" style="856" customWidth="1"/>
    <col min="5128" max="5128" width="22.5546875" style="856" customWidth="1"/>
    <col min="5129" max="5129" width="20.88671875" style="856" customWidth="1"/>
    <col min="5130" max="5130" width="21.44140625" style="856" customWidth="1"/>
    <col min="5131" max="5131" width="66.109375" style="856" customWidth="1"/>
    <col min="5132" max="5132" width="23.109375" style="856" customWidth="1"/>
    <col min="5133" max="5133" width="34.33203125" style="856" customWidth="1"/>
    <col min="5134" max="5376" width="9.109375" style="856"/>
    <col min="5377" max="5377" width="24.6640625" style="856" customWidth="1"/>
    <col min="5378" max="5378" width="22.6640625" style="856" customWidth="1"/>
    <col min="5379" max="5379" width="59.44140625" style="856" customWidth="1"/>
    <col min="5380" max="5380" width="26.6640625" style="856" customWidth="1"/>
    <col min="5381" max="5382" width="23.109375" style="856" customWidth="1"/>
    <col min="5383" max="5383" width="17.44140625" style="856" customWidth="1"/>
    <col min="5384" max="5384" width="22.5546875" style="856" customWidth="1"/>
    <col min="5385" max="5385" width="20.88671875" style="856" customWidth="1"/>
    <col min="5386" max="5386" width="21.44140625" style="856" customWidth="1"/>
    <col min="5387" max="5387" width="66.109375" style="856" customWidth="1"/>
    <col min="5388" max="5388" width="23.109375" style="856" customWidth="1"/>
    <col min="5389" max="5389" width="34.33203125" style="856" customWidth="1"/>
    <col min="5390" max="5632" width="9.109375" style="856"/>
    <col min="5633" max="5633" width="24.6640625" style="856" customWidth="1"/>
    <col min="5634" max="5634" width="22.6640625" style="856" customWidth="1"/>
    <col min="5635" max="5635" width="59.44140625" style="856" customWidth="1"/>
    <col min="5636" max="5636" width="26.6640625" style="856" customWidth="1"/>
    <col min="5637" max="5638" width="23.109375" style="856" customWidth="1"/>
    <col min="5639" max="5639" width="17.44140625" style="856" customWidth="1"/>
    <col min="5640" max="5640" width="22.5546875" style="856" customWidth="1"/>
    <col min="5641" max="5641" width="20.88671875" style="856" customWidth="1"/>
    <col min="5642" max="5642" width="21.44140625" style="856" customWidth="1"/>
    <col min="5643" max="5643" width="66.109375" style="856" customWidth="1"/>
    <col min="5644" max="5644" width="23.109375" style="856" customWidth="1"/>
    <col min="5645" max="5645" width="34.33203125" style="856" customWidth="1"/>
    <col min="5646" max="5888" width="9.109375" style="856"/>
    <col min="5889" max="5889" width="24.6640625" style="856" customWidth="1"/>
    <col min="5890" max="5890" width="22.6640625" style="856" customWidth="1"/>
    <col min="5891" max="5891" width="59.44140625" style="856" customWidth="1"/>
    <col min="5892" max="5892" width="26.6640625" style="856" customWidth="1"/>
    <col min="5893" max="5894" width="23.109375" style="856" customWidth="1"/>
    <col min="5895" max="5895" width="17.44140625" style="856" customWidth="1"/>
    <col min="5896" max="5896" width="22.5546875" style="856" customWidth="1"/>
    <col min="5897" max="5897" width="20.88671875" style="856" customWidth="1"/>
    <col min="5898" max="5898" width="21.44140625" style="856" customWidth="1"/>
    <col min="5899" max="5899" width="66.109375" style="856" customWidth="1"/>
    <col min="5900" max="5900" width="23.109375" style="856" customWidth="1"/>
    <col min="5901" max="5901" width="34.33203125" style="856" customWidth="1"/>
    <col min="5902" max="6144" width="9.109375" style="856"/>
    <col min="6145" max="6145" width="24.6640625" style="856" customWidth="1"/>
    <col min="6146" max="6146" width="22.6640625" style="856" customWidth="1"/>
    <col min="6147" max="6147" width="59.44140625" style="856" customWidth="1"/>
    <col min="6148" max="6148" width="26.6640625" style="856" customWidth="1"/>
    <col min="6149" max="6150" width="23.109375" style="856" customWidth="1"/>
    <col min="6151" max="6151" width="17.44140625" style="856" customWidth="1"/>
    <col min="6152" max="6152" width="22.5546875" style="856" customWidth="1"/>
    <col min="6153" max="6153" width="20.88671875" style="856" customWidth="1"/>
    <col min="6154" max="6154" width="21.44140625" style="856" customWidth="1"/>
    <col min="6155" max="6155" width="66.109375" style="856" customWidth="1"/>
    <col min="6156" max="6156" width="23.109375" style="856" customWidth="1"/>
    <col min="6157" max="6157" width="34.33203125" style="856" customWidth="1"/>
    <col min="6158" max="6400" width="9.109375" style="856"/>
    <col min="6401" max="6401" width="24.6640625" style="856" customWidth="1"/>
    <col min="6402" max="6402" width="22.6640625" style="856" customWidth="1"/>
    <col min="6403" max="6403" width="59.44140625" style="856" customWidth="1"/>
    <col min="6404" max="6404" width="26.6640625" style="856" customWidth="1"/>
    <col min="6405" max="6406" width="23.109375" style="856" customWidth="1"/>
    <col min="6407" max="6407" width="17.44140625" style="856" customWidth="1"/>
    <col min="6408" max="6408" width="22.5546875" style="856" customWidth="1"/>
    <col min="6409" max="6409" width="20.88671875" style="856" customWidth="1"/>
    <col min="6410" max="6410" width="21.44140625" style="856" customWidth="1"/>
    <col min="6411" max="6411" width="66.109375" style="856" customWidth="1"/>
    <col min="6412" max="6412" width="23.109375" style="856" customWidth="1"/>
    <col min="6413" max="6413" width="34.33203125" style="856" customWidth="1"/>
    <col min="6414" max="6656" width="9.109375" style="856"/>
    <col min="6657" max="6657" width="24.6640625" style="856" customWidth="1"/>
    <col min="6658" max="6658" width="22.6640625" style="856" customWidth="1"/>
    <col min="6659" max="6659" width="59.44140625" style="856" customWidth="1"/>
    <col min="6660" max="6660" width="26.6640625" style="856" customWidth="1"/>
    <col min="6661" max="6662" width="23.109375" style="856" customWidth="1"/>
    <col min="6663" max="6663" width="17.44140625" style="856" customWidth="1"/>
    <col min="6664" max="6664" width="22.5546875" style="856" customWidth="1"/>
    <col min="6665" max="6665" width="20.88671875" style="856" customWidth="1"/>
    <col min="6666" max="6666" width="21.44140625" style="856" customWidth="1"/>
    <col min="6667" max="6667" width="66.109375" style="856" customWidth="1"/>
    <col min="6668" max="6668" width="23.109375" style="856" customWidth="1"/>
    <col min="6669" max="6669" width="34.33203125" style="856" customWidth="1"/>
    <col min="6670" max="6912" width="9.109375" style="856"/>
    <col min="6913" max="6913" width="24.6640625" style="856" customWidth="1"/>
    <col min="6914" max="6914" width="22.6640625" style="856" customWidth="1"/>
    <col min="6915" max="6915" width="59.44140625" style="856" customWidth="1"/>
    <col min="6916" max="6916" width="26.6640625" style="856" customWidth="1"/>
    <col min="6917" max="6918" width="23.109375" style="856" customWidth="1"/>
    <col min="6919" max="6919" width="17.44140625" style="856" customWidth="1"/>
    <col min="6920" max="6920" width="22.5546875" style="856" customWidth="1"/>
    <col min="6921" max="6921" width="20.88671875" style="856" customWidth="1"/>
    <col min="6922" max="6922" width="21.44140625" style="856" customWidth="1"/>
    <col min="6923" max="6923" width="66.109375" style="856" customWidth="1"/>
    <col min="6924" max="6924" width="23.109375" style="856" customWidth="1"/>
    <col min="6925" max="6925" width="34.33203125" style="856" customWidth="1"/>
    <col min="6926" max="7168" width="9.109375" style="856"/>
    <col min="7169" max="7169" width="24.6640625" style="856" customWidth="1"/>
    <col min="7170" max="7170" width="22.6640625" style="856" customWidth="1"/>
    <col min="7171" max="7171" width="59.44140625" style="856" customWidth="1"/>
    <col min="7172" max="7172" width="26.6640625" style="856" customWidth="1"/>
    <col min="7173" max="7174" width="23.109375" style="856" customWidth="1"/>
    <col min="7175" max="7175" width="17.44140625" style="856" customWidth="1"/>
    <col min="7176" max="7176" width="22.5546875" style="856" customWidth="1"/>
    <col min="7177" max="7177" width="20.88671875" style="856" customWidth="1"/>
    <col min="7178" max="7178" width="21.44140625" style="856" customWidth="1"/>
    <col min="7179" max="7179" width="66.109375" style="856" customWidth="1"/>
    <col min="7180" max="7180" width="23.109375" style="856" customWidth="1"/>
    <col min="7181" max="7181" width="34.33203125" style="856" customWidth="1"/>
    <col min="7182" max="7424" width="9.109375" style="856"/>
    <col min="7425" max="7425" width="24.6640625" style="856" customWidth="1"/>
    <col min="7426" max="7426" width="22.6640625" style="856" customWidth="1"/>
    <col min="7427" max="7427" width="59.44140625" style="856" customWidth="1"/>
    <col min="7428" max="7428" width="26.6640625" style="856" customWidth="1"/>
    <col min="7429" max="7430" width="23.109375" style="856" customWidth="1"/>
    <col min="7431" max="7431" width="17.44140625" style="856" customWidth="1"/>
    <col min="7432" max="7432" width="22.5546875" style="856" customWidth="1"/>
    <col min="7433" max="7433" width="20.88671875" style="856" customWidth="1"/>
    <col min="7434" max="7434" width="21.44140625" style="856" customWidth="1"/>
    <col min="7435" max="7435" width="66.109375" style="856" customWidth="1"/>
    <col min="7436" max="7436" width="23.109375" style="856" customWidth="1"/>
    <col min="7437" max="7437" width="34.33203125" style="856" customWidth="1"/>
    <col min="7438" max="7680" width="9.109375" style="856"/>
    <col min="7681" max="7681" width="24.6640625" style="856" customWidth="1"/>
    <col min="7682" max="7682" width="22.6640625" style="856" customWidth="1"/>
    <col min="7683" max="7683" width="59.44140625" style="856" customWidth="1"/>
    <col min="7684" max="7684" width="26.6640625" style="856" customWidth="1"/>
    <col min="7685" max="7686" width="23.109375" style="856" customWidth="1"/>
    <col min="7687" max="7687" width="17.44140625" style="856" customWidth="1"/>
    <col min="7688" max="7688" width="22.5546875" style="856" customWidth="1"/>
    <col min="7689" max="7689" width="20.88671875" style="856" customWidth="1"/>
    <col min="7690" max="7690" width="21.44140625" style="856" customWidth="1"/>
    <col min="7691" max="7691" width="66.109375" style="856" customWidth="1"/>
    <col min="7692" max="7692" width="23.109375" style="856" customWidth="1"/>
    <col min="7693" max="7693" width="34.33203125" style="856" customWidth="1"/>
    <col min="7694" max="7936" width="9.109375" style="856"/>
    <col min="7937" max="7937" width="24.6640625" style="856" customWidth="1"/>
    <col min="7938" max="7938" width="22.6640625" style="856" customWidth="1"/>
    <col min="7939" max="7939" width="59.44140625" style="856" customWidth="1"/>
    <col min="7940" max="7940" width="26.6640625" style="856" customWidth="1"/>
    <col min="7941" max="7942" width="23.109375" style="856" customWidth="1"/>
    <col min="7943" max="7943" width="17.44140625" style="856" customWidth="1"/>
    <col min="7944" max="7944" width="22.5546875" style="856" customWidth="1"/>
    <col min="7945" max="7945" width="20.88671875" style="856" customWidth="1"/>
    <col min="7946" max="7946" width="21.44140625" style="856" customWidth="1"/>
    <col min="7947" max="7947" width="66.109375" style="856" customWidth="1"/>
    <col min="7948" max="7948" width="23.109375" style="856" customWidth="1"/>
    <col min="7949" max="7949" width="34.33203125" style="856" customWidth="1"/>
    <col min="7950" max="8192" width="9.109375" style="856"/>
    <col min="8193" max="8193" width="24.6640625" style="856" customWidth="1"/>
    <col min="8194" max="8194" width="22.6640625" style="856" customWidth="1"/>
    <col min="8195" max="8195" width="59.44140625" style="856" customWidth="1"/>
    <col min="8196" max="8196" width="26.6640625" style="856" customWidth="1"/>
    <col min="8197" max="8198" width="23.109375" style="856" customWidth="1"/>
    <col min="8199" max="8199" width="17.44140625" style="856" customWidth="1"/>
    <col min="8200" max="8200" width="22.5546875" style="856" customWidth="1"/>
    <col min="8201" max="8201" width="20.88671875" style="856" customWidth="1"/>
    <col min="8202" max="8202" width="21.44140625" style="856" customWidth="1"/>
    <col min="8203" max="8203" width="66.109375" style="856" customWidth="1"/>
    <col min="8204" max="8204" width="23.109375" style="856" customWidth="1"/>
    <col min="8205" max="8205" width="34.33203125" style="856" customWidth="1"/>
    <col min="8206" max="8448" width="9.109375" style="856"/>
    <col min="8449" max="8449" width="24.6640625" style="856" customWidth="1"/>
    <col min="8450" max="8450" width="22.6640625" style="856" customWidth="1"/>
    <col min="8451" max="8451" width="59.44140625" style="856" customWidth="1"/>
    <col min="8452" max="8452" width="26.6640625" style="856" customWidth="1"/>
    <col min="8453" max="8454" width="23.109375" style="856" customWidth="1"/>
    <col min="8455" max="8455" width="17.44140625" style="856" customWidth="1"/>
    <col min="8456" max="8456" width="22.5546875" style="856" customWidth="1"/>
    <col min="8457" max="8457" width="20.88671875" style="856" customWidth="1"/>
    <col min="8458" max="8458" width="21.44140625" style="856" customWidth="1"/>
    <col min="8459" max="8459" width="66.109375" style="856" customWidth="1"/>
    <col min="8460" max="8460" width="23.109375" style="856" customWidth="1"/>
    <col min="8461" max="8461" width="34.33203125" style="856" customWidth="1"/>
    <col min="8462" max="8704" width="9.109375" style="856"/>
    <col min="8705" max="8705" width="24.6640625" style="856" customWidth="1"/>
    <col min="8706" max="8706" width="22.6640625" style="856" customWidth="1"/>
    <col min="8707" max="8707" width="59.44140625" style="856" customWidth="1"/>
    <col min="8708" max="8708" width="26.6640625" style="856" customWidth="1"/>
    <col min="8709" max="8710" width="23.109375" style="856" customWidth="1"/>
    <col min="8711" max="8711" width="17.44140625" style="856" customWidth="1"/>
    <col min="8712" max="8712" width="22.5546875" style="856" customWidth="1"/>
    <col min="8713" max="8713" width="20.88671875" style="856" customWidth="1"/>
    <col min="8714" max="8714" width="21.44140625" style="856" customWidth="1"/>
    <col min="8715" max="8715" width="66.109375" style="856" customWidth="1"/>
    <col min="8716" max="8716" width="23.109375" style="856" customWidth="1"/>
    <col min="8717" max="8717" width="34.33203125" style="856" customWidth="1"/>
    <col min="8718" max="8960" width="9.109375" style="856"/>
    <col min="8961" max="8961" width="24.6640625" style="856" customWidth="1"/>
    <col min="8962" max="8962" width="22.6640625" style="856" customWidth="1"/>
    <col min="8963" max="8963" width="59.44140625" style="856" customWidth="1"/>
    <col min="8964" max="8964" width="26.6640625" style="856" customWidth="1"/>
    <col min="8965" max="8966" width="23.109375" style="856" customWidth="1"/>
    <col min="8967" max="8967" width="17.44140625" style="856" customWidth="1"/>
    <col min="8968" max="8968" width="22.5546875" style="856" customWidth="1"/>
    <col min="8969" max="8969" width="20.88671875" style="856" customWidth="1"/>
    <col min="8970" max="8970" width="21.44140625" style="856" customWidth="1"/>
    <col min="8971" max="8971" width="66.109375" style="856" customWidth="1"/>
    <col min="8972" max="8972" width="23.109375" style="856" customWidth="1"/>
    <col min="8973" max="8973" width="34.33203125" style="856" customWidth="1"/>
    <col min="8974" max="9216" width="9.109375" style="856"/>
    <col min="9217" max="9217" width="24.6640625" style="856" customWidth="1"/>
    <col min="9218" max="9218" width="22.6640625" style="856" customWidth="1"/>
    <col min="9219" max="9219" width="59.44140625" style="856" customWidth="1"/>
    <col min="9220" max="9220" width="26.6640625" style="856" customWidth="1"/>
    <col min="9221" max="9222" width="23.109375" style="856" customWidth="1"/>
    <col min="9223" max="9223" width="17.44140625" style="856" customWidth="1"/>
    <col min="9224" max="9224" width="22.5546875" style="856" customWidth="1"/>
    <col min="9225" max="9225" width="20.88671875" style="856" customWidth="1"/>
    <col min="9226" max="9226" width="21.44140625" style="856" customWidth="1"/>
    <col min="9227" max="9227" width="66.109375" style="856" customWidth="1"/>
    <col min="9228" max="9228" width="23.109375" style="856" customWidth="1"/>
    <col min="9229" max="9229" width="34.33203125" style="856" customWidth="1"/>
    <col min="9230" max="9472" width="9.109375" style="856"/>
    <col min="9473" max="9473" width="24.6640625" style="856" customWidth="1"/>
    <col min="9474" max="9474" width="22.6640625" style="856" customWidth="1"/>
    <col min="9475" max="9475" width="59.44140625" style="856" customWidth="1"/>
    <col min="9476" max="9476" width="26.6640625" style="856" customWidth="1"/>
    <col min="9477" max="9478" width="23.109375" style="856" customWidth="1"/>
    <col min="9479" max="9479" width="17.44140625" style="856" customWidth="1"/>
    <col min="9480" max="9480" width="22.5546875" style="856" customWidth="1"/>
    <col min="9481" max="9481" width="20.88671875" style="856" customWidth="1"/>
    <col min="9482" max="9482" width="21.44140625" style="856" customWidth="1"/>
    <col min="9483" max="9483" width="66.109375" style="856" customWidth="1"/>
    <col min="9484" max="9484" width="23.109375" style="856" customWidth="1"/>
    <col min="9485" max="9485" width="34.33203125" style="856" customWidth="1"/>
    <col min="9486" max="9728" width="9.109375" style="856"/>
    <col min="9729" max="9729" width="24.6640625" style="856" customWidth="1"/>
    <col min="9730" max="9730" width="22.6640625" style="856" customWidth="1"/>
    <col min="9731" max="9731" width="59.44140625" style="856" customWidth="1"/>
    <col min="9732" max="9732" width="26.6640625" style="856" customWidth="1"/>
    <col min="9733" max="9734" width="23.109375" style="856" customWidth="1"/>
    <col min="9735" max="9735" width="17.44140625" style="856" customWidth="1"/>
    <col min="9736" max="9736" width="22.5546875" style="856" customWidth="1"/>
    <col min="9737" max="9737" width="20.88671875" style="856" customWidth="1"/>
    <col min="9738" max="9738" width="21.44140625" style="856" customWidth="1"/>
    <col min="9739" max="9739" width="66.109375" style="856" customWidth="1"/>
    <col min="9740" max="9740" width="23.109375" style="856" customWidth="1"/>
    <col min="9741" max="9741" width="34.33203125" style="856" customWidth="1"/>
    <col min="9742" max="9984" width="9.109375" style="856"/>
    <col min="9985" max="9985" width="24.6640625" style="856" customWidth="1"/>
    <col min="9986" max="9986" width="22.6640625" style="856" customWidth="1"/>
    <col min="9987" max="9987" width="59.44140625" style="856" customWidth="1"/>
    <col min="9988" max="9988" width="26.6640625" style="856" customWidth="1"/>
    <col min="9989" max="9990" width="23.109375" style="856" customWidth="1"/>
    <col min="9991" max="9991" width="17.44140625" style="856" customWidth="1"/>
    <col min="9992" max="9992" width="22.5546875" style="856" customWidth="1"/>
    <col min="9993" max="9993" width="20.88671875" style="856" customWidth="1"/>
    <col min="9994" max="9994" width="21.44140625" style="856" customWidth="1"/>
    <col min="9995" max="9995" width="66.109375" style="856" customWidth="1"/>
    <col min="9996" max="9996" width="23.109375" style="856" customWidth="1"/>
    <col min="9997" max="9997" width="34.33203125" style="856" customWidth="1"/>
    <col min="9998" max="10240" width="9.109375" style="856"/>
    <col min="10241" max="10241" width="24.6640625" style="856" customWidth="1"/>
    <col min="10242" max="10242" width="22.6640625" style="856" customWidth="1"/>
    <col min="10243" max="10243" width="59.44140625" style="856" customWidth="1"/>
    <col min="10244" max="10244" width="26.6640625" style="856" customWidth="1"/>
    <col min="10245" max="10246" width="23.109375" style="856" customWidth="1"/>
    <col min="10247" max="10247" width="17.44140625" style="856" customWidth="1"/>
    <col min="10248" max="10248" width="22.5546875" style="856" customWidth="1"/>
    <col min="10249" max="10249" width="20.88671875" style="856" customWidth="1"/>
    <col min="10250" max="10250" width="21.44140625" style="856" customWidth="1"/>
    <col min="10251" max="10251" width="66.109375" style="856" customWidth="1"/>
    <col min="10252" max="10252" width="23.109375" style="856" customWidth="1"/>
    <col min="10253" max="10253" width="34.33203125" style="856" customWidth="1"/>
    <col min="10254" max="10496" width="9.109375" style="856"/>
    <col min="10497" max="10497" width="24.6640625" style="856" customWidth="1"/>
    <col min="10498" max="10498" width="22.6640625" style="856" customWidth="1"/>
    <col min="10499" max="10499" width="59.44140625" style="856" customWidth="1"/>
    <col min="10500" max="10500" width="26.6640625" style="856" customWidth="1"/>
    <col min="10501" max="10502" width="23.109375" style="856" customWidth="1"/>
    <col min="10503" max="10503" width="17.44140625" style="856" customWidth="1"/>
    <col min="10504" max="10504" width="22.5546875" style="856" customWidth="1"/>
    <col min="10505" max="10505" width="20.88671875" style="856" customWidth="1"/>
    <col min="10506" max="10506" width="21.44140625" style="856" customWidth="1"/>
    <col min="10507" max="10507" width="66.109375" style="856" customWidth="1"/>
    <col min="10508" max="10508" width="23.109375" style="856" customWidth="1"/>
    <col min="10509" max="10509" width="34.33203125" style="856" customWidth="1"/>
    <col min="10510" max="10752" width="9.109375" style="856"/>
    <col min="10753" max="10753" width="24.6640625" style="856" customWidth="1"/>
    <col min="10754" max="10754" width="22.6640625" style="856" customWidth="1"/>
    <col min="10755" max="10755" width="59.44140625" style="856" customWidth="1"/>
    <col min="10756" max="10756" width="26.6640625" style="856" customWidth="1"/>
    <col min="10757" max="10758" width="23.109375" style="856" customWidth="1"/>
    <col min="10759" max="10759" width="17.44140625" style="856" customWidth="1"/>
    <col min="10760" max="10760" width="22.5546875" style="856" customWidth="1"/>
    <col min="10761" max="10761" width="20.88671875" style="856" customWidth="1"/>
    <col min="10762" max="10762" width="21.44140625" style="856" customWidth="1"/>
    <col min="10763" max="10763" width="66.109375" style="856" customWidth="1"/>
    <col min="10764" max="10764" width="23.109375" style="856" customWidth="1"/>
    <col min="10765" max="10765" width="34.33203125" style="856" customWidth="1"/>
    <col min="10766" max="11008" width="9.109375" style="856"/>
    <col min="11009" max="11009" width="24.6640625" style="856" customWidth="1"/>
    <col min="11010" max="11010" width="22.6640625" style="856" customWidth="1"/>
    <col min="11011" max="11011" width="59.44140625" style="856" customWidth="1"/>
    <col min="11012" max="11012" width="26.6640625" style="856" customWidth="1"/>
    <col min="11013" max="11014" width="23.109375" style="856" customWidth="1"/>
    <col min="11015" max="11015" width="17.44140625" style="856" customWidth="1"/>
    <col min="11016" max="11016" width="22.5546875" style="856" customWidth="1"/>
    <col min="11017" max="11017" width="20.88671875" style="856" customWidth="1"/>
    <col min="11018" max="11018" width="21.44140625" style="856" customWidth="1"/>
    <col min="11019" max="11019" width="66.109375" style="856" customWidth="1"/>
    <col min="11020" max="11020" width="23.109375" style="856" customWidth="1"/>
    <col min="11021" max="11021" width="34.33203125" style="856" customWidth="1"/>
    <col min="11022" max="11264" width="9.109375" style="856"/>
    <col min="11265" max="11265" width="24.6640625" style="856" customWidth="1"/>
    <col min="11266" max="11266" width="22.6640625" style="856" customWidth="1"/>
    <col min="11267" max="11267" width="59.44140625" style="856" customWidth="1"/>
    <col min="11268" max="11268" width="26.6640625" style="856" customWidth="1"/>
    <col min="11269" max="11270" width="23.109375" style="856" customWidth="1"/>
    <col min="11271" max="11271" width="17.44140625" style="856" customWidth="1"/>
    <col min="11272" max="11272" width="22.5546875" style="856" customWidth="1"/>
    <col min="11273" max="11273" width="20.88671875" style="856" customWidth="1"/>
    <col min="11274" max="11274" width="21.44140625" style="856" customWidth="1"/>
    <col min="11275" max="11275" width="66.109375" style="856" customWidth="1"/>
    <col min="11276" max="11276" width="23.109375" style="856" customWidth="1"/>
    <col min="11277" max="11277" width="34.33203125" style="856" customWidth="1"/>
    <col min="11278" max="11520" width="9.109375" style="856"/>
    <col min="11521" max="11521" width="24.6640625" style="856" customWidth="1"/>
    <col min="11522" max="11522" width="22.6640625" style="856" customWidth="1"/>
    <col min="11523" max="11523" width="59.44140625" style="856" customWidth="1"/>
    <col min="11524" max="11524" width="26.6640625" style="856" customWidth="1"/>
    <col min="11525" max="11526" width="23.109375" style="856" customWidth="1"/>
    <col min="11527" max="11527" width="17.44140625" style="856" customWidth="1"/>
    <col min="11528" max="11528" width="22.5546875" style="856" customWidth="1"/>
    <col min="11529" max="11529" width="20.88671875" style="856" customWidth="1"/>
    <col min="11530" max="11530" width="21.44140625" style="856" customWidth="1"/>
    <col min="11531" max="11531" width="66.109375" style="856" customWidth="1"/>
    <col min="11532" max="11532" width="23.109375" style="856" customWidth="1"/>
    <col min="11533" max="11533" width="34.33203125" style="856" customWidth="1"/>
    <col min="11534" max="11776" width="9.109375" style="856"/>
    <col min="11777" max="11777" width="24.6640625" style="856" customWidth="1"/>
    <col min="11778" max="11778" width="22.6640625" style="856" customWidth="1"/>
    <col min="11779" max="11779" width="59.44140625" style="856" customWidth="1"/>
    <col min="11780" max="11780" width="26.6640625" style="856" customWidth="1"/>
    <col min="11781" max="11782" width="23.109375" style="856" customWidth="1"/>
    <col min="11783" max="11783" width="17.44140625" style="856" customWidth="1"/>
    <col min="11784" max="11784" width="22.5546875" style="856" customWidth="1"/>
    <col min="11785" max="11785" width="20.88671875" style="856" customWidth="1"/>
    <col min="11786" max="11786" width="21.44140625" style="856" customWidth="1"/>
    <col min="11787" max="11787" width="66.109375" style="856" customWidth="1"/>
    <col min="11788" max="11788" width="23.109375" style="856" customWidth="1"/>
    <col min="11789" max="11789" width="34.33203125" style="856" customWidth="1"/>
    <col min="11790" max="12032" width="9.109375" style="856"/>
    <col min="12033" max="12033" width="24.6640625" style="856" customWidth="1"/>
    <col min="12034" max="12034" width="22.6640625" style="856" customWidth="1"/>
    <col min="12035" max="12035" width="59.44140625" style="856" customWidth="1"/>
    <col min="12036" max="12036" width="26.6640625" style="856" customWidth="1"/>
    <col min="12037" max="12038" width="23.109375" style="856" customWidth="1"/>
    <col min="12039" max="12039" width="17.44140625" style="856" customWidth="1"/>
    <col min="12040" max="12040" width="22.5546875" style="856" customWidth="1"/>
    <col min="12041" max="12041" width="20.88671875" style="856" customWidth="1"/>
    <col min="12042" max="12042" width="21.44140625" style="856" customWidth="1"/>
    <col min="12043" max="12043" width="66.109375" style="856" customWidth="1"/>
    <col min="12044" max="12044" width="23.109375" style="856" customWidth="1"/>
    <col min="12045" max="12045" width="34.33203125" style="856" customWidth="1"/>
    <col min="12046" max="12288" width="9.109375" style="856"/>
    <col min="12289" max="12289" width="24.6640625" style="856" customWidth="1"/>
    <col min="12290" max="12290" width="22.6640625" style="856" customWidth="1"/>
    <col min="12291" max="12291" width="59.44140625" style="856" customWidth="1"/>
    <col min="12292" max="12292" width="26.6640625" style="856" customWidth="1"/>
    <col min="12293" max="12294" width="23.109375" style="856" customWidth="1"/>
    <col min="12295" max="12295" width="17.44140625" style="856" customWidth="1"/>
    <col min="12296" max="12296" width="22.5546875" style="856" customWidth="1"/>
    <col min="12297" max="12297" width="20.88671875" style="856" customWidth="1"/>
    <col min="12298" max="12298" width="21.44140625" style="856" customWidth="1"/>
    <col min="12299" max="12299" width="66.109375" style="856" customWidth="1"/>
    <col min="12300" max="12300" width="23.109375" style="856" customWidth="1"/>
    <col min="12301" max="12301" width="34.33203125" style="856" customWidth="1"/>
    <col min="12302" max="12544" width="9.109375" style="856"/>
    <col min="12545" max="12545" width="24.6640625" style="856" customWidth="1"/>
    <col min="12546" max="12546" width="22.6640625" style="856" customWidth="1"/>
    <col min="12547" max="12547" width="59.44140625" style="856" customWidth="1"/>
    <col min="12548" max="12548" width="26.6640625" style="856" customWidth="1"/>
    <col min="12549" max="12550" width="23.109375" style="856" customWidth="1"/>
    <col min="12551" max="12551" width="17.44140625" style="856" customWidth="1"/>
    <col min="12552" max="12552" width="22.5546875" style="856" customWidth="1"/>
    <col min="12553" max="12553" width="20.88671875" style="856" customWidth="1"/>
    <col min="12554" max="12554" width="21.44140625" style="856" customWidth="1"/>
    <col min="12555" max="12555" width="66.109375" style="856" customWidth="1"/>
    <col min="12556" max="12556" width="23.109375" style="856" customWidth="1"/>
    <col min="12557" max="12557" width="34.33203125" style="856" customWidth="1"/>
    <col min="12558" max="12800" width="9.109375" style="856"/>
    <col min="12801" max="12801" width="24.6640625" style="856" customWidth="1"/>
    <col min="12802" max="12802" width="22.6640625" style="856" customWidth="1"/>
    <col min="12803" max="12803" width="59.44140625" style="856" customWidth="1"/>
    <col min="12804" max="12804" width="26.6640625" style="856" customWidth="1"/>
    <col min="12805" max="12806" width="23.109375" style="856" customWidth="1"/>
    <col min="12807" max="12807" width="17.44140625" style="856" customWidth="1"/>
    <col min="12808" max="12808" width="22.5546875" style="856" customWidth="1"/>
    <col min="12809" max="12809" width="20.88671875" style="856" customWidth="1"/>
    <col min="12810" max="12810" width="21.44140625" style="856" customWidth="1"/>
    <col min="12811" max="12811" width="66.109375" style="856" customWidth="1"/>
    <col min="12812" max="12812" width="23.109375" style="856" customWidth="1"/>
    <col min="12813" max="12813" width="34.33203125" style="856" customWidth="1"/>
    <col min="12814" max="13056" width="9.109375" style="856"/>
    <col min="13057" max="13057" width="24.6640625" style="856" customWidth="1"/>
    <col min="13058" max="13058" width="22.6640625" style="856" customWidth="1"/>
    <col min="13059" max="13059" width="59.44140625" style="856" customWidth="1"/>
    <col min="13060" max="13060" width="26.6640625" style="856" customWidth="1"/>
    <col min="13061" max="13062" width="23.109375" style="856" customWidth="1"/>
    <col min="13063" max="13063" width="17.44140625" style="856" customWidth="1"/>
    <col min="13064" max="13064" width="22.5546875" style="856" customWidth="1"/>
    <col min="13065" max="13065" width="20.88671875" style="856" customWidth="1"/>
    <col min="13066" max="13066" width="21.44140625" style="856" customWidth="1"/>
    <col min="13067" max="13067" width="66.109375" style="856" customWidth="1"/>
    <col min="13068" max="13068" width="23.109375" style="856" customWidth="1"/>
    <col min="13069" max="13069" width="34.33203125" style="856" customWidth="1"/>
    <col min="13070" max="13312" width="9.109375" style="856"/>
    <col min="13313" max="13313" width="24.6640625" style="856" customWidth="1"/>
    <col min="13314" max="13314" width="22.6640625" style="856" customWidth="1"/>
    <col min="13315" max="13315" width="59.44140625" style="856" customWidth="1"/>
    <col min="13316" max="13316" width="26.6640625" style="856" customWidth="1"/>
    <col min="13317" max="13318" width="23.109375" style="856" customWidth="1"/>
    <col min="13319" max="13319" width="17.44140625" style="856" customWidth="1"/>
    <col min="13320" max="13320" width="22.5546875" style="856" customWidth="1"/>
    <col min="13321" max="13321" width="20.88671875" style="856" customWidth="1"/>
    <col min="13322" max="13322" width="21.44140625" style="856" customWidth="1"/>
    <col min="13323" max="13323" width="66.109375" style="856" customWidth="1"/>
    <col min="13324" max="13324" width="23.109375" style="856" customWidth="1"/>
    <col min="13325" max="13325" width="34.33203125" style="856" customWidth="1"/>
    <col min="13326" max="13568" width="9.109375" style="856"/>
    <col min="13569" max="13569" width="24.6640625" style="856" customWidth="1"/>
    <col min="13570" max="13570" width="22.6640625" style="856" customWidth="1"/>
    <col min="13571" max="13571" width="59.44140625" style="856" customWidth="1"/>
    <col min="13572" max="13572" width="26.6640625" style="856" customWidth="1"/>
    <col min="13573" max="13574" width="23.109375" style="856" customWidth="1"/>
    <col min="13575" max="13575" width="17.44140625" style="856" customWidth="1"/>
    <col min="13576" max="13576" width="22.5546875" style="856" customWidth="1"/>
    <col min="13577" max="13577" width="20.88671875" style="856" customWidth="1"/>
    <col min="13578" max="13578" width="21.44140625" style="856" customWidth="1"/>
    <col min="13579" max="13579" width="66.109375" style="856" customWidth="1"/>
    <col min="13580" max="13580" width="23.109375" style="856" customWidth="1"/>
    <col min="13581" max="13581" width="34.33203125" style="856" customWidth="1"/>
    <col min="13582" max="13824" width="9.109375" style="856"/>
    <col min="13825" max="13825" width="24.6640625" style="856" customWidth="1"/>
    <col min="13826" max="13826" width="22.6640625" style="856" customWidth="1"/>
    <col min="13827" max="13827" width="59.44140625" style="856" customWidth="1"/>
    <col min="13828" max="13828" width="26.6640625" style="856" customWidth="1"/>
    <col min="13829" max="13830" width="23.109375" style="856" customWidth="1"/>
    <col min="13831" max="13831" width="17.44140625" style="856" customWidth="1"/>
    <col min="13832" max="13832" width="22.5546875" style="856" customWidth="1"/>
    <col min="13833" max="13833" width="20.88671875" style="856" customWidth="1"/>
    <col min="13834" max="13834" width="21.44140625" style="856" customWidth="1"/>
    <col min="13835" max="13835" width="66.109375" style="856" customWidth="1"/>
    <col min="13836" max="13836" width="23.109375" style="856" customWidth="1"/>
    <col min="13837" max="13837" width="34.33203125" style="856" customWidth="1"/>
    <col min="13838" max="14080" width="9.109375" style="856"/>
    <col min="14081" max="14081" width="24.6640625" style="856" customWidth="1"/>
    <col min="14082" max="14082" width="22.6640625" style="856" customWidth="1"/>
    <col min="14083" max="14083" width="59.44140625" style="856" customWidth="1"/>
    <col min="14084" max="14084" width="26.6640625" style="856" customWidth="1"/>
    <col min="14085" max="14086" width="23.109375" style="856" customWidth="1"/>
    <col min="14087" max="14087" width="17.44140625" style="856" customWidth="1"/>
    <col min="14088" max="14088" width="22.5546875" style="856" customWidth="1"/>
    <col min="14089" max="14089" width="20.88671875" style="856" customWidth="1"/>
    <col min="14090" max="14090" width="21.44140625" style="856" customWidth="1"/>
    <col min="14091" max="14091" width="66.109375" style="856" customWidth="1"/>
    <col min="14092" max="14092" width="23.109375" style="856" customWidth="1"/>
    <col min="14093" max="14093" width="34.33203125" style="856" customWidth="1"/>
    <col min="14094" max="14336" width="9.109375" style="856"/>
    <col min="14337" max="14337" width="24.6640625" style="856" customWidth="1"/>
    <col min="14338" max="14338" width="22.6640625" style="856" customWidth="1"/>
    <col min="14339" max="14339" width="59.44140625" style="856" customWidth="1"/>
    <col min="14340" max="14340" width="26.6640625" style="856" customWidth="1"/>
    <col min="14341" max="14342" width="23.109375" style="856" customWidth="1"/>
    <col min="14343" max="14343" width="17.44140625" style="856" customWidth="1"/>
    <col min="14344" max="14344" width="22.5546875" style="856" customWidth="1"/>
    <col min="14345" max="14345" width="20.88671875" style="856" customWidth="1"/>
    <col min="14346" max="14346" width="21.44140625" style="856" customWidth="1"/>
    <col min="14347" max="14347" width="66.109375" style="856" customWidth="1"/>
    <col min="14348" max="14348" width="23.109375" style="856" customWidth="1"/>
    <col min="14349" max="14349" width="34.33203125" style="856" customWidth="1"/>
    <col min="14350" max="14592" width="9.109375" style="856"/>
    <col min="14593" max="14593" width="24.6640625" style="856" customWidth="1"/>
    <col min="14594" max="14594" width="22.6640625" style="856" customWidth="1"/>
    <col min="14595" max="14595" width="59.44140625" style="856" customWidth="1"/>
    <col min="14596" max="14596" width="26.6640625" style="856" customWidth="1"/>
    <col min="14597" max="14598" width="23.109375" style="856" customWidth="1"/>
    <col min="14599" max="14599" width="17.44140625" style="856" customWidth="1"/>
    <col min="14600" max="14600" width="22.5546875" style="856" customWidth="1"/>
    <col min="14601" max="14601" width="20.88671875" style="856" customWidth="1"/>
    <col min="14602" max="14602" width="21.44140625" style="856" customWidth="1"/>
    <col min="14603" max="14603" width="66.109375" style="856" customWidth="1"/>
    <col min="14604" max="14604" width="23.109375" style="856" customWidth="1"/>
    <col min="14605" max="14605" width="34.33203125" style="856" customWidth="1"/>
    <col min="14606" max="14848" width="9.109375" style="856"/>
    <col min="14849" max="14849" width="24.6640625" style="856" customWidth="1"/>
    <col min="14850" max="14850" width="22.6640625" style="856" customWidth="1"/>
    <col min="14851" max="14851" width="59.44140625" style="856" customWidth="1"/>
    <col min="14852" max="14852" width="26.6640625" style="856" customWidth="1"/>
    <col min="14853" max="14854" width="23.109375" style="856" customWidth="1"/>
    <col min="14855" max="14855" width="17.44140625" style="856" customWidth="1"/>
    <col min="14856" max="14856" width="22.5546875" style="856" customWidth="1"/>
    <col min="14857" max="14857" width="20.88671875" style="856" customWidth="1"/>
    <col min="14858" max="14858" width="21.44140625" style="856" customWidth="1"/>
    <col min="14859" max="14859" width="66.109375" style="856" customWidth="1"/>
    <col min="14860" max="14860" width="23.109375" style="856" customWidth="1"/>
    <col min="14861" max="14861" width="34.33203125" style="856" customWidth="1"/>
    <col min="14862" max="15104" width="9.109375" style="856"/>
    <col min="15105" max="15105" width="24.6640625" style="856" customWidth="1"/>
    <col min="15106" max="15106" width="22.6640625" style="856" customWidth="1"/>
    <col min="15107" max="15107" width="59.44140625" style="856" customWidth="1"/>
    <col min="15108" max="15108" width="26.6640625" style="856" customWidth="1"/>
    <col min="15109" max="15110" width="23.109375" style="856" customWidth="1"/>
    <col min="15111" max="15111" width="17.44140625" style="856" customWidth="1"/>
    <col min="15112" max="15112" width="22.5546875" style="856" customWidth="1"/>
    <col min="15113" max="15113" width="20.88671875" style="856" customWidth="1"/>
    <col min="15114" max="15114" width="21.44140625" style="856" customWidth="1"/>
    <col min="15115" max="15115" width="66.109375" style="856" customWidth="1"/>
    <col min="15116" max="15116" width="23.109375" style="856" customWidth="1"/>
    <col min="15117" max="15117" width="34.33203125" style="856" customWidth="1"/>
    <col min="15118" max="15360" width="9.109375" style="856"/>
    <col min="15361" max="15361" width="24.6640625" style="856" customWidth="1"/>
    <col min="15362" max="15362" width="22.6640625" style="856" customWidth="1"/>
    <col min="15363" max="15363" width="59.44140625" style="856" customWidth="1"/>
    <col min="15364" max="15364" width="26.6640625" style="856" customWidth="1"/>
    <col min="15365" max="15366" width="23.109375" style="856" customWidth="1"/>
    <col min="15367" max="15367" width="17.44140625" style="856" customWidth="1"/>
    <col min="15368" max="15368" width="22.5546875" style="856" customWidth="1"/>
    <col min="15369" max="15369" width="20.88671875" style="856" customWidth="1"/>
    <col min="15370" max="15370" width="21.44140625" style="856" customWidth="1"/>
    <col min="15371" max="15371" width="66.109375" style="856" customWidth="1"/>
    <col min="15372" max="15372" width="23.109375" style="856" customWidth="1"/>
    <col min="15373" max="15373" width="34.33203125" style="856" customWidth="1"/>
    <col min="15374" max="15616" width="9.109375" style="856"/>
    <col min="15617" max="15617" width="24.6640625" style="856" customWidth="1"/>
    <col min="15618" max="15618" width="22.6640625" style="856" customWidth="1"/>
    <col min="15619" max="15619" width="59.44140625" style="856" customWidth="1"/>
    <col min="15620" max="15620" width="26.6640625" style="856" customWidth="1"/>
    <col min="15621" max="15622" width="23.109375" style="856" customWidth="1"/>
    <col min="15623" max="15623" width="17.44140625" style="856" customWidth="1"/>
    <col min="15624" max="15624" width="22.5546875" style="856" customWidth="1"/>
    <col min="15625" max="15625" width="20.88671875" style="856" customWidth="1"/>
    <col min="15626" max="15626" width="21.44140625" style="856" customWidth="1"/>
    <col min="15627" max="15627" width="66.109375" style="856" customWidth="1"/>
    <col min="15628" max="15628" width="23.109375" style="856" customWidth="1"/>
    <col min="15629" max="15629" width="34.33203125" style="856" customWidth="1"/>
    <col min="15630" max="15872" width="9.109375" style="856"/>
    <col min="15873" max="15873" width="24.6640625" style="856" customWidth="1"/>
    <col min="15874" max="15874" width="22.6640625" style="856" customWidth="1"/>
    <col min="15875" max="15875" width="59.44140625" style="856" customWidth="1"/>
    <col min="15876" max="15876" width="26.6640625" style="856" customWidth="1"/>
    <col min="15877" max="15878" width="23.109375" style="856" customWidth="1"/>
    <col min="15879" max="15879" width="17.44140625" style="856" customWidth="1"/>
    <col min="15880" max="15880" width="22.5546875" style="856" customWidth="1"/>
    <col min="15881" max="15881" width="20.88671875" style="856" customWidth="1"/>
    <col min="15882" max="15882" width="21.44140625" style="856" customWidth="1"/>
    <col min="15883" max="15883" width="66.109375" style="856" customWidth="1"/>
    <col min="15884" max="15884" width="23.109375" style="856" customWidth="1"/>
    <col min="15885" max="15885" width="34.33203125" style="856" customWidth="1"/>
    <col min="15886" max="16128" width="9.109375" style="856"/>
    <col min="16129" max="16129" width="24.6640625" style="856" customWidth="1"/>
    <col min="16130" max="16130" width="22.6640625" style="856" customWidth="1"/>
    <col min="16131" max="16131" width="59.44140625" style="856" customWidth="1"/>
    <col min="16132" max="16132" width="26.6640625" style="856" customWidth="1"/>
    <col min="16133" max="16134" width="23.109375" style="856" customWidth="1"/>
    <col min="16135" max="16135" width="17.44140625" style="856" customWidth="1"/>
    <col min="16136" max="16136" width="22.5546875" style="856" customWidth="1"/>
    <col min="16137" max="16137" width="20.88671875" style="856" customWidth="1"/>
    <col min="16138" max="16138" width="21.44140625" style="856" customWidth="1"/>
    <col min="16139" max="16139" width="66.109375" style="856" customWidth="1"/>
    <col min="16140" max="16140" width="23.109375" style="856" customWidth="1"/>
    <col min="16141" max="16141" width="34.33203125" style="856" customWidth="1"/>
    <col min="16142" max="16384" width="9.109375" style="856"/>
  </cols>
  <sheetData>
    <row r="1" spans="1:13" ht="52.2" x14ac:dyDescent="0.2">
      <c r="A1" s="854" t="s">
        <v>1101</v>
      </c>
      <c r="B1" s="854" t="s">
        <v>1102</v>
      </c>
      <c r="C1" s="854" t="s">
        <v>1103</v>
      </c>
      <c r="D1" s="854" t="s">
        <v>1104</v>
      </c>
      <c r="E1" s="854" t="s">
        <v>1105</v>
      </c>
      <c r="F1" s="854" t="s">
        <v>1106</v>
      </c>
      <c r="G1" s="854" t="s">
        <v>1107</v>
      </c>
      <c r="H1" s="854" t="s">
        <v>1108</v>
      </c>
      <c r="I1" s="854" t="s">
        <v>1109</v>
      </c>
      <c r="J1" s="854" t="s">
        <v>1110</v>
      </c>
      <c r="K1" s="854" t="s">
        <v>1111</v>
      </c>
      <c r="L1" s="855" t="s">
        <v>1112</v>
      </c>
      <c r="M1" s="854" t="s">
        <v>1113</v>
      </c>
    </row>
    <row r="2" spans="1:13" ht="87" x14ac:dyDescent="0.2">
      <c r="A2" s="857" t="s">
        <v>1114</v>
      </c>
      <c r="B2" s="857">
        <v>3016</v>
      </c>
      <c r="C2" s="857" t="s">
        <v>1115</v>
      </c>
      <c r="D2" s="857" t="s">
        <v>744</v>
      </c>
      <c r="E2" s="857" t="s">
        <v>870</v>
      </c>
      <c r="F2" s="857" t="s">
        <v>802</v>
      </c>
      <c r="G2" s="857">
        <v>464</v>
      </c>
      <c r="H2" s="857">
        <v>2015</v>
      </c>
      <c r="I2" s="857" t="s">
        <v>1116</v>
      </c>
      <c r="J2" s="857" t="s">
        <v>1117</v>
      </c>
      <c r="K2" s="857" t="s">
        <v>1118</v>
      </c>
      <c r="L2" s="858">
        <v>83.33</v>
      </c>
      <c r="M2" s="857" t="s">
        <v>1119</v>
      </c>
    </row>
    <row r="3" spans="1:13" ht="34.799999999999997" x14ac:dyDescent="0.2">
      <c r="A3" s="857" t="s">
        <v>1114</v>
      </c>
      <c r="B3" s="857">
        <v>3016</v>
      </c>
      <c r="C3" s="857" t="s">
        <v>1115</v>
      </c>
      <c r="D3" s="857" t="s">
        <v>744</v>
      </c>
      <c r="E3" s="857" t="s">
        <v>870</v>
      </c>
      <c r="F3" s="857" t="s">
        <v>802</v>
      </c>
      <c r="G3" s="857">
        <v>34</v>
      </c>
      <c r="H3" s="857">
        <v>2021</v>
      </c>
      <c r="I3" s="857" t="s">
        <v>1116</v>
      </c>
      <c r="J3" s="857" t="s">
        <v>1120</v>
      </c>
      <c r="K3" s="857" t="s">
        <v>1121</v>
      </c>
      <c r="L3" s="858">
        <v>4.47</v>
      </c>
      <c r="M3" s="857" t="s">
        <v>1122</v>
      </c>
    </row>
    <row r="4" spans="1:13" ht="52.2" x14ac:dyDescent="0.2">
      <c r="A4" s="857" t="s">
        <v>1114</v>
      </c>
      <c r="B4" s="857">
        <v>3016</v>
      </c>
      <c r="C4" s="857" t="s">
        <v>1115</v>
      </c>
      <c r="D4" s="857" t="s">
        <v>744</v>
      </c>
      <c r="E4" s="857" t="s">
        <v>870</v>
      </c>
      <c r="F4" s="857" t="s">
        <v>802</v>
      </c>
      <c r="G4" s="857">
        <v>54</v>
      </c>
      <c r="H4" s="857">
        <v>2021</v>
      </c>
      <c r="I4" s="857" t="s">
        <v>1116</v>
      </c>
      <c r="J4" s="857" t="s">
        <v>1123</v>
      </c>
      <c r="K4" s="857" t="s">
        <v>1124</v>
      </c>
      <c r="L4" s="858">
        <v>337.8</v>
      </c>
      <c r="M4" s="857" t="s">
        <v>1122</v>
      </c>
    </row>
    <row r="5" spans="1:13" ht="34.799999999999997" x14ac:dyDescent="0.2">
      <c r="A5" s="857" t="s">
        <v>1114</v>
      </c>
      <c r="B5" s="857">
        <v>3016</v>
      </c>
      <c r="C5" s="857" t="s">
        <v>1115</v>
      </c>
      <c r="D5" s="857" t="s">
        <v>744</v>
      </c>
      <c r="E5" s="857" t="s">
        <v>870</v>
      </c>
      <c r="F5" s="857" t="s">
        <v>802</v>
      </c>
      <c r="G5" s="857">
        <v>62</v>
      </c>
      <c r="H5" s="857">
        <v>2021</v>
      </c>
      <c r="I5" s="857" t="s">
        <v>1116</v>
      </c>
      <c r="J5" s="857" t="s">
        <v>1125</v>
      </c>
      <c r="K5" s="857" t="s">
        <v>1126</v>
      </c>
      <c r="L5" s="858">
        <v>27.09</v>
      </c>
      <c r="M5" s="857" t="s">
        <v>1122</v>
      </c>
    </row>
    <row r="6" spans="1:13" ht="34.799999999999997" x14ac:dyDescent="0.2">
      <c r="A6" s="857" t="s">
        <v>1114</v>
      </c>
      <c r="B6" s="857">
        <v>3016</v>
      </c>
      <c r="C6" s="857" t="s">
        <v>1115</v>
      </c>
      <c r="D6" s="857" t="s">
        <v>744</v>
      </c>
      <c r="E6" s="857" t="s">
        <v>870</v>
      </c>
      <c r="F6" s="857" t="s">
        <v>802</v>
      </c>
      <c r="G6" s="857">
        <v>64</v>
      </c>
      <c r="H6" s="857">
        <v>2021</v>
      </c>
      <c r="I6" s="857" t="s">
        <v>1116</v>
      </c>
      <c r="J6" s="857" t="s">
        <v>1125</v>
      </c>
      <c r="K6" s="857" t="s">
        <v>1127</v>
      </c>
      <c r="L6" s="858">
        <v>4.22</v>
      </c>
      <c r="M6" s="857" t="s">
        <v>1122</v>
      </c>
    </row>
    <row r="7" spans="1:13" ht="52.2" x14ac:dyDescent="0.2">
      <c r="A7" s="857" t="s">
        <v>1114</v>
      </c>
      <c r="B7" s="857">
        <v>3016</v>
      </c>
      <c r="C7" s="857" t="s">
        <v>1115</v>
      </c>
      <c r="D7" s="857" t="s">
        <v>744</v>
      </c>
      <c r="E7" s="857" t="s">
        <v>870</v>
      </c>
      <c r="F7" s="857" t="s">
        <v>802</v>
      </c>
      <c r="G7" s="857">
        <v>162</v>
      </c>
      <c r="H7" s="857">
        <v>2021</v>
      </c>
      <c r="I7" s="857" t="s">
        <v>1116</v>
      </c>
      <c r="J7" s="857" t="s">
        <v>1125</v>
      </c>
      <c r="K7" s="857" t="s">
        <v>1128</v>
      </c>
      <c r="L7" s="858">
        <v>2.67</v>
      </c>
      <c r="M7" s="857" t="s">
        <v>1122</v>
      </c>
    </row>
    <row r="8" spans="1:13" ht="69.599999999999994" x14ac:dyDescent="0.2">
      <c r="A8" s="857" t="s">
        <v>1114</v>
      </c>
      <c r="B8" s="857">
        <v>3016</v>
      </c>
      <c r="C8" s="857" t="s">
        <v>1115</v>
      </c>
      <c r="D8" s="857" t="s">
        <v>744</v>
      </c>
      <c r="E8" s="857" t="s">
        <v>870</v>
      </c>
      <c r="F8" s="857" t="s">
        <v>802</v>
      </c>
      <c r="G8" s="857">
        <v>229</v>
      </c>
      <c r="H8" s="857">
        <v>2021</v>
      </c>
      <c r="I8" s="857" t="s">
        <v>1116</v>
      </c>
      <c r="J8" s="857" t="s">
        <v>1129</v>
      </c>
      <c r="K8" s="857" t="s">
        <v>1130</v>
      </c>
      <c r="L8" s="858">
        <v>261.48</v>
      </c>
      <c r="M8" s="857" t="s">
        <v>1122</v>
      </c>
    </row>
    <row r="9" spans="1:13" ht="34.799999999999997" x14ac:dyDescent="0.2">
      <c r="A9" s="857"/>
      <c r="B9" s="857"/>
      <c r="C9" s="857"/>
      <c r="D9" s="857"/>
      <c r="E9" s="857"/>
      <c r="F9" s="857"/>
      <c r="G9" s="857"/>
      <c r="H9" s="857"/>
      <c r="I9" s="857"/>
      <c r="J9" s="857"/>
      <c r="K9" s="854" t="s">
        <v>1131</v>
      </c>
      <c r="L9" s="855">
        <f>SUM(L2:L8)</f>
        <v>721.06000000000006</v>
      </c>
      <c r="M9" s="857"/>
    </row>
    <row r="10" spans="1:13" ht="104.4" x14ac:dyDescent="0.2">
      <c r="A10" s="857" t="s">
        <v>1132</v>
      </c>
      <c r="B10" s="857">
        <v>9030</v>
      </c>
      <c r="C10" s="857" t="s">
        <v>1133</v>
      </c>
      <c r="D10" s="857" t="s">
        <v>806</v>
      </c>
      <c r="E10" s="857" t="s">
        <v>877</v>
      </c>
      <c r="F10" s="857" t="s">
        <v>811</v>
      </c>
      <c r="G10" s="857">
        <v>193</v>
      </c>
      <c r="H10" s="857">
        <v>2017</v>
      </c>
      <c r="I10" s="857" t="s">
        <v>1116</v>
      </c>
      <c r="J10" s="857" t="s">
        <v>1134</v>
      </c>
      <c r="K10" s="857" t="s">
        <v>1135</v>
      </c>
      <c r="L10" s="858">
        <v>671.39</v>
      </c>
      <c r="M10" s="857" t="s">
        <v>1136</v>
      </c>
    </row>
    <row r="11" spans="1:13" ht="34.200000000000003" customHeight="1" x14ac:dyDescent="0.2">
      <c r="A11" s="857"/>
      <c r="B11" s="857"/>
      <c r="C11" s="857"/>
      <c r="D11" s="857"/>
      <c r="E11" s="857"/>
      <c r="F11" s="857"/>
      <c r="G11" s="857"/>
      <c r="H11" s="857"/>
      <c r="I11" s="857"/>
      <c r="J11" s="857"/>
      <c r="K11" s="854" t="s">
        <v>1137</v>
      </c>
      <c r="L11" s="855">
        <f>SUM(L10)</f>
        <v>671.39</v>
      </c>
      <c r="M11" s="857"/>
    </row>
    <row r="12" spans="1:13" ht="34.799999999999997" x14ac:dyDescent="0.2">
      <c r="A12" s="857"/>
      <c r="B12" s="857"/>
      <c r="C12" s="857"/>
      <c r="D12" s="857"/>
      <c r="E12" s="857"/>
      <c r="F12" s="857"/>
      <c r="G12" s="857"/>
      <c r="H12" s="857"/>
      <c r="I12" s="857"/>
      <c r="J12" s="857"/>
      <c r="K12" s="854" t="s">
        <v>1138</v>
      </c>
      <c r="L12" s="855">
        <f>L11+L9</f>
        <v>1392.45</v>
      </c>
      <c r="M12" s="857"/>
    </row>
    <row r="13" spans="1:13" ht="139.19999999999999" x14ac:dyDescent="0.2">
      <c r="A13" s="857" t="s">
        <v>1139</v>
      </c>
      <c r="B13" s="857">
        <v>3057</v>
      </c>
      <c r="C13" s="857" t="s">
        <v>1140</v>
      </c>
      <c r="D13" s="857" t="s">
        <v>744</v>
      </c>
      <c r="E13" s="857" t="s">
        <v>870</v>
      </c>
      <c r="F13" s="857" t="s">
        <v>803</v>
      </c>
      <c r="G13" s="857">
        <v>89</v>
      </c>
      <c r="H13" s="857">
        <v>2022</v>
      </c>
      <c r="I13" s="857" t="s">
        <v>371</v>
      </c>
      <c r="J13" s="857" t="s">
        <v>1141</v>
      </c>
      <c r="K13" s="857" t="s">
        <v>1142</v>
      </c>
      <c r="L13" s="858">
        <v>1139.57</v>
      </c>
      <c r="M13" s="857" t="s">
        <v>1143</v>
      </c>
    </row>
    <row r="14" spans="1:13" ht="104.4" x14ac:dyDescent="0.2">
      <c r="A14" s="857" t="s">
        <v>1139</v>
      </c>
      <c r="B14" s="857">
        <v>3057</v>
      </c>
      <c r="C14" s="857" t="s">
        <v>1140</v>
      </c>
      <c r="D14" s="857" t="s">
        <v>744</v>
      </c>
      <c r="E14" s="857" t="s">
        <v>870</v>
      </c>
      <c r="F14" s="857" t="s">
        <v>803</v>
      </c>
      <c r="G14" s="857">
        <v>146</v>
      </c>
      <c r="H14" s="857">
        <v>2022</v>
      </c>
      <c r="I14" s="857" t="s">
        <v>371</v>
      </c>
      <c r="J14" s="857" t="s">
        <v>1144</v>
      </c>
      <c r="K14" s="857" t="s">
        <v>1145</v>
      </c>
      <c r="L14" s="858">
        <v>238.81</v>
      </c>
      <c r="M14" s="857" t="s">
        <v>1146</v>
      </c>
    </row>
    <row r="15" spans="1:13" ht="87" x14ac:dyDescent="0.2">
      <c r="A15" s="857" t="s">
        <v>1114</v>
      </c>
      <c r="B15" s="857">
        <v>3016</v>
      </c>
      <c r="C15" s="857" t="s">
        <v>1115</v>
      </c>
      <c r="D15" s="857" t="s">
        <v>744</v>
      </c>
      <c r="E15" s="857" t="s">
        <v>870</v>
      </c>
      <c r="F15" s="857" t="s">
        <v>802</v>
      </c>
      <c r="G15" s="857">
        <v>10</v>
      </c>
      <c r="H15" s="857">
        <v>2022</v>
      </c>
      <c r="I15" s="857" t="s">
        <v>371</v>
      </c>
      <c r="J15" s="857" t="s">
        <v>1125</v>
      </c>
      <c r="K15" s="857" t="s">
        <v>1147</v>
      </c>
      <c r="L15" s="858">
        <v>9.73</v>
      </c>
      <c r="M15" s="857" t="s">
        <v>1122</v>
      </c>
    </row>
    <row r="16" spans="1:13" ht="34.799999999999997" x14ac:dyDescent="0.2">
      <c r="A16" s="857" t="s">
        <v>1114</v>
      </c>
      <c r="B16" s="857">
        <v>3016</v>
      </c>
      <c r="C16" s="857" t="s">
        <v>1115</v>
      </c>
      <c r="D16" s="857" t="s">
        <v>744</v>
      </c>
      <c r="E16" s="857" t="s">
        <v>870</v>
      </c>
      <c r="F16" s="857" t="s">
        <v>802</v>
      </c>
      <c r="G16" s="857">
        <v>32</v>
      </c>
      <c r="H16" s="857">
        <v>2022</v>
      </c>
      <c r="I16" s="857" t="s">
        <v>371</v>
      </c>
      <c r="J16" s="857" t="s">
        <v>1120</v>
      </c>
      <c r="K16" s="857" t="s">
        <v>1148</v>
      </c>
      <c r="L16" s="858">
        <v>6.45</v>
      </c>
      <c r="M16" s="857" t="s">
        <v>1149</v>
      </c>
    </row>
    <row r="17" spans="1:13" ht="87" x14ac:dyDescent="0.2">
      <c r="A17" s="857" t="s">
        <v>1114</v>
      </c>
      <c r="B17" s="857">
        <v>3016</v>
      </c>
      <c r="C17" s="857" t="s">
        <v>1115</v>
      </c>
      <c r="D17" s="857" t="s">
        <v>744</v>
      </c>
      <c r="E17" s="857" t="s">
        <v>870</v>
      </c>
      <c r="F17" s="857" t="s">
        <v>802</v>
      </c>
      <c r="G17" s="857">
        <v>43</v>
      </c>
      <c r="H17" s="857">
        <v>2022</v>
      </c>
      <c r="I17" s="857" t="s">
        <v>371</v>
      </c>
      <c r="J17" s="857" t="s">
        <v>1150</v>
      </c>
      <c r="K17" s="857" t="s">
        <v>1151</v>
      </c>
      <c r="L17" s="858">
        <v>470.55</v>
      </c>
      <c r="M17" s="857" t="s">
        <v>1152</v>
      </c>
    </row>
    <row r="18" spans="1:13" ht="34.799999999999997" x14ac:dyDescent="0.2">
      <c r="A18" s="857" t="s">
        <v>1114</v>
      </c>
      <c r="B18" s="857">
        <v>3016</v>
      </c>
      <c r="C18" s="857" t="s">
        <v>1115</v>
      </c>
      <c r="D18" s="857" t="s">
        <v>744</v>
      </c>
      <c r="E18" s="857" t="s">
        <v>870</v>
      </c>
      <c r="F18" s="857" t="s">
        <v>802</v>
      </c>
      <c r="G18" s="857">
        <v>63</v>
      </c>
      <c r="H18" s="857">
        <v>2022</v>
      </c>
      <c r="I18" s="857" t="s">
        <v>371</v>
      </c>
      <c r="J18" s="857" t="s">
        <v>1125</v>
      </c>
      <c r="K18" s="857" t="s">
        <v>1153</v>
      </c>
      <c r="L18" s="858">
        <v>9.73</v>
      </c>
      <c r="M18" s="857" t="s">
        <v>1122</v>
      </c>
    </row>
    <row r="19" spans="1:13" ht="69.599999999999994" x14ac:dyDescent="0.2">
      <c r="A19" s="857" t="s">
        <v>1114</v>
      </c>
      <c r="B19" s="857">
        <v>3016</v>
      </c>
      <c r="C19" s="857" t="s">
        <v>1115</v>
      </c>
      <c r="D19" s="857" t="s">
        <v>744</v>
      </c>
      <c r="E19" s="857" t="s">
        <v>870</v>
      </c>
      <c r="F19" s="857" t="s">
        <v>802</v>
      </c>
      <c r="G19" s="857">
        <v>93</v>
      </c>
      <c r="H19" s="857">
        <v>2022</v>
      </c>
      <c r="I19" s="857" t="s">
        <v>371</v>
      </c>
      <c r="J19" s="857" t="s">
        <v>1123</v>
      </c>
      <c r="K19" s="857" t="s">
        <v>1154</v>
      </c>
      <c r="L19" s="858">
        <v>300</v>
      </c>
      <c r="M19" s="857" t="s">
        <v>1122</v>
      </c>
    </row>
    <row r="20" spans="1:13" ht="52.2" x14ac:dyDescent="0.2">
      <c r="A20" s="857" t="s">
        <v>1114</v>
      </c>
      <c r="B20" s="857">
        <v>3016</v>
      </c>
      <c r="C20" s="857" t="s">
        <v>1115</v>
      </c>
      <c r="D20" s="857" t="s">
        <v>744</v>
      </c>
      <c r="E20" s="857" t="s">
        <v>870</v>
      </c>
      <c r="F20" s="857" t="s">
        <v>802</v>
      </c>
      <c r="G20" s="857">
        <v>136</v>
      </c>
      <c r="H20" s="857">
        <v>2022</v>
      </c>
      <c r="I20" s="857" t="s">
        <v>371</v>
      </c>
      <c r="J20" s="857" t="s">
        <v>1150</v>
      </c>
      <c r="K20" s="857" t="s">
        <v>1155</v>
      </c>
      <c r="L20" s="858">
        <v>449.9</v>
      </c>
      <c r="M20" s="857" t="s">
        <v>1152</v>
      </c>
    </row>
    <row r="21" spans="1:13" ht="52.2" x14ac:dyDescent="0.2">
      <c r="A21" s="857" t="s">
        <v>1114</v>
      </c>
      <c r="B21" s="857">
        <v>3016</v>
      </c>
      <c r="C21" s="857" t="s">
        <v>1115</v>
      </c>
      <c r="D21" s="857" t="s">
        <v>744</v>
      </c>
      <c r="E21" s="857" t="s">
        <v>870</v>
      </c>
      <c r="F21" s="857" t="s">
        <v>802</v>
      </c>
      <c r="G21" s="857">
        <v>144</v>
      </c>
      <c r="H21" s="857">
        <v>2022</v>
      </c>
      <c r="I21" s="857" t="s">
        <v>371</v>
      </c>
      <c r="J21" s="857" t="s">
        <v>1120</v>
      </c>
      <c r="K21" s="857" t="s">
        <v>1156</v>
      </c>
      <c r="L21" s="858">
        <v>0.56000000000000005</v>
      </c>
      <c r="M21" s="857" t="s">
        <v>1122</v>
      </c>
    </row>
    <row r="22" spans="1:13" ht="52.2" x14ac:dyDescent="0.2">
      <c r="A22" s="857" t="s">
        <v>1114</v>
      </c>
      <c r="B22" s="857">
        <v>3016</v>
      </c>
      <c r="C22" s="857" t="s">
        <v>1115</v>
      </c>
      <c r="D22" s="857" t="s">
        <v>744</v>
      </c>
      <c r="E22" s="857" t="s">
        <v>870</v>
      </c>
      <c r="F22" s="857" t="s">
        <v>802</v>
      </c>
      <c r="G22" s="857">
        <v>161</v>
      </c>
      <c r="H22" s="857">
        <v>2022</v>
      </c>
      <c r="I22" s="857" t="s">
        <v>371</v>
      </c>
      <c r="J22" s="857" t="s">
        <v>1120</v>
      </c>
      <c r="K22" s="857" t="s">
        <v>1157</v>
      </c>
      <c r="L22" s="858">
        <v>10.51</v>
      </c>
      <c r="M22" s="857" t="s">
        <v>1122</v>
      </c>
    </row>
    <row r="23" spans="1:13" ht="52.2" x14ac:dyDescent="0.2">
      <c r="A23" s="857" t="s">
        <v>1114</v>
      </c>
      <c r="B23" s="857">
        <v>3019</v>
      </c>
      <c r="C23" s="857" t="s">
        <v>1158</v>
      </c>
      <c r="D23" s="857" t="s">
        <v>744</v>
      </c>
      <c r="E23" s="857" t="s">
        <v>870</v>
      </c>
      <c r="F23" s="857" t="s">
        <v>802</v>
      </c>
      <c r="G23" s="857">
        <v>26</v>
      </c>
      <c r="H23" s="857">
        <v>2022</v>
      </c>
      <c r="I23" s="857" t="s">
        <v>371</v>
      </c>
      <c r="J23" s="857" t="s">
        <v>1159</v>
      </c>
      <c r="K23" s="857" t="s">
        <v>1160</v>
      </c>
      <c r="L23" s="858">
        <v>45251.71</v>
      </c>
      <c r="M23" s="857" t="s">
        <v>1161</v>
      </c>
    </row>
    <row r="24" spans="1:13" ht="52.2" x14ac:dyDescent="0.2">
      <c r="A24" s="857" t="s">
        <v>1114</v>
      </c>
      <c r="B24" s="857">
        <v>3022</v>
      </c>
      <c r="C24" s="857" t="s">
        <v>1162</v>
      </c>
      <c r="D24" s="857" t="s">
        <v>744</v>
      </c>
      <c r="E24" s="857" t="s">
        <v>870</v>
      </c>
      <c r="F24" s="857" t="s">
        <v>803</v>
      </c>
      <c r="G24" s="857">
        <v>108</v>
      </c>
      <c r="H24" s="857">
        <v>2022</v>
      </c>
      <c r="I24" s="857" t="s">
        <v>371</v>
      </c>
      <c r="J24" s="857" t="s">
        <v>1163</v>
      </c>
      <c r="K24" s="857" t="s">
        <v>1164</v>
      </c>
      <c r="L24" s="858">
        <v>96</v>
      </c>
      <c r="M24" s="857" t="s">
        <v>1122</v>
      </c>
    </row>
    <row r="25" spans="1:13" ht="69.599999999999994" x14ac:dyDescent="0.2">
      <c r="A25" s="857" t="s">
        <v>1114</v>
      </c>
      <c r="B25" s="857">
        <v>3024</v>
      </c>
      <c r="C25" s="857" t="s">
        <v>1165</v>
      </c>
      <c r="D25" s="857" t="s">
        <v>744</v>
      </c>
      <c r="E25" s="857" t="s">
        <v>870</v>
      </c>
      <c r="F25" s="857" t="s">
        <v>802</v>
      </c>
      <c r="G25" s="857">
        <v>141</v>
      </c>
      <c r="H25" s="857">
        <v>2022</v>
      </c>
      <c r="I25" s="857" t="s">
        <v>371</v>
      </c>
      <c r="J25" s="857" t="s">
        <v>1166</v>
      </c>
      <c r="K25" s="857" t="s">
        <v>1167</v>
      </c>
      <c r="L25" s="858">
        <v>950</v>
      </c>
      <c r="M25" s="857" t="s">
        <v>1122</v>
      </c>
    </row>
    <row r="26" spans="1:13" ht="34.799999999999997" x14ac:dyDescent="0.2">
      <c r="A26" s="857"/>
      <c r="B26" s="857"/>
      <c r="C26" s="857"/>
      <c r="D26" s="857"/>
      <c r="E26" s="857"/>
      <c r="F26" s="857"/>
      <c r="G26" s="857"/>
      <c r="H26" s="857"/>
      <c r="I26" s="857"/>
      <c r="J26" s="857"/>
      <c r="K26" s="854" t="s">
        <v>1168</v>
      </c>
      <c r="L26" s="855">
        <f>SUM(L13:L25)</f>
        <v>48933.52</v>
      </c>
      <c r="M26" s="857"/>
    </row>
    <row r="27" spans="1:13" ht="69.599999999999994" x14ac:dyDescent="0.2">
      <c r="A27" s="857" t="s">
        <v>1169</v>
      </c>
      <c r="B27" s="857">
        <v>9010</v>
      </c>
      <c r="C27" s="857" t="s">
        <v>1170</v>
      </c>
      <c r="D27" s="857" t="s">
        <v>806</v>
      </c>
      <c r="E27" s="857" t="s">
        <v>876</v>
      </c>
      <c r="F27" s="857" t="s">
        <v>810</v>
      </c>
      <c r="G27" s="857">
        <v>2</v>
      </c>
      <c r="H27" s="857">
        <v>2022</v>
      </c>
      <c r="I27" s="857" t="s">
        <v>371</v>
      </c>
      <c r="J27" s="857" t="s">
        <v>1171</v>
      </c>
      <c r="K27" s="857" t="s">
        <v>1172</v>
      </c>
      <c r="L27" s="858">
        <v>4565.59</v>
      </c>
      <c r="M27" s="857" t="s">
        <v>1173</v>
      </c>
    </row>
    <row r="28" spans="1:13" ht="156.6" x14ac:dyDescent="0.2">
      <c r="A28" s="857" t="s">
        <v>1169</v>
      </c>
      <c r="B28" s="857">
        <v>9025</v>
      </c>
      <c r="C28" s="857" t="s">
        <v>1174</v>
      </c>
      <c r="D28" s="857" t="s">
        <v>806</v>
      </c>
      <c r="E28" s="857" t="s">
        <v>876</v>
      </c>
      <c r="F28" s="857" t="s">
        <v>810</v>
      </c>
      <c r="G28" s="857">
        <v>1</v>
      </c>
      <c r="H28" s="857">
        <v>2022</v>
      </c>
      <c r="I28" s="857" t="s">
        <v>371</v>
      </c>
      <c r="J28" s="857" t="s">
        <v>1171</v>
      </c>
      <c r="K28" s="857" t="s">
        <v>1175</v>
      </c>
      <c r="L28" s="858">
        <v>24983.7</v>
      </c>
      <c r="M28" s="857" t="s">
        <v>1176</v>
      </c>
    </row>
    <row r="29" spans="1:13" ht="63" customHeight="1" x14ac:dyDescent="0.2">
      <c r="A29" s="857"/>
      <c r="B29" s="857"/>
      <c r="C29" s="857"/>
      <c r="D29" s="857"/>
      <c r="E29" s="857"/>
      <c r="F29" s="857"/>
      <c r="G29" s="857"/>
      <c r="H29" s="857"/>
      <c r="I29" s="857"/>
      <c r="J29" s="857"/>
      <c r="K29" s="854" t="s">
        <v>1177</v>
      </c>
      <c r="L29" s="855">
        <f>SUM(L27:L28)</f>
        <v>29549.29</v>
      </c>
      <c r="M29" s="857"/>
    </row>
    <row r="30" spans="1:13" ht="121.8" x14ac:dyDescent="0.2">
      <c r="A30" s="857" t="s">
        <v>1178</v>
      </c>
      <c r="B30" s="857">
        <v>2004</v>
      </c>
      <c r="C30" s="857" t="s">
        <v>1179</v>
      </c>
      <c r="D30" s="857" t="s">
        <v>731</v>
      </c>
      <c r="E30" s="857" t="s">
        <v>865</v>
      </c>
      <c r="F30" s="857" t="s">
        <v>798</v>
      </c>
      <c r="G30" s="857">
        <v>44</v>
      </c>
      <c r="H30" s="857">
        <v>2022</v>
      </c>
      <c r="I30" s="857" t="s">
        <v>371</v>
      </c>
      <c r="J30" s="857" t="s">
        <v>1159</v>
      </c>
      <c r="K30" s="857" t="s">
        <v>1180</v>
      </c>
      <c r="L30" s="858">
        <v>25882.53</v>
      </c>
      <c r="M30" s="857" t="s">
        <v>1181</v>
      </c>
    </row>
    <row r="31" spans="1:13" ht="40.200000000000003" customHeight="1" x14ac:dyDescent="0.2">
      <c r="A31" s="857"/>
      <c r="B31" s="857"/>
      <c r="C31" s="857"/>
      <c r="D31" s="857"/>
      <c r="E31" s="857"/>
      <c r="F31" s="857"/>
      <c r="G31" s="857"/>
      <c r="H31" s="857"/>
      <c r="I31" s="857"/>
      <c r="J31" s="857"/>
      <c r="K31" s="854" t="s">
        <v>1182</v>
      </c>
      <c r="L31" s="855">
        <f>SUM(L30)</f>
        <v>25882.53</v>
      </c>
      <c r="M31" s="857"/>
    </row>
    <row r="32" spans="1:13" ht="40.200000000000003" customHeight="1" x14ac:dyDescent="0.2">
      <c r="A32" s="857"/>
      <c r="B32" s="857"/>
      <c r="C32" s="857"/>
      <c r="D32" s="857"/>
      <c r="E32" s="857"/>
      <c r="F32" s="857"/>
      <c r="G32" s="857"/>
      <c r="H32" s="857"/>
      <c r="I32" s="857"/>
      <c r="J32" s="857"/>
      <c r="K32" s="854" t="s">
        <v>1183</v>
      </c>
      <c r="L32" s="855">
        <f>L31+L29+L26</f>
        <v>104365.34</v>
      </c>
      <c r="M32" s="857"/>
    </row>
    <row r="33" spans="1:15" ht="40.200000000000003" customHeight="1" x14ac:dyDescent="0.2">
      <c r="A33" s="857"/>
      <c r="B33" s="857"/>
      <c r="C33" s="857"/>
      <c r="D33" s="857"/>
      <c r="E33" s="857"/>
      <c r="F33" s="857"/>
      <c r="G33" s="857"/>
      <c r="H33" s="857"/>
      <c r="I33" s="857"/>
      <c r="J33" s="857"/>
      <c r="K33" s="854" t="s">
        <v>1184</v>
      </c>
      <c r="L33" s="855">
        <f>L32+L12</f>
        <v>105757.79</v>
      </c>
      <c r="M33" s="857"/>
    </row>
    <row r="34" spans="1:15" x14ac:dyDescent="0.2">
      <c r="A34" s="859"/>
      <c r="B34" s="859"/>
      <c r="C34" s="859"/>
      <c r="D34" s="859"/>
      <c r="E34" s="859"/>
      <c r="F34" s="859"/>
      <c r="G34" s="859"/>
      <c r="H34" s="859"/>
      <c r="I34" s="859"/>
      <c r="J34" s="859"/>
      <c r="K34" s="859"/>
    </row>
    <row r="35" spans="1:15" x14ac:dyDescent="0.2">
      <c r="A35" s="859"/>
      <c r="B35" s="859"/>
      <c r="C35" s="859"/>
      <c r="D35" s="859"/>
      <c r="E35" s="859"/>
      <c r="F35" s="859"/>
      <c r="G35" s="859"/>
      <c r="H35" s="859"/>
      <c r="I35" s="859"/>
      <c r="J35" s="859"/>
      <c r="K35" s="859"/>
    </row>
    <row r="36" spans="1:15" s="860" customFormat="1" x14ac:dyDescent="0.2">
      <c r="A36" s="859"/>
      <c r="B36" s="859"/>
      <c r="C36" s="859"/>
      <c r="D36" s="859"/>
      <c r="E36" s="859"/>
      <c r="F36" s="859"/>
      <c r="G36" s="859"/>
      <c r="H36" s="859"/>
      <c r="I36" s="859"/>
      <c r="J36" s="859"/>
      <c r="K36" s="859"/>
      <c r="M36" s="856"/>
      <c r="N36" s="856"/>
      <c r="O36" s="856"/>
    </row>
    <row r="37" spans="1:15" s="860" customFormat="1" x14ac:dyDescent="0.2">
      <c r="A37" s="859"/>
      <c r="B37" s="859"/>
      <c r="C37" s="859"/>
      <c r="D37" s="859"/>
      <c r="E37" s="859"/>
      <c r="F37" s="859"/>
      <c r="G37" s="859"/>
      <c r="H37" s="859"/>
      <c r="I37" s="859"/>
      <c r="J37" s="859"/>
      <c r="K37" s="859"/>
      <c r="M37" s="856"/>
      <c r="N37" s="856"/>
      <c r="O37" s="856"/>
    </row>
    <row r="38" spans="1:15" s="860" customFormat="1" x14ac:dyDescent="0.2">
      <c r="A38" s="859"/>
      <c r="B38" s="859"/>
      <c r="C38" s="859"/>
      <c r="D38" s="859"/>
      <c r="E38" s="859"/>
      <c r="F38" s="859"/>
      <c r="G38" s="859"/>
      <c r="H38" s="859"/>
      <c r="I38" s="859"/>
      <c r="J38" s="859"/>
      <c r="K38" s="859"/>
      <c r="M38" s="856"/>
      <c r="N38" s="856"/>
      <c r="O38" s="856"/>
    </row>
    <row r="39" spans="1:15" s="860" customFormat="1" x14ac:dyDescent="0.2">
      <c r="A39" s="859"/>
      <c r="B39" s="859"/>
      <c r="C39" s="859"/>
      <c r="D39" s="859"/>
      <c r="E39" s="859"/>
      <c r="F39" s="859"/>
      <c r="G39" s="859"/>
      <c r="H39" s="859"/>
      <c r="I39" s="859"/>
      <c r="J39" s="859"/>
      <c r="K39" s="859"/>
      <c r="M39" s="856"/>
      <c r="N39" s="856"/>
      <c r="O39" s="856"/>
    </row>
    <row r="40" spans="1:15" s="860" customFormat="1" x14ac:dyDescent="0.2">
      <c r="A40" s="859"/>
      <c r="B40" s="859"/>
      <c r="C40" s="859"/>
      <c r="D40" s="859"/>
      <c r="E40" s="859"/>
      <c r="F40" s="859"/>
      <c r="G40" s="859"/>
      <c r="H40" s="859"/>
      <c r="I40" s="859"/>
      <c r="J40" s="859"/>
      <c r="K40" s="859"/>
      <c r="M40" s="856"/>
      <c r="N40" s="856"/>
      <c r="O40" s="856"/>
    </row>
    <row r="41" spans="1:15" s="860" customFormat="1" x14ac:dyDescent="0.2">
      <c r="A41" s="859"/>
      <c r="B41" s="859"/>
      <c r="C41" s="859"/>
      <c r="D41" s="859"/>
      <c r="E41" s="859"/>
      <c r="F41" s="859"/>
      <c r="G41" s="859"/>
      <c r="H41" s="859"/>
      <c r="I41" s="859"/>
      <c r="J41" s="859"/>
      <c r="K41" s="859"/>
      <c r="M41" s="856"/>
      <c r="N41" s="856"/>
      <c r="O41" s="856"/>
    </row>
    <row r="42" spans="1:15" s="860" customFormat="1" x14ac:dyDescent="0.2">
      <c r="A42" s="859"/>
      <c r="B42" s="859"/>
      <c r="C42" s="859"/>
      <c r="D42" s="859"/>
      <c r="E42" s="859"/>
      <c r="F42" s="859"/>
      <c r="G42" s="859"/>
      <c r="H42" s="859"/>
      <c r="I42" s="859"/>
      <c r="J42" s="859"/>
      <c r="K42" s="859"/>
      <c r="M42" s="856"/>
      <c r="N42" s="856"/>
      <c r="O42" s="856"/>
    </row>
    <row r="43" spans="1:15" s="860" customFormat="1" x14ac:dyDescent="0.2">
      <c r="A43" s="859"/>
      <c r="B43" s="859"/>
      <c r="C43" s="859"/>
      <c r="D43" s="859"/>
      <c r="E43" s="859"/>
      <c r="F43" s="859"/>
      <c r="G43" s="859"/>
      <c r="H43" s="859"/>
      <c r="I43" s="859"/>
      <c r="J43" s="859"/>
      <c r="K43" s="859"/>
      <c r="M43" s="856"/>
      <c r="N43" s="856"/>
      <c r="O43" s="856"/>
    </row>
    <row r="44" spans="1:15" s="860" customFormat="1" x14ac:dyDescent="0.2">
      <c r="A44" s="859"/>
      <c r="B44" s="859"/>
      <c r="C44" s="859"/>
      <c r="D44" s="859"/>
      <c r="E44" s="859"/>
      <c r="F44" s="859"/>
      <c r="G44" s="859"/>
      <c r="H44" s="859"/>
      <c r="I44" s="859"/>
      <c r="J44" s="859"/>
      <c r="K44" s="859"/>
      <c r="M44" s="856"/>
      <c r="N44" s="856"/>
      <c r="O44" s="856"/>
    </row>
    <row r="45" spans="1:15" s="860" customFormat="1" x14ac:dyDescent="0.2">
      <c r="A45" s="859"/>
      <c r="B45" s="859"/>
      <c r="C45" s="859"/>
      <c r="D45" s="859"/>
      <c r="E45" s="859"/>
      <c r="F45" s="859"/>
      <c r="G45" s="859"/>
      <c r="H45" s="859"/>
      <c r="I45" s="859"/>
      <c r="J45" s="859"/>
      <c r="K45" s="859"/>
      <c r="M45" s="856"/>
      <c r="N45" s="856"/>
      <c r="O45" s="856"/>
    </row>
    <row r="46" spans="1:15" s="860" customFormat="1" x14ac:dyDescent="0.2">
      <c r="A46" s="859"/>
      <c r="B46" s="859"/>
      <c r="C46" s="859"/>
      <c r="D46" s="859"/>
      <c r="E46" s="859"/>
      <c r="F46" s="859"/>
      <c r="G46" s="859"/>
      <c r="H46" s="859"/>
      <c r="I46" s="859"/>
      <c r="J46" s="859"/>
      <c r="K46" s="859"/>
      <c r="M46" s="856"/>
      <c r="N46" s="856"/>
      <c r="O46" s="856"/>
    </row>
    <row r="47" spans="1:15" s="860" customFormat="1" x14ac:dyDescent="0.2">
      <c r="A47" s="859"/>
      <c r="B47" s="859"/>
      <c r="C47" s="859"/>
      <c r="D47" s="859"/>
      <c r="E47" s="859"/>
      <c r="F47" s="859"/>
      <c r="G47" s="859"/>
      <c r="H47" s="859"/>
      <c r="I47" s="859"/>
      <c r="J47" s="859"/>
      <c r="K47" s="859"/>
      <c r="M47" s="856"/>
      <c r="N47" s="856"/>
      <c r="O47" s="856"/>
    </row>
    <row r="48" spans="1:15" s="860" customFormat="1" x14ac:dyDescent="0.2">
      <c r="A48" s="859"/>
      <c r="B48" s="859"/>
      <c r="C48" s="859"/>
      <c r="D48" s="859"/>
      <c r="E48" s="859"/>
      <c r="F48" s="859"/>
      <c r="G48" s="859"/>
      <c r="H48" s="859"/>
      <c r="I48" s="859"/>
      <c r="J48" s="859"/>
      <c r="K48" s="859"/>
      <c r="M48" s="856"/>
      <c r="N48" s="856"/>
      <c r="O48" s="856"/>
    </row>
    <row r="49" spans="1:15" s="860" customFormat="1" x14ac:dyDescent="0.2">
      <c r="A49" s="859"/>
      <c r="B49" s="859"/>
      <c r="C49" s="859"/>
      <c r="D49" s="859"/>
      <c r="E49" s="859"/>
      <c r="F49" s="859"/>
      <c r="G49" s="859"/>
      <c r="H49" s="859"/>
      <c r="I49" s="859"/>
      <c r="J49" s="859"/>
      <c r="K49" s="859"/>
      <c r="M49" s="856"/>
      <c r="N49" s="856"/>
      <c r="O49" s="856"/>
    </row>
    <row r="50" spans="1:15" s="860" customFormat="1" x14ac:dyDescent="0.2">
      <c r="A50" s="859"/>
      <c r="B50" s="859"/>
      <c r="C50" s="859"/>
      <c r="D50" s="859"/>
      <c r="E50" s="859"/>
      <c r="F50" s="859"/>
      <c r="G50" s="859"/>
      <c r="H50" s="859"/>
      <c r="I50" s="859"/>
      <c r="J50" s="859"/>
      <c r="K50" s="859"/>
      <c r="M50" s="856"/>
      <c r="N50" s="856"/>
      <c r="O50" s="856"/>
    </row>
    <row r="51" spans="1:15" s="860" customFormat="1" x14ac:dyDescent="0.2">
      <c r="A51" s="859"/>
      <c r="B51" s="859"/>
      <c r="C51" s="859"/>
      <c r="D51" s="859"/>
      <c r="E51" s="859"/>
      <c r="F51" s="859"/>
      <c r="G51" s="859"/>
      <c r="H51" s="859"/>
      <c r="I51" s="859"/>
      <c r="J51" s="859"/>
      <c r="K51" s="859"/>
      <c r="M51" s="856"/>
      <c r="N51" s="856"/>
      <c r="O51" s="856"/>
    </row>
    <row r="52" spans="1:15" s="860" customFormat="1" x14ac:dyDescent="0.2">
      <c r="A52" s="859"/>
      <c r="B52" s="859"/>
      <c r="C52" s="859"/>
      <c r="D52" s="859"/>
      <c r="E52" s="859"/>
      <c r="F52" s="859"/>
      <c r="G52" s="859"/>
      <c r="H52" s="859"/>
      <c r="I52" s="859"/>
      <c r="J52" s="859"/>
      <c r="K52" s="859"/>
      <c r="M52" s="856"/>
      <c r="N52" s="856"/>
      <c r="O52" s="856"/>
    </row>
    <row r="53" spans="1:15" s="860" customFormat="1" x14ac:dyDescent="0.2">
      <c r="A53" s="859"/>
      <c r="B53" s="859"/>
      <c r="C53" s="859"/>
      <c r="D53" s="859"/>
      <c r="E53" s="859"/>
      <c r="F53" s="859"/>
      <c r="G53" s="859"/>
      <c r="H53" s="859"/>
      <c r="I53" s="859"/>
      <c r="J53" s="859"/>
      <c r="K53" s="859"/>
      <c r="M53" s="856"/>
      <c r="N53" s="856"/>
      <c r="O53" s="856"/>
    </row>
    <row r="54" spans="1:15" s="860" customFormat="1" x14ac:dyDescent="0.2">
      <c r="A54" s="859"/>
      <c r="B54" s="859"/>
      <c r="C54" s="859"/>
      <c r="D54" s="859"/>
      <c r="E54" s="859"/>
      <c r="F54" s="859"/>
      <c r="G54" s="859"/>
      <c r="H54" s="859"/>
      <c r="I54" s="859"/>
      <c r="J54" s="859"/>
      <c r="K54" s="859"/>
      <c r="M54" s="856"/>
      <c r="N54" s="856"/>
      <c r="O54" s="856"/>
    </row>
    <row r="55" spans="1:15" s="860" customFormat="1" x14ac:dyDescent="0.2">
      <c r="A55" s="859"/>
      <c r="B55" s="859"/>
      <c r="C55" s="859"/>
      <c r="D55" s="859"/>
      <c r="E55" s="859"/>
      <c r="F55" s="859"/>
      <c r="G55" s="859"/>
      <c r="H55" s="859"/>
      <c r="I55" s="859"/>
      <c r="J55" s="859"/>
      <c r="K55" s="859"/>
      <c r="M55" s="856"/>
      <c r="N55" s="856"/>
      <c r="O55" s="856"/>
    </row>
    <row r="56" spans="1:15" s="860" customFormat="1" x14ac:dyDescent="0.2">
      <c r="A56" s="859"/>
      <c r="B56" s="859"/>
      <c r="C56" s="859"/>
      <c r="D56" s="859"/>
      <c r="E56" s="859"/>
      <c r="F56" s="859"/>
      <c r="G56" s="859"/>
      <c r="H56" s="859"/>
      <c r="I56" s="859"/>
      <c r="J56" s="859"/>
      <c r="K56" s="859"/>
      <c r="M56" s="856"/>
      <c r="N56" s="856"/>
      <c r="O56" s="856"/>
    </row>
    <row r="57" spans="1:15" s="860" customFormat="1" x14ac:dyDescent="0.2">
      <c r="A57" s="859"/>
      <c r="B57" s="859"/>
      <c r="C57" s="859"/>
      <c r="D57" s="859"/>
      <c r="E57" s="859"/>
      <c r="F57" s="859"/>
      <c r="G57" s="859"/>
      <c r="H57" s="859"/>
      <c r="I57" s="859"/>
      <c r="J57" s="859"/>
      <c r="K57" s="859"/>
      <c r="M57" s="856"/>
      <c r="N57" s="856"/>
      <c r="O57" s="856"/>
    </row>
    <row r="58" spans="1:15" s="860" customFormat="1" x14ac:dyDescent="0.2">
      <c r="A58" s="859"/>
      <c r="B58" s="859"/>
      <c r="C58" s="859"/>
      <c r="D58" s="859"/>
      <c r="E58" s="859"/>
      <c r="F58" s="859"/>
      <c r="G58" s="859"/>
      <c r="H58" s="859"/>
      <c r="I58" s="859"/>
      <c r="J58" s="859"/>
      <c r="K58" s="859"/>
      <c r="M58" s="856"/>
      <c r="N58" s="856"/>
      <c r="O58" s="856"/>
    </row>
    <row r="59" spans="1:15" s="860" customFormat="1" x14ac:dyDescent="0.2">
      <c r="A59" s="859"/>
      <c r="B59" s="859"/>
      <c r="C59" s="859"/>
      <c r="D59" s="859"/>
      <c r="E59" s="859"/>
      <c r="F59" s="859"/>
      <c r="G59" s="859"/>
      <c r="H59" s="859"/>
      <c r="I59" s="859"/>
      <c r="J59" s="859"/>
      <c r="K59" s="859"/>
      <c r="M59" s="856"/>
      <c r="N59" s="856"/>
      <c r="O59" s="856"/>
    </row>
    <row r="60" spans="1:15" s="860" customFormat="1" x14ac:dyDescent="0.2">
      <c r="A60" s="859"/>
      <c r="B60" s="859"/>
      <c r="C60" s="859"/>
      <c r="D60" s="859"/>
      <c r="E60" s="859"/>
      <c r="F60" s="859"/>
      <c r="G60" s="859"/>
      <c r="H60" s="859"/>
      <c r="I60" s="859"/>
      <c r="J60" s="859"/>
      <c r="K60" s="859"/>
      <c r="M60" s="856"/>
      <c r="N60" s="856"/>
      <c r="O60" s="856"/>
    </row>
    <row r="61" spans="1:15" s="860" customFormat="1" x14ac:dyDescent="0.2">
      <c r="A61" s="859"/>
      <c r="B61" s="859"/>
      <c r="C61" s="859"/>
      <c r="D61" s="859"/>
      <c r="E61" s="859"/>
      <c r="F61" s="859"/>
      <c r="G61" s="859"/>
      <c r="H61" s="859"/>
      <c r="I61" s="859"/>
      <c r="J61" s="859"/>
      <c r="K61" s="859"/>
      <c r="M61" s="856"/>
      <c r="N61" s="856"/>
      <c r="O61" s="856"/>
    </row>
    <row r="62" spans="1:15" s="860" customFormat="1" x14ac:dyDescent="0.2">
      <c r="A62" s="859"/>
      <c r="B62" s="859"/>
      <c r="C62" s="859"/>
      <c r="D62" s="859"/>
      <c r="E62" s="859"/>
      <c r="F62" s="859"/>
      <c r="G62" s="859"/>
      <c r="H62" s="859"/>
      <c r="I62" s="859"/>
      <c r="J62" s="859"/>
      <c r="K62" s="859"/>
      <c r="M62" s="856"/>
      <c r="N62" s="856"/>
      <c r="O62" s="856"/>
    </row>
    <row r="63" spans="1:15" s="860" customFormat="1" x14ac:dyDescent="0.2">
      <c r="A63" s="859"/>
      <c r="B63" s="859"/>
      <c r="C63" s="859"/>
      <c r="D63" s="859"/>
      <c r="E63" s="859"/>
      <c r="F63" s="859"/>
      <c r="G63" s="859"/>
      <c r="H63" s="859"/>
      <c r="I63" s="859"/>
      <c r="J63" s="859"/>
      <c r="K63" s="859"/>
      <c r="M63" s="856"/>
      <c r="N63" s="856"/>
      <c r="O63" s="856"/>
    </row>
    <row r="64" spans="1:15" s="860" customFormat="1" x14ac:dyDescent="0.2">
      <c r="A64" s="859"/>
      <c r="B64" s="859"/>
      <c r="C64" s="859"/>
      <c r="D64" s="859"/>
      <c r="E64" s="859"/>
      <c r="F64" s="859"/>
      <c r="G64" s="859"/>
      <c r="H64" s="859"/>
      <c r="I64" s="859"/>
      <c r="J64" s="859"/>
      <c r="K64" s="859"/>
      <c r="M64" s="856"/>
      <c r="N64" s="856"/>
      <c r="O64" s="856"/>
    </row>
    <row r="65" spans="1:15" s="860" customFormat="1" x14ac:dyDescent="0.2">
      <c r="A65" s="859"/>
      <c r="B65" s="859"/>
      <c r="C65" s="859"/>
      <c r="D65" s="859"/>
      <c r="E65" s="859"/>
      <c r="F65" s="859"/>
      <c r="G65" s="859"/>
      <c r="H65" s="859"/>
      <c r="I65" s="859"/>
      <c r="J65" s="859"/>
      <c r="K65" s="859"/>
      <c r="M65" s="856"/>
      <c r="N65" s="856"/>
      <c r="O65" s="856"/>
    </row>
    <row r="66" spans="1:15" s="860" customFormat="1" x14ac:dyDescent="0.2">
      <c r="A66" s="859"/>
      <c r="B66" s="859"/>
      <c r="C66" s="859"/>
      <c r="D66" s="859"/>
      <c r="E66" s="859"/>
      <c r="F66" s="859"/>
      <c r="G66" s="859"/>
      <c r="H66" s="859"/>
      <c r="I66" s="859"/>
      <c r="J66" s="859"/>
      <c r="K66" s="859"/>
      <c r="M66" s="856"/>
      <c r="N66" s="856"/>
      <c r="O66" s="856"/>
    </row>
    <row r="67" spans="1:15" s="860" customFormat="1" x14ac:dyDescent="0.2">
      <c r="A67" s="859"/>
      <c r="B67" s="859"/>
      <c r="C67" s="859"/>
      <c r="D67" s="859"/>
      <c r="E67" s="859"/>
      <c r="F67" s="859"/>
      <c r="G67" s="859"/>
      <c r="H67" s="859"/>
      <c r="I67" s="859"/>
      <c r="J67" s="859"/>
      <c r="K67" s="859"/>
      <c r="M67" s="856"/>
      <c r="N67" s="856"/>
      <c r="O67" s="856"/>
    </row>
    <row r="68" spans="1:15" s="860" customFormat="1" x14ac:dyDescent="0.2">
      <c r="A68" s="859"/>
      <c r="B68" s="859"/>
      <c r="C68" s="859"/>
      <c r="D68" s="859"/>
      <c r="E68" s="859"/>
      <c r="F68" s="859"/>
      <c r="G68" s="859"/>
      <c r="H68" s="859"/>
      <c r="I68" s="859"/>
      <c r="J68" s="859"/>
      <c r="K68" s="859"/>
      <c r="M68" s="856"/>
      <c r="N68" s="856"/>
      <c r="O68" s="856"/>
    </row>
    <row r="69" spans="1:15" s="860" customFormat="1" x14ac:dyDescent="0.2">
      <c r="A69" s="861"/>
      <c r="B69" s="861"/>
      <c r="C69" s="861"/>
      <c r="D69" s="861"/>
      <c r="E69" s="861"/>
      <c r="F69" s="861"/>
      <c r="G69" s="861"/>
      <c r="H69" s="861"/>
      <c r="I69" s="861"/>
      <c r="J69" s="861"/>
      <c r="K69" s="861"/>
      <c r="M69" s="856"/>
      <c r="N69" s="856"/>
      <c r="O69" s="856"/>
    </row>
    <row r="70" spans="1:15" s="860" customFormat="1" x14ac:dyDescent="0.2">
      <c r="A70" s="862"/>
      <c r="B70" s="862"/>
      <c r="C70" s="862"/>
      <c r="D70" s="862"/>
      <c r="E70" s="862"/>
      <c r="F70" s="862"/>
      <c r="G70" s="862"/>
      <c r="H70" s="862"/>
      <c r="I70" s="862"/>
      <c r="J70" s="862"/>
      <c r="K70" s="862"/>
      <c r="M70" s="856"/>
      <c r="N70" s="856"/>
      <c r="O70" s="856"/>
    </row>
    <row r="71" spans="1:15" s="860" customFormat="1" x14ac:dyDescent="0.2">
      <c r="A71" s="862"/>
      <c r="B71" s="862"/>
      <c r="C71" s="862"/>
      <c r="D71" s="862"/>
      <c r="E71" s="862"/>
      <c r="F71" s="862"/>
      <c r="G71" s="862"/>
      <c r="H71" s="862"/>
      <c r="I71" s="862"/>
      <c r="J71" s="862"/>
      <c r="K71" s="862"/>
      <c r="M71" s="856"/>
      <c r="N71" s="856"/>
      <c r="O71" s="856"/>
    </row>
  </sheetData>
  <autoFilter ref="A1:M30"/>
  <printOptions horizontalCentered="1"/>
  <pageMargins left="0.15748031496062992" right="0.19685039370078741" top="0.59055118110236227" bottom="0.39370078740157483" header="0.31496062992125984" footer="0.51181102362204722"/>
  <pageSetup paperSize="9" scale="35" orientation="landscape" r:id="rId1"/>
  <headerFooter>
    <oddHeader>&amp;R&amp;"-,Grassetto"&amp;18&amp;A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334"/>
  <sheetViews>
    <sheetView showGridLines="0" view="pageBreakPreview" topLeftCell="A319" zoomScale="40" zoomScaleNormal="40" zoomScaleSheetLayoutView="40" workbookViewId="0">
      <selection activeCell="P1" sqref="P1:AL65536"/>
    </sheetView>
  </sheetViews>
  <sheetFormatPr defaultRowHeight="22.8" x14ac:dyDescent="0.25"/>
  <cols>
    <col min="1" max="1" width="27.33203125" style="865" customWidth="1"/>
    <col min="2" max="2" width="26.109375" style="865" customWidth="1"/>
    <col min="3" max="3" width="65.33203125" style="865" customWidth="1"/>
    <col min="4" max="4" width="28.6640625" style="865" customWidth="1"/>
    <col min="5" max="5" width="30.6640625" style="865" customWidth="1"/>
    <col min="6" max="6" width="19.6640625" style="865" customWidth="1"/>
    <col min="7" max="7" width="29.5546875" style="865" customWidth="1"/>
    <col min="8" max="8" width="26.109375" style="865" customWidth="1"/>
    <col min="9" max="10" width="21.88671875" style="865" customWidth="1"/>
    <col min="11" max="11" width="29.44140625" style="865" customWidth="1"/>
    <col min="12" max="12" width="42.5546875" style="865" customWidth="1"/>
    <col min="13" max="13" width="104.44140625" style="865" customWidth="1"/>
    <col min="14" max="14" width="46.5546875" style="872" customWidth="1"/>
    <col min="15" max="15" width="63.44140625" style="872" customWidth="1"/>
    <col min="16" max="256" width="9.109375" style="865"/>
    <col min="257" max="257" width="27.33203125" style="865" customWidth="1"/>
    <col min="258" max="258" width="26.109375" style="865" customWidth="1"/>
    <col min="259" max="259" width="65.33203125" style="865" customWidth="1"/>
    <col min="260" max="260" width="28.6640625" style="865" customWidth="1"/>
    <col min="261" max="261" width="30.6640625" style="865" customWidth="1"/>
    <col min="262" max="262" width="19.6640625" style="865" customWidth="1"/>
    <col min="263" max="263" width="29.5546875" style="865" customWidth="1"/>
    <col min="264" max="264" width="26.109375" style="865" customWidth="1"/>
    <col min="265" max="266" width="21.88671875" style="865" customWidth="1"/>
    <col min="267" max="267" width="29.44140625" style="865" customWidth="1"/>
    <col min="268" max="268" width="42.5546875" style="865" customWidth="1"/>
    <col min="269" max="269" width="104.44140625" style="865" customWidth="1"/>
    <col min="270" max="270" width="46.5546875" style="865" customWidth="1"/>
    <col min="271" max="271" width="63.44140625" style="865" customWidth="1"/>
    <col min="272" max="512" width="9.109375" style="865"/>
    <col min="513" max="513" width="27.33203125" style="865" customWidth="1"/>
    <col min="514" max="514" width="26.109375" style="865" customWidth="1"/>
    <col min="515" max="515" width="65.33203125" style="865" customWidth="1"/>
    <col min="516" max="516" width="28.6640625" style="865" customWidth="1"/>
    <col min="517" max="517" width="30.6640625" style="865" customWidth="1"/>
    <col min="518" max="518" width="19.6640625" style="865" customWidth="1"/>
    <col min="519" max="519" width="29.5546875" style="865" customWidth="1"/>
    <col min="520" max="520" width="26.109375" style="865" customWidth="1"/>
    <col min="521" max="522" width="21.88671875" style="865" customWidth="1"/>
    <col min="523" max="523" width="29.44140625" style="865" customWidth="1"/>
    <col min="524" max="524" width="42.5546875" style="865" customWidth="1"/>
    <col min="525" max="525" width="104.44140625" style="865" customWidth="1"/>
    <col min="526" max="526" width="46.5546875" style="865" customWidth="1"/>
    <col min="527" max="527" width="63.44140625" style="865" customWidth="1"/>
    <col min="528" max="768" width="9.109375" style="865"/>
    <col min="769" max="769" width="27.33203125" style="865" customWidth="1"/>
    <col min="770" max="770" width="26.109375" style="865" customWidth="1"/>
    <col min="771" max="771" width="65.33203125" style="865" customWidth="1"/>
    <col min="772" max="772" width="28.6640625" style="865" customWidth="1"/>
    <col min="773" max="773" width="30.6640625" style="865" customWidth="1"/>
    <col min="774" max="774" width="19.6640625" style="865" customWidth="1"/>
    <col min="775" max="775" width="29.5546875" style="865" customWidth="1"/>
    <col min="776" max="776" width="26.109375" style="865" customWidth="1"/>
    <col min="777" max="778" width="21.88671875" style="865" customWidth="1"/>
    <col min="779" max="779" width="29.44140625" style="865" customWidth="1"/>
    <col min="780" max="780" width="42.5546875" style="865" customWidth="1"/>
    <col min="781" max="781" width="104.44140625" style="865" customWidth="1"/>
    <col min="782" max="782" width="46.5546875" style="865" customWidth="1"/>
    <col min="783" max="783" width="63.44140625" style="865" customWidth="1"/>
    <col min="784" max="1024" width="9.109375" style="865"/>
    <col min="1025" max="1025" width="27.33203125" style="865" customWidth="1"/>
    <col min="1026" max="1026" width="26.109375" style="865" customWidth="1"/>
    <col min="1027" max="1027" width="65.33203125" style="865" customWidth="1"/>
    <col min="1028" max="1028" width="28.6640625" style="865" customWidth="1"/>
    <col min="1029" max="1029" width="30.6640625" style="865" customWidth="1"/>
    <col min="1030" max="1030" width="19.6640625" style="865" customWidth="1"/>
    <col min="1031" max="1031" width="29.5546875" style="865" customWidth="1"/>
    <col min="1032" max="1032" width="26.109375" style="865" customWidth="1"/>
    <col min="1033" max="1034" width="21.88671875" style="865" customWidth="1"/>
    <col min="1035" max="1035" width="29.44140625" style="865" customWidth="1"/>
    <col min="1036" max="1036" width="42.5546875" style="865" customWidth="1"/>
    <col min="1037" max="1037" width="104.44140625" style="865" customWidth="1"/>
    <col min="1038" max="1038" width="46.5546875" style="865" customWidth="1"/>
    <col min="1039" max="1039" width="63.44140625" style="865" customWidth="1"/>
    <col min="1040" max="1280" width="9.109375" style="865"/>
    <col min="1281" max="1281" width="27.33203125" style="865" customWidth="1"/>
    <col min="1282" max="1282" width="26.109375" style="865" customWidth="1"/>
    <col min="1283" max="1283" width="65.33203125" style="865" customWidth="1"/>
    <col min="1284" max="1284" width="28.6640625" style="865" customWidth="1"/>
    <col min="1285" max="1285" width="30.6640625" style="865" customWidth="1"/>
    <col min="1286" max="1286" width="19.6640625" style="865" customWidth="1"/>
    <col min="1287" max="1287" width="29.5546875" style="865" customWidth="1"/>
    <col min="1288" max="1288" width="26.109375" style="865" customWidth="1"/>
    <col min="1289" max="1290" width="21.88671875" style="865" customWidth="1"/>
    <col min="1291" max="1291" width="29.44140625" style="865" customWidth="1"/>
    <col min="1292" max="1292" width="42.5546875" style="865" customWidth="1"/>
    <col min="1293" max="1293" width="104.44140625" style="865" customWidth="1"/>
    <col min="1294" max="1294" width="46.5546875" style="865" customWidth="1"/>
    <col min="1295" max="1295" width="63.44140625" style="865" customWidth="1"/>
    <col min="1296" max="1536" width="9.109375" style="865"/>
    <col min="1537" max="1537" width="27.33203125" style="865" customWidth="1"/>
    <col min="1538" max="1538" width="26.109375" style="865" customWidth="1"/>
    <col min="1539" max="1539" width="65.33203125" style="865" customWidth="1"/>
    <col min="1540" max="1540" width="28.6640625" style="865" customWidth="1"/>
    <col min="1541" max="1541" width="30.6640625" style="865" customWidth="1"/>
    <col min="1542" max="1542" width="19.6640625" style="865" customWidth="1"/>
    <col min="1543" max="1543" width="29.5546875" style="865" customWidth="1"/>
    <col min="1544" max="1544" width="26.109375" style="865" customWidth="1"/>
    <col min="1545" max="1546" width="21.88671875" style="865" customWidth="1"/>
    <col min="1547" max="1547" width="29.44140625" style="865" customWidth="1"/>
    <col min="1548" max="1548" width="42.5546875" style="865" customWidth="1"/>
    <col min="1549" max="1549" width="104.44140625" style="865" customWidth="1"/>
    <col min="1550" max="1550" width="46.5546875" style="865" customWidth="1"/>
    <col min="1551" max="1551" width="63.44140625" style="865" customWidth="1"/>
    <col min="1552" max="1792" width="9.109375" style="865"/>
    <col min="1793" max="1793" width="27.33203125" style="865" customWidth="1"/>
    <col min="1794" max="1794" width="26.109375" style="865" customWidth="1"/>
    <col min="1795" max="1795" width="65.33203125" style="865" customWidth="1"/>
    <col min="1796" max="1796" width="28.6640625" style="865" customWidth="1"/>
    <col min="1797" max="1797" width="30.6640625" style="865" customWidth="1"/>
    <col min="1798" max="1798" width="19.6640625" style="865" customWidth="1"/>
    <col min="1799" max="1799" width="29.5546875" style="865" customWidth="1"/>
    <col min="1800" max="1800" width="26.109375" style="865" customWidth="1"/>
    <col min="1801" max="1802" width="21.88671875" style="865" customWidth="1"/>
    <col min="1803" max="1803" width="29.44140625" style="865" customWidth="1"/>
    <col min="1804" max="1804" width="42.5546875" style="865" customWidth="1"/>
    <col min="1805" max="1805" width="104.44140625" style="865" customWidth="1"/>
    <col min="1806" max="1806" width="46.5546875" style="865" customWidth="1"/>
    <col min="1807" max="1807" width="63.44140625" style="865" customWidth="1"/>
    <col min="1808" max="2048" width="9.109375" style="865"/>
    <col min="2049" max="2049" width="27.33203125" style="865" customWidth="1"/>
    <col min="2050" max="2050" width="26.109375" style="865" customWidth="1"/>
    <col min="2051" max="2051" width="65.33203125" style="865" customWidth="1"/>
    <col min="2052" max="2052" width="28.6640625" style="865" customWidth="1"/>
    <col min="2053" max="2053" width="30.6640625" style="865" customWidth="1"/>
    <col min="2054" max="2054" width="19.6640625" style="865" customWidth="1"/>
    <col min="2055" max="2055" width="29.5546875" style="865" customWidth="1"/>
    <col min="2056" max="2056" width="26.109375" style="865" customWidth="1"/>
    <col min="2057" max="2058" width="21.88671875" style="865" customWidth="1"/>
    <col min="2059" max="2059" width="29.44140625" style="865" customWidth="1"/>
    <col min="2060" max="2060" width="42.5546875" style="865" customWidth="1"/>
    <col min="2061" max="2061" width="104.44140625" style="865" customWidth="1"/>
    <col min="2062" max="2062" width="46.5546875" style="865" customWidth="1"/>
    <col min="2063" max="2063" width="63.44140625" style="865" customWidth="1"/>
    <col min="2064" max="2304" width="9.109375" style="865"/>
    <col min="2305" max="2305" width="27.33203125" style="865" customWidth="1"/>
    <col min="2306" max="2306" width="26.109375" style="865" customWidth="1"/>
    <col min="2307" max="2307" width="65.33203125" style="865" customWidth="1"/>
    <col min="2308" max="2308" width="28.6640625" style="865" customWidth="1"/>
    <col min="2309" max="2309" width="30.6640625" style="865" customWidth="1"/>
    <col min="2310" max="2310" width="19.6640625" style="865" customWidth="1"/>
    <col min="2311" max="2311" width="29.5546875" style="865" customWidth="1"/>
    <col min="2312" max="2312" width="26.109375" style="865" customWidth="1"/>
    <col min="2313" max="2314" width="21.88671875" style="865" customWidth="1"/>
    <col min="2315" max="2315" width="29.44140625" style="865" customWidth="1"/>
    <col min="2316" max="2316" width="42.5546875" style="865" customWidth="1"/>
    <col min="2317" max="2317" width="104.44140625" style="865" customWidth="1"/>
    <col min="2318" max="2318" width="46.5546875" style="865" customWidth="1"/>
    <col min="2319" max="2319" width="63.44140625" style="865" customWidth="1"/>
    <col min="2320" max="2560" width="9.109375" style="865"/>
    <col min="2561" max="2561" width="27.33203125" style="865" customWidth="1"/>
    <col min="2562" max="2562" width="26.109375" style="865" customWidth="1"/>
    <col min="2563" max="2563" width="65.33203125" style="865" customWidth="1"/>
    <col min="2564" max="2564" width="28.6640625" style="865" customWidth="1"/>
    <col min="2565" max="2565" width="30.6640625" style="865" customWidth="1"/>
    <col min="2566" max="2566" width="19.6640625" style="865" customWidth="1"/>
    <col min="2567" max="2567" width="29.5546875" style="865" customWidth="1"/>
    <col min="2568" max="2568" width="26.109375" style="865" customWidth="1"/>
    <col min="2569" max="2570" width="21.88671875" style="865" customWidth="1"/>
    <col min="2571" max="2571" width="29.44140625" style="865" customWidth="1"/>
    <col min="2572" max="2572" width="42.5546875" style="865" customWidth="1"/>
    <col min="2573" max="2573" width="104.44140625" style="865" customWidth="1"/>
    <col min="2574" max="2574" width="46.5546875" style="865" customWidth="1"/>
    <col min="2575" max="2575" width="63.44140625" style="865" customWidth="1"/>
    <col min="2576" max="2816" width="9.109375" style="865"/>
    <col min="2817" max="2817" width="27.33203125" style="865" customWidth="1"/>
    <col min="2818" max="2818" width="26.109375" style="865" customWidth="1"/>
    <col min="2819" max="2819" width="65.33203125" style="865" customWidth="1"/>
    <col min="2820" max="2820" width="28.6640625" style="865" customWidth="1"/>
    <col min="2821" max="2821" width="30.6640625" style="865" customWidth="1"/>
    <col min="2822" max="2822" width="19.6640625" style="865" customWidth="1"/>
    <col min="2823" max="2823" width="29.5546875" style="865" customWidth="1"/>
    <col min="2824" max="2824" width="26.109375" style="865" customWidth="1"/>
    <col min="2825" max="2826" width="21.88671875" style="865" customWidth="1"/>
    <col min="2827" max="2827" width="29.44140625" style="865" customWidth="1"/>
    <col min="2828" max="2828" width="42.5546875" style="865" customWidth="1"/>
    <col min="2829" max="2829" width="104.44140625" style="865" customWidth="1"/>
    <col min="2830" max="2830" width="46.5546875" style="865" customWidth="1"/>
    <col min="2831" max="2831" width="63.44140625" style="865" customWidth="1"/>
    <col min="2832" max="3072" width="9.109375" style="865"/>
    <col min="3073" max="3073" width="27.33203125" style="865" customWidth="1"/>
    <col min="3074" max="3074" width="26.109375" style="865" customWidth="1"/>
    <col min="3075" max="3075" width="65.33203125" style="865" customWidth="1"/>
    <col min="3076" max="3076" width="28.6640625" style="865" customWidth="1"/>
    <col min="3077" max="3077" width="30.6640625" style="865" customWidth="1"/>
    <col min="3078" max="3078" width="19.6640625" style="865" customWidth="1"/>
    <col min="3079" max="3079" width="29.5546875" style="865" customWidth="1"/>
    <col min="3080" max="3080" width="26.109375" style="865" customWidth="1"/>
    <col min="3081" max="3082" width="21.88671875" style="865" customWidth="1"/>
    <col min="3083" max="3083" width="29.44140625" style="865" customWidth="1"/>
    <col min="3084" max="3084" width="42.5546875" style="865" customWidth="1"/>
    <col min="3085" max="3085" width="104.44140625" style="865" customWidth="1"/>
    <col min="3086" max="3086" width="46.5546875" style="865" customWidth="1"/>
    <col min="3087" max="3087" width="63.44140625" style="865" customWidth="1"/>
    <col min="3088" max="3328" width="9.109375" style="865"/>
    <col min="3329" max="3329" width="27.33203125" style="865" customWidth="1"/>
    <col min="3330" max="3330" width="26.109375" style="865" customWidth="1"/>
    <col min="3331" max="3331" width="65.33203125" style="865" customWidth="1"/>
    <col min="3332" max="3332" width="28.6640625" style="865" customWidth="1"/>
    <col min="3333" max="3333" width="30.6640625" style="865" customWidth="1"/>
    <col min="3334" max="3334" width="19.6640625" style="865" customWidth="1"/>
    <col min="3335" max="3335" width="29.5546875" style="865" customWidth="1"/>
    <col min="3336" max="3336" width="26.109375" style="865" customWidth="1"/>
    <col min="3337" max="3338" width="21.88671875" style="865" customWidth="1"/>
    <col min="3339" max="3339" width="29.44140625" style="865" customWidth="1"/>
    <col min="3340" max="3340" width="42.5546875" style="865" customWidth="1"/>
    <col min="3341" max="3341" width="104.44140625" style="865" customWidth="1"/>
    <col min="3342" max="3342" width="46.5546875" style="865" customWidth="1"/>
    <col min="3343" max="3343" width="63.44140625" style="865" customWidth="1"/>
    <col min="3344" max="3584" width="9.109375" style="865"/>
    <col min="3585" max="3585" width="27.33203125" style="865" customWidth="1"/>
    <col min="3586" max="3586" width="26.109375" style="865" customWidth="1"/>
    <col min="3587" max="3587" width="65.33203125" style="865" customWidth="1"/>
    <col min="3588" max="3588" width="28.6640625" style="865" customWidth="1"/>
    <col min="3589" max="3589" width="30.6640625" style="865" customWidth="1"/>
    <col min="3590" max="3590" width="19.6640625" style="865" customWidth="1"/>
    <col min="3591" max="3591" width="29.5546875" style="865" customWidth="1"/>
    <col min="3592" max="3592" width="26.109375" style="865" customWidth="1"/>
    <col min="3593" max="3594" width="21.88671875" style="865" customWidth="1"/>
    <col min="3595" max="3595" width="29.44140625" style="865" customWidth="1"/>
    <col min="3596" max="3596" width="42.5546875" style="865" customWidth="1"/>
    <col min="3597" max="3597" width="104.44140625" style="865" customWidth="1"/>
    <col min="3598" max="3598" width="46.5546875" style="865" customWidth="1"/>
    <col min="3599" max="3599" width="63.44140625" style="865" customWidth="1"/>
    <col min="3600" max="3840" width="9.109375" style="865"/>
    <col min="3841" max="3841" width="27.33203125" style="865" customWidth="1"/>
    <col min="3842" max="3842" width="26.109375" style="865" customWidth="1"/>
    <col min="3843" max="3843" width="65.33203125" style="865" customWidth="1"/>
    <col min="3844" max="3844" width="28.6640625" style="865" customWidth="1"/>
    <col min="3845" max="3845" width="30.6640625" style="865" customWidth="1"/>
    <col min="3846" max="3846" width="19.6640625" style="865" customWidth="1"/>
    <col min="3847" max="3847" width="29.5546875" style="865" customWidth="1"/>
    <col min="3848" max="3848" width="26.109375" style="865" customWidth="1"/>
    <col min="3849" max="3850" width="21.88671875" style="865" customWidth="1"/>
    <col min="3851" max="3851" width="29.44140625" style="865" customWidth="1"/>
    <col min="3852" max="3852" width="42.5546875" style="865" customWidth="1"/>
    <col min="3853" max="3853" width="104.44140625" style="865" customWidth="1"/>
    <col min="3854" max="3854" width="46.5546875" style="865" customWidth="1"/>
    <col min="3855" max="3855" width="63.44140625" style="865" customWidth="1"/>
    <col min="3856" max="4096" width="9.109375" style="865"/>
    <col min="4097" max="4097" width="27.33203125" style="865" customWidth="1"/>
    <col min="4098" max="4098" width="26.109375" style="865" customWidth="1"/>
    <col min="4099" max="4099" width="65.33203125" style="865" customWidth="1"/>
    <col min="4100" max="4100" width="28.6640625" style="865" customWidth="1"/>
    <col min="4101" max="4101" width="30.6640625" style="865" customWidth="1"/>
    <col min="4102" max="4102" width="19.6640625" style="865" customWidth="1"/>
    <col min="4103" max="4103" width="29.5546875" style="865" customWidth="1"/>
    <col min="4104" max="4104" width="26.109375" style="865" customWidth="1"/>
    <col min="4105" max="4106" width="21.88671875" style="865" customWidth="1"/>
    <col min="4107" max="4107" width="29.44140625" style="865" customWidth="1"/>
    <col min="4108" max="4108" width="42.5546875" style="865" customWidth="1"/>
    <col min="4109" max="4109" width="104.44140625" style="865" customWidth="1"/>
    <col min="4110" max="4110" width="46.5546875" style="865" customWidth="1"/>
    <col min="4111" max="4111" width="63.44140625" style="865" customWidth="1"/>
    <col min="4112" max="4352" width="9.109375" style="865"/>
    <col min="4353" max="4353" width="27.33203125" style="865" customWidth="1"/>
    <col min="4354" max="4354" width="26.109375" style="865" customWidth="1"/>
    <col min="4355" max="4355" width="65.33203125" style="865" customWidth="1"/>
    <col min="4356" max="4356" width="28.6640625" style="865" customWidth="1"/>
    <col min="4357" max="4357" width="30.6640625" style="865" customWidth="1"/>
    <col min="4358" max="4358" width="19.6640625" style="865" customWidth="1"/>
    <col min="4359" max="4359" width="29.5546875" style="865" customWidth="1"/>
    <col min="4360" max="4360" width="26.109375" style="865" customWidth="1"/>
    <col min="4361" max="4362" width="21.88671875" style="865" customWidth="1"/>
    <col min="4363" max="4363" width="29.44140625" style="865" customWidth="1"/>
    <col min="4364" max="4364" width="42.5546875" style="865" customWidth="1"/>
    <col min="4365" max="4365" width="104.44140625" style="865" customWidth="1"/>
    <col min="4366" max="4366" width="46.5546875" style="865" customWidth="1"/>
    <col min="4367" max="4367" width="63.44140625" style="865" customWidth="1"/>
    <col min="4368" max="4608" width="9.109375" style="865"/>
    <col min="4609" max="4609" width="27.33203125" style="865" customWidth="1"/>
    <col min="4610" max="4610" width="26.109375" style="865" customWidth="1"/>
    <col min="4611" max="4611" width="65.33203125" style="865" customWidth="1"/>
    <col min="4612" max="4612" width="28.6640625" style="865" customWidth="1"/>
    <col min="4613" max="4613" width="30.6640625" style="865" customWidth="1"/>
    <col min="4614" max="4614" width="19.6640625" style="865" customWidth="1"/>
    <col min="4615" max="4615" width="29.5546875" style="865" customWidth="1"/>
    <col min="4616" max="4616" width="26.109375" style="865" customWidth="1"/>
    <col min="4617" max="4618" width="21.88671875" style="865" customWidth="1"/>
    <col min="4619" max="4619" width="29.44140625" style="865" customWidth="1"/>
    <col min="4620" max="4620" width="42.5546875" style="865" customWidth="1"/>
    <col min="4621" max="4621" width="104.44140625" style="865" customWidth="1"/>
    <col min="4622" max="4622" width="46.5546875" style="865" customWidth="1"/>
    <col min="4623" max="4623" width="63.44140625" style="865" customWidth="1"/>
    <col min="4624" max="4864" width="9.109375" style="865"/>
    <col min="4865" max="4865" width="27.33203125" style="865" customWidth="1"/>
    <col min="4866" max="4866" width="26.109375" style="865" customWidth="1"/>
    <col min="4867" max="4867" width="65.33203125" style="865" customWidth="1"/>
    <col min="4868" max="4868" width="28.6640625" style="865" customWidth="1"/>
    <col min="4869" max="4869" width="30.6640625" style="865" customWidth="1"/>
    <col min="4870" max="4870" width="19.6640625" style="865" customWidth="1"/>
    <col min="4871" max="4871" width="29.5546875" style="865" customWidth="1"/>
    <col min="4872" max="4872" width="26.109375" style="865" customWidth="1"/>
    <col min="4873" max="4874" width="21.88671875" style="865" customWidth="1"/>
    <col min="4875" max="4875" width="29.44140625" style="865" customWidth="1"/>
    <col min="4876" max="4876" width="42.5546875" style="865" customWidth="1"/>
    <col min="4877" max="4877" width="104.44140625" style="865" customWidth="1"/>
    <col min="4878" max="4878" width="46.5546875" style="865" customWidth="1"/>
    <col min="4879" max="4879" width="63.44140625" style="865" customWidth="1"/>
    <col min="4880" max="5120" width="9.109375" style="865"/>
    <col min="5121" max="5121" width="27.33203125" style="865" customWidth="1"/>
    <col min="5122" max="5122" width="26.109375" style="865" customWidth="1"/>
    <col min="5123" max="5123" width="65.33203125" style="865" customWidth="1"/>
    <col min="5124" max="5124" width="28.6640625" style="865" customWidth="1"/>
    <col min="5125" max="5125" width="30.6640625" style="865" customWidth="1"/>
    <col min="5126" max="5126" width="19.6640625" style="865" customWidth="1"/>
    <col min="5127" max="5127" width="29.5546875" style="865" customWidth="1"/>
    <col min="5128" max="5128" width="26.109375" style="865" customWidth="1"/>
    <col min="5129" max="5130" width="21.88671875" style="865" customWidth="1"/>
    <col min="5131" max="5131" width="29.44140625" style="865" customWidth="1"/>
    <col min="5132" max="5132" width="42.5546875" style="865" customWidth="1"/>
    <col min="5133" max="5133" width="104.44140625" style="865" customWidth="1"/>
    <col min="5134" max="5134" width="46.5546875" style="865" customWidth="1"/>
    <col min="5135" max="5135" width="63.44140625" style="865" customWidth="1"/>
    <col min="5136" max="5376" width="9.109375" style="865"/>
    <col min="5377" max="5377" width="27.33203125" style="865" customWidth="1"/>
    <col min="5378" max="5378" width="26.109375" style="865" customWidth="1"/>
    <col min="5379" max="5379" width="65.33203125" style="865" customWidth="1"/>
    <col min="5380" max="5380" width="28.6640625" style="865" customWidth="1"/>
    <col min="5381" max="5381" width="30.6640625" style="865" customWidth="1"/>
    <col min="5382" max="5382" width="19.6640625" style="865" customWidth="1"/>
    <col min="5383" max="5383" width="29.5546875" style="865" customWidth="1"/>
    <col min="5384" max="5384" width="26.109375" style="865" customWidth="1"/>
    <col min="5385" max="5386" width="21.88671875" style="865" customWidth="1"/>
    <col min="5387" max="5387" width="29.44140625" style="865" customWidth="1"/>
    <col min="5388" max="5388" width="42.5546875" style="865" customWidth="1"/>
    <col min="5389" max="5389" width="104.44140625" style="865" customWidth="1"/>
    <col min="5390" max="5390" width="46.5546875" style="865" customWidth="1"/>
    <col min="5391" max="5391" width="63.44140625" style="865" customWidth="1"/>
    <col min="5392" max="5632" width="9.109375" style="865"/>
    <col min="5633" max="5633" width="27.33203125" style="865" customWidth="1"/>
    <col min="5634" max="5634" width="26.109375" style="865" customWidth="1"/>
    <col min="5635" max="5635" width="65.33203125" style="865" customWidth="1"/>
    <col min="5636" max="5636" width="28.6640625" style="865" customWidth="1"/>
    <col min="5637" max="5637" width="30.6640625" style="865" customWidth="1"/>
    <col min="5638" max="5638" width="19.6640625" style="865" customWidth="1"/>
    <col min="5639" max="5639" width="29.5546875" style="865" customWidth="1"/>
    <col min="5640" max="5640" width="26.109375" style="865" customWidth="1"/>
    <col min="5641" max="5642" width="21.88671875" style="865" customWidth="1"/>
    <col min="5643" max="5643" width="29.44140625" style="865" customWidth="1"/>
    <col min="5644" max="5644" width="42.5546875" style="865" customWidth="1"/>
    <col min="5645" max="5645" width="104.44140625" style="865" customWidth="1"/>
    <col min="5646" max="5646" width="46.5546875" style="865" customWidth="1"/>
    <col min="5647" max="5647" width="63.44140625" style="865" customWidth="1"/>
    <col min="5648" max="5888" width="9.109375" style="865"/>
    <col min="5889" max="5889" width="27.33203125" style="865" customWidth="1"/>
    <col min="5890" max="5890" width="26.109375" style="865" customWidth="1"/>
    <col min="5891" max="5891" width="65.33203125" style="865" customWidth="1"/>
    <col min="5892" max="5892" width="28.6640625" style="865" customWidth="1"/>
    <col min="5893" max="5893" width="30.6640625" style="865" customWidth="1"/>
    <col min="5894" max="5894" width="19.6640625" style="865" customWidth="1"/>
    <col min="5895" max="5895" width="29.5546875" style="865" customWidth="1"/>
    <col min="5896" max="5896" width="26.109375" style="865" customWidth="1"/>
    <col min="5897" max="5898" width="21.88671875" style="865" customWidth="1"/>
    <col min="5899" max="5899" width="29.44140625" style="865" customWidth="1"/>
    <col min="5900" max="5900" width="42.5546875" style="865" customWidth="1"/>
    <col min="5901" max="5901" width="104.44140625" style="865" customWidth="1"/>
    <col min="5902" max="5902" width="46.5546875" style="865" customWidth="1"/>
    <col min="5903" max="5903" width="63.44140625" style="865" customWidth="1"/>
    <col min="5904" max="6144" width="9.109375" style="865"/>
    <col min="6145" max="6145" width="27.33203125" style="865" customWidth="1"/>
    <col min="6146" max="6146" width="26.109375" style="865" customWidth="1"/>
    <col min="6147" max="6147" width="65.33203125" style="865" customWidth="1"/>
    <col min="6148" max="6148" width="28.6640625" style="865" customWidth="1"/>
    <col min="6149" max="6149" width="30.6640625" style="865" customWidth="1"/>
    <col min="6150" max="6150" width="19.6640625" style="865" customWidth="1"/>
    <col min="6151" max="6151" width="29.5546875" style="865" customWidth="1"/>
    <col min="6152" max="6152" width="26.109375" style="865" customWidth="1"/>
    <col min="6153" max="6154" width="21.88671875" style="865" customWidth="1"/>
    <col min="6155" max="6155" width="29.44140625" style="865" customWidth="1"/>
    <col min="6156" max="6156" width="42.5546875" style="865" customWidth="1"/>
    <col min="6157" max="6157" width="104.44140625" style="865" customWidth="1"/>
    <col min="6158" max="6158" width="46.5546875" style="865" customWidth="1"/>
    <col min="6159" max="6159" width="63.44140625" style="865" customWidth="1"/>
    <col min="6160" max="6400" width="9.109375" style="865"/>
    <col min="6401" max="6401" width="27.33203125" style="865" customWidth="1"/>
    <col min="6402" max="6402" width="26.109375" style="865" customWidth="1"/>
    <col min="6403" max="6403" width="65.33203125" style="865" customWidth="1"/>
    <col min="6404" max="6404" width="28.6640625" style="865" customWidth="1"/>
    <col min="6405" max="6405" width="30.6640625" style="865" customWidth="1"/>
    <col min="6406" max="6406" width="19.6640625" style="865" customWidth="1"/>
    <col min="6407" max="6407" width="29.5546875" style="865" customWidth="1"/>
    <col min="6408" max="6408" width="26.109375" style="865" customWidth="1"/>
    <col min="6409" max="6410" width="21.88671875" style="865" customWidth="1"/>
    <col min="6411" max="6411" width="29.44140625" style="865" customWidth="1"/>
    <col min="6412" max="6412" width="42.5546875" style="865" customWidth="1"/>
    <col min="6413" max="6413" width="104.44140625" style="865" customWidth="1"/>
    <col min="6414" max="6414" width="46.5546875" style="865" customWidth="1"/>
    <col min="6415" max="6415" width="63.44140625" style="865" customWidth="1"/>
    <col min="6416" max="6656" width="9.109375" style="865"/>
    <col min="6657" max="6657" width="27.33203125" style="865" customWidth="1"/>
    <col min="6658" max="6658" width="26.109375" style="865" customWidth="1"/>
    <col min="6659" max="6659" width="65.33203125" style="865" customWidth="1"/>
    <col min="6660" max="6660" width="28.6640625" style="865" customWidth="1"/>
    <col min="6661" max="6661" width="30.6640625" style="865" customWidth="1"/>
    <col min="6662" max="6662" width="19.6640625" style="865" customWidth="1"/>
    <col min="6663" max="6663" width="29.5546875" style="865" customWidth="1"/>
    <col min="6664" max="6664" width="26.109375" style="865" customWidth="1"/>
    <col min="6665" max="6666" width="21.88671875" style="865" customWidth="1"/>
    <col min="6667" max="6667" width="29.44140625" style="865" customWidth="1"/>
    <col min="6668" max="6668" width="42.5546875" style="865" customWidth="1"/>
    <col min="6669" max="6669" width="104.44140625" style="865" customWidth="1"/>
    <col min="6670" max="6670" width="46.5546875" style="865" customWidth="1"/>
    <col min="6671" max="6671" width="63.44140625" style="865" customWidth="1"/>
    <col min="6672" max="6912" width="9.109375" style="865"/>
    <col min="6913" max="6913" width="27.33203125" style="865" customWidth="1"/>
    <col min="6914" max="6914" width="26.109375" style="865" customWidth="1"/>
    <col min="6915" max="6915" width="65.33203125" style="865" customWidth="1"/>
    <col min="6916" max="6916" width="28.6640625" style="865" customWidth="1"/>
    <col min="6917" max="6917" width="30.6640625" style="865" customWidth="1"/>
    <col min="6918" max="6918" width="19.6640625" style="865" customWidth="1"/>
    <col min="6919" max="6919" width="29.5546875" style="865" customWidth="1"/>
    <col min="6920" max="6920" width="26.109375" style="865" customWidth="1"/>
    <col min="6921" max="6922" width="21.88671875" style="865" customWidth="1"/>
    <col min="6923" max="6923" width="29.44140625" style="865" customWidth="1"/>
    <col min="6924" max="6924" width="42.5546875" style="865" customWidth="1"/>
    <col min="6925" max="6925" width="104.44140625" style="865" customWidth="1"/>
    <col min="6926" max="6926" width="46.5546875" style="865" customWidth="1"/>
    <col min="6927" max="6927" width="63.44140625" style="865" customWidth="1"/>
    <col min="6928" max="7168" width="9.109375" style="865"/>
    <col min="7169" max="7169" width="27.33203125" style="865" customWidth="1"/>
    <col min="7170" max="7170" width="26.109375" style="865" customWidth="1"/>
    <col min="7171" max="7171" width="65.33203125" style="865" customWidth="1"/>
    <col min="7172" max="7172" width="28.6640625" style="865" customWidth="1"/>
    <col min="7173" max="7173" width="30.6640625" style="865" customWidth="1"/>
    <col min="7174" max="7174" width="19.6640625" style="865" customWidth="1"/>
    <col min="7175" max="7175" width="29.5546875" style="865" customWidth="1"/>
    <col min="7176" max="7176" width="26.109375" style="865" customWidth="1"/>
    <col min="7177" max="7178" width="21.88671875" style="865" customWidth="1"/>
    <col min="7179" max="7179" width="29.44140625" style="865" customWidth="1"/>
    <col min="7180" max="7180" width="42.5546875" style="865" customWidth="1"/>
    <col min="7181" max="7181" width="104.44140625" style="865" customWidth="1"/>
    <col min="7182" max="7182" width="46.5546875" style="865" customWidth="1"/>
    <col min="7183" max="7183" width="63.44140625" style="865" customWidth="1"/>
    <col min="7184" max="7424" width="9.109375" style="865"/>
    <col min="7425" max="7425" width="27.33203125" style="865" customWidth="1"/>
    <col min="7426" max="7426" width="26.109375" style="865" customWidth="1"/>
    <col min="7427" max="7427" width="65.33203125" style="865" customWidth="1"/>
    <col min="7428" max="7428" width="28.6640625" style="865" customWidth="1"/>
    <col min="7429" max="7429" width="30.6640625" style="865" customWidth="1"/>
    <col min="7430" max="7430" width="19.6640625" style="865" customWidth="1"/>
    <col min="7431" max="7431" width="29.5546875" style="865" customWidth="1"/>
    <col min="7432" max="7432" width="26.109375" style="865" customWidth="1"/>
    <col min="7433" max="7434" width="21.88671875" style="865" customWidth="1"/>
    <col min="7435" max="7435" width="29.44140625" style="865" customWidth="1"/>
    <col min="7436" max="7436" width="42.5546875" style="865" customWidth="1"/>
    <col min="7437" max="7437" width="104.44140625" style="865" customWidth="1"/>
    <col min="7438" max="7438" width="46.5546875" style="865" customWidth="1"/>
    <col min="7439" max="7439" width="63.44140625" style="865" customWidth="1"/>
    <col min="7440" max="7680" width="9.109375" style="865"/>
    <col min="7681" max="7681" width="27.33203125" style="865" customWidth="1"/>
    <col min="7682" max="7682" width="26.109375" style="865" customWidth="1"/>
    <col min="7683" max="7683" width="65.33203125" style="865" customWidth="1"/>
    <col min="7684" max="7684" width="28.6640625" style="865" customWidth="1"/>
    <col min="7685" max="7685" width="30.6640625" style="865" customWidth="1"/>
    <col min="7686" max="7686" width="19.6640625" style="865" customWidth="1"/>
    <col min="7687" max="7687" width="29.5546875" style="865" customWidth="1"/>
    <col min="7688" max="7688" width="26.109375" style="865" customWidth="1"/>
    <col min="7689" max="7690" width="21.88671875" style="865" customWidth="1"/>
    <col min="7691" max="7691" width="29.44140625" style="865" customWidth="1"/>
    <col min="7692" max="7692" width="42.5546875" style="865" customWidth="1"/>
    <col min="7693" max="7693" width="104.44140625" style="865" customWidth="1"/>
    <col min="7694" max="7694" width="46.5546875" style="865" customWidth="1"/>
    <col min="7695" max="7695" width="63.44140625" style="865" customWidth="1"/>
    <col min="7696" max="7936" width="9.109375" style="865"/>
    <col min="7937" max="7937" width="27.33203125" style="865" customWidth="1"/>
    <col min="7938" max="7938" width="26.109375" style="865" customWidth="1"/>
    <col min="7939" max="7939" width="65.33203125" style="865" customWidth="1"/>
    <col min="7940" max="7940" width="28.6640625" style="865" customWidth="1"/>
    <col min="7941" max="7941" width="30.6640625" style="865" customWidth="1"/>
    <col min="7942" max="7942" width="19.6640625" style="865" customWidth="1"/>
    <col min="7943" max="7943" width="29.5546875" style="865" customWidth="1"/>
    <col min="7944" max="7944" width="26.109375" style="865" customWidth="1"/>
    <col min="7945" max="7946" width="21.88671875" style="865" customWidth="1"/>
    <col min="7947" max="7947" width="29.44140625" style="865" customWidth="1"/>
    <col min="7948" max="7948" width="42.5546875" style="865" customWidth="1"/>
    <col min="7949" max="7949" width="104.44140625" style="865" customWidth="1"/>
    <col min="7950" max="7950" width="46.5546875" style="865" customWidth="1"/>
    <col min="7951" max="7951" width="63.44140625" style="865" customWidth="1"/>
    <col min="7952" max="8192" width="9.109375" style="865"/>
    <col min="8193" max="8193" width="27.33203125" style="865" customWidth="1"/>
    <col min="8194" max="8194" width="26.109375" style="865" customWidth="1"/>
    <col min="8195" max="8195" width="65.33203125" style="865" customWidth="1"/>
    <col min="8196" max="8196" width="28.6640625" style="865" customWidth="1"/>
    <col min="8197" max="8197" width="30.6640625" style="865" customWidth="1"/>
    <col min="8198" max="8198" width="19.6640625" style="865" customWidth="1"/>
    <col min="8199" max="8199" width="29.5546875" style="865" customWidth="1"/>
    <col min="8200" max="8200" width="26.109375" style="865" customWidth="1"/>
    <col min="8201" max="8202" width="21.88671875" style="865" customWidth="1"/>
    <col min="8203" max="8203" width="29.44140625" style="865" customWidth="1"/>
    <col min="8204" max="8204" width="42.5546875" style="865" customWidth="1"/>
    <col min="8205" max="8205" width="104.44140625" style="865" customWidth="1"/>
    <col min="8206" max="8206" width="46.5546875" style="865" customWidth="1"/>
    <col min="8207" max="8207" width="63.44140625" style="865" customWidth="1"/>
    <col min="8208" max="8448" width="9.109375" style="865"/>
    <col min="8449" max="8449" width="27.33203125" style="865" customWidth="1"/>
    <col min="8450" max="8450" width="26.109375" style="865" customWidth="1"/>
    <col min="8451" max="8451" width="65.33203125" style="865" customWidth="1"/>
    <col min="8452" max="8452" width="28.6640625" style="865" customWidth="1"/>
    <col min="8453" max="8453" width="30.6640625" style="865" customWidth="1"/>
    <col min="8454" max="8454" width="19.6640625" style="865" customWidth="1"/>
    <col min="8455" max="8455" width="29.5546875" style="865" customWidth="1"/>
    <col min="8456" max="8456" width="26.109375" style="865" customWidth="1"/>
    <col min="8457" max="8458" width="21.88671875" style="865" customWidth="1"/>
    <col min="8459" max="8459" width="29.44140625" style="865" customWidth="1"/>
    <col min="8460" max="8460" width="42.5546875" style="865" customWidth="1"/>
    <col min="8461" max="8461" width="104.44140625" style="865" customWidth="1"/>
    <col min="8462" max="8462" width="46.5546875" style="865" customWidth="1"/>
    <col min="8463" max="8463" width="63.44140625" style="865" customWidth="1"/>
    <col min="8464" max="8704" width="9.109375" style="865"/>
    <col min="8705" max="8705" width="27.33203125" style="865" customWidth="1"/>
    <col min="8706" max="8706" width="26.109375" style="865" customWidth="1"/>
    <col min="8707" max="8707" width="65.33203125" style="865" customWidth="1"/>
    <col min="8708" max="8708" width="28.6640625" style="865" customWidth="1"/>
    <col min="8709" max="8709" width="30.6640625" style="865" customWidth="1"/>
    <col min="8710" max="8710" width="19.6640625" style="865" customWidth="1"/>
    <col min="8711" max="8711" width="29.5546875" style="865" customWidth="1"/>
    <col min="8712" max="8712" width="26.109375" style="865" customWidth="1"/>
    <col min="8713" max="8714" width="21.88671875" style="865" customWidth="1"/>
    <col min="8715" max="8715" width="29.44140625" style="865" customWidth="1"/>
    <col min="8716" max="8716" width="42.5546875" style="865" customWidth="1"/>
    <col min="8717" max="8717" width="104.44140625" style="865" customWidth="1"/>
    <col min="8718" max="8718" width="46.5546875" style="865" customWidth="1"/>
    <col min="8719" max="8719" width="63.44140625" style="865" customWidth="1"/>
    <col min="8720" max="8960" width="9.109375" style="865"/>
    <col min="8961" max="8961" width="27.33203125" style="865" customWidth="1"/>
    <col min="8962" max="8962" width="26.109375" style="865" customWidth="1"/>
    <col min="8963" max="8963" width="65.33203125" style="865" customWidth="1"/>
    <col min="8964" max="8964" width="28.6640625" style="865" customWidth="1"/>
    <col min="8965" max="8965" width="30.6640625" style="865" customWidth="1"/>
    <col min="8966" max="8966" width="19.6640625" style="865" customWidth="1"/>
    <col min="8967" max="8967" width="29.5546875" style="865" customWidth="1"/>
    <col min="8968" max="8968" width="26.109375" style="865" customWidth="1"/>
    <col min="8969" max="8970" width="21.88671875" style="865" customWidth="1"/>
    <col min="8971" max="8971" width="29.44140625" style="865" customWidth="1"/>
    <col min="8972" max="8972" width="42.5546875" style="865" customWidth="1"/>
    <col min="8973" max="8973" width="104.44140625" style="865" customWidth="1"/>
    <col min="8974" max="8974" width="46.5546875" style="865" customWidth="1"/>
    <col min="8975" max="8975" width="63.44140625" style="865" customWidth="1"/>
    <col min="8976" max="9216" width="9.109375" style="865"/>
    <col min="9217" max="9217" width="27.33203125" style="865" customWidth="1"/>
    <col min="9218" max="9218" width="26.109375" style="865" customWidth="1"/>
    <col min="9219" max="9219" width="65.33203125" style="865" customWidth="1"/>
    <col min="9220" max="9220" width="28.6640625" style="865" customWidth="1"/>
    <col min="9221" max="9221" width="30.6640625" style="865" customWidth="1"/>
    <col min="9222" max="9222" width="19.6640625" style="865" customWidth="1"/>
    <col min="9223" max="9223" width="29.5546875" style="865" customWidth="1"/>
    <col min="9224" max="9224" width="26.109375" style="865" customWidth="1"/>
    <col min="9225" max="9226" width="21.88671875" style="865" customWidth="1"/>
    <col min="9227" max="9227" width="29.44140625" style="865" customWidth="1"/>
    <col min="9228" max="9228" width="42.5546875" style="865" customWidth="1"/>
    <col min="9229" max="9229" width="104.44140625" style="865" customWidth="1"/>
    <col min="9230" max="9230" width="46.5546875" style="865" customWidth="1"/>
    <col min="9231" max="9231" width="63.44140625" style="865" customWidth="1"/>
    <col min="9232" max="9472" width="9.109375" style="865"/>
    <col min="9473" max="9473" width="27.33203125" style="865" customWidth="1"/>
    <col min="9474" max="9474" width="26.109375" style="865" customWidth="1"/>
    <col min="9475" max="9475" width="65.33203125" style="865" customWidth="1"/>
    <col min="9476" max="9476" width="28.6640625" style="865" customWidth="1"/>
    <col min="9477" max="9477" width="30.6640625" style="865" customWidth="1"/>
    <col min="9478" max="9478" width="19.6640625" style="865" customWidth="1"/>
    <col min="9479" max="9479" width="29.5546875" style="865" customWidth="1"/>
    <col min="9480" max="9480" width="26.109375" style="865" customWidth="1"/>
    <col min="9481" max="9482" width="21.88671875" style="865" customWidth="1"/>
    <col min="9483" max="9483" width="29.44140625" style="865" customWidth="1"/>
    <col min="9484" max="9484" width="42.5546875" style="865" customWidth="1"/>
    <col min="9485" max="9485" width="104.44140625" style="865" customWidth="1"/>
    <col min="9486" max="9486" width="46.5546875" style="865" customWidth="1"/>
    <col min="9487" max="9487" width="63.44140625" style="865" customWidth="1"/>
    <col min="9488" max="9728" width="9.109375" style="865"/>
    <col min="9729" max="9729" width="27.33203125" style="865" customWidth="1"/>
    <col min="9730" max="9730" width="26.109375" style="865" customWidth="1"/>
    <col min="9731" max="9731" width="65.33203125" style="865" customWidth="1"/>
    <col min="9732" max="9732" width="28.6640625" style="865" customWidth="1"/>
    <col min="9733" max="9733" width="30.6640625" style="865" customWidth="1"/>
    <col min="9734" max="9734" width="19.6640625" style="865" customWidth="1"/>
    <col min="9735" max="9735" width="29.5546875" style="865" customWidth="1"/>
    <col min="9736" max="9736" width="26.109375" style="865" customWidth="1"/>
    <col min="9737" max="9738" width="21.88671875" style="865" customWidth="1"/>
    <col min="9739" max="9739" width="29.44140625" style="865" customWidth="1"/>
    <col min="9740" max="9740" width="42.5546875" style="865" customWidth="1"/>
    <col min="9741" max="9741" width="104.44140625" style="865" customWidth="1"/>
    <col min="9742" max="9742" width="46.5546875" style="865" customWidth="1"/>
    <col min="9743" max="9743" width="63.44140625" style="865" customWidth="1"/>
    <col min="9744" max="9984" width="9.109375" style="865"/>
    <col min="9985" max="9985" width="27.33203125" style="865" customWidth="1"/>
    <col min="9986" max="9986" width="26.109375" style="865" customWidth="1"/>
    <col min="9987" max="9987" width="65.33203125" style="865" customWidth="1"/>
    <col min="9988" max="9988" width="28.6640625" style="865" customWidth="1"/>
    <col min="9989" max="9989" width="30.6640625" style="865" customWidth="1"/>
    <col min="9990" max="9990" width="19.6640625" style="865" customWidth="1"/>
    <col min="9991" max="9991" width="29.5546875" style="865" customWidth="1"/>
    <col min="9992" max="9992" width="26.109375" style="865" customWidth="1"/>
    <col min="9993" max="9994" width="21.88671875" style="865" customWidth="1"/>
    <col min="9995" max="9995" width="29.44140625" style="865" customWidth="1"/>
    <col min="9996" max="9996" width="42.5546875" style="865" customWidth="1"/>
    <col min="9997" max="9997" width="104.44140625" style="865" customWidth="1"/>
    <col min="9998" max="9998" width="46.5546875" style="865" customWidth="1"/>
    <col min="9999" max="9999" width="63.44140625" style="865" customWidth="1"/>
    <col min="10000" max="10240" width="9.109375" style="865"/>
    <col min="10241" max="10241" width="27.33203125" style="865" customWidth="1"/>
    <col min="10242" max="10242" width="26.109375" style="865" customWidth="1"/>
    <col min="10243" max="10243" width="65.33203125" style="865" customWidth="1"/>
    <col min="10244" max="10244" width="28.6640625" style="865" customWidth="1"/>
    <col min="10245" max="10245" width="30.6640625" style="865" customWidth="1"/>
    <col min="10246" max="10246" width="19.6640625" style="865" customWidth="1"/>
    <col min="10247" max="10247" width="29.5546875" style="865" customWidth="1"/>
    <col min="10248" max="10248" width="26.109375" style="865" customWidth="1"/>
    <col min="10249" max="10250" width="21.88671875" style="865" customWidth="1"/>
    <col min="10251" max="10251" width="29.44140625" style="865" customWidth="1"/>
    <col min="10252" max="10252" width="42.5546875" style="865" customWidth="1"/>
    <col min="10253" max="10253" width="104.44140625" style="865" customWidth="1"/>
    <col min="10254" max="10254" width="46.5546875" style="865" customWidth="1"/>
    <col min="10255" max="10255" width="63.44140625" style="865" customWidth="1"/>
    <col min="10256" max="10496" width="9.109375" style="865"/>
    <col min="10497" max="10497" width="27.33203125" style="865" customWidth="1"/>
    <col min="10498" max="10498" width="26.109375" style="865" customWidth="1"/>
    <col min="10499" max="10499" width="65.33203125" style="865" customWidth="1"/>
    <col min="10500" max="10500" width="28.6640625" style="865" customWidth="1"/>
    <col min="10501" max="10501" width="30.6640625" style="865" customWidth="1"/>
    <col min="10502" max="10502" width="19.6640625" style="865" customWidth="1"/>
    <col min="10503" max="10503" width="29.5546875" style="865" customWidth="1"/>
    <col min="10504" max="10504" width="26.109375" style="865" customWidth="1"/>
    <col min="10505" max="10506" width="21.88671875" style="865" customWidth="1"/>
    <col min="10507" max="10507" width="29.44140625" style="865" customWidth="1"/>
    <col min="10508" max="10508" width="42.5546875" style="865" customWidth="1"/>
    <col min="10509" max="10509" width="104.44140625" style="865" customWidth="1"/>
    <col min="10510" max="10510" width="46.5546875" style="865" customWidth="1"/>
    <col min="10511" max="10511" width="63.44140625" style="865" customWidth="1"/>
    <col min="10512" max="10752" width="9.109375" style="865"/>
    <col min="10753" max="10753" width="27.33203125" style="865" customWidth="1"/>
    <col min="10754" max="10754" width="26.109375" style="865" customWidth="1"/>
    <col min="10755" max="10755" width="65.33203125" style="865" customWidth="1"/>
    <col min="10756" max="10756" width="28.6640625" style="865" customWidth="1"/>
    <col min="10757" max="10757" width="30.6640625" style="865" customWidth="1"/>
    <col min="10758" max="10758" width="19.6640625" style="865" customWidth="1"/>
    <col min="10759" max="10759" width="29.5546875" style="865" customWidth="1"/>
    <col min="10760" max="10760" width="26.109375" style="865" customWidth="1"/>
    <col min="10761" max="10762" width="21.88671875" style="865" customWidth="1"/>
    <col min="10763" max="10763" width="29.44140625" style="865" customWidth="1"/>
    <col min="10764" max="10764" width="42.5546875" style="865" customWidth="1"/>
    <col min="10765" max="10765" width="104.44140625" style="865" customWidth="1"/>
    <col min="10766" max="10766" width="46.5546875" style="865" customWidth="1"/>
    <col min="10767" max="10767" width="63.44140625" style="865" customWidth="1"/>
    <col min="10768" max="11008" width="9.109375" style="865"/>
    <col min="11009" max="11009" width="27.33203125" style="865" customWidth="1"/>
    <col min="11010" max="11010" width="26.109375" style="865" customWidth="1"/>
    <col min="11011" max="11011" width="65.33203125" style="865" customWidth="1"/>
    <col min="11012" max="11012" width="28.6640625" style="865" customWidth="1"/>
    <col min="11013" max="11013" width="30.6640625" style="865" customWidth="1"/>
    <col min="11014" max="11014" width="19.6640625" style="865" customWidth="1"/>
    <col min="11015" max="11015" width="29.5546875" style="865" customWidth="1"/>
    <col min="11016" max="11016" width="26.109375" style="865" customWidth="1"/>
    <col min="11017" max="11018" width="21.88671875" style="865" customWidth="1"/>
    <col min="11019" max="11019" width="29.44140625" style="865" customWidth="1"/>
    <col min="11020" max="11020" width="42.5546875" style="865" customWidth="1"/>
    <col min="11021" max="11021" width="104.44140625" style="865" customWidth="1"/>
    <col min="11022" max="11022" width="46.5546875" style="865" customWidth="1"/>
    <col min="11023" max="11023" width="63.44140625" style="865" customWidth="1"/>
    <col min="11024" max="11264" width="9.109375" style="865"/>
    <col min="11265" max="11265" width="27.33203125" style="865" customWidth="1"/>
    <col min="11266" max="11266" width="26.109375" style="865" customWidth="1"/>
    <col min="11267" max="11267" width="65.33203125" style="865" customWidth="1"/>
    <col min="11268" max="11268" width="28.6640625" style="865" customWidth="1"/>
    <col min="11269" max="11269" width="30.6640625" style="865" customWidth="1"/>
    <col min="11270" max="11270" width="19.6640625" style="865" customWidth="1"/>
    <col min="11271" max="11271" width="29.5546875" style="865" customWidth="1"/>
    <col min="11272" max="11272" width="26.109375" style="865" customWidth="1"/>
    <col min="11273" max="11274" width="21.88671875" style="865" customWidth="1"/>
    <col min="11275" max="11275" width="29.44140625" style="865" customWidth="1"/>
    <col min="11276" max="11276" width="42.5546875" style="865" customWidth="1"/>
    <col min="11277" max="11277" width="104.44140625" style="865" customWidth="1"/>
    <col min="11278" max="11278" width="46.5546875" style="865" customWidth="1"/>
    <col min="11279" max="11279" width="63.44140625" style="865" customWidth="1"/>
    <col min="11280" max="11520" width="9.109375" style="865"/>
    <col min="11521" max="11521" width="27.33203125" style="865" customWidth="1"/>
    <col min="11522" max="11522" width="26.109375" style="865" customWidth="1"/>
    <col min="11523" max="11523" width="65.33203125" style="865" customWidth="1"/>
    <col min="11524" max="11524" width="28.6640625" style="865" customWidth="1"/>
    <col min="11525" max="11525" width="30.6640625" style="865" customWidth="1"/>
    <col min="11526" max="11526" width="19.6640625" style="865" customWidth="1"/>
    <col min="11527" max="11527" width="29.5546875" style="865" customWidth="1"/>
    <col min="11528" max="11528" width="26.109375" style="865" customWidth="1"/>
    <col min="11529" max="11530" width="21.88671875" style="865" customWidth="1"/>
    <col min="11531" max="11531" width="29.44140625" style="865" customWidth="1"/>
    <col min="11532" max="11532" width="42.5546875" style="865" customWidth="1"/>
    <col min="11533" max="11533" width="104.44140625" style="865" customWidth="1"/>
    <col min="11534" max="11534" width="46.5546875" style="865" customWidth="1"/>
    <col min="11535" max="11535" width="63.44140625" style="865" customWidth="1"/>
    <col min="11536" max="11776" width="9.109375" style="865"/>
    <col min="11777" max="11777" width="27.33203125" style="865" customWidth="1"/>
    <col min="11778" max="11778" width="26.109375" style="865" customWidth="1"/>
    <col min="11779" max="11779" width="65.33203125" style="865" customWidth="1"/>
    <col min="11780" max="11780" width="28.6640625" style="865" customWidth="1"/>
    <col min="11781" max="11781" width="30.6640625" style="865" customWidth="1"/>
    <col min="11782" max="11782" width="19.6640625" style="865" customWidth="1"/>
    <col min="11783" max="11783" width="29.5546875" style="865" customWidth="1"/>
    <col min="11784" max="11784" width="26.109375" style="865" customWidth="1"/>
    <col min="11785" max="11786" width="21.88671875" style="865" customWidth="1"/>
    <col min="11787" max="11787" width="29.44140625" style="865" customWidth="1"/>
    <col min="11788" max="11788" width="42.5546875" style="865" customWidth="1"/>
    <col min="11789" max="11789" width="104.44140625" style="865" customWidth="1"/>
    <col min="11790" max="11790" width="46.5546875" style="865" customWidth="1"/>
    <col min="11791" max="11791" width="63.44140625" style="865" customWidth="1"/>
    <col min="11792" max="12032" width="9.109375" style="865"/>
    <col min="12033" max="12033" width="27.33203125" style="865" customWidth="1"/>
    <col min="12034" max="12034" width="26.109375" style="865" customWidth="1"/>
    <col min="12035" max="12035" width="65.33203125" style="865" customWidth="1"/>
    <col min="12036" max="12036" width="28.6640625" style="865" customWidth="1"/>
    <col min="12037" max="12037" width="30.6640625" style="865" customWidth="1"/>
    <col min="12038" max="12038" width="19.6640625" style="865" customWidth="1"/>
    <col min="12039" max="12039" width="29.5546875" style="865" customWidth="1"/>
    <col min="12040" max="12040" width="26.109375" style="865" customWidth="1"/>
    <col min="12041" max="12042" width="21.88671875" style="865" customWidth="1"/>
    <col min="12043" max="12043" width="29.44140625" style="865" customWidth="1"/>
    <col min="12044" max="12044" width="42.5546875" style="865" customWidth="1"/>
    <col min="12045" max="12045" width="104.44140625" style="865" customWidth="1"/>
    <col min="12046" max="12046" width="46.5546875" style="865" customWidth="1"/>
    <col min="12047" max="12047" width="63.44140625" style="865" customWidth="1"/>
    <col min="12048" max="12288" width="9.109375" style="865"/>
    <col min="12289" max="12289" width="27.33203125" style="865" customWidth="1"/>
    <col min="12290" max="12290" width="26.109375" style="865" customWidth="1"/>
    <col min="12291" max="12291" width="65.33203125" style="865" customWidth="1"/>
    <col min="12292" max="12292" width="28.6640625" style="865" customWidth="1"/>
    <col min="12293" max="12293" width="30.6640625" style="865" customWidth="1"/>
    <col min="12294" max="12294" width="19.6640625" style="865" customWidth="1"/>
    <col min="12295" max="12295" width="29.5546875" style="865" customWidth="1"/>
    <col min="12296" max="12296" width="26.109375" style="865" customWidth="1"/>
    <col min="12297" max="12298" width="21.88671875" style="865" customWidth="1"/>
    <col min="12299" max="12299" width="29.44140625" style="865" customWidth="1"/>
    <col min="12300" max="12300" width="42.5546875" style="865" customWidth="1"/>
    <col min="12301" max="12301" width="104.44140625" style="865" customWidth="1"/>
    <col min="12302" max="12302" width="46.5546875" style="865" customWidth="1"/>
    <col min="12303" max="12303" width="63.44140625" style="865" customWidth="1"/>
    <col min="12304" max="12544" width="9.109375" style="865"/>
    <col min="12545" max="12545" width="27.33203125" style="865" customWidth="1"/>
    <col min="12546" max="12546" width="26.109375" style="865" customWidth="1"/>
    <col min="12547" max="12547" width="65.33203125" style="865" customWidth="1"/>
    <col min="12548" max="12548" width="28.6640625" style="865" customWidth="1"/>
    <col min="12549" max="12549" width="30.6640625" style="865" customWidth="1"/>
    <col min="12550" max="12550" width="19.6640625" style="865" customWidth="1"/>
    <col min="12551" max="12551" width="29.5546875" style="865" customWidth="1"/>
    <col min="12552" max="12552" width="26.109375" style="865" customWidth="1"/>
    <col min="12553" max="12554" width="21.88671875" style="865" customWidth="1"/>
    <col min="12555" max="12555" width="29.44140625" style="865" customWidth="1"/>
    <col min="12556" max="12556" width="42.5546875" style="865" customWidth="1"/>
    <col min="12557" max="12557" width="104.44140625" style="865" customWidth="1"/>
    <col min="12558" max="12558" width="46.5546875" style="865" customWidth="1"/>
    <col min="12559" max="12559" width="63.44140625" style="865" customWidth="1"/>
    <col min="12560" max="12800" width="9.109375" style="865"/>
    <col min="12801" max="12801" width="27.33203125" style="865" customWidth="1"/>
    <col min="12802" max="12802" width="26.109375" style="865" customWidth="1"/>
    <col min="12803" max="12803" width="65.33203125" style="865" customWidth="1"/>
    <col min="12804" max="12804" width="28.6640625" style="865" customWidth="1"/>
    <col min="12805" max="12805" width="30.6640625" style="865" customWidth="1"/>
    <col min="12806" max="12806" width="19.6640625" style="865" customWidth="1"/>
    <col min="12807" max="12807" width="29.5546875" style="865" customWidth="1"/>
    <col min="12808" max="12808" width="26.109375" style="865" customWidth="1"/>
    <col min="12809" max="12810" width="21.88671875" style="865" customWidth="1"/>
    <col min="12811" max="12811" width="29.44140625" style="865" customWidth="1"/>
    <col min="12812" max="12812" width="42.5546875" style="865" customWidth="1"/>
    <col min="12813" max="12813" width="104.44140625" style="865" customWidth="1"/>
    <col min="12814" max="12814" width="46.5546875" style="865" customWidth="1"/>
    <col min="12815" max="12815" width="63.44140625" style="865" customWidth="1"/>
    <col min="12816" max="13056" width="9.109375" style="865"/>
    <col min="13057" max="13057" width="27.33203125" style="865" customWidth="1"/>
    <col min="13058" max="13058" width="26.109375" style="865" customWidth="1"/>
    <col min="13059" max="13059" width="65.33203125" style="865" customWidth="1"/>
    <col min="13060" max="13060" width="28.6640625" style="865" customWidth="1"/>
    <col min="13061" max="13061" width="30.6640625" style="865" customWidth="1"/>
    <col min="13062" max="13062" width="19.6640625" style="865" customWidth="1"/>
    <col min="13063" max="13063" width="29.5546875" style="865" customWidth="1"/>
    <col min="13064" max="13064" width="26.109375" style="865" customWidth="1"/>
    <col min="13065" max="13066" width="21.88671875" style="865" customWidth="1"/>
    <col min="13067" max="13067" width="29.44140625" style="865" customWidth="1"/>
    <col min="13068" max="13068" width="42.5546875" style="865" customWidth="1"/>
    <col min="13069" max="13069" width="104.44140625" style="865" customWidth="1"/>
    <col min="13070" max="13070" width="46.5546875" style="865" customWidth="1"/>
    <col min="13071" max="13071" width="63.44140625" style="865" customWidth="1"/>
    <col min="13072" max="13312" width="9.109375" style="865"/>
    <col min="13313" max="13313" width="27.33203125" style="865" customWidth="1"/>
    <col min="13314" max="13314" width="26.109375" style="865" customWidth="1"/>
    <col min="13315" max="13315" width="65.33203125" style="865" customWidth="1"/>
    <col min="13316" max="13316" width="28.6640625" style="865" customWidth="1"/>
    <col min="13317" max="13317" width="30.6640625" style="865" customWidth="1"/>
    <col min="13318" max="13318" width="19.6640625" style="865" customWidth="1"/>
    <col min="13319" max="13319" width="29.5546875" style="865" customWidth="1"/>
    <col min="13320" max="13320" width="26.109375" style="865" customWidth="1"/>
    <col min="13321" max="13322" width="21.88671875" style="865" customWidth="1"/>
    <col min="13323" max="13323" width="29.44140625" style="865" customWidth="1"/>
    <col min="13324" max="13324" width="42.5546875" style="865" customWidth="1"/>
    <col min="13325" max="13325" width="104.44140625" style="865" customWidth="1"/>
    <col min="13326" max="13326" width="46.5546875" style="865" customWidth="1"/>
    <col min="13327" max="13327" width="63.44140625" style="865" customWidth="1"/>
    <col min="13328" max="13568" width="9.109375" style="865"/>
    <col min="13569" max="13569" width="27.33203125" style="865" customWidth="1"/>
    <col min="13570" max="13570" width="26.109375" style="865" customWidth="1"/>
    <col min="13571" max="13571" width="65.33203125" style="865" customWidth="1"/>
    <col min="13572" max="13572" width="28.6640625" style="865" customWidth="1"/>
    <col min="13573" max="13573" width="30.6640625" style="865" customWidth="1"/>
    <col min="13574" max="13574" width="19.6640625" style="865" customWidth="1"/>
    <col min="13575" max="13575" width="29.5546875" style="865" customWidth="1"/>
    <col min="13576" max="13576" width="26.109375" style="865" customWidth="1"/>
    <col min="13577" max="13578" width="21.88671875" style="865" customWidth="1"/>
    <col min="13579" max="13579" width="29.44140625" style="865" customWidth="1"/>
    <col min="13580" max="13580" width="42.5546875" style="865" customWidth="1"/>
    <col min="13581" max="13581" width="104.44140625" style="865" customWidth="1"/>
    <col min="13582" max="13582" width="46.5546875" style="865" customWidth="1"/>
    <col min="13583" max="13583" width="63.44140625" style="865" customWidth="1"/>
    <col min="13584" max="13824" width="9.109375" style="865"/>
    <col min="13825" max="13825" width="27.33203125" style="865" customWidth="1"/>
    <col min="13826" max="13826" width="26.109375" style="865" customWidth="1"/>
    <col min="13827" max="13827" width="65.33203125" style="865" customWidth="1"/>
    <col min="13828" max="13828" width="28.6640625" style="865" customWidth="1"/>
    <col min="13829" max="13829" width="30.6640625" style="865" customWidth="1"/>
    <col min="13830" max="13830" width="19.6640625" style="865" customWidth="1"/>
    <col min="13831" max="13831" width="29.5546875" style="865" customWidth="1"/>
    <col min="13832" max="13832" width="26.109375" style="865" customWidth="1"/>
    <col min="13833" max="13834" width="21.88671875" style="865" customWidth="1"/>
    <col min="13835" max="13835" width="29.44140625" style="865" customWidth="1"/>
    <col min="13836" max="13836" width="42.5546875" style="865" customWidth="1"/>
    <col min="13837" max="13837" width="104.44140625" style="865" customWidth="1"/>
    <col min="13838" max="13838" width="46.5546875" style="865" customWidth="1"/>
    <col min="13839" max="13839" width="63.44140625" style="865" customWidth="1"/>
    <col min="13840" max="14080" width="9.109375" style="865"/>
    <col min="14081" max="14081" width="27.33203125" style="865" customWidth="1"/>
    <col min="14082" max="14082" width="26.109375" style="865" customWidth="1"/>
    <col min="14083" max="14083" width="65.33203125" style="865" customWidth="1"/>
    <col min="14084" max="14084" width="28.6640625" style="865" customWidth="1"/>
    <col min="14085" max="14085" width="30.6640625" style="865" customWidth="1"/>
    <col min="14086" max="14086" width="19.6640625" style="865" customWidth="1"/>
    <col min="14087" max="14087" width="29.5546875" style="865" customWidth="1"/>
    <col min="14088" max="14088" width="26.109375" style="865" customWidth="1"/>
    <col min="14089" max="14090" width="21.88671875" style="865" customWidth="1"/>
    <col min="14091" max="14091" width="29.44140625" style="865" customWidth="1"/>
    <col min="14092" max="14092" width="42.5546875" style="865" customWidth="1"/>
    <col min="14093" max="14093" width="104.44140625" style="865" customWidth="1"/>
    <col min="14094" max="14094" width="46.5546875" style="865" customWidth="1"/>
    <col min="14095" max="14095" width="63.44140625" style="865" customWidth="1"/>
    <col min="14096" max="14336" width="9.109375" style="865"/>
    <col min="14337" max="14337" width="27.33203125" style="865" customWidth="1"/>
    <col min="14338" max="14338" width="26.109375" style="865" customWidth="1"/>
    <col min="14339" max="14339" width="65.33203125" style="865" customWidth="1"/>
    <col min="14340" max="14340" width="28.6640625" style="865" customWidth="1"/>
    <col min="14341" max="14341" width="30.6640625" style="865" customWidth="1"/>
    <col min="14342" max="14342" width="19.6640625" style="865" customWidth="1"/>
    <col min="14343" max="14343" width="29.5546875" style="865" customWidth="1"/>
    <col min="14344" max="14344" width="26.109375" style="865" customWidth="1"/>
    <col min="14345" max="14346" width="21.88671875" style="865" customWidth="1"/>
    <col min="14347" max="14347" width="29.44140625" style="865" customWidth="1"/>
    <col min="14348" max="14348" width="42.5546875" style="865" customWidth="1"/>
    <col min="14349" max="14349" width="104.44140625" style="865" customWidth="1"/>
    <col min="14350" max="14350" width="46.5546875" style="865" customWidth="1"/>
    <col min="14351" max="14351" width="63.44140625" style="865" customWidth="1"/>
    <col min="14352" max="14592" width="9.109375" style="865"/>
    <col min="14593" max="14593" width="27.33203125" style="865" customWidth="1"/>
    <col min="14594" max="14594" width="26.109375" style="865" customWidth="1"/>
    <col min="14595" max="14595" width="65.33203125" style="865" customWidth="1"/>
    <col min="14596" max="14596" width="28.6640625" style="865" customWidth="1"/>
    <col min="14597" max="14597" width="30.6640625" style="865" customWidth="1"/>
    <col min="14598" max="14598" width="19.6640625" style="865" customWidth="1"/>
    <col min="14599" max="14599" width="29.5546875" style="865" customWidth="1"/>
    <col min="14600" max="14600" width="26.109375" style="865" customWidth="1"/>
    <col min="14601" max="14602" width="21.88671875" style="865" customWidth="1"/>
    <col min="14603" max="14603" width="29.44140625" style="865" customWidth="1"/>
    <col min="14604" max="14604" width="42.5546875" style="865" customWidth="1"/>
    <col min="14605" max="14605" width="104.44140625" style="865" customWidth="1"/>
    <col min="14606" max="14606" width="46.5546875" style="865" customWidth="1"/>
    <col min="14607" max="14607" width="63.44140625" style="865" customWidth="1"/>
    <col min="14608" max="14848" width="9.109375" style="865"/>
    <col min="14849" max="14849" width="27.33203125" style="865" customWidth="1"/>
    <col min="14850" max="14850" width="26.109375" style="865" customWidth="1"/>
    <col min="14851" max="14851" width="65.33203125" style="865" customWidth="1"/>
    <col min="14852" max="14852" width="28.6640625" style="865" customWidth="1"/>
    <col min="14853" max="14853" width="30.6640625" style="865" customWidth="1"/>
    <col min="14854" max="14854" width="19.6640625" style="865" customWidth="1"/>
    <col min="14855" max="14855" width="29.5546875" style="865" customWidth="1"/>
    <col min="14856" max="14856" width="26.109375" style="865" customWidth="1"/>
    <col min="14857" max="14858" width="21.88671875" style="865" customWidth="1"/>
    <col min="14859" max="14859" width="29.44140625" style="865" customWidth="1"/>
    <col min="14860" max="14860" width="42.5546875" style="865" customWidth="1"/>
    <col min="14861" max="14861" width="104.44140625" style="865" customWidth="1"/>
    <col min="14862" max="14862" width="46.5546875" style="865" customWidth="1"/>
    <col min="14863" max="14863" width="63.44140625" style="865" customWidth="1"/>
    <col min="14864" max="15104" width="9.109375" style="865"/>
    <col min="15105" max="15105" width="27.33203125" style="865" customWidth="1"/>
    <col min="15106" max="15106" width="26.109375" style="865" customWidth="1"/>
    <col min="15107" max="15107" width="65.33203125" style="865" customWidth="1"/>
    <col min="15108" max="15108" width="28.6640625" style="865" customWidth="1"/>
    <col min="15109" max="15109" width="30.6640625" style="865" customWidth="1"/>
    <col min="15110" max="15110" width="19.6640625" style="865" customWidth="1"/>
    <col min="15111" max="15111" width="29.5546875" style="865" customWidth="1"/>
    <col min="15112" max="15112" width="26.109375" style="865" customWidth="1"/>
    <col min="15113" max="15114" width="21.88671875" style="865" customWidth="1"/>
    <col min="15115" max="15115" width="29.44140625" style="865" customWidth="1"/>
    <col min="15116" max="15116" width="42.5546875" style="865" customWidth="1"/>
    <col min="15117" max="15117" width="104.44140625" style="865" customWidth="1"/>
    <col min="15118" max="15118" width="46.5546875" style="865" customWidth="1"/>
    <col min="15119" max="15119" width="63.44140625" style="865" customWidth="1"/>
    <col min="15120" max="15360" width="9.109375" style="865"/>
    <col min="15361" max="15361" width="27.33203125" style="865" customWidth="1"/>
    <col min="15362" max="15362" width="26.109375" style="865" customWidth="1"/>
    <col min="15363" max="15363" width="65.33203125" style="865" customWidth="1"/>
    <col min="15364" max="15364" width="28.6640625" style="865" customWidth="1"/>
    <col min="15365" max="15365" width="30.6640625" style="865" customWidth="1"/>
    <col min="15366" max="15366" width="19.6640625" style="865" customWidth="1"/>
    <col min="15367" max="15367" width="29.5546875" style="865" customWidth="1"/>
    <col min="15368" max="15368" width="26.109375" style="865" customWidth="1"/>
    <col min="15369" max="15370" width="21.88671875" style="865" customWidth="1"/>
    <col min="15371" max="15371" width="29.44140625" style="865" customWidth="1"/>
    <col min="15372" max="15372" width="42.5546875" style="865" customWidth="1"/>
    <col min="15373" max="15373" width="104.44140625" style="865" customWidth="1"/>
    <col min="15374" max="15374" width="46.5546875" style="865" customWidth="1"/>
    <col min="15375" max="15375" width="63.44140625" style="865" customWidth="1"/>
    <col min="15376" max="15616" width="9.109375" style="865"/>
    <col min="15617" max="15617" width="27.33203125" style="865" customWidth="1"/>
    <col min="15618" max="15618" width="26.109375" style="865" customWidth="1"/>
    <col min="15619" max="15619" width="65.33203125" style="865" customWidth="1"/>
    <col min="15620" max="15620" width="28.6640625" style="865" customWidth="1"/>
    <col min="15621" max="15621" width="30.6640625" style="865" customWidth="1"/>
    <col min="15622" max="15622" width="19.6640625" style="865" customWidth="1"/>
    <col min="15623" max="15623" width="29.5546875" style="865" customWidth="1"/>
    <col min="15624" max="15624" width="26.109375" style="865" customWidth="1"/>
    <col min="15625" max="15626" width="21.88671875" style="865" customWidth="1"/>
    <col min="15627" max="15627" width="29.44140625" style="865" customWidth="1"/>
    <col min="15628" max="15628" width="42.5546875" style="865" customWidth="1"/>
    <col min="15629" max="15629" width="104.44140625" style="865" customWidth="1"/>
    <col min="15630" max="15630" width="46.5546875" style="865" customWidth="1"/>
    <col min="15631" max="15631" width="63.44140625" style="865" customWidth="1"/>
    <col min="15632" max="15872" width="9.109375" style="865"/>
    <col min="15873" max="15873" width="27.33203125" style="865" customWidth="1"/>
    <col min="15874" max="15874" width="26.109375" style="865" customWidth="1"/>
    <col min="15875" max="15875" width="65.33203125" style="865" customWidth="1"/>
    <col min="15876" max="15876" width="28.6640625" style="865" customWidth="1"/>
    <col min="15877" max="15877" width="30.6640625" style="865" customWidth="1"/>
    <col min="15878" max="15878" width="19.6640625" style="865" customWidth="1"/>
    <col min="15879" max="15879" width="29.5546875" style="865" customWidth="1"/>
    <col min="15880" max="15880" width="26.109375" style="865" customWidth="1"/>
    <col min="15881" max="15882" width="21.88671875" style="865" customWidth="1"/>
    <col min="15883" max="15883" width="29.44140625" style="865" customWidth="1"/>
    <col min="15884" max="15884" width="42.5546875" style="865" customWidth="1"/>
    <col min="15885" max="15885" width="104.44140625" style="865" customWidth="1"/>
    <col min="15886" max="15886" width="46.5546875" style="865" customWidth="1"/>
    <col min="15887" max="15887" width="63.44140625" style="865" customWidth="1"/>
    <col min="15888" max="16128" width="9.109375" style="865"/>
    <col min="16129" max="16129" width="27.33203125" style="865" customWidth="1"/>
    <col min="16130" max="16130" width="26.109375" style="865" customWidth="1"/>
    <col min="16131" max="16131" width="65.33203125" style="865" customWidth="1"/>
    <col min="16132" max="16132" width="28.6640625" style="865" customWidth="1"/>
    <col min="16133" max="16133" width="30.6640625" style="865" customWidth="1"/>
    <col min="16134" max="16134" width="19.6640625" style="865" customWidth="1"/>
    <col min="16135" max="16135" width="29.5546875" style="865" customWidth="1"/>
    <col min="16136" max="16136" width="26.109375" style="865" customWidth="1"/>
    <col min="16137" max="16138" width="21.88671875" style="865" customWidth="1"/>
    <col min="16139" max="16139" width="29.44140625" style="865" customWidth="1"/>
    <col min="16140" max="16140" width="42.5546875" style="865" customWidth="1"/>
    <col min="16141" max="16141" width="104.44140625" style="865" customWidth="1"/>
    <col min="16142" max="16142" width="46.5546875" style="865" customWidth="1"/>
    <col min="16143" max="16143" width="63.44140625" style="865" customWidth="1"/>
    <col min="16144" max="16384" width="9.109375" style="865"/>
  </cols>
  <sheetData>
    <row r="1" spans="1:15" ht="66.599999999999994" x14ac:dyDescent="0.25">
      <c r="A1" s="863" t="s">
        <v>1101</v>
      </c>
      <c r="B1" s="863" t="s">
        <v>1185</v>
      </c>
      <c r="C1" s="863" t="s">
        <v>1186</v>
      </c>
      <c r="D1" s="863" t="s">
        <v>1187</v>
      </c>
      <c r="E1" s="863" t="s">
        <v>1188</v>
      </c>
      <c r="F1" s="863" t="s">
        <v>1189</v>
      </c>
      <c r="G1" s="863" t="s">
        <v>1190</v>
      </c>
      <c r="H1" s="863" t="s">
        <v>1191</v>
      </c>
      <c r="I1" s="863" t="s">
        <v>1192</v>
      </c>
      <c r="J1" s="863" t="s">
        <v>1193</v>
      </c>
      <c r="K1" s="863" t="s">
        <v>1109</v>
      </c>
      <c r="L1" s="863" t="s">
        <v>1194</v>
      </c>
      <c r="M1" s="863" t="s">
        <v>1111</v>
      </c>
      <c r="N1" s="864" t="s">
        <v>1112</v>
      </c>
      <c r="O1" s="864" t="s">
        <v>1113</v>
      </c>
    </row>
    <row r="2" spans="1:15" ht="88.8" x14ac:dyDescent="0.25">
      <c r="A2" s="866" t="s">
        <v>1178</v>
      </c>
      <c r="B2" s="866">
        <v>10365</v>
      </c>
      <c r="C2" s="866" t="s">
        <v>1195</v>
      </c>
      <c r="D2" s="866" t="s">
        <v>1196</v>
      </c>
      <c r="E2" s="866" t="s">
        <v>93</v>
      </c>
      <c r="F2" s="866" t="s">
        <v>95</v>
      </c>
      <c r="G2" s="866" t="s">
        <v>23</v>
      </c>
      <c r="H2" s="866" t="s">
        <v>233</v>
      </c>
      <c r="I2" s="866">
        <v>990</v>
      </c>
      <c r="J2" s="866">
        <v>2021</v>
      </c>
      <c r="K2" s="866" t="s">
        <v>1197</v>
      </c>
      <c r="L2" s="866" t="s">
        <v>1198</v>
      </c>
      <c r="M2" s="866" t="s">
        <v>1199</v>
      </c>
      <c r="N2" s="867">
        <v>1000</v>
      </c>
      <c r="O2" s="867" t="s">
        <v>1200</v>
      </c>
    </row>
    <row r="3" spans="1:15" ht="88.8" x14ac:dyDescent="0.25">
      <c r="A3" s="866" t="s">
        <v>1139</v>
      </c>
      <c r="B3" s="866">
        <v>10577</v>
      </c>
      <c r="C3" s="866" t="s">
        <v>1201</v>
      </c>
      <c r="D3" s="866" t="s">
        <v>1196</v>
      </c>
      <c r="E3" s="866" t="s">
        <v>125</v>
      </c>
      <c r="F3" s="866" t="s">
        <v>95</v>
      </c>
      <c r="G3" s="866" t="s">
        <v>823</v>
      </c>
      <c r="H3" s="866" t="s">
        <v>233</v>
      </c>
      <c r="I3" s="866">
        <v>855</v>
      </c>
      <c r="J3" s="866">
        <v>2021</v>
      </c>
      <c r="K3" s="866" t="s">
        <v>1197</v>
      </c>
      <c r="L3" s="866" t="s">
        <v>1202</v>
      </c>
      <c r="M3" s="866" t="s">
        <v>1203</v>
      </c>
      <c r="N3" s="867">
        <v>817.55</v>
      </c>
      <c r="O3" s="867" t="s">
        <v>1204</v>
      </c>
    </row>
    <row r="4" spans="1:15" ht="88.8" x14ac:dyDescent="0.25">
      <c r="A4" s="866" t="s">
        <v>1139</v>
      </c>
      <c r="B4" s="866">
        <v>10577</v>
      </c>
      <c r="C4" s="866" t="s">
        <v>1201</v>
      </c>
      <c r="D4" s="866" t="s">
        <v>1196</v>
      </c>
      <c r="E4" s="866" t="s">
        <v>125</v>
      </c>
      <c r="F4" s="866" t="s">
        <v>95</v>
      </c>
      <c r="G4" s="866" t="s">
        <v>823</v>
      </c>
      <c r="H4" s="866" t="s">
        <v>233</v>
      </c>
      <c r="I4" s="866">
        <v>882</v>
      </c>
      <c r="J4" s="866">
        <v>2021</v>
      </c>
      <c r="K4" s="866" t="s">
        <v>1197</v>
      </c>
      <c r="L4" s="866" t="s">
        <v>1202</v>
      </c>
      <c r="M4" s="866" t="s">
        <v>1205</v>
      </c>
      <c r="N4" s="867">
        <v>728.74</v>
      </c>
      <c r="O4" s="867" t="s">
        <v>1204</v>
      </c>
    </row>
    <row r="5" spans="1:15" ht="111" x14ac:dyDescent="0.25">
      <c r="A5" s="866" t="s">
        <v>1139</v>
      </c>
      <c r="B5" s="866">
        <v>10215</v>
      </c>
      <c r="C5" s="866" t="s">
        <v>1206</v>
      </c>
      <c r="D5" s="866" t="s">
        <v>1196</v>
      </c>
      <c r="E5" s="866" t="s">
        <v>1207</v>
      </c>
      <c r="F5" s="866" t="s">
        <v>95</v>
      </c>
      <c r="G5" s="866" t="s">
        <v>823</v>
      </c>
      <c r="H5" s="866" t="s">
        <v>233</v>
      </c>
      <c r="I5" s="866">
        <v>768</v>
      </c>
      <c r="J5" s="866">
        <v>2018</v>
      </c>
      <c r="K5" s="866" t="s">
        <v>1197</v>
      </c>
      <c r="L5" s="866" t="s">
        <v>1202</v>
      </c>
      <c r="M5" s="866" t="s">
        <v>1208</v>
      </c>
      <c r="N5" s="867">
        <v>5028.0600000000004</v>
      </c>
      <c r="O5" s="867" t="s">
        <v>1204</v>
      </c>
    </row>
    <row r="6" spans="1:15" ht="111" x14ac:dyDescent="0.25">
      <c r="A6" s="866" t="s">
        <v>1139</v>
      </c>
      <c r="B6" s="866">
        <v>10215</v>
      </c>
      <c r="C6" s="866" t="s">
        <v>1206</v>
      </c>
      <c r="D6" s="866" t="s">
        <v>1196</v>
      </c>
      <c r="E6" s="866" t="s">
        <v>1207</v>
      </c>
      <c r="F6" s="866" t="s">
        <v>95</v>
      </c>
      <c r="G6" s="866" t="s">
        <v>823</v>
      </c>
      <c r="H6" s="866" t="s">
        <v>233</v>
      </c>
      <c r="I6" s="866">
        <v>769</v>
      </c>
      <c r="J6" s="866">
        <v>2018</v>
      </c>
      <c r="K6" s="866" t="s">
        <v>1197</v>
      </c>
      <c r="L6" s="866" t="s">
        <v>1202</v>
      </c>
      <c r="M6" s="866" t="s">
        <v>1209</v>
      </c>
      <c r="N6" s="867">
        <v>3647.07</v>
      </c>
      <c r="O6" s="867" t="s">
        <v>1204</v>
      </c>
    </row>
    <row r="7" spans="1:15" ht="111" x14ac:dyDescent="0.25">
      <c r="A7" s="866" t="s">
        <v>1139</v>
      </c>
      <c r="B7" s="866">
        <v>10215</v>
      </c>
      <c r="C7" s="866" t="s">
        <v>1206</v>
      </c>
      <c r="D7" s="866" t="s">
        <v>1196</v>
      </c>
      <c r="E7" s="866" t="s">
        <v>1207</v>
      </c>
      <c r="F7" s="866" t="s">
        <v>95</v>
      </c>
      <c r="G7" s="866" t="s">
        <v>823</v>
      </c>
      <c r="H7" s="866" t="s">
        <v>233</v>
      </c>
      <c r="I7" s="866">
        <v>770</v>
      </c>
      <c r="J7" s="866">
        <v>2018</v>
      </c>
      <c r="K7" s="866" t="s">
        <v>1197</v>
      </c>
      <c r="L7" s="866" t="s">
        <v>1202</v>
      </c>
      <c r="M7" s="866" t="s">
        <v>1210</v>
      </c>
      <c r="N7" s="867">
        <v>1259.3699999999999</v>
      </c>
      <c r="O7" s="867" t="s">
        <v>1204</v>
      </c>
    </row>
    <row r="8" spans="1:15" ht="111" x14ac:dyDescent="0.25">
      <c r="A8" s="866" t="s">
        <v>1139</v>
      </c>
      <c r="B8" s="866">
        <v>10215</v>
      </c>
      <c r="C8" s="866" t="s">
        <v>1206</v>
      </c>
      <c r="D8" s="866" t="s">
        <v>1196</v>
      </c>
      <c r="E8" s="866" t="s">
        <v>1207</v>
      </c>
      <c r="F8" s="866" t="s">
        <v>95</v>
      </c>
      <c r="G8" s="866" t="s">
        <v>823</v>
      </c>
      <c r="H8" s="866" t="s">
        <v>233</v>
      </c>
      <c r="I8" s="866">
        <v>1842</v>
      </c>
      <c r="J8" s="866">
        <v>2018</v>
      </c>
      <c r="K8" s="866" t="s">
        <v>1197</v>
      </c>
      <c r="L8" s="866" t="s">
        <v>1202</v>
      </c>
      <c r="M8" s="866" t="s">
        <v>1211</v>
      </c>
      <c r="N8" s="867">
        <v>1895.11</v>
      </c>
      <c r="O8" s="867" t="s">
        <v>1204</v>
      </c>
    </row>
    <row r="9" spans="1:15" ht="111" x14ac:dyDescent="0.25">
      <c r="A9" s="866" t="s">
        <v>1139</v>
      </c>
      <c r="B9" s="866">
        <v>10215</v>
      </c>
      <c r="C9" s="866" t="s">
        <v>1206</v>
      </c>
      <c r="D9" s="866" t="s">
        <v>1196</v>
      </c>
      <c r="E9" s="866" t="s">
        <v>1207</v>
      </c>
      <c r="F9" s="866" t="s">
        <v>95</v>
      </c>
      <c r="G9" s="866" t="s">
        <v>823</v>
      </c>
      <c r="H9" s="866" t="s">
        <v>233</v>
      </c>
      <c r="I9" s="866">
        <v>1843</v>
      </c>
      <c r="J9" s="866">
        <v>2018</v>
      </c>
      <c r="K9" s="866" t="s">
        <v>1197</v>
      </c>
      <c r="L9" s="866" t="s">
        <v>1202</v>
      </c>
      <c r="M9" s="866" t="s">
        <v>1212</v>
      </c>
      <c r="N9" s="867">
        <v>369.28</v>
      </c>
      <c r="O9" s="867" t="s">
        <v>1204</v>
      </c>
    </row>
    <row r="10" spans="1:15" ht="111" x14ac:dyDescent="0.25">
      <c r="A10" s="866" t="s">
        <v>1139</v>
      </c>
      <c r="B10" s="866">
        <v>10215</v>
      </c>
      <c r="C10" s="866" t="s">
        <v>1206</v>
      </c>
      <c r="D10" s="866" t="s">
        <v>1196</v>
      </c>
      <c r="E10" s="866" t="s">
        <v>1207</v>
      </c>
      <c r="F10" s="866" t="s">
        <v>95</v>
      </c>
      <c r="G10" s="866" t="s">
        <v>823</v>
      </c>
      <c r="H10" s="866" t="s">
        <v>233</v>
      </c>
      <c r="I10" s="866">
        <v>1844</v>
      </c>
      <c r="J10" s="866">
        <v>2018</v>
      </c>
      <c r="K10" s="866" t="s">
        <v>1197</v>
      </c>
      <c r="L10" s="866" t="s">
        <v>1202</v>
      </c>
      <c r="M10" s="866" t="s">
        <v>1213</v>
      </c>
      <c r="N10" s="867">
        <v>117.34</v>
      </c>
      <c r="O10" s="867" t="s">
        <v>1204</v>
      </c>
    </row>
    <row r="11" spans="1:15" ht="111" x14ac:dyDescent="0.25">
      <c r="A11" s="866" t="s">
        <v>1139</v>
      </c>
      <c r="B11" s="866">
        <v>10216</v>
      </c>
      <c r="C11" s="866" t="s">
        <v>1214</v>
      </c>
      <c r="D11" s="866" t="s">
        <v>1196</v>
      </c>
      <c r="E11" s="866" t="s">
        <v>1207</v>
      </c>
      <c r="F11" s="866" t="s">
        <v>95</v>
      </c>
      <c r="G11" s="866" t="s">
        <v>823</v>
      </c>
      <c r="H11" s="866" t="s">
        <v>233</v>
      </c>
      <c r="I11" s="866">
        <v>742</v>
      </c>
      <c r="J11" s="866">
        <v>2021</v>
      </c>
      <c r="K11" s="866" t="s">
        <v>1197</v>
      </c>
      <c r="L11" s="866" t="s">
        <v>1215</v>
      </c>
      <c r="M11" s="866" t="s">
        <v>1216</v>
      </c>
      <c r="N11" s="867">
        <v>337.18</v>
      </c>
      <c r="O11" s="867" t="s">
        <v>1204</v>
      </c>
    </row>
    <row r="12" spans="1:15" ht="111" x14ac:dyDescent="0.25">
      <c r="A12" s="866" t="s">
        <v>1139</v>
      </c>
      <c r="B12" s="866">
        <v>10272</v>
      </c>
      <c r="C12" s="866" t="s">
        <v>1217</v>
      </c>
      <c r="D12" s="866" t="s">
        <v>1196</v>
      </c>
      <c r="E12" s="866" t="s">
        <v>125</v>
      </c>
      <c r="F12" s="866" t="s">
        <v>95</v>
      </c>
      <c r="G12" s="866" t="s">
        <v>823</v>
      </c>
      <c r="H12" s="866" t="s">
        <v>233</v>
      </c>
      <c r="I12" s="866">
        <v>741</v>
      </c>
      <c r="J12" s="866">
        <v>2021</v>
      </c>
      <c r="K12" s="866" t="s">
        <v>1197</v>
      </c>
      <c r="L12" s="866" t="s">
        <v>1218</v>
      </c>
      <c r="M12" s="866" t="s">
        <v>1219</v>
      </c>
      <c r="N12" s="867">
        <v>15.96</v>
      </c>
      <c r="O12" s="867" t="s">
        <v>1204</v>
      </c>
    </row>
    <row r="13" spans="1:15" ht="88.8" x14ac:dyDescent="0.25">
      <c r="A13" s="866" t="s">
        <v>1139</v>
      </c>
      <c r="B13" s="866">
        <v>10272</v>
      </c>
      <c r="C13" s="866" t="s">
        <v>1217</v>
      </c>
      <c r="D13" s="866" t="s">
        <v>1196</v>
      </c>
      <c r="E13" s="866" t="s">
        <v>125</v>
      </c>
      <c r="F13" s="866" t="s">
        <v>95</v>
      </c>
      <c r="G13" s="866" t="s">
        <v>823</v>
      </c>
      <c r="H13" s="866" t="s">
        <v>233</v>
      </c>
      <c r="I13" s="866">
        <v>1224</v>
      </c>
      <c r="J13" s="866">
        <v>2021</v>
      </c>
      <c r="K13" s="866" t="s">
        <v>1197</v>
      </c>
      <c r="L13" s="866" t="s">
        <v>1218</v>
      </c>
      <c r="M13" s="866" t="s">
        <v>1220</v>
      </c>
      <c r="N13" s="867">
        <v>140.56</v>
      </c>
      <c r="O13" s="867" t="s">
        <v>1204</v>
      </c>
    </row>
    <row r="14" spans="1:15" ht="88.8" x14ac:dyDescent="0.25">
      <c r="A14" s="866" t="s">
        <v>1139</v>
      </c>
      <c r="B14" s="866">
        <v>10277</v>
      </c>
      <c r="C14" s="866" t="s">
        <v>1221</v>
      </c>
      <c r="D14" s="866" t="s">
        <v>1196</v>
      </c>
      <c r="E14" s="866" t="s">
        <v>125</v>
      </c>
      <c r="F14" s="866" t="s">
        <v>95</v>
      </c>
      <c r="G14" s="866" t="s">
        <v>823</v>
      </c>
      <c r="H14" s="866" t="s">
        <v>233</v>
      </c>
      <c r="I14" s="866">
        <v>1221</v>
      </c>
      <c r="J14" s="866">
        <v>2020</v>
      </c>
      <c r="K14" s="866" t="s">
        <v>1197</v>
      </c>
      <c r="L14" s="866" t="s">
        <v>1202</v>
      </c>
      <c r="M14" s="866" t="s">
        <v>1222</v>
      </c>
      <c r="N14" s="867">
        <v>8525.89</v>
      </c>
      <c r="O14" s="867" t="s">
        <v>1204</v>
      </c>
    </row>
    <row r="15" spans="1:15" ht="111" x14ac:dyDescent="0.25">
      <c r="A15" s="866" t="s">
        <v>1139</v>
      </c>
      <c r="B15" s="866">
        <v>10277</v>
      </c>
      <c r="C15" s="866" t="s">
        <v>1221</v>
      </c>
      <c r="D15" s="866" t="s">
        <v>1196</v>
      </c>
      <c r="E15" s="866" t="s">
        <v>125</v>
      </c>
      <c r="F15" s="866" t="s">
        <v>95</v>
      </c>
      <c r="G15" s="866" t="s">
        <v>823</v>
      </c>
      <c r="H15" s="866" t="s">
        <v>233</v>
      </c>
      <c r="I15" s="866">
        <v>746</v>
      </c>
      <c r="J15" s="866">
        <v>2021</v>
      </c>
      <c r="K15" s="866" t="s">
        <v>1197</v>
      </c>
      <c r="L15" s="866" t="s">
        <v>1218</v>
      </c>
      <c r="M15" s="866" t="s">
        <v>1223</v>
      </c>
      <c r="N15" s="867">
        <v>19235.849999999999</v>
      </c>
      <c r="O15" s="867" t="s">
        <v>1204</v>
      </c>
    </row>
    <row r="16" spans="1:15" ht="88.8" x14ac:dyDescent="0.25">
      <c r="A16" s="866" t="s">
        <v>1139</v>
      </c>
      <c r="B16" s="866">
        <v>10277</v>
      </c>
      <c r="C16" s="866" t="s">
        <v>1221</v>
      </c>
      <c r="D16" s="866" t="s">
        <v>1196</v>
      </c>
      <c r="E16" s="866" t="s">
        <v>125</v>
      </c>
      <c r="F16" s="866" t="s">
        <v>95</v>
      </c>
      <c r="G16" s="866" t="s">
        <v>823</v>
      </c>
      <c r="H16" s="866" t="s">
        <v>233</v>
      </c>
      <c r="I16" s="866">
        <v>1215</v>
      </c>
      <c r="J16" s="866">
        <v>2021</v>
      </c>
      <c r="K16" s="866" t="s">
        <v>1197</v>
      </c>
      <c r="L16" s="866" t="s">
        <v>1202</v>
      </c>
      <c r="M16" s="866" t="s">
        <v>1224</v>
      </c>
      <c r="N16" s="867">
        <v>11300.45</v>
      </c>
      <c r="O16" s="867" t="s">
        <v>1204</v>
      </c>
    </row>
    <row r="17" spans="1:15" ht="88.8" x14ac:dyDescent="0.25">
      <c r="A17" s="866" t="s">
        <v>1139</v>
      </c>
      <c r="B17" s="866">
        <v>10280</v>
      </c>
      <c r="C17" s="866" t="s">
        <v>1225</v>
      </c>
      <c r="D17" s="866" t="s">
        <v>1196</v>
      </c>
      <c r="E17" s="866" t="s">
        <v>125</v>
      </c>
      <c r="F17" s="866" t="s">
        <v>95</v>
      </c>
      <c r="G17" s="866" t="s">
        <v>823</v>
      </c>
      <c r="H17" s="866" t="s">
        <v>233</v>
      </c>
      <c r="I17" s="866">
        <v>1149</v>
      </c>
      <c r="J17" s="866">
        <v>2021</v>
      </c>
      <c r="K17" s="866" t="s">
        <v>1197</v>
      </c>
      <c r="L17" s="866" t="s">
        <v>1226</v>
      </c>
      <c r="M17" s="866" t="s">
        <v>1227</v>
      </c>
      <c r="N17" s="867">
        <v>975.3</v>
      </c>
      <c r="O17" s="867" t="s">
        <v>1204</v>
      </c>
    </row>
    <row r="18" spans="1:15" ht="88.8" x14ac:dyDescent="0.25">
      <c r="A18" s="866" t="s">
        <v>1139</v>
      </c>
      <c r="B18" s="866">
        <v>10280</v>
      </c>
      <c r="C18" s="866" t="s">
        <v>1225</v>
      </c>
      <c r="D18" s="866" t="s">
        <v>1196</v>
      </c>
      <c r="E18" s="866" t="s">
        <v>125</v>
      </c>
      <c r="F18" s="866" t="s">
        <v>95</v>
      </c>
      <c r="G18" s="866" t="s">
        <v>823</v>
      </c>
      <c r="H18" s="866" t="s">
        <v>233</v>
      </c>
      <c r="I18" s="866">
        <v>1213</v>
      </c>
      <c r="J18" s="866">
        <v>2021</v>
      </c>
      <c r="K18" s="866" t="s">
        <v>1197</v>
      </c>
      <c r="L18" s="866" t="s">
        <v>1228</v>
      </c>
      <c r="M18" s="866" t="s">
        <v>1229</v>
      </c>
      <c r="N18" s="867">
        <v>891.21</v>
      </c>
      <c r="O18" s="867" t="s">
        <v>1204</v>
      </c>
    </row>
    <row r="19" spans="1:15" ht="111" x14ac:dyDescent="0.25">
      <c r="A19" s="866" t="s">
        <v>1139</v>
      </c>
      <c r="B19" s="866">
        <v>10325</v>
      </c>
      <c r="C19" s="866" t="s">
        <v>1230</v>
      </c>
      <c r="D19" s="866" t="s">
        <v>1196</v>
      </c>
      <c r="E19" s="866" t="s">
        <v>93</v>
      </c>
      <c r="F19" s="866" t="s">
        <v>95</v>
      </c>
      <c r="G19" s="866" t="s">
        <v>823</v>
      </c>
      <c r="H19" s="866" t="s">
        <v>233</v>
      </c>
      <c r="I19" s="866">
        <v>1286</v>
      </c>
      <c r="J19" s="866">
        <v>2015</v>
      </c>
      <c r="K19" s="866" t="s">
        <v>1197</v>
      </c>
      <c r="L19" s="866" t="s">
        <v>1159</v>
      </c>
      <c r="M19" s="866" t="s">
        <v>1231</v>
      </c>
      <c r="N19" s="867">
        <v>225</v>
      </c>
      <c r="O19" s="867" t="s">
        <v>1232</v>
      </c>
    </row>
    <row r="20" spans="1:15" ht="111" x14ac:dyDescent="0.25">
      <c r="A20" s="866" t="s">
        <v>1139</v>
      </c>
      <c r="B20" s="866">
        <v>10325</v>
      </c>
      <c r="C20" s="866" t="s">
        <v>1230</v>
      </c>
      <c r="D20" s="866" t="s">
        <v>1196</v>
      </c>
      <c r="E20" s="866" t="s">
        <v>93</v>
      </c>
      <c r="F20" s="866" t="s">
        <v>95</v>
      </c>
      <c r="G20" s="866" t="s">
        <v>823</v>
      </c>
      <c r="H20" s="866" t="s">
        <v>233</v>
      </c>
      <c r="I20" s="866">
        <v>844</v>
      </c>
      <c r="J20" s="866">
        <v>2016</v>
      </c>
      <c r="K20" s="866" t="s">
        <v>1197</v>
      </c>
      <c r="L20" s="866" t="s">
        <v>1159</v>
      </c>
      <c r="M20" s="866" t="s">
        <v>1233</v>
      </c>
      <c r="N20" s="867">
        <v>60</v>
      </c>
      <c r="O20" s="867" t="s">
        <v>1232</v>
      </c>
    </row>
    <row r="21" spans="1:15" ht="111" x14ac:dyDescent="0.25">
      <c r="A21" s="866" t="s">
        <v>1139</v>
      </c>
      <c r="B21" s="866">
        <v>10326</v>
      </c>
      <c r="C21" s="866" t="s">
        <v>1234</v>
      </c>
      <c r="D21" s="866" t="s">
        <v>1196</v>
      </c>
      <c r="E21" s="866" t="s">
        <v>93</v>
      </c>
      <c r="F21" s="866" t="s">
        <v>95</v>
      </c>
      <c r="G21" s="866" t="s">
        <v>23</v>
      </c>
      <c r="H21" s="866" t="s">
        <v>233</v>
      </c>
      <c r="I21" s="866">
        <v>899</v>
      </c>
      <c r="J21" s="866">
        <v>2016</v>
      </c>
      <c r="K21" s="866" t="s">
        <v>1197</v>
      </c>
      <c r="L21" s="866" t="s">
        <v>1159</v>
      </c>
      <c r="M21" s="866" t="s">
        <v>1235</v>
      </c>
      <c r="N21" s="867">
        <v>210</v>
      </c>
      <c r="O21" s="867" t="s">
        <v>1232</v>
      </c>
    </row>
    <row r="22" spans="1:15" ht="111" x14ac:dyDescent="0.25">
      <c r="A22" s="866" t="s">
        <v>1139</v>
      </c>
      <c r="B22" s="866">
        <v>10398</v>
      </c>
      <c r="C22" s="866" t="s">
        <v>1236</v>
      </c>
      <c r="D22" s="866" t="s">
        <v>1196</v>
      </c>
      <c r="E22" s="866" t="s">
        <v>133</v>
      </c>
      <c r="F22" s="866" t="s">
        <v>95</v>
      </c>
      <c r="G22" s="866" t="s">
        <v>23</v>
      </c>
      <c r="H22" s="866" t="s">
        <v>233</v>
      </c>
      <c r="I22" s="866">
        <v>1009</v>
      </c>
      <c r="J22" s="866">
        <v>2016</v>
      </c>
      <c r="K22" s="866" t="s">
        <v>1197</v>
      </c>
      <c r="L22" s="866" t="s">
        <v>1159</v>
      </c>
      <c r="M22" s="866" t="s">
        <v>1237</v>
      </c>
      <c r="N22" s="867">
        <v>30</v>
      </c>
      <c r="O22" s="867" t="s">
        <v>1232</v>
      </c>
    </row>
    <row r="23" spans="1:15" ht="111" x14ac:dyDescent="0.25">
      <c r="A23" s="866" t="s">
        <v>1139</v>
      </c>
      <c r="B23" s="866">
        <v>10577</v>
      </c>
      <c r="C23" s="866" t="s">
        <v>1201</v>
      </c>
      <c r="D23" s="866" t="s">
        <v>1196</v>
      </c>
      <c r="E23" s="866" t="s">
        <v>125</v>
      </c>
      <c r="F23" s="866" t="s">
        <v>95</v>
      </c>
      <c r="G23" s="866" t="s">
        <v>823</v>
      </c>
      <c r="H23" s="866" t="s">
        <v>233</v>
      </c>
      <c r="I23" s="866">
        <v>744</v>
      </c>
      <c r="J23" s="866">
        <v>2021</v>
      </c>
      <c r="K23" s="866" t="s">
        <v>1197</v>
      </c>
      <c r="L23" s="866" t="s">
        <v>1238</v>
      </c>
      <c r="M23" s="866" t="s">
        <v>1239</v>
      </c>
      <c r="N23" s="867">
        <v>656.01</v>
      </c>
      <c r="O23" s="867" t="s">
        <v>1204</v>
      </c>
    </row>
    <row r="24" spans="1:15" ht="88.8" x14ac:dyDescent="0.25">
      <c r="A24" s="866" t="s">
        <v>1139</v>
      </c>
      <c r="B24" s="866">
        <v>10577</v>
      </c>
      <c r="C24" s="866" t="s">
        <v>1201</v>
      </c>
      <c r="D24" s="866" t="s">
        <v>1196</v>
      </c>
      <c r="E24" s="866" t="s">
        <v>125</v>
      </c>
      <c r="F24" s="866" t="s">
        <v>95</v>
      </c>
      <c r="G24" s="866" t="s">
        <v>823</v>
      </c>
      <c r="H24" s="866" t="s">
        <v>233</v>
      </c>
      <c r="I24" s="866">
        <v>1217</v>
      </c>
      <c r="J24" s="866">
        <v>2021</v>
      </c>
      <c r="K24" s="866" t="s">
        <v>1197</v>
      </c>
      <c r="L24" s="866" t="s">
        <v>1238</v>
      </c>
      <c r="M24" s="866" t="s">
        <v>1240</v>
      </c>
      <c r="N24" s="867">
        <v>6488.59</v>
      </c>
      <c r="O24" s="867" t="s">
        <v>1204</v>
      </c>
    </row>
    <row r="25" spans="1:15" ht="111" x14ac:dyDescent="0.25">
      <c r="A25" s="866" t="s">
        <v>1139</v>
      </c>
      <c r="B25" s="866">
        <v>10578</v>
      </c>
      <c r="C25" s="866" t="s">
        <v>1241</v>
      </c>
      <c r="D25" s="866" t="s">
        <v>1196</v>
      </c>
      <c r="E25" s="866" t="s">
        <v>125</v>
      </c>
      <c r="F25" s="866" t="s">
        <v>95</v>
      </c>
      <c r="G25" s="866" t="s">
        <v>823</v>
      </c>
      <c r="H25" s="866" t="s">
        <v>233</v>
      </c>
      <c r="I25" s="866">
        <v>743</v>
      </c>
      <c r="J25" s="866">
        <v>2021</v>
      </c>
      <c r="K25" s="866" t="s">
        <v>1197</v>
      </c>
      <c r="L25" s="866" t="s">
        <v>1238</v>
      </c>
      <c r="M25" s="866" t="s">
        <v>1242</v>
      </c>
      <c r="N25" s="867">
        <v>66.25</v>
      </c>
      <c r="O25" s="867" t="s">
        <v>1204</v>
      </c>
    </row>
    <row r="26" spans="1:15" ht="88.8" x14ac:dyDescent="0.25">
      <c r="A26" s="866" t="s">
        <v>1139</v>
      </c>
      <c r="B26" s="866">
        <v>10578</v>
      </c>
      <c r="C26" s="866" t="s">
        <v>1241</v>
      </c>
      <c r="D26" s="866" t="s">
        <v>1196</v>
      </c>
      <c r="E26" s="866" t="s">
        <v>125</v>
      </c>
      <c r="F26" s="866" t="s">
        <v>95</v>
      </c>
      <c r="G26" s="866" t="s">
        <v>823</v>
      </c>
      <c r="H26" s="866" t="s">
        <v>233</v>
      </c>
      <c r="I26" s="866">
        <v>1220</v>
      </c>
      <c r="J26" s="866">
        <v>2021</v>
      </c>
      <c r="K26" s="866" t="s">
        <v>1197</v>
      </c>
      <c r="L26" s="866" t="s">
        <v>1238</v>
      </c>
      <c r="M26" s="866" t="s">
        <v>1243</v>
      </c>
      <c r="N26" s="867">
        <v>717</v>
      </c>
      <c r="O26" s="867" t="s">
        <v>1204</v>
      </c>
    </row>
    <row r="27" spans="1:15" ht="111" x14ac:dyDescent="0.25">
      <c r="A27" s="866" t="s">
        <v>1139</v>
      </c>
      <c r="B27" s="866">
        <v>10279</v>
      </c>
      <c r="C27" s="866" t="s">
        <v>1244</v>
      </c>
      <c r="D27" s="866" t="s">
        <v>1196</v>
      </c>
      <c r="E27" s="866" t="s">
        <v>125</v>
      </c>
      <c r="F27" s="866" t="s">
        <v>95</v>
      </c>
      <c r="G27" s="866" t="s">
        <v>823</v>
      </c>
      <c r="H27" s="866" t="s">
        <v>233</v>
      </c>
      <c r="I27" s="866">
        <v>447</v>
      </c>
      <c r="J27" s="866">
        <v>2021</v>
      </c>
      <c r="K27" s="866" t="s">
        <v>1197</v>
      </c>
      <c r="L27" s="866" t="s">
        <v>1228</v>
      </c>
      <c r="M27" s="866" t="s">
        <v>1245</v>
      </c>
      <c r="N27" s="867">
        <v>75.400000000000006</v>
      </c>
      <c r="O27" s="867" t="s">
        <v>1204</v>
      </c>
    </row>
    <row r="28" spans="1:15" ht="111" x14ac:dyDescent="0.25">
      <c r="A28" s="866" t="s">
        <v>1246</v>
      </c>
      <c r="B28" s="866">
        <v>10075</v>
      </c>
      <c r="C28" s="866" t="s">
        <v>1247</v>
      </c>
      <c r="D28" s="866" t="s">
        <v>1196</v>
      </c>
      <c r="E28" s="866" t="s">
        <v>133</v>
      </c>
      <c r="F28" s="866" t="s">
        <v>95</v>
      </c>
      <c r="G28" s="866" t="s">
        <v>823</v>
      </c>
      <c r="H28" s="866" t="s">
        <v>233</v>
      </c>
      <c r="I28" s="866">
        <v>382</v>
      </c>
      <c r="J28" s="866">
        <v>2019</v>
      </c>
      <c r="K28" s="866" t="s">
        <v>1197</v>
      </c>
      <c r="L28" s="866" t="s">
        <v>1248</v>
      </c>
      <c r="M28" s="866" t="s">
        <v>1249</v>
      </c>
      <c r="N28" s="867">
        <v>800</v>
      </c>
      <c r="O28" s="867" t="s">
        <v>1232</v>
      </c>
    </row>
    <row r="29" spans="1:15" ht="111" x14ac:dyDescent="0.25">
      <c r="A29" s="866" t="s">
        <v>1246</v>
      </c>
      <c r="B29" s="866">
        <v>10075</v>
      </c>
      <c r="C29" s="866" t="s">
        <v>1247</v>
      </c>
      <c r="D29" s="866" t="s">
        <v>1196</v>
      </c>
      <c r="E29" s="866" t="s">
        <v>133</v>
      </c>
      <c r="F29" s="866" t="s">
        <v>95</v>
      </c>
      <c r="G29" s="866" t="s">
        <v>823</v>
      </c>
      <c r="H29" s="866" t="s">
        <v>233</v>
      </c>
      <c r="I29" s="866">
        <v>395</v>
      </c>
      <c r="J29" s="866">
        <v>2019</v>
      </c>
      <c r="K29" s="866" t="s">
        <v>1197</v>
      </c>
      <c r="L29" s="866" t="s">
        <v>1250</v>
      </c>
      <c r="M29" s="866" t="s">
        <v>1251</v>
      </c>
      <c r="N29" s="867">
        <v>800</v>
      </c>
      <c r="O29" s="867" t="s">
        <v>1232</v>
      </c>
    </row>
    <row r="30" spans="1:15" ht="111" x14ac:dyDescent="0.25">
      <c r="A30" s="866" t="s">
        <v>1246</v>
      </c>
      <c r="B30" s="866">
        <v>10075</v>
      </c>
      <c r="C30" s="866" t="s">
        <v>1247</v>
      </c>
      <c r="D30" s="866" t="s">
        <v>1196</v>
      </c>
      <c r="E30" s="866" t="s">
        <v>133</v>
      </c>
      <c r="F30" s="866" t="s">
        <v>95</v>
      </c>
      <c r="G30" s="866" t="s">
        <v>823</v>
      </c>
      <c r="H30" s="866" t="s">
        <v>233</v>
      </c>
      <c r="I30" s="866">
        <v>403</v>
      </c>
      <c r="J30" s="866">
        <v>2019</v>
      </c>
      <c r="K30" s="866" t="s">
        <v>1197</v>
      </c>
      <c r="L30" s="866" t="s">
        <v>1252</v>
      </c>
      <c r="M30" s="866" t="s">
        <v>1253</v>
      </c>
      <c r="N30" s="867">
        <v>800</v>
      </c>
      <c r="O30" s="867" t="s">
        <v>1232</v>
      </c>
    </row>
    <row r="31" spans="1:15" ht="111" x14ac:dyDescent="0.25">
      <c r="A31" s="866" t="s">
        <v>1246</v>
      </c>
      <c r="B31" s="866">
        <v>10568</v>
      </c>
      <c r="C31" s="866" t="s">
        <v>1254</v>
      </c>
      <c r="D31" s="866" t="s">
        <v>1196</v>
      </c>
      <c r="E31" s="866" t="s">
        <v>133</v>
      </c>
      <c r="F31" s="866" t="s">
        <v>95</v>
      </c>
      <c r="G31" s="866" t="s">
        <v>823</v>
      </c>
      <c r="H31" s="866" t="s">
        <v>233</v>
      </c>
      <c r="I31" s="866">
        <v>271</v>
      </c>
      <c r="J31" s="866">
        <v>2018</v>
      </c>
      <c r="K31" s="866" t="s">
        <v>1197</v>
      </c>
      <c r="L31" s="866" t="s">
        <v>1255</v>
      </c>
      <c r="M31" s="866" t="s">
        <v>1256</v>
      </c>
      <c r="N31" s="867">
        <v>150</v>
      </c>
      <c r="O31" s="867" t="s">
        <v>1232</v>
      </c>
    </row>
    <row r="32" spans="1:15" ht="111" x14ac:dyDescent="0.25">
      <c r="A32" s="866" t="s">
        <v>1257</v>
      </c>
      <c r="B32" s="866">
        <v>10321</v>
      </c>
      <c r="C32" s="866" t="s">
        <v>1258</v>
      </c>
      <c r="D32" s="866" t="s">
        <v>1196</v>
      </c>
      <c r="E32" s="866" t="s">
        <v>129</v>
      </c>
      <c r="F32" s="866" t="s">
        <v>95</v>
      </c>
      <c r="G32" s="866" t="s">
        <v>823</v>
      </c>
      <c r="H32" s="866" t="s">
        <v>233</v>
      </c>
      <c r="I32" s="866">
        <v>263</v>
      </c>
      <c r="J32" s="866">
        <v>2018</v>
      </c>
      <c r="K32" s="866" t="s">
        <v>1197</v>
      </c>
      <c r="L32" s="866" t="s">
        <v>1259</v>
      </c>
      <c r="M32" s="866" t="s">
        <v>1260</v>
      </c>
      <c r="N32" s="867">
        <v>2940</v>
      </c>
      <c r="O32" s="867" t="s">
        <v>1204</v>
      </c>
    </row>
    <row r="33" spans="1:15" ht="111" x14ac:dyDescent="0.25">
      <c r="A33" s="866" t="s">
        <v>1257</v>
      </c>
      <c r="B33" s="866">
        <v>10576</v>
      </c>
      <c r="C33" s="866" t="s">
        <v>1261</v>
      </c>
      <c r="D33" s="866" t="s">
        <v>1196</v>
      </c>
      <c r="E33" s="866" t="s">
        <v>1207</v>
      </c>
      <c r="F33" s="866" t="s">
        <v>95</v>
      </c>
      <c r="G33" s="866" t="s">
        <v>824</v>
      </c>
      <c r="H33" s="866" t="s">
        <v>233</v>
      </c>
      <c r="I33" s="866">
        <v>708</v>
      </c>
      <c r="J33" s="866">
        <v>2021</v>
      </c>
      <c r="K33" s="866" t="s">
        <v>1197</v>
      </c>
      <c r="L33" s="866" t="s">
        <v>1159</v>
      </c>
      <c r="M33" s="866" t="s">
        <v>1070</v>
      </c>
      <c r="N33" s="867">
        <v>4276.4399999999996</v>
      </c>
      <c r="O33" s="867" t="s">
        <v>1232</v>
      </c>
    </row>
    <row r="34" spans="1:15" ht="111" x14ac:dyDescent="0.25">
      <c r="A34" s="866" t="s">
        <v>1257</v>
      </c>
      <c r="B34" s="866">
        <v>10576</v>
      </c>
      <c r="C34" s="866" t="s">
        <v>1261</v>
      </c>
      <c r="D34" s="866" t="s">
        <v>1196</v>
      </c>
      <c r="E34" s="866" t="s">
        <v>1207</v>
      </c>
      <c r="F34" s="866" t="s">
        <v>95</v>
      </c>
      <c r="G34" s="866" t="s">
        <v>824</v>
      </c>
      <c r="H34" s="866" t="s">
        <v>233</v>
      </c>
      <c r="I34" s="866">
        <v>1297</v>
      </c>
      <c r="J34" s="866">
        <v>2021</v>
      </c>
      <c r="K34" s="866" t="s">
        <v>1197</v>
      </c>
      <c r="L34" s="866" t="s">
        <v>1159</v>
      </c>
      <c r="M34" s="866" t="s">
        <v>1262</v>
      </c>
      <c r="N34" s="867">
        <v>63.63</v>
      </c>
      <c r="O34" s="867" t="s">
        <v>1232</v>
      </c>
    </row>
    <row r="35" spans="1:15" ht="88.8" x14ac:dyDescent="0.25">
      <c r="A35" s="866" t="s">
        <v>1132</v>
      </c>
      <c r="B35" s="866">
        <v>10284</v>
      </c>
      <c r="C35" s="866" t="s">
        <v>1263</v>
      </c>
      <c r="D35" s="866" t="s">
        <v>144</v>
      </c>
      <c r="E35" s="866" t="s">
        <v>148</v>
      </c>
      <c r="F35" s="866" t="s">
        <v>95</v>
      </c>
      <c r="G35" s="866" t="s">
        <v>823</v>
      </c>
      <c r="H35" s="866" t="s">
        <v>233</v>
      </c>
      <c r="I35" s="866">
        <v>141</v>
      </c>
      <c r="J35" s="866">
        <v>2021</v>
      </c>
      <c r="K35" s="866" t="s">
        <v>1197</v>
      </c>
      <c r="L35" s="866" t="s">
        <v>1264</v>
      </c>
      <c r="M35" s="866" t="s">
        <v>1044</v>
      </c>
      <c r="N35" s="867">
        <v>200</v>
      </c>
      <c r="O35" s="867" t="s">
        <v>1204</v>
      </c>
    </row>
    <row r="36" spans="1:15" ht="88.8" x14ac:dyDescent="0.25">
      <c r="A36" s="866" t="s">
        <v>1132</v>
      </c>
      <c r="B36" s="866">
        <v>10284</v>
      </c>
      <c r="C36" s="866" t="s">
        <v>1263</v>
      </c>
      <c r="D36" s="866" t="s">
        <v>144</v>
      </c>
      <c r="E36" s="866" t="s">
        <v>148</v>
      </c>
      <c r="F36" s="866" t="s">
        <v>95</v>
      </c>
      <c r="G36" s="866" t="s">
        <v>823</v>
      </c>
      <c r="H36" s="866" t="s">
        <v>233</v>
      </c>
      <c r="I36" s="866">
        <v>145</v>
      </c>
      <c r="J36" s="866">
        <v>2021</v>
      </c>
      <c r="K36" s="866" t="s">
        <v>1197</v>
      </c>
      <c r="L36" s="866" t="s">
        <v>1264</v>
      </c>
      <c r="M36" s="866" t="s">
        <v>1044</v>
      </c>
      <c r="N36" s="867">
        <v>440.29</v>
      </c>
      <c r="O36" s="867" t="s">
        <v>1204</v>
      </c>
    </row>
    <row r="37" spans="1:15" ht="88.8" x14ac:dyDescent="0.25">
      <c r="A37" s="866" t="s">
        <v>1132</v>
      </c>
      <c r="B37" s="866">
        <v>10286</v>
      </c>
      <c r="C37" s="866" t="s">
        <v>1265</v>
      </c>
      <c r="D37" s="866" t="s">
        <v>144</v>
      </c>
      <c r="E37" s="866" t="s">
        <v>148</v>
      </c>
      <c r="F37" s="866" t="s">
        <v>95</v>
      </c>
      <c r="G37" s="866" t="s">
        <v>823</v>
      </c>
      <c r="H37" s="866" t="s">
        <v>233</v>
      </c>
      <c r="I37" s="866">
        <v>142</v>
      </c>
      <c r="J37" s="866">
        <v>2021</v>
      </c>
      <c r="K37" s="866" t="s">
        <v>1197</v>
      </c>
      <c r="L37" s="866" t="s">
        <v>1264</v>
      </c>
      <c r="M37" s="866" t="s">
        <v>1046</v>
      </c>
      <c r="N37" s="867">
        <v>1368.1</v>
      </c>
      <c r="O37" s="867" t="s">
        <v>1204</v>
      </c>
    </row>
    <row r="38" spans="1:15" ht="88.8" x14ac:dyDescent="0.25">
      <c r="A38" s="866" t="s">
        <v>1132</v>
      </c>
      <c r="B38" s="866">
        <v>10286</v>
      </c>
      <c r="C38" s="866" t="s">
        <v>1265</v>
      </c>
      <c r="D38" s="866" t="s">
        <v>144</v>
      </c>
      <c r="E38" s="866" t="s">
        <v>148</v>
      </c>
      <c r="F38" s="866" t="s">
        <v>95</v>
      </c>
      <c r="G38" s="866" t="s">
        <v>823</v>
      </c>
      <c r="H38" s="866" t="s">
        <v>233</v>
      </c>
      <c r="I38" s="866">
        <v>143</v>
      </c>
      <c r="J38" s="866">
        <v>2021</v>
      </c>
      <c r="K38" s="866" t="s">
        <v>1197</v>
      </c>
      <c r="L38" s="866" t="s">
        <v>1264</v>
      </c>
      <c r="M38" s="866" t="s">
        <v>1046</v>
      </c>
      <c r="N38" s="867">
        <v>350</v>
      </c>
      <c r="O38" s="867" t="s">
        <v>1204</v>
      </c>
    </row>
    <row r="39" spans="1:15" ht="88.8" x14ac:dyDescent="0.25">
      <c r="A39" s="866" t="s">
        <v>1132</v>
      </c>
      <c r="B39" s="866">
        <v>10291</v>
      </c>
      <c r="C39" s="866" t="s">
        <v>1266</v>
      </c>
      <c r="D39" s="866" t="s">
        <v>144</v>
      </c>
      <c r="E39" s="866" t="s">
        <v>148</v>
      </c>
      <c r="F39" s="866" t="s">
        <v>95</v>
      </c>
      <c r="G39" s="866" t="s">
        <v>823</v>
      </c>
      <c r="H39" s="866" t="s">
        <v>233</v>
      </c>
      <c r="I39" s="866">
        <v>288</v>
      </c>
      <c r="J39" s="866">
        <v>2015</v>
      </c>
      <c r="K39" s="866" t="s">
        <v>1197</v>
      </c>
      <c r="L39" s="866" t="s">
        <v>1159</v>
      </c>
      <c r="M39" s="866" t="s">
        <v>1267</v>
      </c>
      <c r="N39" s="867">
        <v>30</v>
      </c>
      <c r="O39" s="867" t="s">
        <v>1204</v>
      </c>
    </row>
    <row r="40" spans="1:15" ht="111" x14ac:dyDescent="0.25">
      <c r="A40" s="866" t="s">
        <v>1114</v>
      </c>
      <c r="B40" s="866">
        <v>10245</v>
      </c>
      <c r="C40" s="866" t="s">
        <v>1268</v>
      </c>
      <c r="D40" s="866" t="s">
        <v>1196</v>
      </c>
      <c r="E40" s="866" t="s">
        <v>1207</v>
      </c>
      <c r="F40" s="866" t="s">
        <v>95</v>
      </c>
      <c r="G40" s="866" t="s">
        <v>823</v>
      </c>
      <c r="H40" s="866" t="s">
        <v>233</v>
      </c>
      <c r="I40" s="866">
        <v>1612</v>
      </c>
      <c r="J40" s="866">
        <v>2017</v>
      </c>
      <c r="K40" s="866" t="s">
        <v>1197</v>
      </c>
      <c r="L40" s="866" t="s">
        <v>1269</v>
      </c>
      <c r="M40" s="866" t="s">
        <v>1270</v>
      </c>
      <c r="N40" s="867">
        <v>872.45</v>
      </c>
      <c r="O40" s="867" t="s">
        <v>1204</v>
      </c>
    </row>
    <row r="41" spans="1:15" ht="111" x14ac:dyDescent="0.25">
      <c r="A41" s="866" t="s">
        <v>1114</v>
      </c>
      <c r="B41" s="866">
        <v>10245</v>
      </c>
      <c r="C41" s="866" t="s">
        <v>1268</v>
      </c>
      <c r="D41" s="866" t="s">
        <v>1196</v>
      </c>
      <c r="E41" s="866" t="s">
        <v>1207</v>
      </c>
      <c r="F41" s="866" t="s">
        <v>95</v>
      </c>
      <c r="G41" s="866" t="s">
        <v>823</v>
      </c>
      <c r="H41" s="866" t="s">
        <v>233</v>
      </c>
      <c r="I41" s="866">
        <v>1326</v>
      </c>
      <c r="J41" s="866">
        <v>2018</v>
      </c>
      <c r="K41" s="866" t="s">
        <v>1197</v>
      </c>
      <c r="L41" s="866" t="s">
        <v>1269</v>
      </c>
      <c r="M41" s="866" t="s">
        <v>1271</v>
      </c>
      <c r="N41" s="867">
        <v>246.87</v>
      </c>
      <c r="O41" s="867" t="s">
        <v>1204</v>
      </c>
    </row>
    <row r="42" spans="1:15" ht="111" x14ac:dyDescent="0.25">
      <c r="A42" s="866" t="s">
        <v>1114</v>
      </c>
      <c r="B42" s="866">
        <v>10245</v>
      </c>
      <c r="C42" s="866" t="s">
        <v>1268</v>
      </c>
      <c r="D42" s="866" t="s">
        <v>1196</v>
      </c>
      <c r="E42" s="866" t="s">
        <v>1207</v>
      </c>
      <c r="F42" s="866" t="s">
        <v>95</v>
      </c>
      <c r="G42" s="866" t="s">
        <v>823</v>
      </c>
      <c r="H42" s="866" t="s">
        <v>233</v>
      </c>
      <c r="I42" s="866">
        <v>293</v>
      </c>
      <c r="J42" s="866">
        <v>2021</v>
      </c>
      <c r="K42" s="866" t="s">
        <v>1197</v>
      </c>
      <c r="L42" s="866" t="s">
        <v>1120</v>
      </c>
      <c r="M42" s="866" t="s">
        <v>1272</v>
      </c>
      <c r="N42" s="867">
        <v>1005.17</v>
      </c>
      <c r="O42" s="867" t="s">
        <v>1204</v>
      </c>
    </row>
    <row r="43" spans="1:15" ht="111" x14ac:dyDescent="0.25">
      <c r="A43" s="866" t="s">
        <v>1114</v>
      </c>
      <c r="B43" s="866">
        <v>10245</v>
      </c>
      <c r="C43" s="866" t="s">
        <v>1268</v>
      </c>
      <c r="D43" s="866" t="s">
        <v>1196</v>
      </c>
      <c r="E43" s="866" t="s">
        <v>1207</v>
      </c>
      <c r="F43" s="866" t="s">
        <v>95</v>
      </c>
      <c r="G43" s="866" t="s">
        <v>823</v>
      </c>
      <c r="H43" s="866" t="s">
        <v>233</v>
      </c>
      <c r="I43" s="866">
        <v>309</v>
      </c>
      <c r="J43" s="866">
        <v>2021</v>
      </c>
      <c r="K43" s="866" t="s">
        <v>1197</v>
      </c>
      <c r="L43" s="866" t="s">
        <v>1125</v>
      </c>
      <c r="M43" s="866" t="s">
        <v>1273</v>
      </c>
      <c r="N43" s="867">
        <v>2122.42</v>
      </c>
      <c r="O43" s="867" t="s">
        <v>1204</v>
      </c>
    </row>
    <row r="44" spans="1:15" ht="111" x14ac:dyDescent="0.25">
      <c r="A44" s="866" t="s">
        <v>1114</v>
      </c>
      <c r="B44" s="866">
        <v>10245</v>
      </c>
      <c r="C44" s="866" t="s">
        <v>1268</v>
      </c>
      <c r="D44" s="866" t="s">
        <v>1196</v>
      </c>
      <c r="E44" s="866" t="s">
        <v>1207</v>
      </c>
      <c r="F44" s="866" t="s">
        <v>95</v>
      </c>
      <c r="G44" s="866" t="s">
        <v>823</v>
      </c>
      <c r="H44" s="866" t="s">
        <v>233</v>
      </c>
      <c r="I44" s="866">
        <v>755</v>
      </c>
      <c r="J44" s="866">
        <v>2021</v>
      </c>
      <c r="K44" s="866" t="s">
        <v>1197</v>
      </c>
      <c r="L44" s="866" t="s">
        <v>1120</v>
      </c>
      <c r="M44" s="866" t="s">
        <v>1274</v>
      </c>
      <c r="N44" s="867">
        <v>100</v>
      </c>
      <c r="O44" s="867" t="s">
        <v>1204</v>
      </c>
    </row>
    <row r="45" spans="1:15" ht="111" x14ac:dyDescent="0.25">
      <c r="A45" s="866" t="s">
        <v>1114</v>
      </c>
      <c r="B45" s="866">
        <v>10246</v>
      </c>
      <c r="C45" s="866" t="s">
        <v>1275</v>
      </c>
      <c r="D45" s="866" t="s">
        <v>1196</v>
      </c>
      <c r="E45" s="866" t="s">
        <v>1207</v>
      </c>
      <c r="F45" s="866" t="s">
        <v>95</v>
      </c>
      <c r="G45" s="866" t="s">
        <v>823</v>
      </c>
      <c r="H45" s="866" t="s">
        <v>233</v>
      </c>
      <c r="I45" s="866">
        <v>52</v>
      </c>
      <c r="J45" s="866">
        <v>2021</v>
      </c>
      <c r="K45" s="866" t="s">
        <v>1197</v>
      </c>
      <c r="L45" s="866" t="s">
        <v>1276</v>
      </c>
      <c r="M45" s="866" t="s">
        <v>1277</v>
      </c>
      <c r="N45" s="867">
        <v>13256</v>
      </c>
      <c r="O45" s="867" t="s">
        <v>1204</v>
      </c>
    </row>
    <row r="46" spans="1:15" ht="111" x14ac:dyDescent="0.25">
      <c r="A46" s="866" t="s">
        <v>1114</v>
      </c>
      <c r="B46" s="866">
        <v>10253</v>
      </c>
      <c r="C46" s="866" t="s">
        <v>1278</v>
      </c>
      <c r="D46" s="866" t="s">
        <v>1196</v>
      </c>
      <c r="E46" s="866" t="s">
        <v>1207</v>
      </c>
      <c r="F46" s="866" t="s">
        <v>95</v>
      </c>
      <c r="G46" s="866" t="s">
        <v>823</v>
      </c>
      <c r="H46" s="866" t="s">
        <v>233</v>
      </c>
      <c r="I46" s="866">
        <v>211</v>
      </c>
      <c r="J46" s="866">
        <v>2021</v>
      </c>
      <c r="K46" s="866" t="s">
        <v>1197</v>
      </c>
      <c r="L46" s="866" t="s">
        <v>1279</v>
      </c>
      <c r="M46" s="866" t="s">
        <v>1280</v>
      </c>
      <c r="N46" s="867">
        <v>7300</v>
      </c>
      <c r="O46" s="867" t="s">
        <v>1204</v>
      </c>
    </row>
    <row r="47" spans="1:15" ht="111" x14ac:dyDescent="0.25">
      <c r="A47" s="866" t="s">
        <v>1114</v>
      </c>
      <c r="B47" s="866">
        <v>10258</v>
      </c>
      <c r="C47" s="866" t="s">
        <v>1281</v>
      </c>
      <c r="D47" s="866" t="s">
        <v>1196</v>
      </c>
      <c r="E47" s="866" t="s">
        <v>1207</v>
      </c>
      <c r="F47" s="866" t="s">
        <v>95</v>
      </c>
      <c r="G47" s="866" t="s">
        <v>823</v>
      </c>
      <c r="H47" s="866" t="s">
        <v>233</v>
      </c>
      <c r="I47" s="866">
        <v>724</v>
      </c>
      <c r="J47" s="866">
        <v>2021</v>
      </c>
      <c r="K47" s="866" t="s">
        <v>1197</v>
      </c>
      <c r="L47" s="866" t="s">
        <v>1282</v>
      </c>
      <c r="M47" s="866" t="s">
        <v>1283</v>
      </c>
      <c r="N47" s="867">
        <v>20</v>
      </c>
      <c r="O47" s="867" t="s">
        <v>1204</v>
      </c>
    </row>
    <row r="48" spans="1:15" ht="88.8" x14ac:dyDescent="0.25">
      <c r="A48" s="866" t="s">
        <v>1114</v>
      </c>
      <c r="B48" s="866">
        <v>10298</v>
      </c>
      <c r="C48" s="866" t="s">
        <v>1284</v>
      </c>
      <c r="D48" s="866" t="s">
        <v>1196</v>
      </c>
      <c r="E48" s="866" t="s">
        <v>121</v>
      </c>
      <c r="F48" s="866" t="s">
        <v>95</v>
      </c>
      <c r="G48" s="866" t="s">
        <v>823</v>
      </c>
      <c r="H48" s="866" t="s">
        <v>233</v>
      </c>
      <c r="I48" s="866">
        <v>794</v>
      </c>
      <c r="J48" s="866">
        <v>2021</v>
      </c>
      <c r="K48" s="866" t="s">
        <v>1197</v>
      </c>
      <c r="L48" s="866" t="s">
        <v>1285</v>
      </c>
      <c r="M48" s="866" t="s">
        <v>1286</v>
      </c>
      <c r="N48" s="867">
        <v>244</v>
      </c>
      <c r="O48" s="867" t="s">
        <v>1204</v>
      </c>
    </row>
    <row r="49" spans="1:15" ht="88.8" x14ac:dyDescent="0.25">
      <c r="A49" s="866" t="s">
        <v>1114</v>
      </c>
      <c r="B49" s="866">
        <v>10565</v>
      </c>
      <c r="C49" s="866" t="s">
        <v>1287</v>
      </c>
      <c r="D49" s="866" t="s">
        <v>1196</v>
      </c>
      <c r="E49" s="866" t="s">
        <v>121</v>
      </c>
      <c r="F49" s="866" t="s">
        <v>95</v>
      </c>
      <c r="G49" s="866" t="s">
        <v>823</v>
      </c>
      <c r="H49" s="866" t="s">
        <v>233</v>
      </c>
      <c r="I49" s="866">
        <v>234</v>
      </c>
      <c r="J49" s="866">
        <v>2017</v>
      </c>
      <c r="K49" s="866" t="s">
        <v>1197</v>
      </c>
      <c r="L49" s="866" t="s">
        <v>1288</v>
      </c>
      <c r="M49" s="866" t="s">
        <v>1289</v>
      </c>
      <c r="N49" s="867">
        <v>462.38</v>
      </c>
      <c r="O49" s="867" t="s">
        <v>1204</v>
      </c>
    </row>
    <row r="50" spans="1:15" ht="88.8" x14ac:dyDescent="0.25">
      <c r="A50" s="866" t="s">
        <v>1114</v>
      </c>
      <c r="B50" s="866">
        <v>10565</v>
      </c>
      <c r="C50" s="866" t="s">
        <v>1287</v>
      </c>
      <c r="D50" s="866" t="s">
        <v>1196</v>
      </c>
      <c r="E50" s="866" t="s">
        <v>121</v>
      </c>
      <c r="F50" s="866" t="s">
        <v>95</v>
      </c>
      <c r="G50" s="866" t="s">
        <v>823</v>
      </c>
      <c r="H50" s="866" t="s">
        <v>233</v>
      </c>
      <c r="I50" s="866">
        <v>277</v>
      </c>
      <c r="J50" s="866">
        <v>2017</v>
      </c>
      <c r="K50" s="866" t="s">
        <v>1197</v>
      </c>
      <c r="L50" s="866" t="s">
        <v>1259</v>
      </c>
      <c r="M50" s="866" t="s">
        <v>1290</v>
      </c>
      <c r="N50" s="867">
        <v>690.66</v>
      </c>
      <c r="O50" s="867" t="s">
        <v>1204</v>
      </c>
    </row>
    <row r="51" spans="1:15" ht="88.8" x14ac:dyDescent="0.25">
      <c r="A51" s="866" t="s">
        <v>1114</v>
      </c>
      <c r="B51" s="866">
        <v>10565</v>
      </c>
      <c r="C51" s="866" t="s">
        <v>1287</v>
      </c>
      <c r="D51" s="866" t="s">
        <v>1196</v>
      </c>
      <c r="E51" s="866" t="s">
        <v>121</v>
      </c>
      <c r="F51" s="866" t="s">
        <v>95</v>
      </c>
      <c r="G51" s="866" t="s">
        <v>823</v>
      </c>
      <c r="H51" s="866" t="s">
        <v>233</v>
      </c>
      <c r="I51" s="866">
        <v>278</v>
      </c>
      <c r="J51" s="866">
        <v>2017</v>
      </c>
      <c r="K51" s="866" t="s">
        <v>1197</v>
      </c>
      <c r="L51" s="866" t="s">
        <v>1259</v>
      </c>
      <c r="M51" s="866" t="s">
        <v>1291</v>
      </c>
      <c r="N51" s="867">
        <v>658.14</v>
      </c>
      <c r="O51" s="867" t="s">
        <v>1204</v>
      </c>
    </row>
    <row r="52" spans="1:15" ht="88.8" x14ac:dyDescent="0.25">
      <c r="A52" s="866" t="s">
        <v>1114</v>
      </c>
      <c r="B52" s="866">
        <v>10565</v>
      </c>
      <c r="C52" s="866" t="s">
        <v>1287</v>
      </c>
      <c r="D52" s="866" t="s">
        <v>1196</v>
      </c>
      <c r="E52" s="866" t="s">
        <v>121</v>
      </c>
      <c r="F52" s="866" t="s">
        <v>95</v>
      </c>
      <c r="G52" s="866" t="s">
        <v>823</v>
      </c>
      <c r="H52" s="866" t="s">
        <v>233</v>
      </c>
      <c r="I52" s="866">
        <v>416</v>
      </c>
      <c r="J52" s="866">
        <v>2019</v>
      </c>
      <c r="K52" s="866" t="s">
        <v>1197</v>
      </c>
      <c r="L52" s="866" t="s">
        <v>1259</v>
      </c>
      <c r="M52" s="866" t="s">
        <v>1292</v>
      </c>
      <c r="N52" s="867">
        <v>1077</v>
      </c>
      <c r="O52" s="867" t="s">
        <v>1204</v>
      </c>
    </row>
    <row r="53" spans="1:15" ht="42" customHeight="1" x14ac:dyDescent="0.25">
      <c r="A53" s="866"/>
      <c r="B53" s="866"/>
      <c r="C53" s="866"/>
      <c r="D53" s="866"/>
      <c r="E53" s="866"/>
      <c r="F53" s="866"/>
      <c r="G53" s="866"/>
      <c r="H53" s="866"/>
      <c r="I53" s="866"/>
      <c r="J53" s="866"/>
      <c r="K53" s="866"/>
      <c r="L53" s="866"/>
      <c r="M53" s="868" t="s">
        <v>1293</v>
      </c>
      <c r="N53" s="869">
        <f>SUM(N2:N52)</f>
        <v>105086.72000000002</v>
      </c>
      <c r="O53" s="867"/>
    </row>
    <row r="54" spans="1:15" ht="88.8" x14ac:dyDescent="0.25">
      <c r="A54" s="866" t="s">
        <v>1139</v>
      </c>
      <c r="B54" s="866">
        <v>20012</v>
      </c>
      <c r="C54" s="866" t="s">
        <v>1294</v>
      </c>
      <c r="D54" s="866" t="s">
        <v>1196</v>
      </c>
      <c r="E54" s="866" t="s">
        <v>125</v>
      </c>
      <c r="F54" s="866" t="s">
        <v>111</v>
      </c>
      <c r="G54" s="866" t="s">
        <v>828</v>
      </c>
      <c r="H54" s="866" t="s">
        <v>233</v>
      </c>
      <c r="I54" s="866">
        <v>613</v>
      </c>
      <c r="J54" s="866">
        <v>2021</v>
      </c>
      <c r="K54" s="866" t="s">
        <v>1197</v>
      </c>
      <c r="L54" s="866" t="s">
        <v>1295</v>
      </c>
      <c r="M54" s="866" t="s">
        <v>1296</v>
      </c>
      <c r="N54" s="867">
        <v>546</v>
      </c>
      <c r="O54" s="867" t="s">
        <v>1204</v>
      </c>
    </row>
    <row r="55" spans="1:15" ht="88.8" x14ac:dyDescent="0.25">
      <c r="A55" s="866" t="s">
        <v>1139</v>
      </c>
      <c r="B55" s="866">
        <v>20014</v>
      </c>
      <c r="C55" s="866" t="s">
        <v>1297</v>
      </c>
      <c r="D55" s="866" t="s">
        <v>1196</v>
      </c>
      <c r="E55" s="866" t="s">
        <v>125</v>
      </c>
      <c r="F55" s="866" t="s">
        <v>111</v>
      </c>
      <c r="G55" s="866" t="s">
        <v>828</v>
      </c>
      <c r="H55" s="866" t="s">
        <v>233</v>
      </c>
      <c r="I55" s="866">
        <v>851</v>
      </c>
      <c r="J55" s="866">
        <v>2019</v>
      </c>
      <c r="K55" s="866" t="s">
        <v>1197</v>
      </c>
      <c r="L55" s="866" t="s">
        <v>1298</v>
      </c>
      <c r="M55" s="866" t="s">
        <v>1299</v>
      </c>
      <c r="N55" s="867">
        <v>1095.9000000000001</v>
      </c>
      <c r="O55" s="867" t="s">
        <v>1204</v>
      </c>
    </row>
    <row r="56" spans="1:15" ht="88.8" x14ac:dyDescent="0.25">
      <c r="A56" s="866" t="s">
        <v>1139</v>
      </c>
      <c r="B56" s="866">
        <v>20014</v>
      </c>
      <c r="C56" s="866" t="s">
        <v>1297</v>
      </c>
      <c r="D56" s="866" t="s">
        <v>1196</v>
      </c>
      <c r="E56" s="866" t="s">
        <v>125</v>
      </c>
      <c r="F56" s="866" t="s">
        <v>111</v>
      </c>
      <c r="G56" s="866" t="s">
        <v>828</v>
      </c>
      <c r="H56" s="866" t="s">
        <v>233</v>
      </c>
      <c r="I56" s="866">
        <v>2257</v>
      </c>
      <c r="J56" s="866">
        <v>2020</v>
      </c>
      <c r="K56" s="866" t="s">
        <v>1197</v>
      </c>
      <c r="L56" s="866" t="s">
        <v>1300</v>
      </c>
      <c r="M56" s="866" t="s">
        <v>1301</v>
      </c>
      <c r="N56" s="867">
        <v>1311.3</v>
      </c>
      <c r="O56" s="867" t="s">
        <v>1204</v>
      </c>
    </row>
    <row r="57" spans="1:15" ht="88.8" x14ac:dyDescent="0.25">
      <c r="A57" s="866" t="s">
        <v>1139</v>
      </c>
      <c r="B57" s="866">
        <v>20028</v>
      </c>
      <c r="C57" s="866" t="s">
        <v>1302</v>
      </c>
      <c r="D57" s="866" t="s">
        <v>1196</v>
      </c>
      <c r="E57" s="866" t="s">
        <v>125</v>
      </c>
      <c r="F57" s="866" t="s">
        <v>111</v>
      </c>
      <c r="G57" s="866" t="s">
        <v>828</v>
      </c>
      <c r="H57" s="866" t="s">
        <v>233</v>
      </c>
      <c r="I57" s="866">
        <v>2471</v>
      </c>
      <c r="J57" s="866">
        <v>2019</v>
      </c>
      <c r="K57" s="866" t="s">
        <v>1197</v>
      </c>
      <c r="L57" s="866" t="s">
        <v>1215</v>
      </c>
      <c r="M57" s="866" t="s">
        <v>1303</v>
      </c>
      <c r="N57" s="867">
        <v>4294.95</v>
      </c>
      <c r="O57" s="867" t="s">
        <v>1204</v>
      </c>
    </row>
    <row r="58" spans="1:15" ht="88.8" x14ac:dyDescent="0.25">
      <c r="A58" s="866" t="s">
        <v>1114</v>
      </c>
      <c r="B58" s="866">
        <v>20003</v>
      </c>
      <c r="C58" s="866" t="s">
        <v>1304</v>
      </c>
      <c r="D58" s="866" t="s">
        <v>1196</v>
      </c>
      <c r="E58" s="866" t="s">
        <v>121</v>
      </c>
      <c r="F58" s="866" t="s">
        <v>111</v>
      </c>
      <c r="G58" s="866" t="s">
        <v>828</v>
      </c>
      <c r="H58" s="866" t="s">
        <v>233</v>
      </c>
      <c r="I58" s="866">
        <v>1144</v>
      </c>
      <c r="J58" s="866">
        <v>2021</v>
      </c>
      <c r="K58" s="866" t="s">
        <v>1197</v>
      </c>
      <c r="L58" s="866" t="s">
        <v>1305</v>
      </c>
      <c r="M58" s="866" t="s">
        <v>1306</v>
      </c>
      <c r="N58" s="867">
        <v>179.85</v>
      </c>
      <c r="O58" s="867" t="s">
        <v>1204</v>
      </c>
    </row>
    <row r="59" spans="1:15" ht="88.8" x14ac:dyDescent="0.25">
      <c r="A59" s="866" t="s">
        <v>1114</v>
      </c>
      <c r="B59" s="866">
        <v>20001</v>
      </c>
      <c r="C59" s="866" t="s">
        <v>1307</v>
      </c>
      <c r="D59" s="866" t="s">
        <v>1196</v>
      </c>
      <c r="E59" s="866" t="s">
        <v>121</v>
      </c>
      <c r="F59" s="866" t="s">
        <v>111</v>
      </c>
      <c r="G59" s="866" t="s">
        <v>828</v>
      </c>
      <c r="H59" s="866" t="s">
        <v>233</v>
      </c>
      <c r="I59" s="866">
        <v>429</v>
      </c>
      <c r="J59" s="866">
        <v>2019</v>
      </c>
      <c r="K59" s="866" t="s">
        <v>1197</v>
      </c>
      <c r="L59" s="866" t="s">
        <v>1159</v>
      </c>
      <c r="M59" s="866" t="s">
        <v>1308</v>
      </c>
      <c r="N59" s="867">
        <v>2998.06</v>
      </c>
      <c r="O59" s="867" t="s">
        <v>1204</v>
      </c>
    </row>
    <row r="60" spans="1:15" ht="88.8" x14ac:dyDescent="0.25">
      <c r="A60" s="866" t="s">
        <v>1114</v>
      </c>
      <c r="B60" s="866">
        <v>20001</v>
      </c>
      <c r="C60" s="866" t="s">
        <v>1307</v>
      </c>
      <c r="D60" s="866" t="s">
        <v>1196</v>
      </c>
      <c r="E60" s="866" t="s">
        <v>121</v>
      </c>
      <c r="F60" s="866" t="s">
        <v>111</v>
      </c>
      <c r="G60" s="866" t="s">
        <v>828</v>
      </c>
      <c r="H60" s="866" t="s">
        <v>233</v>
      </c>
      <c r="I60" s="866">
        <v>298</v>
      </c>
      <c r="J60" s="866">
        <v>2021</v>
      </c>
      <c r="K60" s="866" t="s">
        <v>1197</v>
      </c>
      <c r="L60" s="866" t="s">
        <v>1309</v>
      </c>
      <c r="M60" s="866" t="s">
        <v>1310</v>
      </c>
      <c r="N60" s="867">
        <v>718.59</v>
      </c>
      <c r="O60" s="867" t="s">
        <v>1204</v>
      </c>
    </row>
    <row r="61" spans="1:15" ht="111" x14ac:dyDescent="0.25">
      <c r="A61" s="866" t="s">
        <v>1114</v>
      </c>
      <c r="B61" s="866">
        <v>20001</v>
      </c>
      <c r="C61" s="866" t="s">
        <v>1307</v>
      </c>
      <c r="D61" s="866" t="s">
        <v>1196</v>
      </c>
      <c r="E61" s="866" t="s">
        <v>121</v>
      </c>
      <c r="F61" s="866" t="s">
        <v>111</v>
      </c>
      <c r="G61" s="866" t="s">
        <v>828</v>
      </c>
      <c r="H61" s="866" t="s">
        <v>233</v>
      </c>
      <c r="I61" s="866">
        <v>299</v>
      </c>
      <c r="J61" s="866">
        <v>2021</v>
      </c>
      <c r="K61" s="866" t="s">
        <v>1197</v>
      </c>
      <c r="L61" s="866" t="s">
        <v>1309</v>
      </c>
      <c r="M61" s="866" t="s">
        <v>1311</v>
      </c>
      <c r="N61" s="867">
        <v>1738.59</v>
      </c>
      <c r="O61" s="867" t="s">
        <v>1204</v>
      </c>
    </row>
    <row r="62" spans="1:15" ht="43.2" customHeight="1" x14ac:dyDescent="0.25">
      <c r="A62" s="866"/>
      <c r="B62" s="866"/>
      <c r="C62" s="866"/>
      <c r="D62" s="866"/>
      <c r="E62" s="866"/>
      <c r="F62" s="866"/>
      <c r="G62" s="866"/>
      <c r="H62" s="866"/>
      <c r="I62" s="866"/>
      <c r="J62" s="866"/>
      <c r="K62" s="866"/>
      <c r="L62" s="866"/>
      <c r="M62" s="868" t="s">
        <v>1312</v>
      </c>
      <c r="N62" s="869">
        <f>SUM(N54:N61)</f>
        <v>12883.24</v>
      </c>
      <c r="O62" s="867"/>
    </row>
    <row r="63" spans="1:15" ht="43.2" customHeight="1" x14ac:dyDescent="0.25">
      <c r="A63" s="866"/>
      <c r="B63" s="866"/>
      <c r="C63" s="866"/>
      <c r="D63" s="866"/>
      <c r="E63" s="866"/>
      <c r="F63" s="866"/>
      <c r="G63" s="866"/>
      <c r="H63" s="866"/>
      <c r="I63" s="866"/>
      <c r="J63" s="866"/>
      <c r="K63" s="866"/>
      <c r="L63" s="866"/>
      <c r="M63" s="868" t="s">
        <v>1313</v>
      </c>
      <c r="N63" s="869">
        <f>N62+N53</f>
        <v>117969.96000000002</v>
      </c>
      <c r="O63" s="867"/>
    </row>
    <row r="64" spans="1:15" ht="88.8" x14ac:dyDescent="0.25">
      <c r="A64" s="866" t="s">
        <v>1178</v>
      </c>
      <c r="B64" s="866">
        <v>10365</v>
      </c>
      <c r="C64" s="866" t="s">
        <v>1314</v>
      </c>
      <c r="D64" s="866" t="s">
        <v>1196</v>
      </c>
      <c r="E64" s="866" t="s">
        <v>93</v>
      </c>
      <c r="F64" s="866" t="s">
        <v>95</v>
      </c>
      <c r="G64" s="866" t="s">
        <v>23</v>
      </c>
      <c r="H64" s="866" t="s">
        <v>233</v>
      </c>
      <c r="I64" s="866">
        <v>413</v>
      </c>
      <c r="J64" s="866">
        <v>2022</v>
      </c>
      <c r="K64" s="866" t="s">
        <v>1315</v>
      </c>
      <c r="L64" s="866" t="s">
        <v>1316</v>
      </c>
      <c r="M64" s="866" t="s">
        <v>1317</v>
      </c>
      <c r="N64" s="867">
        <v>1000</v>
      </c>
      <c r="O64" s="867" t="s">
        <v>1200</v>
      </c>
    </row>
    <row r="65" spans="1:15" ht="111" x14ac:dyDescent="0.25">
      <c r="A65" s="866" t="s">
        <v>1178</v>
      </c>
      <c r="B65" s="866">
        <v>10569</v>
      </c>
      <c r="C65" s="866" t="s">
        <v>1318</v>
      </c>
      <c r="D65" s="866" t="s">
        <v>1196</v>
      </c>
      <c r="E65" s="866" t="s">
        <v>1207</v>
      </c>
      <c r="F65" s="866" t="s">
        <v>95</v>
      </c>
      <c r="G65" s="866" t="s">
        <v>823</v>
      </c>
      <c r="H65" s="866" t="s">
        <v>233</v>
      </c>
      <c r="I65" s="866">
        <v>1118</v>
      </c>
      <c r="J65" s="866">
        <v>2022</v>
      </c>
      <c r="K65" s="866" t="s">
        <v>1315</v>
      </c>
      <c r="L65" s="866" t="s">
        <v>1319</v>
      </c>
      <c r="M65" s="866" t="s">
        <v>1320</v>
      </c>
      <c r="N65" s="867">
        <v>95.12</v>
      </c>
      <c r="O65" s="867" t="s">
        <v>1204</v>
      </c>
    </row>
    <row r="66" spans="1:15" ht="88.8" x14ac:dyDescent="0.25">
      <c r="A66" s="866" t="s">
        <v>1178</v>
      </c>
      <c r="B66" s="866">
        <v>10672</v>
      </c>
      <c r="C66" s="866" t="s">
        <v>1321</v>
      </c>
      <c r="D66" s="866" t="s">
        <v>1196</v>
      </c>
      <c r="E66" s="866" t="s">
        <v>93</v>
      </c>
      <c r="F66" s="866" t="s">
        <v>95</v>
      </c>
      <c r="G66" s="866" t="s">
        <v>823</v>
      </c>
      <c r="H66" s="866" t="s">
        <v>233</v>
      </c>
      <c r="I66" s="866">
        <v>663</v>
      </c>
      <c r="J66" s="866">
        <v>2022</v>
      </c>
      <c r="K66" s="866" t="s">
        <v>1315</v>
      </c>
      <c r="L66" s="866" t="s">
        <v>1322</v>
      </c>
      <c r="M66" s="866" t="s">
        <v>1323</v>
      </c>
      <c r="N66" s="867">
        <v>900</v>
      </c>
      <c r="O66" s="867" t="s">
        <v>1204</v>
      </c>
    </row>
    <row r="67" spans="1:15" ht="111" x14ac:dyDescent="0.25">
      <c r="A67" s="866" t="s">
        <v>1178</v>
      </c>
      <c r="B67" s="866">
        <v>10695</v>
      </c>
      <c r="C67" s="866" t="s">
        <v>1324</v>
      </c>
      <c r="D67" s="866" t="s">
        <v>144</v>
      </c>
      <c r="E67" s="866" t="s">
        <v>148</v>
      </c>
      <c r="F67" s="866" t="s">
        <v>95</v>
      </c>
      <c r="G67" s="866" t="s">
        <v>823</v>
      </c>
      <c r="H67" s="866" t="s">
        <v>233</v>
      </c>
      <c r="I67" s="866">
        <v>1173</v>
      </c>
      <c r="J67" s="866">
        <v>2022</v>
      </c>
      <c r="K67" s="866" t="s">
        <v>1315</v>
      </c>
      <c r="L67" s="866" t="s">
        <v>1325</v>
      </c>
      <c r="M67" s="866" t="s">
        <v>1326</v>
      </c>
      <c r="N67" s="867">
        <v>24339</v>
      </c>
      <c r="O67" s="867" t="s">
        <v>1327</v>
      </c>
    </row>
    <row r="68" spans="1:15" ht="111" x14ac:dyDescent="0.25">
      <c r="A68" s="866" t="s">
        <v>1178</v>
      </c>
      <c r="B68" s="866">
        <v>10697</v>
      </c>
      <c r="C68" s="866" t="s">
        <v>1328</v>
      </c>
      <c r="D68" s="866" t="s">
        <v>151</v>
      </c>
      <c r="E68" s="866" t="s">
        <v>155</v>
      </c>
      <c r="F68" s="866" t="s">
        <v>95</v>
      </c>
      <c r="G68" s="866" t="s">
        <v>823</v>
      </c>
      <c r="H68" s="866" t="s">
        <v>233</v>
      </c>
      <c r="I68" s="866">
        <v>1099</v>
      </c>
      <c r="J68" s="866">
        <v>2022</v>
      </c>
      <c r="K68" s="866" t="s">
        <v>1315</v>
      </c>
      <c r="L68" s="866" t="s">
        <v>1329</v>
      </c>
      <c r="M68" s="866" t="s">
        <v>1330</v>
      </c>
      <c r="N68" s="867">
        <v>47620</v>
      </c>
      <c r="O68" s="867" t="s">
        <v>1327</v>
      </c>
    </row>
    <row r="69" spans="1:15" ht="111" x14ac:dyDescent="0.25">
      <c r="A69" s="866" t="s">
        <v>1178</v>
      </c>
      <c r="B69" s="866">
        <v>10012</v>
      </c>
      <c r="C69" s="866" t="s">
        <v>1331</v>
      </c>
      <c r="D69" s="866" t="s">
        <v>1196</v>
      </c>
      <c r="E69" s="866" t="s">
        <v>93</v>
      </c>
      <c r="F69" s="866" t="s">
        <v>95</v>
      </c>
      <c r="G69" s="866" t="s">
        <v>823</v>
      </c>
      <c r="H69" s="866" t="s">
        <v>233</v>
      </c>
      <c r="I69" s="866">
        <v>1203</v>
      </c>
      <c r="J69" s="866">
        <v>2022</v>
      </c>
      <c r="K69" s="866" t="s">
        <v>1315</v>
      </c>
      <c r="L69" s="866" t="s">
        <v>1332</v>
      </c>
      <c r="M69" s="866" t="s">
        <v>1333</v>
      </c>
      <c r="N69" s="867">
        <v>2444.0700000000002</v>
      </c>
      <c r="O69" s="867" t="s">
        <v>1232</v>
      </c>
    </row>
    <row r="70" spans="1:15" ht="111" x14ac:dyDescent="0.25">
      <c r="A70" s="866" t="s">
        <v>1178</v>
      </c>
      <c r="B70" s="866">
        <v>10012</v>
      </c>
      <c r="C70" s="866" t="s">
        <v>1331</v>
      </c>
      <c r="D70" s="866" t="s">
        <v>1196</v>
      </c>
      <c r="E70" s="866" t="s">
        <v>93</v>
      </c>
      <c r="F70" s="866" t="s">
        <v>95</v>
      </c>
      <c r="G70" s="866" t="s">
        <v>823</v>
      </c>
      <c r="H70" s="866" t="s">
        <v>233</v>
      </c>
      <c r="I70" s="866">
        <v>1204</v>
      </c>
      <c r="J70" s="866">
        <v>2022</v>
      </c>
      <c r="K70" s="866" t="s">
        <v>1315</v>
      </c>
      <c r="L70" s="866" t="s">
        <v>1334</v>
      </c>
      <c r="M70" s="866" t="s">
        <v>1335</v>
      </c>
      <c r="N70" s="867">
        <v>2483.34</v>
      </c>
      <c r="O70" s="867" t="s">
        <v>1232</v>
      </c>
    </row>
    <row r="71" spans="1:15" ht="88.8" x14ac:dyDescent="0.25">
      <c r="A71" s="866" t="s">
        <v>1178</v>
      </c>
      <c r="B71" s="866">
        <v>10041</v>
      </c>
      <c r="C71" s="866" t="s">
        <v>1336</v>
      </c>
      <c r="D71" s="866" t="s">
        <v>1196</v>
      </c>
      <c r="E71" s="866" t="s">
        <v>93</v>
      </c>
      <c r="F71" s="866" t="s">
        <v>95</v>
      </c>
      <c r="G71" s="866" t="s">
        <v>823</v>
      </c>
      <c r="H71" s="866" t="s">
        <v>233</v>
      </c>
      <c r="I71" s="866">
        <v>1532</v>
      </c>
      <c r="J71" s="866">
        <v>2022</v>
      </c>
      <c r="K71" s="866" t="s">
        <v>1315</v>
      </c>
      <c r="L71" s="866" t="s">
        <v>1337</v>
      </c>
      <c r="M71" s="866" t="s">
        <v>1338</v>
      </c>
      <c r="N71" s="867">
        <v>440</v>
      </c>
      <c r="O71" s="867" t="s">
        <v>1327</v>
      </c>
    </row>
    <row r="72" spans="1:15" ht="111" x14ac:dyDescent="0.25">
      <c r="A72" s="866" t="s">
        <v>1178</v>
      </c>
      <c r="B72" s="866">
        <v>10213</v>
      </c>
      <c r="C72" s="866" t="s">
        <v>1339</v>
      </c>
      <c r="D72" s="866" t="s">
        <v>1196</v>
      </c>
      <c r="E72" s="866" t="s">
        <v>1207</v>
      </c>
      <c r="F72" s="866" t="s">
        <v>95</v>
      </c>
      <c r="G72" s="866" t="s">
        <v>823</v>
      </c>
      <c r="H72" s="866" t="s">
        <v>233</v>
      </c>
      <c r="I72" s="866">
        <v>54</v>
      </c>
      <c r="J72" s="866">
        <v>2022</v>
      </c>
      <c r="K72" s="866" t="s">
        <v>1315</v>
      </c>
      <c r="L72" s="866" t="s">
        <v>1319</v>
      </c>
      <c r="M72" s="866" t="s">
        <v>1340</v>
      </c>
      <c r="N72" s="867">
        <v>4863.28</v>
      </c>
      <c r="O72" s="867" t="s">
        <v>1204</v>
      </c>
    </row>
    <row r="73" spans="1:15" ht="88.8" x14ac:dyDescent="0.25">
      <c r="A73" s="866" t="s">
        <v>1178</v>
      </c>
      <c r="B73" s="866">
        <v>10239</v>
      </c>
      <c r="C73" s="866" t="s">
        <v>1341</v>
      </c>
      <c r="D73" s="866" t="s">
        <v>1196</v>
      </c>
      <c r="E73" s="866" t="s">
        <v>125</v>
      </c>
      <c r="F73" s="866" t="s">
        <v>95</v>
      </c>
      <c r="G73" s="866" t="s">
        <v>823</v>
      </c>
      <c r="H73" s="866" t="s">
        <v>233</v>
      </c>
      <c r="I73" s="866">
        <v>502</v>
      </c>
      <c r="J73" s="866">
        <v>2022</v>
      </c>
      <c r="K73" s="866" t="s">
        <v>1315</v>
      </c>
      <c r="L73" s="866" t="s">
        <v>1226</v>
      </c>
      <c r="M73" s="866" t="s">
        <v>1342</v>
      </c>
      <c r="N73" s="867">
        <v>2087.2199999999998</v>
      </c>
      <c r="O73" s="867" t="s">
        <v>1204</v>
      </c>
    </row>
    <row r="74" spans="1:15" ht="88.8" x14ac:dyDescent="0.25">
      <c r="A74" s="866" t="s">
        <v>1178</v>
      </c>
      <c r="B74" s="866">
        <v>10239</v>
      </c>
      <c r="C74" s="866" t="s">
        <v>1341</v>
      </c>
      <c r="D74" s="866" t="s">
        <v>1196</v>
      </c>
      <c r="E74" s="866" t="s">
        <v>125</v>
      </c>
      <c r="F74" s="866" t="s">
        <v>95</v>
      </c>
      <c r="G74" s="866" t="s">
        <v>823</v>
      </c>
      <c r="H74" s="866" t="s">
        <v>233</v>
      </c>
      <c r="I74" s="866">
        <v>503</v>
      </c>
      <c r="J74" s="866">
        <v>2022</v>
      </c>
      <c r="K74" s="866" t="s">
        <v>1315</v>
      </c>
      <c r="L74" s="866" t="s">
        <v>1343</v>
      </c>
      <c r="M74" s="866" t="s">
        <v>1344</v>
      </c>
      <c r="N74" s="867">
        <v>6685.6</v>
      </c>
      <c r="O74" s="867" t="s">
        <v>1204</v>
      </c>
    </row>
    <row r="75" spans="1:15" ht="88.8" x14ac:dyDescent="0.25">
      <c r="A75" s="866" t="s">
        <v>1178</v>
      </c>
      <c r="B75" s="866">
        <v>10239</v>
      </c>
      <c r="C75" s="866" t="s">
        <v>1341</v>
      </c>
      <c r="D75" s="866" t="s">
        <v>1196</v>
      </c>
      <c r="E75" s="866" t="s">
        <v>125</v>
      </c>
      <c r="F75" s="866" t="s">
        <v>95</v>
      </c>
      <c r="G75" s="866" t="s">
        <v>823</v>
      </c>
      <c r="H75" s="866" t="s">
        <v>233</v>
      </c>
      <c r="I75" s="866">
        <v>504</v>
      </c>
      <c r="J75" s="866">
        <v>2022</v>
      </c>
      <c r="K75" s="866" t="s">
        <v>1315</v>
      </c>
      <c r="L75" s="866" t="s">
        <v>1226</v>
      </c>
      <c r="M75" s="866" t="s">
        <v>1345</v>
      </c>
      <c r="N75" s="867">
        <v>26829.83</v>
      </c>
      <c r="O75" s="867" t="s">
        <v>1204</v>
      </c>
    </row>
    <row r="76" spans="1:15" ht="111" x14ac:dyDescent="0.25">
      <c r="A76" s="866" t="s">
        <v>1178</v>
      </c>
      <c r="B76" s="866">
        <v>10241</v>
      </c>
      <c r="C76" s="866" t="s">
        <v>1346</v>
      </c>
      <c r="D76" s="866" t="s">
        <v>1196</v>
      </c>
      <c r="E76" s="866" t="s">
        <v>1207</v>
      </c>
      <c r="F76" s="866" t="s">
        <v>95</v>
      </c>
      <c r="G76" s="866" t="s">
        <v>823</v>
      </c>
      <c r="H76" s="866" t="s">
        <v>233</v>
      </c>
      <c r="I76" s="866">
        <v>772</v>
      </c>
      <c r="J76" s="866">
        <v>2022</v>
      </c>
      <c r="K76" s="866" t="s">
        <v>1315</v>
      </c>
      <c r="L76" s="866" t="s">
        <v>1347</v>
      </c>
      <c r="M76" s="866" t="s">
        <v>1348</v>
      </c>
      <c r="N76" s="867">
        <v>948.3</v>
      </c>
      <c r="O76" s="867" t="s">
        <v>1204</v>
      </c>
    </row>
    <row r="77" spans="1:15" ht="88.8" x14ac:dyDescent="0.25">
      <c r="A77" s="866" t="s">
        <v>1178</v>
      </c>
      <c r="B77" s="866">
        <v>10365</v>
      </c>
      <c r="C77" s="866" t="s">
        <v>1195</v>
      </c>
      <c r="D77" s="866" t="s">
        <v>1196</v>
      </c>
      <c r="E77" s="866" t="s">
        <v>93</v>
      </c>
      <c r="F77" s="866" t="s">
        <v>95</v>
      </c>
      <c r="G77" s="866" t="s">
        <v>23</v>
      </c>
      <c r="H77" s="866" t="s">
        <v>233</v>
      </c>
      <c r="I77" s="866">
        <v>623</v>
      </c>
      <c r="J77" s="866">
        <v>2022</v>
      </c>
      <c r="K77" s="866" t="s">
        <v>1315</v>
      </c>
      <c r="L77" s="866" t="s">
        <v>1349</v>
      </c>
      <c r="M77" s="866" t="s">
        <v>1350</v>
      </c>
      <c r="N77" s="867">
        <v>1000</v>
      </c>
      <c r="O77" s="867" t="s">
        <v>1200</v>
      </c>
    </row>
    <row r="78" spans="1:15" ht="88.8" x14ac:dyDescent="0.25">
      <c r="A78" s="866" t="s">
        <v>1178</v>
      </c>
      <c r="B78" s="866">
        <v>10365</v>
      </c>
      <c r="C78" s="866" t="s">
        <v>1195</v>
      </c>
      <c r="D78" s="866" t="s">
        <v>1196</v>
      </c>
      <c r="E78" s="866" t="s">
        <v>93</v>
      </c>
      <c r="F78" s="866" t="s">
        <v>95</v>
      </c>
      <c r="G78" s="866" t="s">
        <v>23</v>
      </c>
      <c r="H78" s="866" t="s">
        <v>233</v>
      </c>
      <c r="I78" s="866">
        <v>658</v>
      </c>
      <c r="J78" s="866">
        <v>2022</v>
      </c>
      <c r="K78" s="866" t="s">
        <v>1315</v>
      </c>
      <c r="L78" s="866" t="s">
        <v>1351</v>
      </c>
      <c r="M78" s="866" t="s">
        <v>1352</v>
      </c>
      <c r="N78" s="867">
        <v>1500</v>
      </c>
      <c r="O78" s="867" t="s">
        <v>1200</v>
      </c>
    </row>
    <row r="79" spans="1:15" ht="88.8" x14ac:dyDescent="0.25">
      <c r="A79" s="866" t="s">
        <v>1178</v>
      </c>
      <c r="B79" s="866">
        <v>10365</v>
      </c>
      <c r="C79" s="866" t="s">
        <v>1195</v>
      </c>
      <c r="D79" s="866" t="s">
        <v>1196</v>
      </c>
      <c r="E79" s="866" t="s">
        <v>93</v>
      </c>
      <c r="F79" s="866" t="s">
        <v>95</v>
      </c>
      <c r="G79" s="866" t="s">
        <v>23</v>
      </c>
      <c r="H79" s="866" t="s">
        <v>233</v>
      </c>
      <c r="I79" s="866">
        <v>1505</v>
      </c>
      <c r="J79" s="866">
        <v>2022</v>
      </c>
      <c r="K79" s="866" t="s">
        <v>1315</v>
      </c>
      <c r="L79" s="866" t="s">
        <v>1353</v>
      </c>
      <c r="M79" s="866" t="s">
        <v>1354</v>
      </c>
      <c r="N79" s="867">
        <v>1000</v>
      </c>
      <c r="O79" s="867" t="s">
        <v>1200</v>
      </c>
    </row>
    <row r="80" spans="1:15" ht="88.8" x14ac:dyDescent="0.25">
      <c r="A80" s="866" t="s">
        <v>1178</v>
      </c>
      <c r="B80" s="866">
        <v>10366</v>
      </c>
      <c r="C80" s="866" t="s">
        <v>1355</v>
      </c>
      <c r="D80" s="866" t="s">
        <v>1196</v>
      </c>
      <c r="E80" s="866" t="s">
        <v>93</v>
      </c>
      <c r="F80" s="866" t="s">
        <v>95</v>
      </c>
      <c r="G80" s="866" t="s">
        <v>23</v>
      </c>
      <c r="H80" s="866" t="s">
        <v>233</v>
      </c>
      <c r="I80" s="866">
        <v>539</v>
      </c>
      <c r="J80" s="866">
        <v>2022</v>
      </c>
      <c r="K80" s="866" t="s">
        <v>1315</v>
      </c>
      <c r="L80" s="866" t="s">
        <v>1356</v>
      </c>
      <c r="M80" s="866" t="s">
        <v>1357</v>
      </c>
      <c r="N80" s="867">
        <v>1000</v>
      </c>
      <c r="O80" s="867" t="s">
        <v>1200</v>
      </c>
    </row>
    <row r="81" spans="1:15" ht="88.8" x14ac:dyDescent="0.25">
      <c r="A81" s="866" t="s">
        <v>1178</v>
      </c>
      <c r="B81" s="866">
        <v>10366</v>
      </c>
      <c r="C81" s="866" t="s">
        <v>1355</v>
      </c>
      <c r="D81" s="866" t="s">
        <v>1196</v>
      </c>
      <c r="E81" s="866" t="s">
        <v>93</v>
      </c>
      <c r="F81" s="866" t="s">
        <v>95</v>
      </c>
      <c r="G81" s="866" t="s">
        <v>23</v>
      </c>
      <c r="H81" s="866" t="s">
        <v>233</v>
      </c>
      <c r="I81" s="866">
        <v>630</v>
      </c>
      <c r="J81" s="866">
        <v>2022</v>
      </c>
      <c r="K81" s="866" t="s">
        <v>1315</v>
      </c>
      <c r="L81" s="866" t="s">
        <v>1358</v>
      </c>
      <c r="M81" s="866" t="s">
        <v>1359</v>
      </c>
      <c r="N81" s="867">
        <v>1500</v>
      </c>
      <c r="O81" s="867" t="s">
        <v>1200</v>
      </c>
    </row>
    <row r="82" spans="1:15" ht="88.8" x14ac:dyDescent="0.25">
      <c r="A82" s="866" t="s">
        <v>1178</v>
      </c>
      <c r="B82" s="866">
        <v>10366</v>
      </c>
      <c r="C82" s="866" t="s">
        <v>1355</v>
      </c>
      <c r="D82" s="866" t="s">
        <v>1196</v>
      </c>
      <c r="E82" s="866" t="s">
        <v>93</v>
      </c>
      <c r="F82" s="866" t="s">
        <v>95</v>
      </c>
      <c r="G82" s="866" t="s">
        <v>23</v>
      </c>
      <c r="H82" s="866" t="s">
        <v>233</v>
      </c>
      <c r="I82" s="866">
        <v>654</v>
      </c>
      <c r="J82" s="866">
        <v>2022</v>
      </c>
      <c r="K82" s="866" t="s">
        <v>1315</v>
      </c>
      <c r="L82" s="866" t="s">
        <v>1360</v>
      </c>
      <c r="M82" s="866" t="s">
        <v>1361</v>
      </c>
      <c r="N82" s="867">
        <v>1000</v>
      </c>
      <c r="O82" s="867" t="s">
        <v>1200</v>
      </c>
    </row>
    <row r="83" spans="1:15" ht="88.8" x14ac:dyDescent="0.25">
      <c r="A83" s="866" t="s">
        <v>1178</v>
      </c>
      <c r="B83" s="866">
        <v>10366</v>
      </c>
      <c r="C83" s="866" t="s">
        <v>1355</v>
      </c>
      <c r="D83" s="866" t="s">
        <v>1196</v>
      </c>
      <c r="E83" s="866" t="s">
        <v>93</v>
      </c>
      <c r="F83" s="866" t="s">
        <v>95</v>
      </c>
      <c r="G83" s="866" t="s">
        <v>23</v>
      </c>
      <c r="H83" s="866" t="s">
        <v>233</v>
      </c>
      <c r="I83" s="866">
        <v>687</v>
      </c>
      <c r="J83" s="866">
        <v>2022</v>
      </c>
      <c r="K83" s="866" t="s">
        <v>1315</v>
      </c>
      <c r="L83" s="866" t="s">
        <v>1362</v>
      </c>
      <c r="M83" s="866" t="s">
        <v>1363</v>
      </c>
      <c r="N83" s="867">
        <v>1000</v>
      </c>
      <c r="O83" s="867" t="s">
        <v>1200</v>
      </c>
    </row>
    <row r="84" spans="1:15" ht="88.8" x14ac:dyDescent="0.25">
      <c r="A84" s="866" t="s">
        <v>1178</v>
      </c>
      <c r="B84" s="866">
        <v>10366</v>
      </c>
      <c r="C84" s="866" t="s">
        <v>1355</v>
      </c>
      <c r="D84" s="866" t="s">
        <v>1196</v>
      </c>
      <c r="E84" s="866" t="s">
        <v>93</v>
      </c>
      <c r="F84" s="866" t="s">
        <v>95</v>
      </c>
      <c r="G84" s="866" t="s">
        <v>23</v>
      </c>
      <c r="H84" s="866" t="s">
        <v>233</v>
      </c>
      <c r="I84" s="866">
        <v>688</v>
      </c>
      <c r="J84" s="866">
        <v>2022</v>
      </c>
      <c r="K84" s="866" t="s">
        <v>1315</v>
      </c>
      <c r="L84" s="866" t="s">
        <v>1364</v>
      </c>
      <c r="M84" s="866" t="s">
        <v>1365</v>
      </c>
      <c r="N84" s="867">
        <v>1000</v>
      </c>
      <c r="O84" s="867" t="s">
        <v>1200</v>
      </c>
    </row>
    <row r="85" spans="1:15" ht="88.8" x14ac:dyDescent="0.25">
      <c r="A85" s="866" t="s">
        <v>1178</v>
      </c>
      <c r="B85" s="866">
        <v>10366</v>
      </c>
      <c r="C85" s="866" t="s">
        <v>1355</v>
      </c>
      <c r="D85" s="866" t="s">
        <v>1196</v>
      </c>
      <c r="E85" s="866" t="s">
        <v>93</v>
      </c>
      <c r="F85" s="866" t="s">
        <v>95</v>
      </c>
      <c r="G85" s="866" t="s">
        <v>23</v>
      </c>
      <c r="H85" s="866" t="s">
        <v>233</v>
      </c>
      <c r="I85" s="866">
        <v>694</v>
      </c>
      <c r="J85" s="866">
        <v>2022</v>
      </c>
      <c r="K85" s="866" t="s">
        <v>1315</v>
      </c>
      <c r="L85" s="866" t="s">
        <v>1366</v>
      </c>
      <c r="M85" s="866" t="s">
        <v>1367</v>
      </c>
      <c r="N85" s="867">
        <v>1000</v>
      </c>
      <c r="O85" s="867" t="s">
        <v>1200</v>
      </c>
    </row>
    <row r="86" spans="1:15" ht="88.8" x14ac:dyDescent="0.25">
      <c r="A86" s="866" t="s">
        <v>1178</v>
      </c>
      <c r="B86" s="866">
        <v>10366</v>
      </c>
      <c r="C86" s="866" t="s">
        <v>1355</v>
      </c>
      <c r="D86" s="866" t="s">
        <v>1196</v>
      </c>
      <c r="E86" s="866" t="s">
        <v>93</v>
      </c>
      <c r="F86" s="866" t="s">
        <v>95</v>
      </c>
      <c r="G86" s="866" t="s">
        <v>23</v>
      </c>
      <c r="H86" s="866" t="s">
        <v>233</v>
      </c>
      <c r="I86" s="866">
        <v>1085</v>
      </c>
      <c r="J86" s="866">
        <v>2022</v>
      </c>
      <c r="K86" s="866" t="s">
        <v>1315</v>
      </c>
      <c r="L86" s="866" t="s">
        <v>1368</v>
      </c>
      <c r="M86" s="866" t="s">
        <v>1369</v>
      </c>
      <c r="N86" s="867">
        <v>973.6</v>
      </c>
      <c r="O86" s="867" t="s">
        <v>1200</v>
      </c>
    </row>
    <row r="87" spans="1:15" ht="88.8" x14ac:dyDescent="0.25">
      <c r="A87" s="866" t="s">
        <v>1178</v>
      </c>
      <c r="B87" s="866">
        <v>10366</v>
      </c>
      <c r="C87" s="866" t="s">
        <v>1355</v>
      </c>
      <c r="D87" s="866" t="s">
        <v>1196</v>
      </c>
      <c r="E87" s="866" t="s">
        <v>93</v>
      </c>
      <c r="F87" s="866" t="s">
        <v>95</v>
      </c>
      <c r="G87" s="866" t="s">
        <v>23</v>
      </c>
      <c r="H87" s="866" t="s">
        <v>233</v>
      </c>
      <c r="I87" s="866">
        <v>1086</v>
      </c>
      <c r="J87" s="866">
        <v>2022</v>
      </c>
      <c r="K87" s="866" t="s">
        <v>1315</v>
      </c>
      <c r="L87" s="866" t="s">
        <v>1370</v>
      </c>
      <c r="M87" s="866" t="s">
        <v>1371</v>
      </c>
      <c r="N87" s="867">
        <v>1500</v>
      </c>
      <c r="O87" s="867" t="s">
        <v>1200</v>
      </c>
    </row>
    <row r="88" spans="1:15" ht="88.8" x14ac:dyDescent="0.25">
      <c r="A88" s="866" t="s">
        <v>1178</v>
      </c>
      <c r="B88" s="866">
        <v>10366</v>
      </c>
      <c r="C88" s="866" t="s">
        <v>1355</v>
      </c>
      <c r="D88" s="866" t="s">
        <v>1196</v>
      </c>
      <c r="E88" s="866" t="s">
        <v>93</v>
      </c>
      <c r="F88" s="866" t="s">
        <v>95</v>
      </c>
      <c r="G88" s="866" t="s">
        <v>23</v>
      </c>
      <c r="H88" s="866" t="s">
        <v>233</v>
      </c>
      <c r="I88" s="866">
        <v>1261</v>
      </c>
      <c r="J88" s="866">
        <v>2022</v>
      </c>
      <c r="K88" s="866" t="s">
        <v>1315</v>
      </c>
      <c r="L88" s="866" t="s">
        <v>1372</v>
      </c>
      <c r="M88" s="866" t="s">
        <v>1373</v>
      </c>
      <c r="N88" s="867">
        <v>1500</v>
      </c>
      <c r="O88" s="867" t="s">
        <v>1200</v>
      </c>
    </row>
    <row r="89" spans="1:15" ht="88.8" x14ac:dyDescent="0.25">
      <c r="A89" s="866" t="s">
        <v>1178</v>
      </c>
      <c r="B89" s="866">
        <v>10366</v>
      </c>
      <c r="C89" s="866" t="s">
        <v>1355</v>
      </c>
      <c r="D89" s="866" t="s">
        <v>1196</v>
      </c>
      <c r="E89" s="866" t="s">
        <v>93</v>
      </c>
      <c r="F89" s="866" t="s">
        <v>95</v>
      </c>
      <c r="G89" s="866" t="s">
        <v>23</v>
      </c>
      <c r="H89" s="866" t="s">
        <v>233</v>
      </c>
      <c r="I89" s="866">
        <v>1262</v>
      </c>
      <c r="J89" s="866">
        <v>2022</v>
      </c>
      <c r="K89" s="866" t="s">
        <v>1315</v>
      </c>
      <c r="L89" s="866" t="s">
        <v>1374</v>
      </c>
      <c r="M89" s="866" t="s">
        <v>1375</v>
      </c>
      <c r="N89" s="867">
        <v>1000</v>
      </c>
      <c r="O89" s="867" t="s">
        <v>1200</v>
      </c>
    </row>
    <row r="90" spans="1:15" ht="88.8" x14ac:dyDescent="0.25">
      <c r="A90" s="866" t="s">
        <v>1178</v>
      </c>
      <c r="B90" s="866">
        <v>10366</v>
      </c>
      <c r="C90" s="866" t="s">
        <v>1355</v>
      </c>
      <c r="D90" s="866" t="s">
        <v>1196</v>
      </c>
      <c r="E90" s="866" t="s">
        <v>93</v>
      </c>
      <c r="F90" s="866" t="s">
        <v>95</v>
      </c>
      <c r="G90" s="866" t="s">
        <v>23</v>
      </c>
      <c r="H90" s="866" t="s">
        <v>233</v>
      </c>
      <c r="I90" s="866">
        <v>1263</v>
      </c>
      <c r="J90" s="866">
        <v>2022</v>
      </c>
      <c r="K90" s="866" t="s">
        <v>1315</v>
      </c>
      <c r="L90" s="866" t="s">
        <v>1376</v>
      </c>
      <c r="M90" s="866" t="s">
        <v>1377</v>
      </c>
      <c r="N90" s="867">
        <v>1000</v>
      </c>
      <c r="O90" s="867" t="s">
        <v>1200</v>
      </c>
    </row>
    <row r="91" spans="1:15" ht="88.8" x14ac:dyDescent="0.25">
      <c r="A91" s="866" t="s">
        <v>1178</v>
      </c>
      <c r="B91" s="866">
        <v>10366</v>
      </c>
      <c r="C91" s="866" t="s">
        <v>1355</v>
      </c>
      <c r="D91" s="866" t="s">
        <v>1196</v>
      </c>
      <c r="E91" s="866" t="s">
        <v>93</v>
      </c>
      <c r="F91" s="866" t="s">
        <v>95</v>
      </c>
      <c r="G91" s="866" t="s">
        <v>23</v>
      </c>
      <c r="H91" s="866" t="s">
        <v>233</v>
      </c>
      <c r="I91" s="866">
        <v>1264</v>
      </c>
      <c r="J91" s="866">
        <v>2022</v>
      </c>
      <c r="K91" s="866" t="s">
        <v>1315</v>
      </c>
      <c r="L91" s="866" t="s">
        <v>1378</v>
      </c>
      <c r="M91" s="866" t="s">
        <v>1379</v>
      </c>
      <c r="N91" s="867">
        <v>1000</v>
      </c>
      <c r="O91" s="867" t="s">
        <v>1200</v>
      </c>
    </row>
    <row r="92" spans="1:15" ht="88.8" x14ac:dyDescent="0.25">
      <c r="A92" s="866" t="s">
        <v>1178</v>
      </c>
      <c r="B92" s="866">
        <v>10366</v>
      </c>
      <c r="C92" s="866" t="s">
        <v>1355</v>
      </c>
      <c r="D92" s="866" t="s">
        <v>1196</v>
      </c>
      <c r="E92" s="866" t="s">
        <v>93</v>
      </c>
      <c r="F92" s="866" t="s">
        <v>95</v>
      </c>
      <c r="G92" s="866" t="s">
        <v>23</v>
      </c>
      <c r="H92" s="866" t="s">
        <v>233</v>
      </c>
      <c r="I92" s="866">
        <v>1265</v>
      </c>
      <c r="J92" s="866">
        <v>2022</v>
      </c>
      <c r="K92" s="866" t="s">
        <v>1315</v>
      </c>
      <c r="L92" s="866" t="s">
        <v>1380</v>
      </c>
      <c r="M92" s="866" t="s">
        <v>1381</v>
      </c>
      <c r="N92" s="867">
        <v>1000</v>
      </c>
      <c r="O92" s="867" t="s">
        <v>1200</v>
      </c>
    </row>
    <row r="93" spans="1:15" ht="88.8" x14ac:dyDescent="0.25">
      <c r="A93" s="866" t="s">
        <v>1178</v>
      </c>
      <c r="B93" s="866">
        <v>10366</v>
      </c>
      <c r="C93" s="866" t="s">
        <v>1355</v>
      </c>
      <c r="D93" s="866" t="s">
        <v>1196</v>
      </c>
      <c r="E93" s="866" t="s">
        <v>93</v>
      </c>
      <c r="F93" s="866" t="s">
        <v>95</v>
      </c>
      <c r="G93" s="866" t="s">
        <v>23</v>
      </c>
      <c r="H93" s="866" t="s">
        <v>233</v>
      </c>
      <c r="I93" s="866">
        <v>1266</v>
      </c>
      <c r="J93" s="866">
        <v>2022</v>
      </c>
      <c r="K93" s="866" t="s">
        <v>1315</v>
      </c>
      <c r="L93" s="866" t="s">
        <v>1382</v>
      </c>
      <c r="M93" s="866" t="s">
        <v>1383</v>
      </c>
      <c r="N93" s="867">
        <v>1000</v>
      </c>
      <c r="O93" s="867" t="s">
        <v>1200</v>
      </c>
    </row>
    <row r="94" spans="1:15" ht="88.8" x14ac:dyDescent="0.25">
      <c r="A94" s="866" t="s">
        <v>1178</v>
      </c>
      <c r="B94" s="866">
        <v>10366</v>
      </c>
      <c r="C94" s="866" t="s">
        <v>1355</v>
      </c>
      <c r="D94" s="866" t="s">
        <v>1196</v>
      </c>
      <c r="E94" s="866" t="s">
        <v>93</v>
      </c>
      <c r="F94" s="866" t="s">
        <v>95</v>
      </c>
      <c r="G94" s="866" t="s">
        <v>23</v>
      </c>
      <c r="H94" s="866" t="s">
        <v>233</v>
      </c>
      <c r="I94" s="866">
        <v>1272</v>
      </c>
      <c r="J94" s="866">
        <v>2022</v>
      </c>
      <c r="K94" s="866" t="s">
        <v>1315</v>
      </c>
      <c r="L94" s="866" t="s">
        <v>1384</v>
      </c>
      <c r="M94" s="866" t="s">
        <v>1385</v>
      </c>
      <c r="N94" s="867">
        <v>1000</v>
      </c>
      <c r="O94" s="867" t="s">
        <v>1200</v>
      </c>
    </row>
    <row r="95" spans="1:15" ht="88.8" x14ac:dyDescent="0.25">
      <c r="A95" s="866" t="s">
        <v>1178</v>
      </c>
      <c r="B95" s="866">
        <v>10366</v>
      </c>
      <c r="C95" s="866" t="s">
        <v>1355</v>
      </c>
      <c r="D95" s="866" t="s">
        <v>1196</v>
      </c>
      <c r="E95" s="866" t="s">
        <v>93</v>
      </c>
      <c r="F95" s="866" t="s">
        <v>95</v>
      </c>
      <c r="G95" s="866" t="s">
        <v>23</v>
      </c>
      <c r="H95" s="866" t="s">
        <v>233</v>
      </c>
      <c r="I95" s="866">
        <v>1509</v>
      </c>
      <c r="J95" s="866">
        <v>2022</v>
      </c>
      <c r="K95" s="866" t="s">
        <v>1315</v>
      </c>
      <c r="L95" s="866" t="s">
        <v>1386</v>
      </c>
      <c r="M95" s="866" t="s">
        <v>1387</v>
      </c>
      <c r="N95" s="867">
        <v>500</v>
      </c>
      <c r="O95" s="867" t="s">
        <v>1200</v>
      </c>
    </row>
    <row r="96" spans="1:15" ht="88.8" x14ac:dyDescent="0.25">
      <c r="A96" s="866" t="s">
        <v>1178</v>
      </c>
      <c r="B96" s="866">
        <v>10366</v>
      </c>
      <c r="C96" s="866" t="s">
        <v>1355</v>
      </c>
      <c r="D96" s="866" t="s">
        <v>1196</v>
      </c>
      <c r="E96" s="866" t="s">
        <v>93</v>
      </c>
      <c r="F96" s="866" t="s">
        <v>95</v>
      </c>
      <c r="G96" s="866" t="s">
        <v>23</v>
      </c>
      <c r="H96" s="866" t="s">
        <v>233</v>
      </c>
      <c r="I96" s="866">
        <v>1510</v>
      </c>
      <c r="J96" s="866">
        <v>2022</v>
      </c>
      <c r="K96" s="866" t="s">
        <v>1315</v>
      </c>
      <c r="L96" s="866" t="s">
        <v>1388</v>
      </c>
      <c r="M96" s="866" t="s">
        <v>1389</v>
      </c>
      <c r="N96" s="867">
        <v>1500</v>
      </c>
      <c r="O96" s="867" t="s">
        <v>1200</v>
      </c>
    </row>
    <row r="97" spans="1:15" ht="111" x14ac:dyDescent="0.25">
      <c r="A97" s="866" t="s">
        <v>1178</v>
      </c>
      <c r="B97" s="866">
        <v>10366</v>
      </c>
      <c r="C97" s="866" t="s">
        <v>1355</v>
      </c>
      <c r="D97" s="866" t="s">
        <v>1196</v>
      </c>
      <c r="E97" s="866" t="s">
        <v>93</v>
      </c>
      <c r="F97" s="866" t="s">
        <v>95</v>
      </c>
      <c r="G97" s="866" t="s">
        <v>23</v>
      </c>
      <c r="H97" s="866" t="s">
        <v>233</v>
      </c>
      <c r="I97" s="866">
        <v>1548</v>
      </c>
      <c r="J97" s="866">
        <v>2022</v>
      </c>
      <c r="K97" s="866" t="s">
        <v>1315</v>
      </c>
      <c r="L97" s="866" t="s">
        <v>1390</v>
      </c>
      <c r="M97" s="866" t="s">
        <v>1391</v>
      </c>
      <c r="N97" s="867">
        <v>500</v>
      </c>
      <c r="O97" s="867" t="s">
        <v>1200</v>
      </c>
    </row>
    <row r="98" spans="1:15" ht="88.8" x14ac:dyDescent="0.25">
      <c r="A98" s="866" t="s">
        <v>1178</v>
      </c>
      <c r="B98" s="866">
        <v>10366</v>
      </c>
      <c r="C98" s="866" t="s">
        <v>1355</v>
      </c>
      <c r="D98" s="866" t="s">
        <v>1196</v>
      </c>
      <c r="E98" s="866" t="s">
        <v>93</v>
      </c>
      <c r="F98" s="866" t="s">
        <v>95</v>
      </c>
      <c r="G98" s="866" t="s">
        <v>23</v>
      </c>
      <c r="H98" s="866" t="s">
        <v>233</v>
      </c>
      <c r="I98" s="866">
        <v>1549</v>
      </c>
      <c r="J98" s="866">
        <v>2022</v>
      </c>
      <c r="K98" s="866" t="s">
        <v>1315</v>
      </c>
      <c r="L98" s="866" t="s">
        <v>1392</v>
      </c>
      <c r="M98" s="866" t="s">
        <v>1393</v>
      </c>
      <c r="N98" s="867">
        <v>650</v>
      </c>
      <c r="O98" s="867" t="s">
        <v>1200</v>
      </c>
    </row>
    <row r="99" spans="1:15" ht="88.8" x14ac:dyDescent="0.25">
      <c r="A99" s="866" t="s">
        <v>1178</v>
      </c>
      <c r="B99" s="866">
        <v>10366</v>
      </c>
      <c r="C99" s="866" t="s">
        <v>1355</v>
      </c>
      <c r="D99" s="866" t="s">
        <v>1196</v>
      </c>
      <c r="E99" s="866" t="s">
        <v>93</v>
      </c>
      <c r="F99" s="866" t="s">
        <v>95</v>
      </c>
      <c r="G99" s="866" t="s">
        <v>23</v>
      </c>
      <c r="H99" s="866" t="s">
        <v>233</v>
      </c>
      <c r="I99" s="866">
        <v>1550</v>
      </c>
      <c r="J99" s="866">
        <v>2022</v>
      </c>
      <c r="K99" s="866" t="s">
        <v>1315</v>
      </c>
      <c r="L99" s="866" t="s">
        <v>1394</v>
      </c>
      <c r="M99" s="866" t="s">
        <v>1395</v>
      </c>
      <c r="N99" s="867">
        <v>1000</v>
      </c>
      <c r="O99" s="867" t="s">
        <v>1200</v>
      </c>
    </row>
    <row r="100" spans="1:15" ht="88.8" x14ac:dyDescent="0.25">
      <c r="A100" s="866" t="s">
        <v>1178</v>
      </c>
      <c r="B100" s="866">
        <v>10366</v>
      </c>
      <c r="C100" s="866" t="s">
        <v>1355</v>
      </c>
      <c r="D100" s="866" t="s">
        <v>1196</v>
      </c>
      <c r="E100" s="866" t="s">
        <v>93</v>
      </c>
      <c r="F100" s="866" t="s">
        <v>95</v>
      </c>
      <c r="G100" s="866" t="s">
        <v>23</v>
      </c>
      <c r="H100" s="866" t="s">
        <v>233</v>
      </c>
      <c r="I100" s="866">
        <v>1552</v>
      </c>
      <c r="J100" s="866">
        <v>2022</v>
      </c>
      <c r="K100" s="866" t="s">
        <v>1315</v>
      </c>
      <c r="L100" s="866" t="s">
        <v>1396</v>
      </c>
      <c r="M100" s="866" t="s">
        <v>1397</v>
      </c>
      <c r="N100" s="867">
        <v>700</v>
      </c>
      <c r="O100" s="867" t="s">
        <v>1200</v>
      </c>
    </row>
    <row r="101" spans="1:15" ht="88.8" x14ac:dyDescent="0.25">
      <c r="A101" s="866" t="s">
        <v>1178</v>
      </c>
      <c r="B101" s="866">
        <v>10366</v>
      </c>
      <c r="C101" s="866" t="s">
        <v>1355</v>
      </c>
      <c r="D101" s="866" t="s">
        <v>1196</v>
      </c>
      <c r="E101" s="866" t="s">
        <v>93</v>
      </c>
      <c r="F101" s="866" t="s">
        <v>95</v>
      </c>
      <c r="G101" s="866" t="s">
        <v>23</v>
      </c>
      <c r="H101" s="866" t="s">
        <v>233</v>
      </c>
      <c r="I101" s="866">
        <v>1609</v>
      </c>
      <c r="J101" s="866">
        <v>2022</v>
      </c>
      <c r="K101" s="866" t="s">
        <v>1315</v>
      </c>
      <c r="L101" s="866" t="s">
        <v>1398</v>
      </c>
      <c r="M101" s="866" t="s">
        <v>1399</v>
      </c>
      <c r="N101" s="867">
        <v>500</v>
      </c>
      <c r="O101" s="867" t="s">
        <v>1200</v>
      </c>
    </row>
    <row r="102" spans="1:15" ht="88.8" x14ac:dyDescent="0.25">
      <c r="A102" s="866" t="s">
        <v>1178</v>
      </c>
      <c r="B102" s="866">
        <v>10366</v>
      </c>
      <c r="C102" s="866" t="s">
        <v>1355</v>
      </c>
      <c r="D102" s="866" t="s">
        <v>1196</v>
      </c>
      <c r="E102" s="866" t="s">
        <v>93</v>
      </c>
      <c r="F102" s="866" t="s">
        <v>95</v>
      </c>
      <c r="G102" s="866" t="s">
        <v>23</v>
      </c>
      <c r="H102" s="866" t="s">
        <v>233</v>
      </c>
      <c r="I102" s="866">
        <v>1610</v>
      </c>
      <c r="J102" s="866">
        <v>2022</v>
      </c>
      <c r="K102" s="866" t="s">
        <v>1315</v>
      </c>
      <c r="L102" s="866" t="s">
        <v>1400</v>
      </c>
      <c r="M102" s="866" t="s">
        <v>1401</v>
      </c>
      <c r="N102" s="867">
        <v>1000</v>
      </c>
      <c r="O102" s="867" t="s">
        <v>1200</v>
      </c>
    </row>
    <row r="103" spans="1:15" ht="88.8" x14ac:dyDescent="0.25">
      <c r="A103" s="866" t="s">
        <v>1178</v>
      </c>
      <c r="B103" s="866">
        <v>10366</v>
      </c>
      <c r="C103" s="866" t="s">
        <v>1355</v>
      </c>
      <c r="D103" s="866" t="s">
        <v>1196</v>
      </c>
      <c r="E103" s="866" t="s">
        <v>93</v>
      </c>
      <c r="F103" s="866" t="s">
        <v>95</v>
      </c>
      <c r="G103" s="866" t="s">
        <v>23</v>
      </c>
      <c r="H103" s="866" t="s">
        <v>233</v>
      </c>
      <c r="I103" s="866">
        <v>1611</v>
      </c>
      <c r="J103" s="866">
        <v>2022</v>
      </c>
      <c r="K103" s="866" t="s">
        <v>1315</v>
      </c>
      <c r="L103" s="866" t="s">
        <v>1402</v>
      </c>
      <c r="M103" s="866" t="s">
        <v>1403</v>
      </c>
      <c r="N103" s="867">
        <v>1000</v>
      </c>
      <c r="O103" s="867" t="s">
        <v>1200</v>
      </c>
    </row>
    <row r="104" spans="1:15" ht="88.8" x14ac:dyDescent="0.25">
      <c r="A104" s="866" t="s">
        <v>1178</v>
      </c>
      <c r="B104" s="866">
        <v>10366</v>
      </c>
      <c r="C104" s="866" t="s">
        <v>1355</v>
      </c>
      <c r="D104" s="866" t="s">
        <v>1196</v>
      </c>
      <c r="E104" s="866" t="s">
        <v>93</v>
      </c>
      <c r="F104" s="866" t="s">
        <v>95</v>
      </c>
      <c r="G104" s="866" t="s">
        <v>23</v>
      </c>
      <c r="H104" s="866" t="s">
        <v>233</v>
      </c>
      <c r="I104" s="866">
        <v>1612</v>
      </c>
      <c r="J104" s="866">
        <v>2022</v>
      </c>
      <c r="K104" s="866" t="s">
        <v>1315</v>
      </c>
      <c r="L104" s="866" t="s">
        <v>1404</v>
      </c>
      <c r="M104" s="866" t="s">
        <v>1405</v>
      </c>
      <c r="N104" s="867">
        <v>1500</v>
      </c>
      <c r="O104" s="867" t="s">
        <v>1200</v>
      </c>
    </row>
    <row r="105" spans="1:15" ht="88.8" x14ac:dyDescent="0.25">
      <c r="A105" s="866" t="s">
        <v>1178</v>
      </c>
      <c r="B105" s="866">
        <v>10366</v>
      </c>
      <c r="C105" s="866" t="s">
        <v>1355</v>
      </c>
      <c r="D105" s="866" t="s">
        <v>1196</v>
      </c>
      <c r="E105" s="866" t="s">
        <v>93</v>
      </c>
      <c r="F105" s="866" t="s">
        <v>95</v>
      </c>
      <c r="G105" s="866" t="s">
        <v>23</v>
      </c>
      <c r="H105" s="866" t="s">
        <v>233</v>
      </c>
      <c r="I105" s="866">
        <v>1614</v>
      </c>
      <c r="J105" s="866">
        <v>2022</v>
      </c>
      <c r="K105" s="866" t="s">
        <v>1315</v>
      </c>
      <c r="L105" s="866" t="s">
        <v>1406</v>
      </c>
      <c r="M105" s="866" t="s">
        <v>1407</v>
      </c>
      <c r="N105" s="867">
        <v>400</v>
      </c>
      <c r="O105" s="867" t="s">
        <v>1200</v>
      </c>
    </row>
    <row r="106" spans="1:15" ht="88.8" x14ac:dyDescent="0.25">
      <c r="A106" s="866" t="s">
        <v>1178</v>
      </c>
      <c r="B106" s="866">
        <v>10366</v>
      </c>
      <c r="C106" s="866" t="s">
        <v>1355</v>
      </c>
      <c r="D106" s="866" t="s">
        <v>1196</v>
      </c>
      <c r="E106" s="866" t="s">
        <v>93</v>
      </c>
      <c r="F106" s="866" t="s">
        <v>95</v>
      </c>
      <c r="G106" s="866" t="s">
        <v>23</v>
      </c>
      <c r="H106" s="866" t="s">
        <v>233</v>
      </c>
      <c r="I106" s="866">
        <v>1615</v>
      </c>
      <c r="J106" s="866">
        <v>2022</v>
      </c>
      <c r="K106" s="866" t="s">
        <v>1315</v>
      </c>
      <c r="L106" s="866" t="s">
        <v>1408</v>
      </c>
      <c r="M106" s="866" t="s">
        <v>1409</v>
      </c>
      <c r="N106" s="867">
        <v>400</v>
      </c>
      <c r="O106" s="867" t="s">
        <v>1200</v>
      </c>
    </row>
    <row r="107" spans="1:15" ht="88.8" x14ac:dyDescent="0.25">
      <c r="A107" s="866" t="s">
        <v>1178</v>
      </c>
      <c r="B107" s="866">
        <v>10522</v>
      </c>
      <c r="C107" s="866" t="s">
        <v>1410</v>
      </c>
      <c r="D107" s="866" t="s">
        <v>144</v>
      </c>
      <c r="E107" s="866" t="s">
        <v>148</v>
      </c>
      <c r="F107" s="866" t="s">
        <v>95</v>
      </c>
      <c r="G107" s="866" t="s">
        <v>23</v>
      </c>
      <c r="H107" s="866">
        <v>202241</v>
      </c>
      <c r="I107" s="866">
        <v>664</v>
      </c>
      <c r="J107" s="866">
        <v>2022</v>
      </c>
      <c r="K107" s="866" t="s">
        <v>1315</v>
      </c>
      <c r="L107" s="866" t="s">
        <v>1396</v>
      </c>
      <c r="M107" s="866" t="s">
        <v>1411</v>
      </c>
      <c r="N107" s="867">
        <v>5000</v>
      </c>
      <c r="O107" s="867" t="s">
        <v>1200</v>
      </c>
    </row>
    <row r="108" spans="1:15" ht="88.8" x14ac:dyDescent="0.25">
      <c r="A108" s="866" t="s">
        <v>1178</v>
      </c>
      <c r="B108" s="866">
        <v>10522</v>
      </c>
      <c r="C108" s="866" t="s">
        <v>1410</v>
      </c>
      <c r="D108" s="866" t="s">
        <v>144</v>
      </c>
      <c r="E108" s="866" t="s">
        <v>148</v>
      </c>
      <c r="F108" s="866" t="s">
        <v>95</v>
      </c>
      <c r="G108" s="866" t="s">
        <v>23</v>
      </c>
      <c r="H108" s="866">
        <v>202227</v>
      </c>
      <c r="I108" s="866">
        <v>1003</v>
      </c>
      <c r="J108" s="866">
        <v>2022</v>
      </c>
      <c r="K108" s="866" t="s">
        <v>1315</v>
      </c>
      <c r="L108" s="866" t="s">
        <v>1412</v>
      </c>
      <c r="M108" s="866" t="s">
        <v>1413</v>
      </c>
      <c r="N108" s="867">
        <v>1194.49</v>
      </c>
      <c r="O108" s="867" t="s">
        <v>1200</v>
      </c>
    </row>
    <row r="109" spans="1:15" ht="88.8" x14ac:dyDescent="0.25">
      <c r="A109" s="866" t="s">
        <v>1178</v>
      </c>
      <c r="B109" s="866">
        <v>10522</v>
      </c>
      <c r="C109" s="866" t="s">
        <v>1410</v>
      </c>
      <c r="D109" s="866" t="s">
        <v>144</v>
      </c>
      <c r="E109" s="866" t="s">
        <v>148</v>
      </c>
      <c r="F109" s="866" t="s">
        <v>95</v>
      </c>
      <c r="G109" s="866" t="s">
        <v>23</v>
      </c>
      <c r="H109" s="866">
        <v>202227</v>
      </c>
      <c r="I109" s="866">
        <v>1016</v>
      </c>
      <c r="J109" s="866">
        <v>2022</v>
      </c>
      <c r="K109" s="866" t="s">
        <v>1315</v>
      </c>
      <c r="L109" s="866" t="s">
        <v>1414</v>
      </c>
      <c r="M109" s="866" t="s">
        <v>1415</v>
      </c>
      <c r="N109" s="867">
        <v>3141.36</v>
      </c>
      <c r="O109" s="867" t="s">
        <v>1200</v>
      </c>
    </row>
    <row r="110" spans="1:15" ht="88.8" x14ac:dyDescent="0.25">
      <c r="A110" s="866" t="s">
        <v>1178</v>
      </c>
      <c r="B110" s="866">
        <v>10524</v>
      </c>
      <c r="C110" s="866" t="s">
        <v>1416</v>
      </c>
      <c r="D110" s="866" t="s">
        <v>144</v>
      </c>
      <c r="E110" s="866" t="s">
        <v>148</v>
      </c>
      <c r="F110" s="866" t="s">
        <v>95</v>
      </c>
      <c r="G110" s="866" t="s">
        <v>823</v>
      </c>
      <c r="H110" s="866" t="s">
        <v>233</v>
      </c>
      <c r="I110" s="866">
        <v>1517</v>
      </c>
      <c r="J110" s="866">
        <v>2022</v>
      </c>
      <c r="K110" s="866" t="s">
        <v>1315</v>
      </c>
      <c r="L110" s="866" t="s">
        <v>1417</v>
      </c>
      <c r="M110" s="866" t="s">
        <v>1418</v>
      </c>
      <c r="N110" s="867">
        <v>4501.8</v>
      </c>
      <c r="O110" s="867" t="s">
        <v>1327</v>
      </c>
    </row>
    <row r="111" spans="1:15" ht="88.8" x14ac:dyDescent="0.25">
      <c r="A111" s="866" t="s">
        <v>1178</v>
      </c>
      <c r="B111" s="866">
        <v>10638</v>
      </c>
      <c r="C111" s="866" t="s">
        <v>1419</v>
      </c>
      <c r="D111" s="866" t="s">
        <v>1196</v>
      </c>
      <c r="E111" s="866" t="s">
        <v>133</v>
      </c>
      <c r="F111" s="866" t="s">
        <v>95</v>
      </c>
      <c r="G111" s="866" t="s">
        <v>823</v>
      </c>
      <c r="H111" s="866" t="s">
        <v>233</v>
      </c>
      <c r="I111" s="866">
        <v>1558</v>
      </c>
      <c r="J111" s="866">
        <v>2022</v>
      </c>
      <c r="K111" s="866" t="s">
        <v>1315</v>
      </c>
      <c r="L111" s="866" t="s">
        <v>1420</v>
      </c>
      <c r="M111" s="866" t="s">
        <v>1421</v>
      </c>
      <c r="N111" s="867">
        <v>500</v>
      </c>
      <c r="O111" s="867" t="s">
        <v>1204</v>
      </c>
    </row>
    <row r="112" spans="1:15" ht="111" x14ac:dyDescent="0.25">
      <c r="A112" s="866" t="s">
        <v>1139</v>
      </c>
      <c r="B112" s="866">
        <v>10577</v>
      </c>
      <c r="C112" s="866" t="s">
        <v>1201</v>
      </c>
      <c r="D112" s="866" t="s">
        <v>1196</v>
      </c>
      <c r="E112" s="866" t="s">
        <v>125</v>
      </c>
      <c r="F112" s="866" t="s">
        <v>95</v>
      </c>
      <c r="G112" s="866" t="s">
        <v>823</v>
      </c>
      <c r="H112" s="866" t="s">
        <v>233</v>
      </c>
      <c r="I112" s="866">
        <v>438</v>
      </c>
      <c r="J112" s="866">
        <v>2022</v>
      </c>
      <c r="K112" s="866" t="s">
        <v>1315</v>
      </c>
      <c r="L112" s="866" t="s">
        <v>1202</v>
      </c>
      <c r="M112" s="866" t="s">
        <v>1422</v>
      </c>
      <c r="N112" s="867">
        <v>12200</v>
      </c>
      <c r="O112" s="867" t="s">
        <v>1204</v>
      </c>
    </row>
    <row r="113" spans="1:15" ht="88.8" x14ac:dyDescent="0.25">
      <c r="A113" s="866" t="s">
        <v>1139</v>
      </c>
      <c r="B113" s="866">
        <v>10577</v>
      </c>
      <c r="C113" s="866" t="s">
        <v>1201</v>
      </c>
      <c r="D113" s="866" t="s">
        <v>1196</v>
      </c>
      <c r="E113" s="866" t="s">
        <v>125</v>
      </c>
      <c r="F113" s="866" t="s">
        <v>95</v>
      </c>
      <c r="G113" s="866" t="s">
        <v>823</v>
      </c>
      <c r="H113" s="866" t="s">
        <v>233</v>
      </c>
      <c r="I113" s="866">
        <v>439</v>
      </c>
      <c r="J113" s="866">
        <v>2022</v>
      </c>
      <c r="K113" s="866" t="s">
        <v>1315</v>
      </c>
      <c r="L113" s="866" t="s">
        <v>1202</v>
      </c>
      <c r="M113" s="866" t="s">
        <v>1423</v>
      </c>
      <c r="N113" s="867">
        <v>5734</v>
      </c>
      <c r="O113" s="867" t="s">
        <v>1204</v>
      </c>
    </row>
    <row r="114" spans="1:15" ht="88.8" x14ac:dyDescent="0.25">
      <c r="A114" s="866" t="s">
        <v>1139</v>
      </c>
      <c r="B114" s="866">
        <v>10661</v>
      </c>
      <c r="C114" s="866" t="s">
        <v>1424</v>
      </c>
      <c r="D114" s="866" t="s">
        <v>1196</v>
      </c>
      <c r="E114" s="866" t="s">
        <v>93</v>
      </c>
      <c r="F114" s="866" t="s">
        <v>95</v>
      </c>
      <c r="G114" s="866" t="s">
        <v>23</v>
      </c>
      <c r="H114" s="866">
        <v>202238</v>
      </c>
      <c r="I114" s="866">
        <v>661</v>
      </c>
      <c r="J114" s="866">
        <v>2022</v>
      </c>
      <c r="K114" s="866" t="s">
        <v>1315</v>
      </c>
      <c r="L114" s="866" t="s">
        <v>1425</v>
      </c>
      <c r="M114" s="866" t="s">
        <v>1426</v>
      </c>
      <c r="N114" s="867">
        <v>13500</v>
      </c>
      <c r="O114" s="867" t="s">
        <v>1200</v>
      </c>
    </row>
    <row r="115" spans="1:15" ht="111" x14ac:dyDescent="0.25">
      <c r="A115" s="866" t="s">
        <v>1139</v>
      </c>
      <c r="B115" s="866">
        <v>10215</v>
      </c>
      <c r="C115" s="866" t="s">
        <v>1206</v>
      </c>
      <c r="D115" s="866" t="s">
        <v>1196</v>
      </c>
      <c r="E115" s="866" t="s">
        <v>1207</v>
      </c>
      <c r="F115" s="866" t="s">
        <v>95</v>
      </c>
      <c r="G115" s="866" t="s">
        <v>823</v>
      </c>
      <c r="H115" s="866" t="s">
        <v>233</v>
      </c>
      <c r="I115" s="866">
        <v>1036</v>
      </c>
      <c r="J115" s="866">
        <v>2022</v>
      </c>
      <c r="K115" s="866" t="s">
        <v>1315</v>
      </c>
      <c r="L115" s="866" t="s">
        <v>1202</v>
      </c>
      <c r="M115" s="866" t="s">
        <v>1427</v>
      </c>
      <c r="N115" s="867">
        <v>908.32</v>
      </c>
      <c r="O115" s="867" t="s">
        <v>1204</v>
      </c>
    </row>
    <row r="116" spans="1:15" ht="111" x14ac:dyDescent="0.25">
      <c r="A116" s="866" t="s">
        <v>1139</v>
      </c>
      <c r="B116" s="866">
        <v>10215</v>
      </c>
      <c r="C116" s="866" t="s">
        <v>1206</v>
      </c>
      <c r="D116" s="866" t="s">
        <v>1196</v>
      </c>
      <c r="E116" s="866" t="s">
        <v>1207</v>
      </c>
      <c r="F116" s="866" t="s">
        <v>95</v>
      </c>
      <c r="G116" s="866" t="s">
        <v>823</v>
      </c>
      <c r="H116" s="866" t="s">
        <v>233</v>
      </c>
      <c r="I116" s="866">
        <v>1037</v>
      </c>
      <c r="J116" s="866">
        <v>2022</v>
      </c>
      <c r="K116" s="866" t="s">
        <v>1315</v>
      </c>
      <c r="L116" s="866" t="s">
        <v>1202</v>
      </c>
      <c r="M116" s="866" t="s">
        <v>1428</v>
      </c>
      <c r="N116" s="867">
        <v>7480.41</v>
      </c>
      <c r="O116" s="867" t="s">
        <v>1204</v>
      </c>
    </row>
    <row r="117" spans="1:15" ht="111" x14ac:dyDescent="0.25">
      <c r="A117" s="866" t="s">
        <v>1139</v>
      </c>
      <c r="B117" s="866">
        <v>10215</v>
      </c>
      <c r="C117" s="866" t="s">
        <v>1206</v>
      </c>
      <c r="D117" s="866" t="s">
        <v>1196</v>
      </c>
      <c r="E117" s="866" t="s">
        <v>1207</v>
      </c>
      <c r="F117" s="866" t="s">
        <v>95</v>
      </c>
      <c r="G117" s="866" t="s">
        <v>823</v>
      </c>
      <c r="H117" s="866" t="s">
        <v>233</v>
      </c>
      <c r="I117" s="866">
        <v>1038</v>
      </c>
      <c r="J117" s="866">
        <v>2022</v>
      </c>
      <c r="K117" s="866" t="s">
        <v>1315</v>
      </c>
      <c r="L117" s="866" t="s">
        <v>1202</v>
      </c>
      <c r="M117" s="866" t="s">
        <v>1429</v>
      </c>
      <c r="N117" s="867">
        <v>1505.72</v>
      </c>
      <c r="O117" s="867" t="s">
        <v>1204</v>
      </c>
    </row>
    <row r="118" spans="1:15" ht="111" x14ac:dyDescent="0.25">
      <c r="A118" s="866" t="s">
        <v>1139</v>
      </c>
      <c r="B118" s="866">
        <v>10216</v>
      </c>
      <c r="C118" s="866" t="s">
        <v>1214</v>
      </c>
      <c r="D118" s="866" t="s">
        <v>1196</v>
      </c>
      <c r="E118" s="866" t="s">
        <v>1207</v>
      </c>
      <c r="F118" s="866" t="s">
        <v>95</v>
      </c>
      <c r="G118" s="866" t="s">
        <v>823</v>
      </c>
      <c r="H118" s="866" t="s">
        <v>233</v>
      </c>
      <c r="I118" s="866">
        <v>547</v>
      </c>
      <c r="J118" s="866">
        <v>2022</v>
      </c>
      <c r="K118" s="866" t="s">
        <v>1315</v>
      </c>
      <c r="L118" s="866" t="s">
        <v>1215</v>
      </c>
      <c r="M118" s="866" t="s">
        <v>1430</v>
      </c>
      <c r="N118" s="867">
        <v>946.68</v>
      </c>
      <c r="O118" s="867" t="s">
        <v>1204</v>
      </c>
    </row>
    <row r="119" spans="1:15" ht="111" x14ac:dyDescent="0.25">
      <c r="A119" s="866" t="s">
        <v>1139</v>
      </c>
      <c r="B119" s="866">
        <v>10216</v>
      </c>
      <c r="C119" s="866" t="s">
        <v>1214</v>
      </c>
      <c r="D119" s="866" t="s">
        <v>1196</v>
      </c>
      <c r="E119" s="866" t="s">
        <v>1207</v>
      </c>
      <c r="F119" s="866" t="s">
        <v>95</v>
      </c>
      <c r="G119" s="866" t="s">
        <v>823</v>
      </c>
      <c r="H119" s="866" t="s">
        <v>233</v>
      </c>
      <c r="I119" s="866">
        <v>1192</v>
      </c>
      <c r="J119" s="866">
        <v>2022</v>
      </c>
      <c r="K119" s="866" t="s">
        <v>1315</v>
      </c>
      <c r="L119" s="866" t="s">
        <v>1215</v>
      </c>
      <c r="M119" s="866" t="s">
        <v>1431</v>
      </c>
      <c r="N119" s="867">
        <v>238.81</v>
      </c>
      <c r="O119" s="867" t="s">
        <v>1204</v>
      </c>
    </row>
    <row r="120" spans="1:15" ht="111" x14ac:dyDescent="0.25">
      <c r="A120" s="866" t="s">
        <v>1139</v>
      </c>
      <c r="B120" s="866">
        <v>10216</v>
      </c>
      <c r="C120" s="866" t="s">
        <v>1214</v>
      </c>
      <c r="D120" s="866" t="s">
        <v>1196</v>
      </c>
      <c r="E120" s="866" t="s">
        <v>1207</v>
      </c>
      <c r="F120" s="866" t="s">
        <v>95</v>
      </c>
      <c r="G120" s="866" t="s">
        <v>823</v>
      </c>
      <c r="H120" s="866" t="s">
        <v>233</v>
      </c>
      <c r="I120" s="866">
        <v>1193</v>
      </c>
      <c r="J120" s="866">
        <v>2022</v>
      </c>
      <c r="K120" s="866" t="s">
        <v>1315</v>
      </c>
      <c r="L120" s="866" t="s">
        <v>1215</v>
      </c>
      <c r="M120" s="866" t="s">
        <v>1432</v>
      </c>
      <c r="N120" s="867">
        <v>272.33999999999997</v>
      </c>
      <c r="O120" s="867" t="s">
        <v>1204</v>
      </c>
    </row>
    <row r="121" spans="1:15" ht="111" x14ac:dyDescent="0.25">
      <c r="A121" s="866" t="s">
        <v>1139</v>
      </c>
      <c r="B121" s="866">
        <v>10216</v>
      </c>
      <c r="C121" s="866" t="s">
        <v>1214</v>
      </c>
      <c r="D121" s="866" t="s">
        <v>1196</v>
      </c>
      <c r="E121" s="866" t="s">
        <v>1207</v>
      </c>
      <c r="F121" s="866" t="s">
        <v>95</v>
      </c>
      <c r="G121" s="866" t="s">
        <v>823</v>
      </c>
      <c r="H121" s="866" t="s">
        <v>233</v>
      </c>
      <c r="I121" s="866">
        <v>1194</v>
      </c>
      <c r="J121" s="866">
        <v>2022</v>
      </c>
      <c r="K121" s="866" t="s">
        <v>1315</v>
      </c>
      <c r="L121" s="866" t="s">
        <v>1215</v>
      </c>
      <c r="M121" s="866" t="s">
        <v>1433</v>
      </c>
      <c r="N121" s="867">
        <v>3814.98</v>
      </c>
      <c r="O121" s="867" t="s">
        <v>1204</v>
      </c>
    </row>
    <row r="122" spans="1:15" ht="111" x14ac:dyDescent="0.25">
      <c r="A122" s="866" t="s">
        <v>1139</v>
      </c>
      <c r="B122" s="866">
        <v>10216</v>
      </c>
      <c r="C122" s="866" t="s">
        <v>1214</v>
      </c>
      <c r="D122" s="866" t="s">
        <v>1196</v>
      </c>
      <c r="E122" s="866" t="s">
        <v>1207</v>
      </c>
      <c r="F122" s="866" t="s">
        <v>95</v>
      </c>
      <c r="G122" s="866" t="s">
        <v>823</v>
      </c>
      <c r="H122" s="866" t="s">
        <v>233</v>
      </c>
      <c r="I122" s="866">
        <v>1216</v>
      </c>
      <c r="J122" s="866">
        <v>2022</v>
      </c>
      <c r="K122" s="866" t="s">
        <v>1315</v>
      </c>
      <c r="L122" s="866" t="s">
        <v>1215</v>
      </c>
      <c r="M122" s="866" t="s">
        <v>1434</v>
      </c>
      <c r="N122" s="867">
        <v>582.66</v>
      </c>
      <c r="O122" s="867" t="s">
        <v>1204</v>
      </c>
    </row>
    <row r="123" spans="1:15" ht="111" x14ac:dyDescent="0.25">
      <c r="A123" s="866" t="s">
        <v>1139</v>
      </c>
      <c r="B123" s="866">
        <v>10219</v>
      </c>
      <c r="C123" s="866" t="s">
        <v>1435</v>
      </c>
      <c r="D123" s="866" t="s">
        <v>1196</v>
      </c>
      <c r="E123" s="866" t="s">
        <v>1207</v>
      </c>
      <c r="F123" s="866" t="s">
        <v>95</v>
      </c>
      <c r="G123" s="866" t="s">
        <v>823</v>
      </c>
      <c r="H123" s="866" t="s">
        <v>233</v>
      </c>
      <c r="I123" s="866">
        <v>720</v>
      </c>
      <c r="J123" s="866">
        <v>2022</v>
      </c>
      <c r="K123" s="866" t="s">
        <v>1315</v>
      </c>
      <c r="L123" s="866" t="s">
        <v>1202</v>
      </c>
      <c r="M123" s="866" t="s">
        <v>1071</v>
      </c>
      <c r="N123" s="867">
        <v>3683.04</v>
      </c>
      <c r="O123" s="867" t="s">
        <v>1327</v>
      </c>
    </row>
    <row r="124" spans="1:15" ht="111" x14ac:dyDescent="0.25">
      <c r="A124" s="866" t="s">
        <v>1139</v>
      </c>
      <c r="B124" s="866">
        <v>10219</v>
      </c>
      <c r="C124" s="866" t="s">
        <v>1435</v>
      </c>
      <c r="D124" s="866" t="s">
        <v>1196</v>
      </c>
      <c r="E124" s="866" t="s">
        <v>1207</v>
      </c>
      <c r="F124" s="866" t="s">
        <v>95</v>
      </c>
      <c r="G124" s="866" t="s">
        <v>823</v>
      </c>
      <c r="H124" s="866" t="s">
        <v>233</v>
      </c>
      <c r="I124" s="866">
        <v>1136</v>
      </c>
      <c r="J124" s="866">
        <v>2022</v>
      </c>
      <c r="K124" s="866" t="s">
        <v>1315</v>
      </c>
      <c r="L124" s="866" t="s">
        <v>1215</v>
      </c>
      <c r="M124" s="866" t="s">
        <v>1436</v>
      </c>
      <c r="N124" s="867">
        <v>7559.12</v>
      </c>
      <c r="O124" s="867" t="s">
        <v>1327</v>
      </c>
    </row>
    <row r="125" spans="1:15" ht="88.8" x14ac:dyDescent="0.25">
      <c r="A125" s="866" t="s">
        <v>1139</v>
      </c>
      <c r="B125" s="866">
        <v>10267</v>
      </c>
      <c r="C125" s="866" t="s">
        <v>1437</v>
      </c>
      <c r="D125" s="866" t="s">
        <v>1196</v>
      </c>
      <c r="E125" s="866" t="s">
        <v>125</v>
      </c>
      <c r="F125" s="866" t="s">
        <v>95</v>
      </c>
      <c r="G125" s="866" t="s">
        <v>823</v>
      </c>
      <c r="H125" s="866" t="s">
        <v>233</v>
      </c>
      <c r="I125" s="866">
        <v>1522</v>
      </c>
      <c r="J125" s="866">
        <v>2022</v>
      </c>
      <c r="K125" s="866" t="s">
        <v>1315</v>
      </c>
      <c r="L125" s="866" t="s">
        <v>1438</v>
      </c>
      <c r="M125" s="866" t="s">
        <v>1439</v>
      </c>
      <c r="N125" s="867">
        <v>456.28</v>
      </c>
      <c r="O125" s="867" t="s">
        <v>1327</v>
      </c>
    </row>
    <row r="126" spans="1:15" ht="88.8" x14ac:dyDescent="0.25">
      <c r="A126" s="866" t="s">
        <v>1139</v>
      </c>
      <c r="B126" s="866">
        <v>10267</v>
      </c>
      <c r="C126" s="866" t="s">
        <v>1437</v>
      </c>
      <c r="D126" s="866" t="s">
        <v>1196</v>
      </c>
      <c r="E126" s="866" t="s">
        <v>125</v>
      </c>
      <c r="F126" s="866" t="s">
        <v>95</v>
      </c>
      <c r="G126" s="866" t="s">
        <v>823</v>
      </c>
      <c r="H126" s="866" t="s">
        <v>233</v>
      </c>
      <c r="I126" s="866">
        <v>1525</v>
      </c>
      <c r="J126" s="866">
        <v>2022</v>
      </c>
      <c r="K126" s="866" t="s">
        <v>1315</v>
      </c>
      <c r="L126" s="866" t="s">
        <v>1440</v>
      </c>
      <c r="M126" s="866" t="s">
        <v>1439</v>
      </c>
      <c r="N126" s="867">
        <v>2658.62</v>
      </c>
      <c r="O126" s="867" t="s">
        <v>1327</v>
      </c>
    </row>
    <row r="127" spans="1:15" ht="88.8" x14ac:dyDescent="0.25">
      <c r="A127" s="866" t="s">
        <v>1139</v>
      </c>
      <c r="B127" s="866">
        <v>10269</v>
      </c>
      <c r="C127" s="866" t="s">
        <v>1441</v>
      </c>
      <c r="D127" s="866" t="s">
        <v>1196</v>
      </c>
      <c r="E127" s="866" t="s">
        <v>125</v>
      </c>
      <c r="F127" s="866" t="s">
        <v>95</v>
      </c>
      <c r="G127" s="866" t="s">
        <v>823</v>
      </c>
      <c r="H127" s="866" t="s">
        <v>233</v>
      </c>
      <c r="I127" s="866">
        <v>1270</v>
      </c>
      <c r="J127" s="866">
        <v>2022</v>
      </c>
      <c r="K127" s="866" t="s">
        <v>1315</v>
      </c>
      <c r="L127" s="866" t="s">
        <v>1298</v>
      </c>
      <c r="M127" s="866" t="s">
        <v>1442</v>
      </c>
      <c r="N127" s="867">
        <v>44552.63</v>
      </c>
      <c r="O127" s="867" t="s">
        <v>1443</v>
      </c>
    </row>
    <row r="128" spans="1:15" ht="88.8" x14ac:dyDescent="0.25">
      <c r="A128" s="866" t="s">
        <v>1139</v>
      </c>
      <c r="B128" s="866">
        <v>10271</v>
      </c>
      <c r="C128" s="866" t="s">
        <v>1444</v>
      </c>
      <c r="D128" s="866" t="s">
        <v>1196</v>
      </c>
      <c r="E128" s="866" t="s">
        <v>125</v>
      </c>
      <c r="F128" s="866" t="s">
        <v>95</v>
      </c>
      <c r="G128" s="866" t="s">
        <v>823</v>
      </c>
      <c r="H128" s="866" t="s">
        <v>233</v>
      </c>
      <c r="I128" s="866">
        <v>669</v>
      </c>
      <c r="J128" s="866">
        <v>2022</v>
      </c>
      <c r="K128" s="866" t="s">
        <v>1315</v>
      </c>
      <c r="L128" s="866" t="s">
        <v>1445</v>
      </c>
      <c r="M128" s="866" t="s">
        <v>1446</v>
      </c>
      <c r="N128" s="867">
        <v>7833.57</v>
      </c>
      <c r="O128" s="867" t="s">
        <v>1327</v>
      </c>
    </row>
    <row r="129" spans="1:15" ht="88.8" x14ac:dyDescent="0.25">
      <c r="A129" s="866" t="s">
        <v>1139</v>
      </c>
      <c r="B129" s="866">
        <v>10271</v>
      </c>
      <c r="C129" s="866" t="s">
        <v>1444</v>
      </c>
      <c r="D129" s="866" t="s">
        <v>1196</v>
      </c>
      <c r="E129" s="866" t="s">
        <v>125</v>
      </c>
      <c r="F129" s="866" t="s">
        <v>95</v>
      </c>
      <c r="G129" s="866" t="s">
        <v>823</v>
      </c>
      <c r="H129" s="866" t="s">
        <v>233</v>
      </c>
      <c r="I129" s="866">
        <v>1149</v>
      </c>
      <c r="J129" s="866">
        <v>2022</v>
      </c>
      <c r="K129" s="866" t="s">
        <v>1315</v>
      </c>
      <c r="L129" s="866" t="s">
        <v>1447</v>
      </c>
      <c r="M129" s="866" t="s">
        <v>1448</v>
      </c>
      <c r="N129" s="867">
        <v>3294</v>
      </c>
      <c r="O129" s="867" t="s">
        <v>1327</v>
      </c>
    </row>
    <row r="130" spans="1:15" ht="88.8" x14ac:dyDescent="0.25">
      <c r="A130" s="866" t="s">
        <v>1139</v>
      </c>
      <c r="B130" s="866">
        <v>10271</v>
      </c>
      <c r="C130" s="866" t="s">
        <v>1444</v>
      </c>
      <c r="D130" s="866" t="s">
        <v>1196</v>
      </c>
      <c r="E130" s="866" t="s">
        <v>125</v>
      </c>
      <c r="F130" s="866" t="s">
        <v>95</v>
      </c>
      <c r="G130" s="866" t="s">
        <v>823</v>
      </c>
      <c r="H130" s="866" t="s">
        <v>233</v>
      </c>
      <c r="I130" s="866">
        <v>1208</v>
      </c>
      <c r="J130" s="866">
        <v>2022</v>
      </c>
      <c r="K130" s="866" t="s">
        <v>1315</v>
      </c>
      <c r="L130" s="866" t="s">
        <v>1449</v>
      </c>
      <c r="M130" s="866" t="s">
        <v>1450</v>
      </c>
      <c r="N130" s="867">
        <v>1201.76</v>
      </c>
      <c r="O130" s="867" t="s">
        <v>1327</v>
      </c>
    </row>
    <row r="131" spans="1:15" ht="88.8" x14ac:dyDescent="0.25">
      <c r="A131" s="866" t="s">
        <v>1139</v>
      </c>
      <c r="B131" s="866">
        <v>10271</v>
      </c>
      <c r="C131" s="866" t="s">
        <v>1444</v>
      </c>
      <c r="D131" s="866" t="s">
        <v>1196</v>
      </c>
      <c r="E131" s="866" t="s">
        <v>125</v>
      </c>
      <c r="F131" s="866" t="s">
        <v>95</v>
      </c>
      <c r="G131" s="866" t="s">
        <v>823</v>
      </c>
      <c r="H131" s="866" t="s">
        <v>233</v>
      </c>
      <c r="I131" s="866">
        <v>1231</v>
      </c>
      <c r="J131" s="866">
        <v>2022</v>
      </c>
      <c r="K131" s="866" t="s">
        <v>1315</v>
      </c>
      <c r="L131" s="866" t="s">
        <v>1451</v>
      </c>
      <c r="M131" s="866" t="s">
        <v>1452</v>
      </c>
      <c r="N131" s="867">
        <v>169.95</v>
      </c>
      <c r="O131" s="867" t="s">
        <v>1204</v>
      </c>
    </row>
    <row r="132" spans="1:15" ht="111" x14ac:dyDescent="0.25">
      <c r="A132" s="866" t="s">
        <v>1139</v>
      </c>
      <c r="B132" s="866">
        <v>10271</v>
      </c>
      <c r="C132" s="866" t="s">
        <v>1444</v>
      </c>
      <c r="D132" s="866" t="s">
        <v>1196</v>
      </c>
      <c r="E132" s="866" t="s">
        <v>125</v>
      </c>
      <c r="F132" s="866" t="s">
        <v>95</v>
      </c>
      <c r="G132" s="866" t="s">
        <v>823</v>
      </c>
      <c r="H132" s="866">
        <v>202261</v>
      </c>
      <c r="I132" s="866">
        <v>1487</v>
      </c>
      <c r="J132" s="866">
        <v>2022</v>
      </c>
      <c r="K132" s="866" t="s">
        <v>1315</v>
      </c>
      <c r="L132" s="866" t="s">
        <v>1453</v>
      </c>
      <c r="M132" s="866" t="s">
        <v>1454</v>
      </c>
      <c r="N132" s="867">
        <v>3994.95</v>
      </c>
      <c r="O132" s="867" t="s">
        <v>1204</v>
      </c>
    </row>
    <row r="133" spans="1:15" ht="111" x14ac:dyDescent="0.25">
      <c r="A133" s="866" t="s">
        <v>1139</v>
      </c>
      <c r="B133" s="866">
        <v>10272</v>
      </c>
      <c r="C133" s="866" t="s">
        <v>1217</v>
      </c>
      <c r="D133" s="866" t="s">
        <v>1196</v>
      </c>
      <c r="E133" s="866" t="s">
        <v>125</v>
      </c>
      <c r="F133" s="866" t="s">
        <v>95</v>
      </c>
      <c r="G133" s="866" t="s">
        <v>823</v>
      </c>
      <c r="H133" s="866" t="s">
        <v>233</v>
      </c>
      <c r="I133" s="866">
        <v>499</v>
      </c>
      <c r="J133" s="866">
        <v>2022</v>
      </c>
      <c r="K133" s="866" t="s">
        <v>1315</v>
      </c>
      <c r="L133" s="866" t="s">
        <v>1218</v>
      </c>
      <c r="M133" s="866" t="s">
        <v>1455</v>
      </c>
      <c r="N133" s="867">
        <v>11.97</v>
      </c>
      <c r="O133" s="867" t="s">
        <v>1204</v>
      </c>
    </row>
    <row r="134" spans="1:15" ht="111" x14ac:dyDescent="0.25">
      <c r="A134" s="866" t="s">
        <v>1139</v>
      </c>
      <c r="B134" s="866">
        <v>10272</v>
      </c>
      <c r="C134" s="866" t="s">
        <v>1217</v>
      </c>
      <c r="D134" s="866" t="s">
        <v>1196</v>
      </c>
      <c r="E134" s="866" t="s">
        <v>125</v>
      </c>
      <c r="F134" s="866" t="s">
        <v>95</v>
      </c>
      <c r="G134" s="866" t="s">
        <v>823</v>
      </c>
      <c r="H134" s="866" t="s">
        <v>233</v>
      </c>
      <c r="I134" s="866">
        <v>752</v>
      </c>
      <c r="J134" s="866">
        <v>2022</v>
      </c>
      <c r="K134" s="866" t="s">
        <v>1315</v>
      </c>
      <c r="L134" s="866" t="s">
        <v>1218</v>
      </c>
      <c r="M134" s="866" t="s">
        <v>1219</v>
      </c>
      <c r="N134" s="867">
        <v>7.98</v>
      </c>
      <c r="O134" s="867" t="s">
        <v>1204</v>
      </c>
    </row>
    <row r="135" spans="1:15" ht="88.8" x14ac:dyDescent="0.25">
      <c r="A135" s="866" t="s">
        <v>1139</v>
      </c>
      <c r="B135" s="866">
        <v>10272</v>
      </c>
      <c r="C135" s="866" t="s">
        <v>1217</v>
      </c>
      <c r="D135" s="866" t="s">
        <v>1196</v>
      </c>
      <c r="E135" s="866" t="s">
        <v>125</v>
      </c>
      <c r="F135" s="866" t="s">
        <v>95</v>
      </c>
      <c r="G135" s="866" t="s">
        <v>823</v>
      </c>
      <c r="H135" s="866" t="s">
        <v>233</v>
      </c>
      <c r="I135" s="866">
        <v>1223</v>
      </c>
      <c r="J135" s="866">
        <v>2022</v>
      </c>
      <c r="K135" s="866" t="s">
        <v>1315</v>
      </c>
      <c r="L135" s="866" t="s">
        <v>1218</v>
      </c>
      <c r="M135" s="866" t="s">
        <v>1456</v>
      </c>
      <c r="N135" s="867">
        <v>799.15</v>
      </c>
      <c r="O135" s="867" t="s">
        <v>1204</v>
      </c>
    </row>
    <row r="136" spans="1:15" ht="111" x14ac:dyDescent="0.25">
      <c r="A136" s="866" t="s">
        <v>1139</v>
      </c>
      <c r="B136" s="866">
        <v>10277</v>
      </c>
      <c r="C136" s="866" t="s">
        <v>1221</v>
      </c>
      <c r="D136" s="866" t="s">
        <v>1196</v>
      </c>
      <c r="E136" s="866" t="s">
        <v>125</v>
      </c>
      <c r="F136" s="866" t="s">
        <v>95</v>
      </c>
      <c r="G136" s="866" t="s">
        <v>823</v>
      </c>
      <c r="H136" s="866" t="s">
        <v>233</v>
      </c>
      <c r="I136" s="866">
        <v>498</v>
      </c>
      <c r="J136" s="866">
        <v>2022</v>
      </c>
      <c r="K136" s="866" t="s">
        <v>1315</v>
      </c>
      <c r="L136" s="866" t="s">
        <v>1218</v>
      </c>
      <c r="M136" s="866" t="s">
        <v>1457</v>
      </c>
      <c r="N136" s="867">
        <v>15041.37</v>
      </c>
      <c r="O136" s="867" t="s">
        <v>1204</v>
      </c>
    </row>
    <row r="137" spans="1:15" ht="111" x14ac:dyDescent="0.25">
      <c r="A137" s="866" t="s">
        <v>1139</v>
      </c>
      <c r="B137" s="866">
        <v>10277</v>
      </c>
      <c r="C137" s="866" t="s">
        <v>1221</v>
      </c>
      <c r="D137" s="866" t="s">
        <v>1196</v>
      </c>
      <c r="E137" s="866" t="s">
        <v>125</v>
      </c>
      <c r="F137" s="866" t="s">
        <v>95</v>
      </c>
      <c r="G137" s="866" t="s">
        <v>823</v>
      </c>
      <c r="H137" s="866" t="s">
        <v>233</v>
      </c>
      <c r="I137" s="866">
        <v>753</v>
      </c>
      <c r="J137" s="866">
        <v>2022</v>
      </c>
      <c r="K137" s="866" t="s">
        <v>1315</v>
      </c>
      <c r="L137" s="866" t="s">
        <v>1218</v>
      </c>
      <c r="M137" s="866" t="s">
        <v>1223</v>
      </c>
      <c r="N137" s="867">
        <v>9617.93</v>
      </c>
      <c r="O137" s="867" t="s">
        <v>1204</v>
      </c>
    </row>
    <row r="138" spans="1:15" ht="88.8" x14ac:dyDescent="0.25">
      <c r="A138" s="866" t="s">
        <v>1139</v>
      </c>
      <c r="B138" s="866">
        <v>10277</v>
      </c>
      <c r="C138" s="866" t="s">
        <v>1221</v>
      </c>
      <c r="D138" s="866" t="s">
        <v>1196</v>
      </c>
      <c r="E138" s="866" t="s">
        <v>125</v>
      </c>
      <c r="F138" s="866" t="s">
        <v>95</v>
      </c>
      <c r="G138" s="866" t="s">
        <v>823</v>
      </c>
      <c r="H138" s="866" t="s">
        <v>233</v>
      </c>
      <c r="I138" s="866">
        <v>1220</v>
      </c>
      <c r="J138" s="866">
        <v>2022</v>
      </c>
      <c r="K138" s="866" t="s">
        <v>1315</v>
      </c>
      <c r="L138" s="866" t="s">
        <v>1218</v>
      </c>
      <c r="M138" s="866" t="s">
        <v>1458</v>
      </c>
      <c r="N138" s="867">
        <v>7757.74</v>
      </c>
      <c r="O138" s="867" t="s">
        <v>1204</v>
      </c>
    </row>
    <row r="139" spans="1:15" ht="88.8" x14ac:dyDescent="0.25">
      <c r="A139" s="866" t="s">
        <v>1139</v>
      </c>
      <c r="B139" s="866">
        <v>10280</v>
      </c>
      <c r="C139" s="866" t="s">
        <v>1225</v>
      </c>
      <c r="D139" s="866" t="s">
        <v>1196</v>
      </c>
      <c r="E139" s="866" t="s">
        <v>125</v>
      </c>
      <c r="F139" s="866" t="s">
        <v>95</v>
      </c>
      <c r="G139" s="866" t="s">
        <v>823</v>
      </c>
      <c r="H139" s="866">
        <v>202125</v>
      </c>
      <c r="I139" s="866">
        <v>897</v>
      </c>
      <c r="J139" s="866">
        <v>2022</v>
      </c>
      <c r="K139" s="866" t="s">
        <v>1315</v>
      </c>
      <c r="L139" s="866" t="s">
        <v>1459</v>
      </c>
      <c r="M139" s="866" t="s">
        <v>1460</v>
      </c>
      <c r="N139" s="867">
        <v>4247.7299999999996</v>
      </c>
      <c r="O139" s="867" t="s">
        <v>1327</v>
      </c>
    </row>
    <row r="140" spans="1:15" ht="111" x14ac:dyDescent="0.25">
      <c r="A140" s="866" t="s">
        <v>1139</v>
      </c>
      <c r="B140" s="866">
        <v>10280</v>
      </c>
      <c r="C140" s="866" t="s">
        <v>1225</v>
      </c>
      <c r="D140" s="866" t="s">
        <v>1196</v>
      </c>
      <c r="E140" s="866" t="s">
        <v>125</v>
      </c>
      <c r="F140" s="866" t="s">
        <v>95</v>
      </c>
      <c r="G140" s="866" t="s">
        <v>823</v>
      </c>
      <c r="H140" s="866" t="s">
        <v>233</v>
      </c>
      <c r="I140" s="866">
        <v>900</v>
      </c>
      <c r="J140" s="866">
        <v>2022</v>
      </c>
      <c r="K140" s="866" t="s">
        <v>1315</v>
      </c>
      <c r="L140" s="866" t="s">
        <v>1459</v>
      </c>
      <c r="M140" s="866" t="s">
        <v>1461</v>
      </c>
      <c r="N140" s="867">
        <v>3000</v>
      </c>
      <c r="O140" s="867" t="s">
        <v>1204</v>
      </c>
    </row>
    <row r="141" spans="1:15" ht="88.8" x14ac:dyDescent="0.25">
      <c r="A141" s="866" t="s">
        <v>1139</v>
      </c>
      <c r="B141" s="866">
        <v>10280</v>
      </c>
      <c r="C141" s="866" t="s">
        <v>1225</v>
      </c>
      <c r="D141" s="866" t="s">
        <v>1196</v>
      </c>
      <c r="E141" s="866" t="s">
        <v>125</v>
      </c>
      <c r="F141" s="866" t="s">
        <v>95</v>
      </c>
      <c r="G141" s="866" t="s">
        <v>823</v>
      </c>
      <c r="H141" s="866" t="s">
        <v>233</v>
      </c>
      <c r="I141" s="866">
        <v>1152</v>
      </c>
      <c r="J141" s="866">
        <v>2022</v>
      </c>
      <c r="K141" s="866" t="s">
        <v>1315</v>
      </c>
      <c r="L141" s="866" t="s">
        <v>1226</v>
      </c>
      <c r="M141" s="866" t="s">
        <v>1462</v>
      </c>
      <c r="N141" s="867">
        <v>3901.27</v>
      </c>
      <c r="O141" s="867" t="s">
        <v>1204</v>
      </c>
    </row>
    <row r="142" spans="1:15" ht="88.8" x14ac:dyDescent="0.25">
      <c r="A142" s="866" t="s">
        <v>1139</v>
      </c>
      <c r="B142" s="866">
        <v>10280</v>
      </c>
      <c r="C142" s="866" t="s">
        <v>1225</v>
      </c>
      <c r="D142" s="866" t="s">
        <v>1196</v>
      </c>
      <c r="E142" s="866" t="s">
        <v>125</v>
      </c>
      <c r="F142" s="866" t="s">
        <v>95</v>
      </c>
      <c r="G142" s="866" t="s">
        <v>823</v>
      </c>
      <c r="H142" s="866" t="s">
        <v>233</v>
      </c>
      <c r="I142" s="866">
        <v>1153</v>
      </c>
      <c r="J142" s="866">
        <v>2022</v>
      </c>
      <c r="K142" s="866" t="s">
        <v>1315</v>
      </c>
      <c r="L142" s="866" t="s">
        <v>1226</v>
      </c>
      <c r="M142" s="866" t="s">
        <v>1463</v>
      </c>
      <c r="N142" s="867">
        <v>1220</v>
      </c>
      <c r="O142" s="867" t="s">
        <v>1204</v>
      </c>
    </row>
    <row r="143" spans="1:15" ht="88.8" x14ac:dyDescent="0.25">
      <c r="A143" s="866" t="s">
        <v>1139</v>
      </c>
      <c r="B143" s="866">
        <v>10280</v>
      </c>
      <c r="C143" s="866" t="s">
        <v>1225</v>
      </c>
      <c r="D143" s="866" t="s">
        <v>1196</v>
      </c>
      <c r="E143" s="866" t="s">
        <v>125</v>
      </c>
      <c r="F143" s="866" t="s">
        <v>95</v>
      </c>
      <c r="G143" s="866" t="s">
        <v>823</v>
      </c>
      <c r="H143" s="866" t="s">
        <v>233</v>
      </c>
      <c r="I143" s="866">
        <v>1229</v>
      </c>
      <c r="J143" s="866">
        <v>2022</v>
      </c>
      <c r="K143" s="866" t="s">
        <v>1315</v>
      </c>
      <c r="L143" s="866" t="s">
        <v>1464</v>
      </c>
      <c r="M143" s="866" t="s">
        <v>1452</v>
      </c>
      <c r="N143" s="867">
        <v>466.14</v>
      </c>
      <c r="O143" s="867" t="s">
        <v>1204</v>
      </c>
    </row>
    <row r="144" spans="1:15" ht="88.8" x14ac:dyDescent="0.25">
      <c r="A144" s="866" t="s">
        <v>1139</v>
      </c>
      <c r="B144" s="866">
        <v>10281</v>
      </c>
      <c r="C144" s="866" t="s">
        <v>1465</v>
      </c>
      <c r="D144" s="866" t="s">
        <v>1196</v>
      </c>
      <c r="E144" s="866" t="s">
        <v>125</v>
      </c>
      <c r="F144" s="866" t="s">
        <v>95</v>
      </c>
      <c r="G144" s="866" t="s">
        <v>823</v>
      </c>
      <c r="H144" s="866" t="s">
        <v>233</v>
      </c>
      <c r="I144" s="866">
        <v>1533</v>
      </c>
      <c r="J144" s="866">
        <v>2022</v>
      </c>
      <c r="K144" s="866" t="s">
        <v>1315</v>
      </c>
      <c r="L144" s="866" t="s">
        <v>1466</v>
      </c>
      <c r="M144" s="866" t="s">
        <v>1467</v>
      </c>
      <c r="N144" s="867">
        <v>2488.8000000000002</v>
      </c>
      <c r="O144" s="867" t="s">
        <v>1327</v>
      </c>
    </row>
    <row r="145" spans="1:15" ht="111" x14ac:dyDescent="0.25">
      <c r="A145" s="866" t="s">
        <v>1139</v>
      </c>
      <c r="B145" s="866">
        <v>10281</v>
      </c>
      <c r="C145" s="866" t="s">
        <v>1465</v>
      </c>
      <c r="D145" s="866" t="s">
        <v>1196</v>
      </c>
      <c r="E145" s="866" t="s">
        <v>125</v>
      </c>
      <c r="F145" s="866" t="s">
        <v>95</v>
      </c>
      <c r="G145" s="866" t="s">
        <v>823</v>
      </c>
      <c r="H145" s="866" t="s">
        <v>233</v>
      </c>
      <c r="I145" s="866">
        <v>1556</v>
      </c>
      <c r="J145" s="866">
        <v>2022</v>
      </c>
      <c r="K145" s="866" t="s">
        <v>1315</v>
      </c>
      <c r="L145" s="866" t="s">
        <v>1215</v>
      </c>
      <c r="M145" s="866" t="s">
        <v>1468</v>
      </c>
      <c r="N145" s="867">
        <v>112821.08</v>
      </c>
      <c r="O145" s="867" t="s">
        <v>1469</v>
      </c>
    </row>
    <row r="146" spans="1:15" ht="88.8" x14ac:dyDescent="0.25">
      <c r="A146" s="866" t="s">
        <v>1139</v>
      </c>
      <c r="B146" s="866">
        <v>10325</v>
      </c>
      <c r="C146" s="866" t="s">
        <v>1230</v>
      </c>
      <c r="D146" s="866" t="s">
        <v>1196</v>
      </c>
      <c r="E146" s="866" t="s">
        <v>93</v>
      </c>
      <c r="F146" s="866" t="s">
        <v>95</v>
      </c>
      <c r="G146" s="866" t="s">
        <v>823</v>
      </c>
      <c r="H146" s="866" t="s">
        <v>233</v>
      </c>
      <c r="I146" s="866">
        <v>306</v>
      </c>
      <c r="J146" s="866">
        <v>2022</v>
      </c>
      <c r="K146" s="866" t="s">
        <v>1315</v>
      </c>
      <c r="L146" s="866" t="s">
        <v>1470</v>
      </c>
      <c r="M146" s="866" t="s">
        <v>1471</v>
      </c>
      <c r="N146" s="867">
        <v>250.1</v>
      </c>
      <c r="O146" s="867" t="s">
        <v>1327</v>
      </c>
    </row>
    <row r="147" spans="1:15" ht="111" x14ac:dyDescent="0.25">
      <c r="A147" s="866" t="s">
        <v>1139</v>
      </c>
      <c r="B147" s="866">
        <v>10325</v>
      </c>
      <c r="C147" s="866" t="s">
        <v>1230</v>
      </c>
      <c r="D147" s="866" t="s">
        <v>1196</v>
      </c>
      <c r="E147" s="866" t="s">
        <v>93</v>
      </c>
      <c r="F147" s="866" t="s">
        <v>95</v>
      </c>
      <c r="G147" s="866" t="s">
        <v>823</v>
      </c>
      <c r="H147" s="866">
        <v>20224</v>
      </c>
      <c r="I147" s="866">
        <v>494</v>
      </c>
      <c r="J147" s="866">
        <v>2022</v>
      </c>
      <c r="K147" s="866" t="s">
        <v>1315</v>
      </c>
      <c r="L147" s="866" t="s">
        <v>1472</v>
      </c>
      <c r="M147" s="866" t="s">
        <v>1473</v>
      </c>
      <c r="N147" s="867">
        <v>5298.18</v>
      </c>
      <c r="O147" s="867" t="s">
        <v>1327</v>
      </c>
    </row>
    <row r="148" spans="1:15" ht="111" x14ac:dyDescent="0.25">
      <c r="A148" s="866" t="s">
        <v>1139</v>
      </c>
      <c r="B148" s="866">
        <v>10325</v>
      </c>
      <c r="C148" s="866" t="s">
        <v>1230</v>
      </c>
      <c r="D148" s="866" t="s">
        <v>1196</v>
      </c>
      <c r="E148" s="866" t="s">
        <v>93</v>
      </c>
      <c r="F148" s="866" t="s">
        <v>95</v>
      </c>
      <c r="G148" s="866" t="s">
        <v>823</v>
      </c>
      <c r="H148" s="866">
        <v>20223</v>
      </c>
      <c r="I148" s="866">
        <v>505</v>
      </c>
      <c r="J148" s="866">
        <v>2022</v>
      </c>
      <c r="K148" s="866" t="s">
        <v>1315</v>
      </c>
      <c r="L148" s="866" t="s">
        <v>1474</v>
      </c>
      <c r="M148" s="866" t="s">
        <v>1475</v>
      </c>
      <c r="N148" s="867">
        <v>27316.06</v>
      </c>
      <c r="O148" s="867" t="s">
        <v>1327</v>
      </c>
    </row>
    <row r="149" spans="1:15" ht="111" x14ac:dyDescent="0.25">
      <c r="A149" s="866" t="s">
        <v>1139</v>
      </c>
      <c r="B149" s="866">
        <v>10325</v>
      </c>
      <c r="C149" s="866" t="s">
        <v>1230</v>
      </c>
      <c r="D149" s="866" t="s">
        <v>1196</v>
      </c>
      <c r="E149" s="866" t="s">
        <v>93</v>
      </c>
      <c r="F149" s="866" t="s">
        <v>95</v>
      </c>
      <c r="G149" s="866" t="s">
        <v>823</v>
      </c>
      <c r="H149" s="866">
        <v>20226</v>
      </c>
      <c r="I149" s="866">
        <v>513</v>
      </c>
      <c r="J149" s="866">
        <v>2022</v>
      </c>
      <c r="K149" s="866" t="s">
        <v>1315</v>
      </c>
      <c r="L149" s="866" t="s">
        <v>1476</v>
      </c>
      <c r="M149" s="866" t="s">
        <v>1477</v>
      </c>
      <c r="N149" s="867">
        <v>4775.97</v>
      </c>
      <c r="O149" s="867" t="s">
        <v>1204</v>
      </c>
    </row>
    <row r="150" spans="1:15" ht="88.8" x14ac:dyDescent="0.25">
      <c r="A150" s="866" t="s">
        <v>1139</v>
      </c>
      <c r="B150" s="866">
        <v>10325</v>
      </c>
      <c r="C150" s="866" t="s">
        <v>1230</v>
      </c>
      <c r="D150" s="866" t="s">
        <v>1196</v>
      </c>
      <c r="E150" s="866" t="s">
        <v>93</v>
      </c>
      <c r="F150" s="866" t="s">
        <v>95</v>
      </c>
      <c r="G150" s="866" t="s">
        <v>823</v>
      </c>
      <c r="H150" s="866">
        <v>202226</v>
      </c>
      <c r="I150" s="866">
        <v>1046</v>
      </c>
      <c r="J150" s="866">
        <v>2022</v>
      </c>
      <c r="K150" s="866" t="s">
        <v>1315</v>
      </c>
      <c r="L150" s="866" t="s">
        <v>1478</v>
      </c>
      <c r="M150" s="866" t="s">
        <v>1479</v>
      </c>
      <c r="N150" s="867">
        <v>3018.15</v>
      </c>
      <c r="O150" s="867" t="s">
        <v>1204</v>
      </c>
    </row>
    <row r="151" spans="1:15" ht="88.8" x14ac:dyDescent="0.25">
      <c r="A151" s="866" t="s">
        <v>1139</v>
      </c>
      <c r="B151" s="866">
        <v>10325</v>
      </c>
      <c r="C151" s="866" t="s">
        <v>1230</v>
      </c>
      <c r="D151" s="866" t="s">
        <v>1196</v>
      </c>
      <c r="E151" s="866" t="s">
        <v>93</v>
      </c>
      <c r="F151" s="866" t="s">
        <v>95</v>
      </c>
      <c r="G151" s="866" t="s">
        <v>823</v>
      </c>
      <c r="H151" s="866">
        <v>202128</v>
      </c>
      <c r="I151" s="866">
        <v>1243</v>
      </c>
      <c r="J151" s="866">
        <v>2022</v>
      </c>
      <c r="K151" s="866" t="s">
        <v>1315</v>
      </c>
      <c r="L151" s="866" t="s">
        <v>1480</v>
      </c>
      <c r="M151" s="866" t="s">
        <v>1481</v>
      </c>
      <c r="N151" s="867">
        <v>104</v>
      </c>
      <c r="O151" s="867" t="s">
        <v>1327</v>
      </c>
    </row>
    <row r="152" spans="1:15" ht="88.8" x14ac:dyDescent="0.25">
      <c r="A152" s="866" t="s">
        <v>1139</v>
      </c>
      <c r="B152" s="866">
        <v>10325</v>
      </c>
      <c r="C152" s="866" t="s">
        <v>1230</v>
      </c>
      <c r="D152" s="866" t="s">
        <v>1196</v>
      </c>
      <c r="E152" s="866" t="s">
        <v>93</v>
      </c>
      <c r="F152" s="866" t="s">
        <v>95</v>
      </c>
      <c r="G152" s="866" t="s">
        <v>823</v>
      </c>
      <c r="H152" s="866">
        <v>202252</v>
      </c>
      <c r="I152" s="866">
        <v>1246</v>
      </c>
      <c r="J152" s="866">
        <v>2022</v>
      </c>
      <c r="K152" s="866" t="s">
        <v>1315</v>
      </c>
      <c r="L152" s="866" t="s">
        <v>1480</v>
      </c>
      <c r="M152" s="866" t="s">
        <v>1482</v>
      </c>
      <c r="N152" s="867">
        <v>2217.8200000000002</v>
      </c>
      <c r="O152" s="867" t="s">
        <v>1327</v>
      </c>
    </row>
    <row r="153" spans="1:15" ht="88.8" x14ac:dyDescent="0.25">
      <c r="A153" s="866" t="s">
        <v>1139</v>
      </c>
      <c r="B153" s="866">
        <v>10325</v>
      </c>
      <c r="C153" s="866" t="s">
        <v>1230</v>
      </c>
      <c r="D153" s="866" t="s">
        <v>1196</v>
      </c>
      <c r="E153" s="866" t="s">
        <v>93</v>
      </c>
      <c r="F153" s="866" t="s">
        <v>95</v>
      </c>
      <c r="G153" s="866" t="s">
        <v>823</v>
      </c>
      <c r="H153" s="866">
        <v>202133</v>
      </c>
      <c r="I153" s="866">
        <v>1296</v>
      </c>
      <c r="J153" s="866">
        <v>2022</v>
      </c>
      <c r="K153" s="866" t="s">
        <v>1315</v>
      </c>
      <c r="L153" s="866" t="s">
        <v>1483</v>
      </c>
      <c r="M153" s="866" t="s">
        <v>1484</v>
      </c>
      <c r="N153" s="867">
        <v>73000.72</v>
      </c>
      <c r="O153" s="867" t="s">
        <v>1327</v>
      </c>
    </row>
    <row r="154" spans="1:15" ht="88.8" x14ac:dyDescent="0.25">
      <c r="A154" s="866" t="s">
        <v>1139</v>
      </c>
      <c r="B154" s="866">
        <v>10326</v>
      </c>
      <c r="C154" s="866" t="s">
        <v>1234</v>
      </c>
      <c r="D154" s="866" t="s">
        <v>1196</v>
      </c>
      <c r="E154" s="866" t="s">
        <v>93</v>
      </c>
      <c r="F154" s="866" t="s">
        <v>95</v>
      </c>
      <c r="G154" s="866" t="s">
        <v>23</v>
      </c>
      <c r="H154" s="866" t="s">
        <v>233</v>
      </c>
      <c r="I154" s="866">
        <v>1367</v>
      </c>
      <c r="J154" s="866">
        <v>2022</v>
      </c>
      <c r="K154" s="866" t="s">
        <v>1315</v>
      </c>
      <c r="L154" s="866" t="s">
        <v>1485</v>
      </c>
      <c r="M154" s="866" t="s">
        <v>1486</v>
      </c>
      <c r="N154" s="867">
        <v>5700.22</v>
      </c>
      <c r="O154" s="867" t="s">
        <v>1327</v>
      </c>
    </row>
    <row r="155" spans="1:15" ht="88.8" x14ac:dyDescent="0.25">
      <c r="A155" s="866" t="s">
        <v>1139</v>
      </c>
      <c r="B155" s="866">
        <v>10326</v>
      </c>
      <c r="C155" s="866" t="s">
        <v>1234</v>
      </c>
      <c r="D155" s="866" t="s">
        <v>1196</v>
      </c>
      <c r="E155" s="866" t="s">
        <v>93</v>
      </c>
      <c r="F155" s="866" t="s">
        <v>95</v>
      </c>
      <c r="G155" s="866" t="s">
        <v>23</v>
      </c>
      <c r="H155" s="866" t="s">
        <v>233</v>
      </c>
      <c r="I155" s="866">
        <v>1368</v>
      </c>
      <c r="J155" s="866">
        <v>2022</v>
      </c>
      <c r="K155" s="866" t="s">
        <v>1315</v>
      </c>
      <c r="L155" s="866" t="s">
        <v>1487</v>
      </c>
      <c r="M155" s="866" t="s">
        <v>1488</v>
      </c>
      <c r="N155" s="867">
        <v>9623.34</v>
      </c>
      <c r="O155" s="867" t="s">
        <v>1327</v>
      </c>
    </row>
    <row r="156" spans="1:15" ht="88.8" x14ac:dyDescent="0.25">
      <c r="A156" s="866" t="s">
        <v>1139</v>
      </c>
      <c r="B156" s="866">
        <v>10326</v>
      </c>
      <c r="C156" s="866" t="s">
        <v>1234</v>
      </c>
      <c r="D156" s="866" t="s">
        <v>1196</v>
      </c>
      <c r="E156" s="866" t="s">
        <v>93</v>
      </c>
      <c r="F156" s="866" t="s">
        <v>95</v>
      </c>
      <c r="G156" s="866" t="s">
        <v>23</v>
      </c>
      <c r="H156" s="866" t="s">
        <v>233</v>
      </c>
      <c r="I156" s="866">
        <v>1369</v>
      </c>
      <c r="J156" s="866">
        <v>2022</v>
      </c>
      <c r="K156" s="866" t="s">
        <v>1315</v>
      </c>
      <c r="L156" s="866" t="s">
        <v>1489</v>
      </c>
      <c r="M156" s="866" t="s">
        <v>1490</v>
      </c>
      <c r="N156" s="867">
        <v>6832.9</v>
      </c>
      <c r="O156" s="867" t="s">
        <v>1327</v>
      </c>
    </row>
    <row r="157" spans="1:15" ht="88.8" x14ac:dyDescent="0.25">
      <c r="A157" s="866" t="s">
        <v>1139</v>
      </c>
      <c r="B157" s="866">
        <v>10326</v>
      </c>
      <c r="C157" s="866" t="s">
        <v>1234</v>
      </c>
      <c r="D157" s="866" t="s">
        <v>1196</v>
      </c>
      <c r="E157" s="866" t="s">
        <v>93</v>
      </c>
      <c r="F157" s="866" t="s">
        <v>95</v>
      </c>
      <c r="G157" s="866" t="s">
        <v>23</v>
      </c>
      <c r="H157" s="866" t="s">
        <v>233</v>
      </c>
      <c r="I157" s="866">
        <v>1370</v>
      </c>
      <c r="J157" s="866">
        <v>2022</v>
      </c>
      <c r="K157" s="866" t="s">
        <v>1315</v>
      </c>
      <c r="L157" s="866" t="s">
        <v>1491</v>
      </c>
      <c r="M157" s="866" t="s">
        <v>1492</v>
      </c>
      <c r="N157" s="867">
        <v>10905.58</v>
      </c>
      <c r="O157" s="867" t="s">
        <v>1327</v>
      </c>
    </row>
    <row r="158" spans="1:15" ht="88.8" x14ac:dyDescent="0.25">
      <c r="A158" s="866" t="s">
        <v>1139</v>
      </c>
      <c r="B158" s="866">
        <v>10326</v>
      </c>
      <c r="C158" s="866" t="s">
        <v>1234</v>
      </c>
      <c r="D158" s="866" t="s">
        <v>1196</v>
      </c>
      <c r="E158" s="866" t="s">
        <v>93</v>
      </c>
      <c r="F158" s="866" t="s">
        <v>95</v>
      </c>
      <c r="G158" s="866" t="s">
        <v>23</v>
      </c>
      <c r="H158" s="866" t="s">
        <v>233</v>
      </c>
      <c r="I158" s="866">
        <v>1371</v>
      </c>
      <c r="J158" s="866">
        <v>2022</v>
      </c>
      <c r="K158" s="866" t="s">
        <v>1315</v>
      </c>
      <c r="L158" s="866" t="s">
        <v>1493</v>
      </c>
      <c r="M158" s="866" t="s">
        <v>1494</v>
      </c>
      <c r="N158" s="867">
        <v>5922.92</v>
      </c>
      <c r="O158" s="867" t="s">
        <v>1327</v>
      </c>
    </row>
    <row r="159" spans="1:15" ht="88.8" x14ac:dyDescent="0.25">
      <c r="A159" s="866" t="s">
        <v>1139</v>
      </c>
      <c r="B159" s="866">
        <v>10326</v>
      </c>
      <c r="C159" s="866" t="s">
        <v>1234</v>
      </c>
      <c r="D159" s="866" t="s">
        <v>1196</v>
      </c>
      <c r="E159" s="866" t="s">
        <v>93</v>
      </c>
      <c r="F159" s="866" t="s">
        <v>95</v>
      </c>
      <c r="G159" s="866" t="s">
        <v>23</v>
      </c>
      <c r="H159" s="866" t="s">
        <v>233</v>
      </c>
      <c r="I159" s="866">
        <v>1372</v>
      </c>
      <c r="J159" s="866">
        <v>2022</v>
      </c>
      <c r="K159" s="866" t="s">
        <v>1315</v>
      </c>
      <c r="L159" s="866" t="s">
        <v>1495</v>
      </c>
      <c r="M159" s="866" t="s">
        <v>1496</v>
      </c>
      <c r="N159" s="867">
        <v>11214.01</v>
      </c>
      <c r="O159" s="867" t="s">
        <v>1327</v>
      </c>
    </row>
    <row r="160" spans="1:15" ht="88.8" x14ac:dyDescent="0.25">
      <c r="A160" s="866" t="s">
        <v>1139</v>
      </c>
      <c r="B160" s="866">
        <v>10326</v>
      </c>
      <c r="C160" s="866" t="s">
        <v>1234</v>
      </c>
      <c r="D160" s="866" t="s">
        <v>1196</v>
      </c>
      <c r="E160" s="866" t="s">
        <v>93</v>
      </c>
      <c r="F160" s="866" t="s">
        <v>95</v>
      </c>
      <c r="G160" s="866" t="s">
        <v>23</v>
      </c>
      <c r="H160" s="866" t="s">
        <v>233</v>
      </c>
      <c r="I160" s="866">
        <v>1373</v>
      </c>
      <c r="J160" s="866">
        <v>2022</v>
      </c>
      <c r="K160" s="866" t="s">
        <v>1315</v>
      </c>
      <c r="L160" s="866" t="s">
        <v>1497</v>
      </c>
      <c r="M160" s="866" t="s">
        <v>1498</v>
      </c>
      <c r="N160" s="867">
        <v>5065.93</v>
      </c>
      <c r="O160" s="867" t="s">
        <v>1327</v>
      </c>
    </row>
    <row r="161" spans="1:15" ht="88.8" x14ac:dyDescent="0.25">
      <c r="A161" s="866" t="s">
        <v>1139</v>
      </c>
      <c r="B161" s="866">
        <v>10326</v>
      </c>
      <c r="C161" s="866" t="s">
        <v>1234</v>
      </c>
      <c r="D161" s="866" t="s">
        <v>1196</v>
      </c>
      <c r="E161" s="866" t="s">
        <v>93</v>
      </c>
      <c r="F161" s="866" t="s">
        <v>95</v>
      </c>
      <c r="G161" s="866" t="s">
        <v>23</v>
      </c>
      <c r="H161" s="866" t="s">
        <v>233</v>
      </c>
      <c r="I161" s="866">
        <v>1374</v>
      </c>
      <c r="J161" s="866">
        <v>2022</v>
      </c>
      <c r="K161" s="866" t="s">
        <v>1315</v>
      </c>
      <c r="L161" s="866" t="s">
        <v>1499</v>
      </c>
      <c r="M161" s="866" t="s">
        <v>1500</v>
      </c>
      <c r="N161" s="867">
        <v>4544.4799999999996</v>
      </c>
      <c r="O161" s="867" t="s">
        <v>1327</v>
      </c>
    </row>
    <row r="162" spans="1:15" ht="88.8" x14ac:dyDescent="0.25">
      <c r="A162" s="866" t="s">
        <v>1139</v>
      </c>
      <c r="B162" s="866">
        <v>10326</v>
      </c>
      <c r="C162" s="866" t="s">
        <v>1234</v>
      </c>
      <c r="D162" s="866" t="s">
        <v>1196</v>
      </c>
      <c r="E162" s="866" t="s">
        <v>93</v>
      </c>
      <c r="F162" s="866" t="s">
        <v>95</v>
      </c>
      <c r="G162" s="866" t="s">
        <v>23</v>
      </c>
      <c r="H162" s="866" t="s">
        <v>233</v>
      </c>
      <c r="I162" s="866">
        <v>1375</v>
      </c>
      <c r="J162" s="866">
        <v>2022</v>
      </c>
      <c r="K162" s="866" t="s">
        <v>1315</v>
      </c>
      <c r="L162" s="866" t="s">
        <v>1501</v>
      </c>
      <c r="M162" s="866" t="s">
        <v>1502</v>
      </c>
      <c r="N162" s="867">
        <v>7552.7</v>
      </c>
      <c r="O162" s="867" t="s">
        <v>1327</v>
      </c>
    </row>
    <row r="163" spans="1:15" ht="88.8" x14ac:dyDescent="0.25">
      <c r="A163" s="866" t="s">
        <v>1139</v>
      </c>
      <c r="B163" s="866">
        <v>10326</v>
      </c>
      <c r="C163" s="866" t="s">
        <v>1234</v>
      </c>
      <c r="D163" s="866" t="s">
        <v>1196</v>
      </c>
      <c r="E163" s="866" t="s">
        <v>93</v>
      </c>
      <c r="F163" s="866" t="s">
        <v>95</v>
      </c>
      <c r="G163" s="866" t="s">
        <v>23</v>
      </c>
      <c r="H163" s="866" t="s">
        <v>233</v>
      </c>
      <c r="I163" s="866">
        <v>1376</v>
      </c>
      <c r="J163" s="866">
        <v>2022</v>
      </c>
      <c r="K163" s="866" t="s">
        <v>1315</v>
      </c>
      <c r="L163" s="866" t="s">
        <v>1503</v>
      </c>
      <c r="M163" s="866" t="s">
        <v>1504</v>
      </c>
      <c r="N163" s="867">
        <v>15823.32</v>
      </c>
      <c r="O163" s="867" t="s">
        <v>1327</v>
      </c>
    </row>
    <row r="164" spans="1:15" ht="88.8" x14ac:dyDescent="0.25">
      <c r="A164" s="866" t="s">
        <v>1139</v>
      </c>
      <c r="B164" s="866">
        <v>10326</v>
      </c>
      <c r="C164" s="866" t="s">
        <v>1234</v>
      </c>
      <c r="D164" s="866" t="s">
        <v>1196</v>
      </c>
      <c r="E164" s="866" t="s">
        <v>93</v>
      </c>
      <c r="F164" s="866" t="s">
        <v>95</v>
      </c>
      <c r="G164" s="866" t="s">
        <v>23</v>
      </c>
      <c r="H164" s="866" t="s">
        <v>233</v>
      </c>
      <c r="I164" s="866">
        <v>1377</v>
      </c>
      <c r="J164" s="866">
        <v>2022</v>
      </c>
      <c r="K164" s="866" t="s">
        <v>1315</v>
      </c>
      <c r="L164" s="866" t="s">
        <v>1505</v>
      </c>
      <c r="M164" s="866" t="s">
        <v>1506</v>
      </c>
      <c r="N164" s="867">
        <v>5251.38</v>
      </c>
      <c r="O164" s="867" t="s">
        <v>1327</v>
      </c>
    </row>
    <row r="165" spans="1:15" ht="88.8" x14ac:dyDescent="0.25">
      <c r="A165" s="866" t="s">
        <v>1139</v>
      </c>
      <c r="B165" s="866">
        <v>10326</v>
      </c>
      <c r="C165" s="866" t="s">
        <v>1234</v>
      </c>
      <c r="D165" s="866" t="s">
        <v>1196</v>
      </c>
      <c r="E165" s="866" t="s">
        <v>93</v>
      </c>
      <c r="F165" s="866" t="s">
        <v>95</v>
      </c>
      <c r="G165" s="866" t="s">
        <v>23</v>
      </c>
      <c r="H165" s="866" t="s">
        <v>233</v>
      </c>
      <c r="I165" s="866">
        <v>1378</v>
      </c>
      <c r="J165" s="866">
        <v>2022</v>
      </c>
      <c r="K165" s="866" t="s">
        <v>1315</v>
      </c>
      <c r="L165" s="866" t="s">
        <v>1507</v>
      </c>
      <c r="M165" s="866" t="s">
        <v>1508</v>
      </c>
      <c r="N165" s="867">
        <v>5881.4</v>
      </c>
      <c r="O165" s="867" t="s">
        <v>1327</v>
      </c>
    </row>
    <row r="166" spans="1:15" ht="88.8" x14ac:dyDescent="0.25">
      <c r="A166" s="866" t="s">
        <v>1139</v>
      </c>
      <c r="B166" s="866">
        <v>10326</v>
      </c>
      <c r="C166" s="866" t="s">
        <v>1234</v>
      </c>
      <c r="D166" s="866" t="s">
        <v>1196</v>
      </c>
      <c r="E166" s="866" t="s">
        <v>93</v>
      </c>
      <c r="F166" s="866" t="s">
        <v>95</v>
      </c>
      <c r="G166" s="866" t="s">
        <v>23</v>
      </c>
      <c r="H166" s="866" t="s">
        <v>233</v>
      </c>
      <c r="I166" s="866">
        <v>1379</v>
      </c>
      <c r="J166" s="866">
        <v>2022</v>
      </c>
      <c r="K166" s="866" t="s">
        <v>1315</v>
      </c>
      <c r="L166" s="866" t="s">
        <v>1509</v>
      </c>
      <c r="M166" s="866" t="s">
        <v>1510</v>
      </c>
      <c r="N166" s="867">
        <v>4021.46</v>
      </c>
      <c r="O166" s="867" t="s">
        <v>1327</v>
      </c>
    </row>
    <row r="167" spans="1:15" ht="88.8" x14ac:dyDescent="0.25">
      <c r="A167" s="866" t="s">
        <v>1139</v>
      </c>
      <c r="B167" s="866">
        <v>10326</v>
      </c>
      <c r="C167" s="866" t="s">
        <v>1234</v>
      </c>
      <c r="D167" s="866" t="s">
        <v>1196</v>
      </c>
      <c r="E167" s="866" t="s">
        <v>93</v>
      </c>
      <c r="F167" s="866" t="s">
        <v>95</v>
      </c>
      <c r="G167" s="866" t="s">
        <v>23</v>
      </c>
      <c r="H167" s="866" t="s">
        <v>233</v>
      </c>
      <c r="I167" s="866">
        <v>1380</v>
      </c>
      <c r="J167" s="866">
        <v>2022</v>
      </c>
      <c r="K167" s="866" t="s">
        <v>1315</v>
      </c>
      <c r="L167" s="866" t="s">
        <v>1511</v>
      </c>
      <c r="M167" s="866" t="s">
        <v>1512</v>
      </c>
      <c r="N167" s="867">
        <v>5473.57</v>
      </c>
      <c r="O167" s="867" t="s">
        <v>1327</v>
      </c>
    </row>
    <row r="168" spans="1:15" ht="88.8" x14ac:dyDescent="0.25">
      <c r="A168" s="866" t="s">
        <v>1139</v>
      </c>
      <c r="B168" s="866">
        <v>10326</v>
      </c>
      <c r="C168" s="866" t="s">
        <v>1234</v>
      </c>
      <c r="D168" s="866" t="s">
        <v>1196</v>
      </c>
      <c r="E168" s="866" t="s">
        <v>93</v>
      </c>
      <c r="F168" s="866" t="s">
        <v>95</v>
      </c>
      <c r="G168" s="866" t="s">
        <v>23</v>
      </c>
      <c r="H168" s="866" t="s">
        <v>233</v>
      </c>
      <c r="I168" s="866">
        <v>1381</v>
      </c>
      <c r="J168" s="866">
        <v>2022</v>
      </c>
      <c r="K168" s="866" t="s">
        <v>1315</v>
      </c>
      <c r="L168" s="866" t="s">
        <v>1513</v>
      </c>
      <c r="M168" s="866" t="s">
        <v>1514</v>
      </c>
      <c r="N168" s="867">
        <v>10857.98</v>
      </c>
      <c r="O168" s="867" t="s">
        <v>1327</v>
      </c>
    </row>
    <row r="169" spans="1:15" ht="88.8" x14ac:dyDescent="0.25">
      <c r="A169" s="866" t="s">
        <v>1139</v>
      </c>
      <c r="B169" s="866">
        <v>10560</v>
      </c>
      <c r="C169" s="866" t="s">
        <v>1515</v>
      </c>
      <c r="D169" s="866" t="s">
        <v>1196</v>
      </c>
      <c r="E169" s="866" t="s">
        <v>125</v>
      </c>
      <c r="F169" s="866" t="s">
        <v>95</v>
      </c>
      <c r="G169" s="866" t="s">
        <v>823</v>
      </c>
      <c r="H169" s="866" t="s">
        <v>233</v>
      </c>
      <c r="I169" s="866">
        <v>110</v>
      </c>
      <c r="J169" s="866">
        <v>2022</v>
      </c>
      <c r="K169" s="866" t="s">
        <v>1315</v>
      </c>
      <c r="L169" s="866" t="s">
        <v>1516</v>
      </c>
      <c r="M169" s="866" t="s">
        <v>1517</v>
      </c>
      <c r="N169" s="867">
        <v>53.18</v>
      </c>
      <c r="O169" s="867" t="s">
        <v>1327</v>
      </c>
    </row>
    <row r="170" spans="1:15" ht="88.8" x14ac:dyDescent="0.25">
      <c r="A170" s="866" t="s">
        <v>1139</v>
      </c>
      <c r="B170" s="866">
        <v>10560</v>
      </c>
      <c r="C170" s="866" t="s">
        <v>1515</v>
      </c>
      <c r="D170" s="866" t="s">
        <v>1196</v>
      </c>
      <c r="E170" s="866" t="s">
        <v>125</v>
      </c>
      <c r="F170" s="866" t="s">
        <v>95</v>
      </c>
      <c r="G170" s="866" t="s">
        <v>823</v>
      </c>
      <c r="H170" s="866" t="s">
        <v>233</v>
      </c>
      <c r="I170" s="866">
        <v>730</v>
      </c>
      <c r="J170" s="866">
        <v>2022</v>
      </c>
      <c r="K170" s="866" t="s">
        <v>1315</v>
      </c>
      <c r="L170" s="866" t="s">
        <v>1516</v>
      </c>
      <c r="M170" s="866" t="s">
        <v>1030</v>
      </c>
      <c r="N170" s="867">
        <v>428.21</v>
      </c>
      <c r="O170" s="867" t="s">
        <v>1327</v>
      </c>
    </row>
    <row r="171" spans="1:15" ht="88.8" x14ac:dyDescent="0.25">
      <c r="A171" s="866" t="s">
        <v>1139</v>
      </c>
      <c r="B171" s="866">
        <v>10577</v>
      </c>
      <c r="C171" s="866" t="s">
        <v>1201</v>
      </c>
      <c r="D171" s="866" t="s">
        <v>1196</v>
      </c>
      <c r="E171" s="866" t="s">
        <v>125</v>
      </c>
      <c r="F171" s="866" t="s">
        <v>95</v>
      </c>
      <c r="G171" s="866" t="s">
        <v>823</v>
      </c>
      <c r="H171" s="866" t="s">
        <v>233</v>
      </c>
      <c r="I171" s="866">
        <v>302</v>
      </c>
      <c r="J171" s="866">
        <v>2022</v>
      </c>
      <c r="K171" s="866" t="s">
        <v>1315</v>
      </c>
      <c r="L171" s="866" t="s">
        <v>1518</v>
      </c>
      <c r="M171" s="866" t="s">
        <v>1519</v>
      </c>
      <c r="N171" s="867">
        <v>2081.9299999999998</v>
      </c>
      <c r="O171" s="867" t="s">
        <v>1204</v>
      </c>
    </row>
    <row r="172" spans="1:15" ht="88.8" x14ac:dyDescent="0.25">
      <c r="A172" s="866" t="s">
        <v>1139</v>
      </c>
      <c r="B172" s="866">
        <v>10577</v>
      </c>
      <c r="C172" s="866" t="s">
        <v>1201</v>
      </c>
      <c r="D172" s="866" t="s">
        <v>1196</v>
      </c>
      <c r="E172" s="866" t="s">
        <v>125</v>
      </c>
      <c r="F172" s="866" t="s">
        <v>95</v>
      </c>
      <c r="G172" s="866" t="s">
        <v>823</v>
      </c>
      <c r="H172" s="866" t="s">
        <v>233</v>
      </c>
      <c r="I172" s="866">
        <v>311</v>
      </c>
      <c r="J172" s="866">
        <v>2022</v>
      </c>
      <c r="K172" s="866" t="s">
        <v>1315</v>
      </c>
      <c r="L172" s="866" t="s">
        <v>1518</v>
      </c>
      <c r="M172" s="866" t="s">
        <v>1520</v>
      </c>
      <c r="N172" s="867">
        <v>9288.61</v>
      </c>
      <c r="O172" s="867" t="s">
        <v>1204</v>
      </c>
    </row>
    <row r="173" spans="1:15" ht="111" x14ac:dyDescent="0.25">
      <c r="A173" s="866" t="s">
        <v>1139</v>
      </c>
      <c r="B173" s="866">
        <v>10577</v>
      </c>
      <c r="C173" s="866" t="s">
        <v>1201</v>
      </c>
      <c r="D173" s="866" t="s">
        <v>1196</v>
      </c>
      <c r="E173" s="866" t="s">
        <v>125</v>
      </c>
      <c r="F173" s="866" t="s">
        <v>95</v>
      </c>
      <c r="G173" s="866" t="s">
        <v>823</v>
      </c>
      <c r="H173" s="866" t="s">
        <v>233</v>
      </c>
      <c r="I173" s="866">
        <v>500</v>
      </c>
      <c r="J173" s="866">
        <v>2022</v>
      </c>
      <c r="K173" s="866" t="s">
        <v>1315</v>
      </c>
      <c r="L173" s="866" t="s">
        <v>1238</v>
      </c>
      <c r="M173" s="866" t="s">
        <v>1521</v>
      </c>
      <c r="N173" s="867">
        <v>492.01</v>
      </c>
      <c r="O173" s="867" t="s">
        <v>1204</v>
      </c>
    </row>
    <row r="174" spans="1:15" ht="111" x14ac:dyDescent="0.25">
      <c r="A174" s="866" t="s">
        <v>1139</v>
      </c>
      <c r="B174" s="866">
        <v>10577</v>
      </c>
      <c r="C174" s="866" t="s">
        <v>1201</v>
      </c>
      <c r="D174" s="866" t="s">
        <v>1196</v>
      </c>
      <c r="E174" s="866" t="s">
        <v>125</v>
      </c>
      <c r="F174" s="866" t="s">
        <v>95</v>
      </c>
      <c r="G174" s="866" t="s">
        <v>823</v>
      </c>
      <c r="H174" s="866" t="s">
        <v>233</v>
      </c>
      <c r="I174" s="866">
        <v>745</v>
      </c>
      <c r="J174" s="866">
        <v>2022</v>
      </c>
      <c r="K174" s="866" t="s">
        <v>1315</v>
      </c>
      <c r="L174" s="866" t="s">
        <v>1238</v>
      </c>
      <c r="M174" s="866" t="s">
        <v>1522</v>
      </c>
      <c r="N174" s="867">
        <v>328.01</v>
      </c>
      <c r="O174" s="867" t="s">
        <v>1204</v>
      </c>
    </row>
    <row r="175" spans="1:15" ht="88.8" x14ac:dyDescent="0.25">
      <c r="A175" s="866" t="s">
        <v>1139</v>
      </c>
      <c r="B175" s="866">
        <v>10577</v>
      </c>
      <c r="C175" s="866" t="s">
        <v>1201</v>
      </c>
      <c r="D175" s="866" t="s">
        <v>1196</v>
      </c>
      <c r="E175" s="866" t="s">
        <v>125</v>
      </c>
      <c r="F175" s="866" t="s">
        <v>95</v>
      </c>
      <c r="G175" s="866" t="s">
        <v>823</v>
      </c>
      <c r="H175" s="866">
        <v>202010</v>
      </c>
      <c r="I175" s="866">
        <v>1138</v>
      </c>
      <c r="J175" s="866">
        <v>2022</v>
      </c>
      <c r="K175" s="866" t="s">
        <v>1315</v>
      </c>
      <c r="L175" s="866" t="s">
        <v>1523</v>
      </c>
      <c r="M175" s="866" t="s">
        <v>1524</v>
      </c>
      <c r="N175" s="867">
        <v>4631.33</v>
      </c>
      <c r="O175" s="867" t="s">
        <v>1327</v>
      </c>
    </row>
    <row r="176" spans="1:15" ht="88.8" x14ac:dyDescent="0.25">
      <c r="A176" s="866" t="s">
        <v>1139</v>
      </c>
      <c r="B176" s="866">
        <v>10577</v>
      </c>
      <c r="C176" s="866" t="s">
        <v>1201</v>
      </c>
      <c r="D176" s="866" t="s">
        <v>1196</v>
      </c>
      <c r="E176" s="866" t="s">
        <v>125</v>
      </c>
      <c r="F176" s="866" t="s">
        <v>95</v>
      </c>
      <c r="G176" s="866" t="s">
        <v>823</v>
      </c>
      <c r="H176" s="866" t="s">
        <v>233</v>
      </c>
      <c r="I176" s="866">
        <v>1219</v>
      </c>
      <c r="J176" s="866">
        <v>2022</v>
      </c>
      <c r="K176" s="866" t="s">
        <v>1315</v>
      </c>
      <c r="L176" s="866" t="s">
        <v>1238</v>
      </c>
      <c r="M176" s="866" t="s">
        <v>1458</v>
      </c>
      <c r="N176" s="867">
        <v>32800.379999999997</v>
      </c>
      <c r="O176" s="867" t="s">
        <v>1204</v>
      </c>
    </row>
    <row r="177" spans="1:15" ht="111" x14ac:dyDescent="0.25">
      <c r="A177" s="866" t="s">
        <v>1139</v>
      </c>
      <c r="B177" s="866">
        <v>10578</v>
      </c>
      <c r="C177" s="866" t="s">
        <v>1241</v>
      </c>
      <c r="D177" s="866" t="s">
        <v>1196</v>
      </c>
      <c r="E177" s="866" t="s">
        <v>125</v>
      </c>
      <c r="F177" s="866" t="s">
        <v>95</v>
      </c>
      <c r="G177" s="866" t="s">
        <v>823</v>
      </c>
      <c r="H177" s="866" t="s">
        <v>233</v>
      </c>
      <c r="I177" s="866">
        <v>497</v>
      </c>
      <c r="J177" s="866">
        <v>2022</v>
      </c>
      <c r="K177" s="866" t="s">
        <v>1315</v>
      </c>
      <c r="L177" s="866" t="s">
        <v>1238</v>
      </c>
      <c r="M177" s="866" t="s">
        <v>1525</v>
      </c>
      <c r="N177" s="867">
        <v>49.69</v>
      </c>
      <c r="O177" s="867" t="s">
        <v>1204</v>
      </c>
    </row>
    <row r="178" spans="1:15" ht="88.8" x14ac:dyDescent="0.25">
      <c r="A178" s="866" t="s">
        <v>1139</v>
      </c>
      <c r="B178" s="866">
        <v>10578</v>
      </c>
      <c r="C178" s="866" t="s">
        <v>1241</v>
      </c>
      <c r="D178" s="866" t="s">
        <v>1196</v>
      </c>
      <c r="E178" s="866" t="s">
        <v>125</v>
      </c>
      <c r="F178" s="866" t="s">
        <v>95</v>
      </c>
      <c r="G178" s="866" t="s">
        <v>823</v>
      </c>
      <c r="H178" s="866" t="s">
        <v>233</v>
      </c>
      <c r="I178" s="866">
        <v>582</v>
      </c>
      <c r="J178" s="866">
        <v>2022</v>
      </c>
      <c r="K178" s="866" t="s">
        <v>1315</v>
      </c>
      <c r="L178" s="866" t="s">
        <v>1526</v>
      </c>
      <c r="M178" s="866" t="s">
        <v>1527</v>
      </c>
      <c r="N178" s="867">
        <v>2081.83</v>
      </c>
      <c r="O178" s="867" t="s">
        <v>1204</v>
      </c>
    </row>
    <row r="179" spans="1:15" ht="88.8" x14ac:dyDescent="0.25">
      <c r="A179" s="866" t="s">
        <v>1139</v>
      </c>
      <c r="B179" s="866">
        <v>10578</v>
      </c>
      <c r="C179" s="866" t="s">
        <v>1241</v>
      </c>
      <c r="D179" s="866" t="s">
        <v>1196</v>
      </c>
      <c r="E179" s="866" t="s">
        <v>125</v>
      </c>
      <c r="F179" s="866" t="s">
        <v>95</v>
      </c>
      <c r="G179" s="866" t="s">
        <v>823</v>
      </c>
      <c r="H179" s="866" t="s">
        <v>233</v>
      </c>
      <c r="I179" s="866">
        <v>645</v>
      </c>
      <c r="J179" s="866">
        <v>2022</v>
      </c>
      <c r="K179" s="866" t="s">
        <v>1315</v>
      </c>
      <c r="L179" s="866" t="s">
        <v>1215</v>
      </c>
      <c r="M179" s="866" t="s">
        <v>1528</v>
      </c>
      <c r="N179" s="867">
        <v>5948.11</v>
      </c>
      <c r="O179" s="867" t="s">
        <v>1204</v>
      </c>
    </row>
    <row r="180" spans="1:15" ht="111" x14ac:dyDescent="0.25">
      <c r="A180" s="866" t="s">
        <v>1139</v>
      </c>
      <c r="B180" s="866">
        <v>10578</v>
      </c>
      <c r="C180" s="866" t="s">
        <v>1241</v>
      </c>
      <c r="D180" s="866" t="s">
        <v>1196</v>
      </c>
      <c r="E180" s="866" t="s">
        <v>125</v>
      </c>
      <c r="F180" s="866" t="s">
        <v>95</v>
      </c>
      <c r="G180" s="866" t="s">
        <v>823</v>
      </c>
      <c r="H180" s="866" t="s">
        <v>233</v>
      </c>
      <c r="I180" s="866">
        <v>747</v>
      </c>
      <c r="J180" s="866">
        <v>2022</v>
      </c>
      <c r="K180" s="866" t="s">
        <v>1315</v>
      </c>
      <c r="L180" s="866" t="s">
        <v>1238</v>
      </c>
      <c r="M180" s="866" t="s">
        <v>1529</v>
      </c>
      <c r="N180" s="867">
        <v>33.130000000000003</v>
      </c>
      <c r="O180" s="867" t="s">
        <v>1204</v>
      </c>
    </row>
    <row r="181" spans="1:15" ht="88.8" x14ac:dyDescent="0.25">
      <c r="A181" s="866" t="s">
        <v>1139</v>
      </c>
      <c r="B181" s="866">
        <v>10578</v>
      </c>
      <c r="C181" s="866" t="s">
        <v>1241</v>
      </c>
      <c r="D181" s="866" t="s">
        <v>1196</v>
      </c>
      <c r="E181" s="866" t="s">
        <v>125</v>
      </c>
      <c r="F181" s="866" t="s">
        <v>95</v>
      </c>
      <c r="G181" s="866" t="s">
        <v>823</v>
      </c>
      <c r="H181" s="866" t="s">
        <v>233</v>
      </c>
      <c r="I181" s="866">
        <v>1222</v>
      </c>
      <c r="J181" s="866">
        <v>2022</v>
      </c>
      <c r="K181" s="866" t="s">
        <v>1315</v>
      </c>
      <c r="L181" s="866" t="s">
        <v>1238</v>
      </c>
      <c r="M181" s="866" t="s">
        <v>1458</v>
      </c>
      <c r="N181" s="867">
        <v>3312.62</v>
      </c>
      <c r="O181" s="867" t="s">
        <v>1204</v>
      </c>
    </row>
    <row r="182" spans="1:15" ht="88.8" x14ac:dyDescent="0.25">
      <c r="A182" s="866" t="s">
        <v>1139</v>
      </c>
      <c r="B182" s="866">
        <v>10579</v>
      </c>
      <c r="C182" s="866" t="s">
        <v>1530</v>
      </c>
      <c r="D182" s="866" t="s">
        <v>1196</v>
      </c>
      <c r="E182" s="866" t="s">
        <v>93</v>
      </c>
      <c r="F182" s="866" t="s">
        <v>95</v>
      </c>
      <c r="G182" s="866" t="s">
        <v>823</v>
      </c>
      <c r="H182" s="866" t="s">
        <v>233</v>
      </c>
      <c r="I182" s="866">
        <v>1472</v>
      </c>
      <c r="J182" s="866">
        <v>2022</v>
      </c>
      <c r="K182" s="866" t="s">
        <v>1315</v>
      </c>
      <c r="L182" s="866" t="s">
        <v>1531</v>
      </c>
      <c r="M182" s="866" t="s">
        <v>1532</v>
      </c>
      <c r="N182" s="867">
        <v>1999.99</v>
      </c>
      <c r="O182" s="867" t="s">
        <v>1327</v>
      </c>
    </row>
    <row r="183" spans="1:15" ht="111" x14ac:dyDescent="0.25">
      <c r="A183" s="866" t="s">
        <v>1533</v>
      </c>
      <c r="B183" s="866">
        <v>10702</v>
      </c>
      <c r="C183" s="866" t="s">
        <v>1534</v>
      </c>
      <c r="D183" s="866" t="s">
        <v>180</v>
      </c>
      <c r="E183" s="866" t="s">
        <v>184</v>
      </c>
      <c r="F183" s="866" t="s">
        <v>95</v>
      </c>
      <c r="G183" s="866" t="s">
        <v>823</v>
      </c>
      <c r="H183" s="866" t="s">
        <v>233</v>
      </c>
      <c r="I183" s="866">
        <v>1096</v>
      </c>
      <c r="J183" s="866">
        <v>2022</v>
      </c>
      <c r="K183" s="866" t="s">
        <v>1315</v>
      </c>
      <c r="L183" s="866" t="s">
        <v>1535</v>
      </c>
      <c r="M183" s="866" t="s">
        <v>1536</v>
      </c>
      <c r="N183" s="867">
        <v>9953.98</v>
      </c>
      <c r="O183" s="867" t="s">
        <v>1327</v>
      </c>
    </row>
    <row r="184" spans="1:15" ht="111" x14ac:dyDescent="0.25">
      <c r="A184" s="866" t="s">
        <v>1533</v>
      </c>
      <c r="B184" s="866">
        <v>10032</v>
      </c>
      <c r="C184" s="866" t="s">
        <v>1537</v>
      </c>
      <c r="D184" s="866" t="s">
        <v>144</v>
      </c>
      <c r="E184" s="866" t="s">
        <v>148</v>
      </c>
      <c r="F184" s="866" t="s">
        <v>95</v>
      </c>
      <c r="G184" s="866" t="s">
        <v>823</v>
      </c>
      <c r="H184" s="866" t="s">
        <v>233</v>
      </c>
      <c r="I184" s="866">
        <v>511</v>
      </c>
      <c r="J184" s="866">
        <v>2022</v>
      </c>
      <c r="K184" s="866" t="s">
        <v>1315</v>
      </c>
      <c r="L184" s="866" t="s">
        <v>1538</v>
      </c>
      <c r="M184" s="866" t="s">
        <v>1539</v>
      </c>
      <c r="N184" s="867">
        <v>250</v>
      </c>
      <c r="O184" s="867" t="s">
        <v>1232</v>
      </c>
    </row>
    <row r="185" spans="1:15" ht="111" x14ac:dyDescent="0.25">
      <c r="A185" s="866" t="s">
        <v>1533</v>
      </c>
      <c r="B185" s="866">
        <v>10032</v>
      </c>
      <c r="C185" s="866" t="s">
        <v>1537</v>
      </c>
      <c r="D185" s="866" t="s">
        <v>144</v>
      </c>
      <c r="E185" s="866" t="s">
        <v>148</v>
      </c>
      <c r="F185" s="866" t="s">
        <v>95</v>
      </c>
      <c r="G185" s="866" t="s">
        <v>823</v>
      </c>
      <c r="H185" s="866" t="s">
        <v>233</v>
      </c>
      <c r="I185" s="866">
        <v>1398</v>
      </c>
      <c r="J185" s="866">
        <v>2022</v>
      </c>
      <c r="K185" s="866" t="s">
        <v>1315</v>
      </c>
      <c r="L185" s="866" t="s">
        <v>1540</v>
      </c>
      <c r="M185" s="866" t="s">
        <v>1541</v>
      </c>
      <c r="N185" s="867">
        <v>250</v>
      </c>
      <c r="O185" s="867" t="s">
        <v>1232</v>
      </c>
    </row>
    <row r="186" spans="1:15" ht="111" x14ac:dyDescent="0.25">
      <c r="A186" s="866" t="s">
        <v>1533</v>
      </c>
      <c r="B186" s="866">
        <v>10032</v>
      </c>
      <c r="C186" s="866" t="s">
        <v>1537</v>
      </c>
      <c r="D186" s="866" t="s">
        <v>144</v>
      </c>
      <c r="E186" s="866" t="s">
        <v>148</v>
      </c>
      <c r="F186" s="866" t="s">
        <v>95</v>
      </c>
      <c r="G186" s="866" t="s">
        <v>823</v>
      </c>
      <c r="H186" s="866" t="s">
        <v>233</v>
      </c>
      <c r="I186" s="866">
        <v>1406</v>
      </c>
      <c r="J186" s="866">
        <v>2022</v>
      </c>
      <c r="K186" s="866" t="s">
        <v>1315</v>
      </c>
      <c r="L186" s="866" t="s">
        <v>1542</v>
      </c>
      <c r="M186" s="866" t="s">
        <v>1543</v>
      </c>
      <c r="N186" s="867">
        <v>250</v>
      </c>
      <c r="O186" s="867" t="s">
        <v>1232</v>
      </c>
    </row>
    <row r="187" spans="1:15" ht="111" x14ac:dyDescent="0.25">
      <c r="A187" s="866" t="s">
        <v>1533</v>
      </c>
      <c r="B187" s="866">
        <v>10052</v>
      </c>
      <c r="C187" s="866" t="s">
        <v>1544</v>
      </c>
      <c r="D187" s="866" t="s">
        <v>144</v>
      </c>
      <c r="E187" s="866" t="s">
        <v>148</v>
      </c>
      <c r="F187" s="866" t="s">
        <v>95</v>
      </c>
      <c r="G187" s="866" t="s">
        <v>23</v>
      </c>
      <c r="H187" s="866">
        <v>202143</v>
      </c>
      <c r="I187" s="866">
        <v>1171</v>
      </c>
      <c r="J187" s="866">
        <v>2022</v>
      </c>
      <c r="K187" s="866" t="s">
        <v>1315</v>
      </c>
      <c r="L187" s="866" t="s">
        <v>1545</v>
      </c>
      <c r="M187" s="866" t="s">
        <v>1546</v>
      </c>
      <c r="N187" s="867">
        <v>13000</v>
      </c>
      <c r="O187" s="867" t="s">
        <v>1232</v>
      </c>
    </row>
    <row r="188" spans="1:15" ht="111" x14ac:dyDescent="0.25">
      <c r="A188" s="866" t="s">
        <v>1533</v>
      </c>
      <c r="B188" s="866">
        <v>10135</v>
      </c>
      <c r="C188" s="866" t="s">
        <v>1547</v>
      </c>
      <c r="D188" s="866" t="s">
        <v>1196</v>
      </c>
      <c r="E188" s="866" t="s">
        <v>1207</v>
      </c>
      <c r="F188" s="866" t="s">
        <v>95</v>
      </c>
      <c r="G188" s="866" t="s">
        <v>823</v>
      </c>
      <c r="H188" s="866" t="s">
        <v>233</v>
      </c>
      <c r="I188" s="866">
        <v>318</v>
      </c>
      <c r="J188" s="866">
        <v>2022</v>
      </c>
      <c r="K188" s="866" t="s">
        <v>1315</v>
      </c>
      <c r="L188" s="866" t="s">
        <v>1548</v>
      </c>
      <c r="M188" s="866" t="s">
        <v>1549</v>
      </c>
      <c r="N188" s="867">
        <v>4720.22</v>
      </c>
      <c r="O188" s="867" t="s">
        <v>1327</v>
      </c>
    </row>
    <row r="189" spans="1:15" ht="111" x14ac:dyDescent="0.25">
      <c r="A189" s="866" t="s">
        <v>1533</v>
      </c>
      <c r="B189" s="866">
        <v>10244</v>
      </c>
      <c r="C189" s="866" t="s">
        <v>1550</v>
      </c>
      <c r="D189" s="866" t="s">
        <v>1196</v>
      </c>
      <c r="E189" s="866" t="s">
        <v>1207</v>
      </c>
      <c r="F189" s="866" t="s">
        <v>95</v>
      </c>
      <c r="G189" s="866" t="s">
        <v>823</v>
      </c>
      <c r="H189" s="866">
        <v>202021</v>
      </c>
      <c r="I189" s="866">
        <v>1139</v>
      </c>
      <c r="J189" s="866">
        <v>2022</v>
      </c>
      <c r="K189" s="866" t="s">
        <v>1315</v>
      </c>
      <c r="L189" s="866" t="s">
        <v>1551</v>
      </c>
      <c r="M189" s="866" t="s">
        <v>1552</v>
      </c>
      <c r="N189" s="867">
        <v>2315.4299999999998</v>
      </c>
      <c r="O189" s="867" t="s">
        <v>1327</v>
      </c>
    </row>
    <row r="190" spans="1:15" ht="111" x14ac:dyDescent="0.25">
      <c r="A190" s="866" t="s">
        <v>1533</v>
      </c>
      <c r="B190" s="866">
        <v>10259</v>
      </c>
      <c r="C190" s="866" t="s">
        <v>1553</v>
      </c>
      <c r="D190" s="866" t="s">
        <v>1196</v>
      </c>
      <c r="E190" s="866" t="s">
        <v>1207</v>
      </c>
      <c r="F190" s="866" t="s">
        <v>95</v>
      </c>
      <c r="G190" s="866" t="s">
        <v>823</v>
      </c>
      <c r="H190" s="866" t="s">
        <v>233</v>
      </c>
      <c r="I190" s="866">
        <v>1225</v>
      </c>
      <c r="J190" s="866">
        <v>2022</v>
      </c>
      <c r="K190" s="866" t="s">
        <v>1315</v>
      </c>
      <c r="L190" s="866" t="s">
        <v>1554</v>
      </c>
      <c r="M190" s="866" t="s">
        <v>1555</v>
      </c>
      <c r="N190" s="867">
        <v>14483.05</v>
      </c>
      <c r="O190" s="867" t="s">
        <v>1327</v>
      </c>
    </row>
    <row r="191" spans="1:15" ht="111" x14ac:dyDescent="0.25">
      <c r="A191" s="866" t="s">
        <v>1533</v>
      </c>
      <c r="B191" s="866">
        <v>10260</v>
      </c>
      <c r="C191" s="866" t="s">
        <v>1556</v>
      </c>
      <c r="D191" s="866" t="s">
        <v>1196</v>
      </c>
      <c r="E191" s="866" t="s">
        <v>1207</v>
      </c>
      <c r="F191" s="866" t="s">
        <v>95</v>
      </c>
      <c r="G191" s="866" t="s">
        <v>823</v>
      </c>
      <c r="H191" s="866" t="s">
        <v>233</v>
      </c>
      <c r="I191" s="866">
        <v>266</v>
      </c>
      <c r="J191" s="866">
        <v>2022</v>
      </c>
      <c r="K191" s="866" t="s">
        <v>1315</v>
      </c>
      <c r="L191" s="866" t="s">
        <v>1557</v>
      </c>
      <c r="M191" s="866" t="s">
        <v>1558</v>
      </c>
      <c r="N191" s="867">
        <v>523.29</v>
      </c>
      <c r="O191" s="867" t="s">
        <v>1327</v>
      </c>
    </row>
    <row r="192" spans="1:15" ht="111" x14ac:dyDescent="0.25">
      <c r="A192" s="866" t="s">
        <v>1533</v>
      </c>
      <c r="B192" s="866">
        <v>10260</v>
      </c>
      <c r="C192" s="866" t="s">
        <v>1556</v>
      </c>
      <c r="D192" s="866" t="s">
        <v>1196</v>
      </c>
      <c r="E192" s="866" t="s">
        <v>1207</v>
      </c>
      <c r="F192" s="866" t="s">
        <v>95</v>
      </c>
      <c r="G192" s="866" t="s">
        <v>823</v>
      </c>
      <c r="H192" s="866" t="s">
        <v>233</v>
      </c>
      <c r="I192" s="866">
        <v>278</v>
      </c>
      <c r="J192" s="866">
        <v>2022</v>
      </c>
      <c r="K192" s="866" t="s">
        <v>1315</v>
      </c>
      <c r="L192" s="866" t="s">
        <v>1557</v>
      </c>
      <c r="M192" s="866" t="s">
        <v>1559</v>
      </c>
      <c r="N192" s="867">
        <v>59393.21</v>
      </c>
      <c r="O192" s="867" t="s">
        <v>1327</v>
      </c>
    </row>
    <row r="193" spans="1:15" ht="111" x14ac:dyDescent="0.25">
      <c r="A193" s="866" t="s">
        <v>1533</v>
      </c>
      <c r="B193" s="866">
        <v>10261</v>
      </c>
      <c r="C193" s="866" t="s">
        <v>1560</v>
      </c>
      <c r="D193" s="866" t="s">
        <v>1196</v>
      </c>
      <c r="E193" s="866" t="s">
        <v>1207</v>
      </c>
      <c r="F193" s="866" t="s">
        <v>95</v>
      </c>
      <c r="G193" s="866" t="s">
        <v>823</v>
      </c>
      <c r="H193" s="866" t="s">
        <v>233</v>
      </c>
      <c r="I193" s="866">
        <v>319</v>
      </c>
      <c r="J193" s="866">
        <v>2022</v>
      </c>
      <c r="K193" s="866" t="s">
        <v>1315</v>
      </c>
      <c r="L193" s="866" t="s">
        <v>1548</v>
      </c>
      <c r="M193" s="866" t="s">
        <v>1561</v>
      </c>
      <c r="N193" s="867">
        <v>65198.55</v>
      </c>
      <c r="O193" s="867" t="s">
        <v>1327</v>
      </c>
    </row>
    <row r="194" spans="1:15" ht="111" x14ac:dyDescent="0.25">
      <c r="A194" s="866" t="s">
        <v>1533</v>
      </c>
      <c r="B194" s="866">
        <v>10548</v>
      </c>
      <c r="C194" s="866" t="s">
        <v>1562</v>
      </c>
      <c r="D194" s="866" t="s">
        <v>180</v>
      </c>
      <c r="E194" s="866" t="s">
        <v>184</v>
      </c>
      <c r="F194" s="866" t="s">
        <v>95</v>
      </c>
      <c r="G194" s="866" t="s">
        <v>23</v>
      </c>
      <c r="H194" s="866">
        <v>202239</v>
      </c>
      <c r="I194" s="866">
        <v>1592</v>
      </c>
      <c r="J194" s="866">
        <v>2022</v>
      </c>
      <c r="K194" s="866" t="s">
        <v>1315</v>
      </c>
      <c r="L194" s="866" t="s">
        <v>1563</v>
      </c>
      <c r="M194" s="866" t="s">
        <v>1564</v>
      </c>
      <c r="N194" s="867">
        <v>5000</v>
      </c>
      <c r="O194" s="867" t="s">
        <v>1232</v>
      </c>
    </row>
    <row r="195" spans="1:15" ht="111" x14ac:dyDescent="0.25">
      <c r="A195" s="866" t="s">
        <v>1533</v>
      </c>
      <c r="B195" s="866">
        <v>10548</v>
      </c>
      <c r="C195" s="866" t="s">
        <v>1562</v>
      </c>
      <c r="D195" s="866" t="s">
        <v>180</v>
      </c>
      <c r="E195" s="866" t="s">
        <v>184</v>
      </c>
      <c r="F195" s="866" t="s">
        <v>95</v>
      </c>
      <c r="G195" s="866" t="s">
        <v>23</v>
      </c>
      <c r="H195" s="866">
        <v>202239</v>
      </c>
      <c r="I195" s="866">
        <v>1593</v>
      </c>
      <c r="J195" s="866">
        <v>2022</v>
      </c>
      <c r="K195" s="866" t="s">
        <v>1315</v>
      </c>
      <c r="L195" s="866" t="s">
        <v>1565</v>
      </c>
      <c r="M195" s="866" t="s">
        <v>1566</v>
      </c>
      <c r="N195" s="867">
        <v>15000</v>
      </c>
      <c r="O195" s="867" t="s">
        <v>1232</v>
      </c>
    </row>
    <row r="196" spans="1:15" ht="111" x14ac:dyDescent="0.25">
      <c r="A196" s="866" t="s">
        <v>1533</v>
      </c>
      <c r="B196" s="866">
        <v>10548</v>
      </c>
      <c r="C196" s="866" t="s">
        <v>1562</v>
      </c>
      <c r="D196" s="866" t="s">
        <v>180</v>
      </c>
      <c r="E196" s="866" t="s">
        <v>184</v>
      </c>
      <c r="F196" s="866" t="s">
        <v>95</v>
      </c>
      <c r="G196" s="866" t="s">
        <v>23</v>
      </c>
      <c r="H196" s="866">
        <v>202239</v>
      </c>
      <c r="I196" s="866">
        <v>1594</v>
      </c>
      <c r="J196" s="866">
        <v>2022</v>
      </c>
      <c r="K196" s="866" t="s">
        <v>1315</v>
      </c>
      <c r="L196" s="866" t="s">
        <v>1567</v>
      </c>
      <c r="M196" s="866" t="s">
        <v>1568</v>
      </c>
      <c r="N196" s="867">
        <v>5000</v>
      </c>
      <c r="O196" s="867" t="s">
        <v>1232</v>
      </c>
    </row>
    <row r="197" spans="1:15" ht="111" x14ac:dyDescent="0.25">
      <c r="A197" s="866" t="s">
        <v>1533</v>
      </c>
      <c r="B197" s="866">
        <v>10548</v>
      </c>
      <c r="C197" s="866" t="s">
        <v>1562</v>
      </c>
      <c r="D197" s="866" t="s">
        <v>180</v>
      </c>
      <c r="E197" s="866" t="s">
        <v>184</v>
      </c>
      <c r="F197" s="866" t="s">
        <v>95</v>
      </c>
      <c r="G197" s="866" t="s">
        <v>23</v>
      </c>
      <c r="H197" s="866">
        <v>202239</v>
      </c>
      <c r="I197" s="866">
        <v>1595</v>
      </c>
      <c r="J197" s="866">
        <v>2022</v>
      </c>
      <c r="K197" s="866" t="s">
        <v>1315</v>
      </c>
      <c r="L197" s="866" t="s">
        <v>1569</v>
      </c>
      <c r="M197" s="866" t="s">
        <v>1570</v>
      </c>
      <c r="N197" s="867">
        <v>15000</v>
      </c>
      <c r="O197" s="867" t="s">
        <v>1232</v>
      </c>
    </row>
    <row r="198" spans="1:15" ht="111" x14ac:dyDescent="0.25">
      <c r="A198" s="866" t="s">
        <v>1533</v>
      </c>
      <c r="B198" s="866">
        <v>10548</v>
      </c>
      <c r="C198" s="866" t="s">
        <v>1562</v>
      </c>
      <c r="D198" s="866" t="s">
        <v>180</v>
      </c>
      <c r="E198" s="866" t="s">
        <v>184</v>
      </c>
      <c r="F198" s="866" t="s">
        <v>95</v>
      </c>
      <c r="G198" s="866" t="s">
        <v>23</v>
      </c>
      <c r="H198" s="866">
        <v>202239</v>
      </c>
      <c r="I198" s="866">
        <v>1596</v>
      </c>
      <c r="J198" s="866">
        <v>2022</v>
      </c>
      <c r="K198" s="866" t="s">
        <v>1315</v>
      </c>
      <c r="L198" s="866" t="s">
        <v>1571</v>
      </c>
      <c r="M198" s="866" t="s">
        <v>1572</v>
      </c>
      <c r="N198" s="867">
        <v>5000</v>
      </c>
      <c r="O198" s="867" t="s">
        <v>1232</v>
      </c>
    </row>
    <row r="199" spans="1:15" ht="111" x14ac:dyDescent="0.25">
      <c r="A199" s="866" t="s">
        <v>1533</v>
      </c>
      <c r="B199" s="866">
        <v>10548</v>
      </c>
      <c r="C199" s="866" t="s">
        <v>1562</v>
      </c>
      <c r="D199" s="866" t="s">
        <v>180</v>
      </c>
      <c r="E199" s="866" t="s">
        <v>184</v>
      </c>
      <c r="F199" s="866" t="s">
        <v>95</v>
      </c>
      <c r="G199" s="866" t="s">
        <v>23</v>
      </c>
      <c r="H199" s="866">
        <v>202239</v>
      </c>
      <c r="I199" s="866">
        <v>1597</v>
      </c>
      <c r="J199" s="866">
        <v>2022</v>
      </c>
      <c r="K199" s="866" t="s">
        <v>1315</v>
      </c>
      <c r="L199" s="866" t="s">
        <v>1573</v>
      </c>
      <c r="M199" s="866" t="s">
        <v>1574</v>
      </c>
      <c r="N199" s="867">
        <v>15000</v>
      </c>
      <c r="O199" s="867" t="s">
        <v>1232</v>
      </c>
    </row>
    <row r="200" spans="1:15" ht="111" x14ac:dyDescent="0.25">
      <c r="A200" s="866" t="s">
        <v>1533</v>
      </c>
      <c r="B200" s="866">
        <v>10548</v>
      </c>
      <c r="C200" s="866" t="s">
        <v>1562</v>
      </c>
      <c r="D200" s="866" t="s">
        <v>180</v>
      </c>
      <c r="E200" s="866" t="s">
        <v>184</v>
      </c>
      <c r="F200" s="866" t="s">
        <v>95</v>
      </c>
      <c r="G200" s="866" t="s">
        <v>23</v>
      </c>
      <c r="H200" s="866">
        <v>202239</v>
      </c>
      <c r="I200" s="866">
        <v>1598</v>
      </c>
      <c r="J200" s="866">
        <v>2022</v>
      </c>
      <c r="K200" s="866" t="s">
        <v>1315</v>
      </c>
      <c r="L200" s="866" t="s">
        <v>1575</v>
      </c>
      <c r="M200" s="866" t="s">
        <v>1576</v>
      </c>
      <c r="N200" s="867">
        <v>5000</v>
      </c>
      <c r="O200" s="867" t="s">
        <v>1232</v>
      </c>
    </row>
    <row r="201" spans="1:15" ht="111" x14ac:dyDescent="0.25">
      <c r="A201" s="866" t="s">
        <v>1533</v>
      </c>
      <c r="B201" s="866">
        <v>10548</v>
      </c>
      <c r="C201" s="866" t="s">
        <v>1562</v>
      </c>
      <c r="D201" s="866" t="s">
        <v>180</v>
      </c>
      <c r="E201" s="866" t="s">
        <v>184</v>
      </c>
      <c r="F201" s="866" t="s">
        <v>95</v>
      </c>
      <c r="G201" s="866" t="s">
        <v>23</v>
      </c>
      <c r="H201" s="866">
        <v>202239</v>
      </c>
      <c r="I201" s="866">
        <v>1599</v>
      </c>
      <c r="J201" s="866">
        <v>2022</v>
      </c>
      <c r="K201" s="866" t="s">
        <v>1315</v>
      </c>
      <c r="L201" s="866" t="s">
        <v>1577</v>
      </c>
      <c r="M201" s="866" t="s">
        <v>1578</v>
      </c>
      <c r="N201" s="867">
        <v>15000</v>
      </c>
      <c r="O201" s="867" t="s">
        <v>1232</v>
      </c>
    </row>
    <row r="202" spans="1:15" ht="111" x14ac:dyDescent="0.25">
      <c r="A202" s="866" t="s">
        <v>1533</v>
      </c>
      <c r="B202" s="866">
        <v>10548</v>
      </c>
      <c r="C202" s="866" t="s">
        <v>1562</v>
      </c>
      <c r="D202" s="866" t="s">
        <v>180</v>
      </c>
      <c r="E202" s="866" t="s">
        <v>184</v>
      </c>
      <c r="F202" s="866" t="s">
        <v>95</v>
      </c>
      <c r="G202" s="866" t="s">
        <v>23</v>
      </c>
      <c r="H202" s="866">
        <v>202239</v>
      </c>
      <c r="I202" s="866">
        <v>1600</v>
      </c>
      <c r="J202" s="866">
        <v>2022</v>
      </c>
      <c r="K202" s="866" t="s">
        <v>1315</v>
      </c>
      <c r="L202" s="866" t="s">
        <v>1579</v>
      </c>
      <c r="M202" s="866" t="s">
        <v>1580</v>
      </c>
      <c r="N202" s="867">
        <v>5000</v>
      </c>
      <c r="O202" s="867" t="s">
        <v>1232</v>
      </c>
    </row>
    <row r="203" spans="1:15" ht="88.8" x14ac:dyDescent="0.25">
      <c r="A203" s="866" t="s">
        <v>1581</v>
      </c>
      <c r="B203" s="866">
        <v>10143</v>
      </c>
      <c r="C203" s="866" t="s">
        <v>1582</v>
      </c>
      <c r="D203" s="866" t="s">
        <v>1196</v>
      </c>
      <c r="E203" s="866" t="s">
        <v>93</v>
      </c>
      <c r="F203" s="866" t="s">
        <v>95</v>
      </c>
      <c r="G203" s="866" t="s">
        <v>823</v>
      </c>
      <c r="H203" s="866" t="s">
        <v>233</v>
      </c>
      <c r="I203" s="866">
        <v>826</v>
      </c>
      <c r="J203" s="866">
        <v>2022</v>
      </c>
      <c r="K203" s="866" t="s">
        <v>1315</v>
      </c>
      <c r="L203" s="866" t="s">
        <v>1583</v>
      </c>
      <c r="M203" s="866" t="s">
        <v>1584</v>
      </c>
      <c r="N203" s="867">
        <v>147.41999999999999</v>
      </c>
      <c r="O203" s="867" t="s">
        <v>1204</v>
      </c>
    </row>
    <row r="204" spans="1:15" ht="88.8" x14ac:dyDescent="0.25">
      <c r="A204" s="866" t="s">
        <v>1581</v>
      </c>
      <c r="B204" s="866">
        <v>10143</v>
      </c>
      <c r="C204" s="866" t="s">
        <v>1582</v>
      </c>
      <c r="D204" s="866" t="s">
        <v>1196</v>
      </c>
      <c r="E204" s="866" t="s">
        <v>93</v>
      </c>
      <c r="F204" s="866" t="s">
        <v>95</v>
      </c>
      <c r="G204" s="866" t="s">
        <v>823</v>
      </c>
      <c r="H204" s="866" t="s">
        <v>233</v>
      </c>
      <c r="I204" s="866">
        <v>827</v>
      </c>
      <c r="J204" s="866">
        <v>2022</v>
      </c>
      <c r="K204" s="866" t="s">
        <v>1315</v>
      </c>
      <c r="L204" s="866" t="s">
        <v>1585</v>
      </c>
      <c r="M204" s="866" t="s">
        <v>1586</v>
      </c>
      <c r="N204" s="867">
        <v>179.85</v>
      </c>
      <c r="O204" s="867" t="s">
        <v>1327</v>
      </c>
    </row>
    <row r="205" spans="1:15" ht="88.8" x14ac:dyDescent="0.25">
      <c r="A205" s="866" t="s">
        <v>1581</v>
      </c>
      <c r="B205" s="866">
        <v>10143</v>
      </c>
      <c r="C205" s="866" t="s">
        <v>1582</v>
      </c>
      <c r="D205" s="866" t="s">
        <v>1196</v>
      </c>
      <c r="E205" s="866" t="s">
        <v>93</v>
      </c>
      <c r="F205" s="866" t="s">
        <v>95</v>
      </c>
      <c r="G205" s="866" t="s">
        <v>823</v>
      </c>
      <c r="H205" s="866" t="s">
        <v>233</v>
      </c>
      <c r="I205" s="866">
        <v>828</v>
      </c>
      <c r="J205" s="866">
        <v>2022</v>
      </c>
      <c r="K205" s="866" t="s">
        <v>1315</v>
      </c>
      <c r="L205" s="866" t="s">
        <v>1587</v>
      </c>
      <c r="M205" s="866" t="s">
        <v>1588</v>
      </c>
      <c r="N205" s="867">
        <v>147.41999999999999</v>
      </c>
      <c r="O205" s="867" t="s">
        <v>1204</v>
      </c>
    </row>
    <row r="206" spans="1:15" ht="88.8" x14ac:dyDescent="0.25">
      <c r="A206" s="866" t="s">
        <v>1581</v>
      </c>
      <c r="B206" s="866">
        <v>10143</v>
      </c>
      <c r="C206" s="866" t="s">
        <v>1582</v>
      </c>
      <c r="D206" s="866" t="s">
        <v>1196</v>
      </c>
      <c r="E206" s="866" t="s">
        <v>93</v>
      </c>
      <c r="F206" s="866" t="s">
        <v>95</v>
      </c>
      <c r="G206" s="866" t="s">
        <v>823</v>
      </c>
      <c r="H206" s="866" t="s">
        <v>233</v>
      </c>
      <c r="I206" s="866">
        <v>829</v>
      </c>
      <c r="J206" s="866">
        <v>2022</v>
      </c>
      <c r="K206" s="866" t="s">
        <v>1315</v>
      </c>
      <c r="L206" s="866" t="s">
        <v>1589</v>
      </c>
      <c r="M206" s="866" t="s">
        <v>1590</v>
      </c>
      <c r="N206" s="867">
        <v>187.05</v>
      </c>
      <c r="O206" s="867" t="s">
        <v>1327</v>
      </c>
    </row>
    <row r="207" spans="1:15" ht="88.8" x14ac:dyDescent="0.25">
      <c r="A207" s="866" t="s">
        <v>1581</v>
      </c>
      <c r="B207" s="866">
        <v>10143</v>
      </c>
      <c r="C207" s="866" t="s">
        <v>1582</v>
      </c>
      <c r="D207" s="866" t="s">
        <v>1196</v>
      </c>
      <c r="E207" s="866" t="s">
        <v>93</v>
      </c>
      <c r="F207" s="866" t="s">
        <v>95</v>
      </c>
      <c r="G207" s="866" t="s">
        <v>823</v>
      </c>
      <c r="H207" s="866" t="s">
        <v>233</v>
      </c>
      <c r="I207" s="866">
        <v>830</v>
      </c>
      <c r="J207" s="866">
        <v>2022</v>
      </c>
      <c r="K207" s="866" t="s">
        <v>1315</v>
      </c>
      <c r="L207" s="866" t="s">
        <v>1591</v>
      </c>
      <c r="M207" s="866" t="s">
        <v>1592</v>
      </c>
      <c r="N207" s="867">
        <v>147.41999999999999</v>
      </c>
      <c r="O207" s="867" t="s">
        <v>1204</v>
      </c>
    </row>
    <row r="208" spans="1:15" ht="88.8" x14ac:dyDescent="0.25">
      <c r="A208" s="866" t="s">
        <v>1581</v>
      </c>
      <c r="B208" s="866">
        <v>10143</v>
      </c>
      <c r="C208" s="866" t="s">
        <v>1582</v>
      </c>
      <c r="D208" s="866" t="s">
        <v>1196</v>
      </c>
      <c r="E208" s="866" t="s">
        <v>93</v>
      </c>
      <c r="F208" s="866" t="s">
        <v>95</v>
      </c>
      <c r="G208" s="866" t="s">
        <v>823</v>
      </c>
      <c r="H208" s="866" t="s">
        <v>233</v>
      </c>
      <c r="I208" s="866">
        <v>831</v>
      </c>
      <c r="J208" s="866">
        <v>2022</v>
      </c>
      <c r="K208" s="866" t="s">
        <v>1315</v>
      </c>
      <c r="L208" s="866" t="s">
        <v>1593</v>
      </c>
      <c r="M208" s="866" t="s">
        <v>1594</v>
      </c>
      <c r="N208" s="867">
        <v>147.41999999999999</v>
      </c>
      <c r="O208" s="867" t="s">
        <v>1204</v>
      </c>
    </row>
    <row r="209" spans="1:15" ht="88.8" x14ac:dyDescent="0.25">
      <c r="A209" s="866" t="s">
        <v>1581</v>
      </c>
      <c r="B209" s="866">
        <v>10143</v>
      </c>
      <c r="C209" s="866" t="s">
        <v>1582</v>
      </c>
      <c r="D209" s="866" t="s">
        <v>1196</v>
      </c>
      <c r="E209" s="866" t="s">
        <v>93</v>
      </c>
      <c r="F209" s="866" t="s">
        <v>95</v>
      </c>
      <c r="G209" s="866" t="s">
        <v>823</v>
      </c>
      <c r="H209" s="866" t="s">
        <v>233</v>
      </c>
      <c r="I209" s="866">
        <v>832</v>
      </c>
      <c r="J209" s="866">
        <v>2022</v>
      </c>
      <c r="K209" s="866" t="s">
        <v>1315</v>
      </c>
      <c r="L209" s="866" t="s">
        <v>1595</v>
      </c>
      <c r="M209" s="866" t="s">
        <v>1596</v>
      </c>
      <c r="N209" s="867">
        <v>147.41999999999999</v>
      </c>
      <c r="O209" s="867" t="s">
        <v>1204</v>
      </c>
    </row>
    <row r="210" spans="1:15" ht="88.8" x14ac:dyDescent="0.25">
      <c r="A210" s="866" t="s">
        <v>1581</v>
      </c>
      <c r="B210" s="866">
        <v>10143</v>
      </c>
      <c r="C210" s="866" t="s">
        <v>1582</v>
      </c>
      <c r="D210" s="866" t="s">
        <v>1196</v>
      </c>
      <c r="E210" s="866" t="s">
        <v>93</v>
      </c>
      <c r="F210" s="866" t="s">
        <v>95</v>
      </c>
      <c r="G210" s="866" t="s">
        <v>823</v>
      </c>
      <c r="H210" s="866" t="s">
        <v>233</v>
      </c>
      <c r="I210" s="866">
        <v>833</v>
      </c>
      <c r="J210" s="866">
        <v>2022</v>
      </c>
      <c r="K210" s="866" t="s">
        <v>1315</v>
      </c>
      <c r="L210" s="866" t="s">
        <v>1597</v>
      </c>
      <c r="M210" s="866" t="s">
        <v>1598</v>
      </c>
      <c r="N210" s="867">
        <v>147.41999999999999</v>
      </c>
      <c r="O210" s="867" t="s">
        <v>1204</v>
      </c>
    </row>
    <row r="211" spans="1:15" ht="88.8" x14ac:dyDescent="0.25">
      <c r="A211" s="866" t="s">
        <v>1581</v>
      </c>
      <c r="B211" s="866">
        <v>10143</v>
      </c>
      <c r="C211" s="866" t="s">
        <v>1582</v>
      </c>
      <c r="D211" s="866" t="s">
        <v>1196</v>
      </c>
      <c r="E211" s="866" t="s">
        <v>93</v>
      </c>
      <c r="F211" s="866" t="s">
        <v>95</v>
      </c>
      <c r="G211" s="866" t="s">
        <v>823</v>
      </c>
      <c r="H211" s="866" t="s">
        <v>233</v>
      </c>
      <c r="I211" s="866">
        <v>834</v>
      </c>
      <c r="J211" s="866">
        <v>2022</v>
      </c>
      <c r="K211" s="866" t="s">
        <v>1315</v>
      </c>
      <c r="L211" s="866" t="s">
        <v>1599</v>
      </c>
      <c r="M211" s="866" t="s">
        <v>1600</v>
      </c>
      <c r="N211" s="867">
        <v>147.41999999999999</v>
      </c>
      <c r="O211" s="867" t="s">
        <v>1204</v>
      </c>
    </row>
    <row r="212" spans="1:15" ht="88.8" x14ac:dyDescent="0.25">
      <c r="A212" s="866" t="s">
        <v>1581</v>
      </c>
      <c r="B212" s="866">
        <v>10143</v>
      </c>
      <c r="C212" s="866" t="s">
        <v>1582</v>
      </c>
      <c r="D212" s="866" t="s">
        <v>1196</v>
      </c>
      <c r="E212" s="866" t="s">
        <v>93</v>
      </c>
      <c r="F212" s="866" t="s">
        <v>95</v>
      </c>
      <c r="G212" s="866" t="s">
        <v>823</v>
      </c>
      <c r="H212" s="866" t="s">
        <v>233</v>
      </c>
      <c r="I212" s="866">
        <v>835</v>
      </c>
      <c r="J212" s="866">
        <v>2022</v>
      </c>
      <c r="K212" s="866" t="s">
        <v>1315</v>
      </c>
      <c r="L212" s="866" t="s">
        <v>1601</v>
      </c>
      <c r="M212" s="866" t="s">
        <v>1602</v>
      </c>
      <c r="N212" s="867">
        <v>147.41999999999999</v>
      </c>
      <c r="O212" s="867" t="s">
        <v>1204</v>
      </c>
    </row>
    <row r="213" spans="1:15" ht="88.8" x14ac:dyDescent="0.25">
      <c r="A213" s="866" t="s">
        <v>1581</v>
      </c>
      <c r="B213" s="866">
        <v>10143</v>
      </c>
      <c r="C213" s="866" t="s">
        <v>1582</v>
      </c>
      <c r="D213" s="866" t="s">
        <v>1196</v>
      </c>
      <c r="E213" s="866" t="s">
        <v>93</v>
      </c>
      <c r="F213" s="866" t="s">
        <v>95</v>
      </c>
      <c r="G213" s="866" t="s">
        <v>823</v>
      </c>
      <c r="H213" s="866" t="s">
        <v>233</v>
      </c>
      <c r="I213" s="866">
        <v>836</v>
      </c>
      <c r="J213" s="866">
        <v>2022</v>
      </c>
      <c r="K213" s="866" t="s">
        <v>1315</v>
      </c>
      <c r="L213" s="866" t="s">
        <v>1603</v>
      </c>
      <c r="M213" s="866" t="s">
        <v>1604</v>
      </c>
      <c r="N213" s="867">
        <v>147.41999999999999</v>
      </c>
      <c r="O213" s="867" t="s">
        <v>1204</v>
      </c>
    </row>
    <row r="214" spans="1:15" ht="88.8" x14ac:dyDescent="0.25">
      <c r="A214" s="866" t="s">
        <v>1581</v>
      </c>
      <c r="B214" s="866">
        <v>10143</v>
      </c>
      <c r="C214" s="866" t="s">
        <v>1582</v>
      </c>
      <c r="D214" s="866" t="s">
        <v>1196</v>
      </c>
      <c r="E214" s="866" t="s">
        <v>93</v>
      </c>
      <c r="F214" s="866" t="s">
        <v>95</v>
      </c>
      <c r="G214" s="866" t="s">
        <v>823</v>
      </c>
      <c r="H214" s="866" t="s">
        <v>233</v>
      </c>
      <c r="I214" s="866">
        <v>837</v>
      </c>
      <c r="J214" s="866">
        <v>2022</v>
      </c>
      <c r="K214" s="866" t="s">
        <v>1315</v>
      </c>
      <c r="L214" s="866" t="s">
        <v>1605</v>
      </c>
      <c r="M214" s="866" t="s">
        <v>1606</v>
      </c>
      <c r="N214" s="867">
        <v>147.41999999999999</v>
      </c>
      <c r="O214" s="867" t="s">
        <v>1204</v>
      </c>
    </row>
    <row r="215" spans="1:15" ht="88.8" x14ac:dyDescent="0.25">
      <c r="A215" s="866" t="s">
        <v>1581</v>
      </c>
      <c r="B215" s="866">
        <v>10143</v>
      </c>
      <c r="C215" s="866" t="s">
        <v>1582</v>
      </c>
      <c r="D215" s="866" t="s">
        <v>1196</v>
      </c>
      <c r="E215" s="866" t="s">
        <v>93</v>
      </c>
      <c r="F215" s="866" t="s">
        <v>95</v>
      </c>
      <c r="G215" s="866" t="s">
        <v>823</v>
      </c>
      <c r="H215" s="866" t="s">
        <v>233</v>
      </c>
      <c r="I215" s="866">
        <v>838</v>
      </c>
      <c r="J215" s="866">
        <v>2022</v>
      </c>
      <c r="K215" s="866" t="s">
        <v>1315</v>
      </c>
      <c r="L215" s="866" t="s">
        <v>1607</v>
      </c>
      <c r="M215" s="866" t="s">
        <v>1608</v>
      </c>
      <c r="N215" s="867">
        <v>147.41999999999999</v>
      </c>
      <c r="O215" s="867" t="s">
        <v>1204</v>
      </c>
    </row>
    <row r="216" spans="1:15" ht="88.8" x14ac:dyDescent="0.25">
      <c r="A216" s="866" t="s">
        <v>1581</v>
      </c>
      <c r="B216" s="866">
        <v>10143</v>
      </c>
      <c r="C216" s="866" t="s">
        <v>1582</v>
      </c>
      <c r="D216" s="866" t="s">
        <v>1196</v>
      </c>
      <c r="E216" s="866" t="s">
        <v>93</v>
      </c>
      <c r="F216" s="866" t="s">
        <v>95</v>
      </c>
      <c r="G216" s="866" t="s">
        <v>823</v>
      </c>
      <c r="H216" s="866" t="s">
        <v>233</v>
      </c>
      <c r="I216" s="866">
        <v>839</v>
      </c>
      <c r="J216" s="866">
        <v>2022</v>
      </c>
      <c r="K216" s="866" t="s">
        <v>1315</v>
      </c>
      <c r="L216" s="866" t="s">
        <v>1609</v>
      </c>
      <c r="M216" s="866" t="s">
        <v>1610</v>
      </c>
      <c r="N216" s="867">
        <v>147.41999999999999</v>
      </c>
      <c r="O216" s="867" t="s">
        <v>1204</v>
      </c>
    </row>
    <row r="217" spans="1:15" ht="88.8" x14ac:dyDescent="0.25">
      <c r="A217" s="866" t="s">
        <v>1581</v>
      </c>
      <c r="B217" s="866">
        <v>10143</v>
      </c>
      <c r="C217" s="866" t="s">
        <v>1582</v>
      </c>
      <c r="D217" s="866" t="s">
        <v>1196</v>
      </c>
      <c r="E217" s="866" t="s">
        <v>93</v>
      </c>
      <c r="F217" s="866" t="s">
        <v>95</v>
      </c>
      <c r="G217" s="866" t="s">
        <v>823</v>
      </c>
      <c r="H217" s="866" t="s">
        <v>233</v>
      </c>
      <c r="I217" s="866">
        <v>840</v>
      </c>
      <c r="J217" s="866">
        <v>2022</v>
      </c>
      <c r="K217" s="866" t="s">
        <v>1315</v>
      </c>
      <c r="L217" s="866" t="s">
        <v>1611</v>
      </c>
      <c r="M217" s="866" t="s">
        <v>1612</v>
      </c>
      <c r="N217" s="867">
        <v>537.59</v>
      </c>
      <c r="O217" s="867" t="s">
        <v>1204</v>
      </c>
    </row>
    <row r="218" spans="1:15" ht="88.8" x14ac:dyDescent="0.25">
      <c r="A218" s="866" t="s">
        <v>1581</v>
      </c>
      <c r="B218" s="866">
        <v>10143</v>
      </c>
      <c r="C218" s="866" t="s">
        <v>1582</v>
      </c>
      <c r="D218" s="866" t="s">
        <v>1196</v>
      </c>
      <c r="E218" s="866" t="s">
        <v>93</v>
      </c>
      <c r="F218" s="866" t="s">
        <v>95</v>
      </c>
      <c r="G218" s="866" t="s">
        <v>823</v>
      </c>
      <c r="H218" s="866" t="s">
        <v>233</v>
      </c>
      <c r="I218" s="866">
        <v>841</v>
      </c>
      <c r="J218" s="866">
        <v>2022</v>
      </c>
      <c r="K218" s="866" t="s">
        <v>1315</v>
      </c>
      <c r="L218" s="866" t="s">
        <v>1613</v>
      </c>
      <c r="M218" s="866" t="s">
        <v>1614</v>
      </c>
      <c r="N218" s="867">
        <v>147.41999999999999</v>
      </c>
      <c r="O218" s="867" t="s">
        <v>1204</v>
      </c>
    </row>
    <row r="219" spans="1:15" ht="88.8" x14ac:dyDescent="0.25">
      <c r="A219" s="866" t="s">
        <v>1581</v>
      </c>
      <c r="B219" s="866">
        <v>10143</v>
      </c>
      <c r="C219" s="866" t="s">
        <v>1582</v>
      </c>
      <c r="D219" s="866" t="s">
        <v>1196</v>
      </c>
      <c r="E219" s="866" t="s">
        <v>93</v>
      </c>
      <c r="F219" s="866" t="s">
        <v>95</v>
      </c>
      <c r="G219" s="866" t="s">
        <v>823</v>
      </c>
      <c r="H219" s="866" t="s">
        <v>233</v>
      </c>
      <c r="I219" s="866">
        <v>842</v>
      </c>
      <c r="J219" s="866">
        <v>2022</v>
      </c>
      <c r="K219" s="866" t="s">
        <v>1315</v>
      </c>
      <c r="L219" s="866" t="s">
        <v>1615</v>
      </c>
      <c r="M219" s="866" t="s">
        <v>1616</v>
      </c>
      <c r="N219" s="867">
        <v>537.59</v>
      </c>
      <c r="O219" s="867" t="s">
        <v>1204</v>
      </c>
    </row>
    <row r="220" spans="1:15" ht="88.8" x14ac:dyDescent="0.25">
      <c r="A220" s="866" t="s">
        <v>1581</v>
      </c>
      <c r="B220" s="866">
        <v>10143</v>
      </c>
      <c r="C220" s="866" t="s">
        <v>1582</v>
      </c>
      <c r="D220" s="866" t="s">
        <v>1196</v>
      </c>
      <c r="E220" s="866" t="s">
        <v>93</v>
      </c>
      <c r="F220" s="866" t="s">
        <v>95</v>
      </c>
      <c r="G220" s="866" t="s">
        <v>823</v>
      </c>
      <c r="H220" s="866" t="s">
        <v>233</v>
      </c>
      <c r="I220" s="866">
        <v>843</v>
      </c>
      <c r="J220" s="866">
        <v>2022</v>
      </c>
      <c r="K220" s="866" t="s">
        <v>1315</v>
      </c>
      <c r="L220" s="866" t="s">
        <v>1617</v>
      </c>
      <c r="M220" s="866" t="s">
        <v>1618</v>
      </c>
      <c r="N220" s="867">
        <v>147.41999999999999</v>
      </c>
      <c r="O220" s="867" t="s">
        <v>1204</v>
      </c>
    </row>
    <row r="221" spans="1:15" ht="88.8" x14ac:dyDescent="0.25">
      <c r="A221" s="866" t="s">
        <v>1581</v>
      </c>
      <c r="B221" s="866">
        <v>10143</v>
      </c>
      <c r="C221" s="866" t="s">
        <v>1582</v>
      </c>
      <c r="D221" s="866" t="s">
        <v>1196</v>
      </c>
      <c r="E221" s="866" t="s">
        <v>93</v>
      </c>
      <c r="F221" s="866" t="s">
        <v>95</v>
      </c>
      <c r="G221" s="866" t="s">
        <v>823</v>
      </c>
      <c r="H221" s="866" t="s">
        <v>233</v>
      </c>
      <c r="I221" s="866">
        <v>844</v>
      </c>
      <c r="J221" s="866">
        <v>2022</v>
      </c>
      <c r="K221" s="866" t="s">
        <v>1315</v>
      </c>
      <c r="L221" s="866" t="s">
        <v>1619</v>
      </c>
      <c r="M221" s="866" t="s">
        <v>1620</v>
      </c>
      <c r="N221" s="867">
        <v>147.41999999999999</v>
      </c>
      <c r="O221" s="867" t="s">
        <v>1204</v>
      </c>
    </row>
    <row r="222" spans="1:15" ht="88.8" x14ac:dyDescent="0.25">
      <c r="A222" s="866" t="s">
        <v>1581</v>
      </c>
      <c r="B222" s="866">
        <v>10143</v>
      </c>
      <c r="C222" s="866" t="s">
        <v>1582</v>
      </c>
      <c r="D222" s="866" t="s">
        <v>1196</v>
      </c>
      <c r="E222" s="866" t="s">
        <v>93</v>
      </c>
      <c r="F222" s="866" t="s">
        <v>95</v>
      </c>
      <c r="G222" s="866" t="s">
        <v>823</v>
      </c>
      <c r="H222" s="866" t="s">
        <v>233</v>
      </c>
      <c r="I222" s="866">
        <v>845</v>
      </c>
      <c r="J222" s="866">
        <v>2022</v>
      </c>
      <c r="K222" s="866" t="s">
        <v>1315</v>
      </c>
      <c r="L222" s="866" t="s">
        <v>1621</v>
      </c>
      <c r="M222" s="866" t="s">
        <v>1622</v>
      </c>
      <c r="N222" s="867">
        <v>1119.18</v>
      </c>
      <c r="O222" s="867" t="s">
        <v>1204</v>
      </c>
    </row>
    <row r="223" spans="1:15" ht="88.8" x14ac:dyDescent="0.25">
      <c r="A223" s="866" t="s">
        <v>1581</v>
      </c>
      <c r="B223" s="866">
        <v>10144</v>
      </c>
      <c r="C223" s="866" t="s">
        <v>1623</v>
      </c>
      <c r="D223" s="866" t="s">
        <v>1196</v>
      </c>
      <c r="E223" s="866" t="s">
        <v>93</v>
      </c>
      <c r="F223" s="866" t="s">
        <v>95</v>
      </c>
      <c r="G223" s="866" t="s">
        <v>823</v>
      </c>
      <c r="H223" s="866" t="s">
        <v>233</v>
      </c>
      <c r="I223" s="866">
        <v>626</v>
      </c>
      <c r="J223" s="866">
        <v>2022</v>
      </c>
      <c r="K223" s="866" t="s">
        <v>1315</v>
      </c>
      <c r="L223" s="866" t="s">
        <v>1624</v>
      </c>
      <c r="M223" s="866" t="s">
        <v>1625</v>
      </c>
      <c r="N223" s="867">
        <v>808.11</v>
      </c>
      <c r="O223" s="867" t="s">
        <v>1204</v>
      </c>
    </row>
    <row r="224" spans="1:15" ht="88.8" x14ac:dyDescent="0.25">
      <c r="A224" s="866" t="s">
        <v>1581</v>
      </c>
      <c r="B224" s="866">
        <v>10147</v>
      </c>
      <c r="C224" s="866" t="s">
        <v>1626</v>
      </c>
      <c r="D224" s="866" t="s">
        <v>1196</v>
      </c>
      <c r="E224" s="866" t="s">
        <v>93</v>
      </c>
      <c r="F224" s="866" t="s">
        <v>95</v>
      </c>
      <c r="G224" s="866" t="s">
        <v>823</v>
      </c>
      <c r="H224" s="866" t="s">
        <v>233</v>
      </c>
      <c r="I224" s="866">
        <v>627</v>
      </c>
      <c r="J224" s="866">
        <v>2022</v>
      </c>
      <c r="K224" s="866" t="s">
        <v>1315</v>
      </c>
      <c r="L224" s="866" t="s">
        <v>1624</v>
      </c>
      <c r="M224" s="866" t="s">
        <v>1627</v>
      </c>
      <c r="N224" s="867">
        <v>140.6</v>
      </c>
      <c r="O224" s="867" t="s">
        <v>1204</v>
      </c>
    </row>
    <row r="225" spans="1:15" ht="88.8" x14ac:dyDescent="0.25">
      <c r="A225" s="866" t="s">
        <v>1581</v>
      </c>
      <c r="B225" s="866">
        <v>10154</v>
      </c>
      <c r="C225" s="866" t="s">
        <v>1628</v>
      </c>
      <c r="D225" s="866" t="s">
        <v>1196</v>
      </c>
      <c r="E225" s="866" t="s">
        <v>93</v>
      </c>
      <c r="F225" s="866" t="s">
        <v>95</v>
      </c>
      <c r="G225" s="866" t="s">
        <v>823</v>
      </c>
      <c r="H225" s="866" t="s">
        <v>233</v>
      </c>
      <c r="I225" s="866">
        <v>587</v>
      </c>
      <c r="J225" s="866">
        <v>2022</v>
      </c>
      <c r="K225" s="866" t="s">
        <v>1315</v>
      </c>
      <c r="L225" s="866" t="s">
        <v>1629</v>
      </c>
      <c r="M225" s="866" t="s">
        <v>1630</v>
      </c>
      <c r="N225" s="867">
        <v>1685.32</v>
      </c>
      <c r="O225" s="867" t="s">
        <v>1204</v>
      </c>
    </row>
    <row r="226" spans="1:15" ht="88.8" x14ac:dyDescent="0.25">
      <c r="A226" s="866" t="s">
        <v>1581</v>
      </c>
      <c r="B226" s="866">
        <v>10155</v>
      </c>
      <c r="C226" s="866" t="s">
        <v>1631</v>
      </c>
      <c r="D226" s="866" t="s">
        <v>1196</v>
      </c>
      <c r="E226" s="866" t="s">
        <v>93</v>
      </c>
      <c r="F226" s="866" t="s">
        <v>95</v>
      </c>
      <c r="G226" s="866" t="s">
        <v>823</v>
      </c>
      <c r="H226" s="866" t="s">
        <v>233</v>
      </c>
      <c r="I226" s="866">
        <v>588</v>
      </c>
      <c r="J226" s="866">
        <v>2022</v>
      </c>
      <c r="K226" s="866" t="s">
        <v>1315</v>
      </c>
      <c r="L226" s="866" t="s">
        <v>1632</v>
      </c>
      <c r="M226" s="866" t="s">
        <v>1633</v>
      </c>
      <c r="N226" s="867">
        <v>1463.12</v>
      </c>
      <c r="O226" s="867" t="s">
        <v>1204</v>
      </c>
    </row>
    <row r="227" spans="1:15" ht="111" x14ac:dyDescent="0.25">
      <c r="A227" s="866" t="s">
        <v>1257</v>
      </c>
      <c r="B227" s="866">
        <v>10303</v>
      </c>
      <c r="C227" s="866" t="s">
        <v>1634</v>
      </c>
      <c r="D227" s="866" t="s">
        <v>1196</v>
      </c>
      <c r="E227" s="866" t="s">
        <v>129</v>
      </c>
      <c r="F227" s="866" t="s">
        <v>95</v>
      </c>
      <c r="G227" s="866" t="s">
        <v>824</v>
      </c>
      <c r="H227" s="866" t="s">
        <v>233</v>
      </c>
      <c r="I227" s="866">
        <v>115</v>
      </c>
      <c r="J227" s="866">
        <v>2022</v>
      </c>
      <c r="K227" s="866" t="s">
        <v>1315</v>
      </c>
      <c r="L227" s="866" t="s">
        <v>1159</v>
      </c>
      <c r="M227" s="866" t="s">
        <v>1635</v>
      </c>
      <c r="N227" s="867">
        <v>724.82</v>
      </c>
      <c r="O227" s="867" t="s">
        <v>1232</v>
      </c>
    </row>
    <row r="228" spans="1:15" ht="111" x14ac:dyDescent="0.25">
      <c r="A228" s="866" t="s">
        <v>1257</v>
      </c>
      <c r="B228" s="866">
        <v>10320</v>
      </c>
      <c r="C228" s="866" t="s">
        <v>1636</v>
      </c>
      <c r="D228" s="866" t="s">
        <v>1196</v>
      </c>
      <c r="E228" s="866" t="s">
        <v>129</v>
      </c>
      <c r="F228" s="866" t="s">
        <v>95</v>
      </c>
      <c r="G228" s="866" t="s">
        <v>823</v>
      </c>
      <c r="H228" s="866" t="s">
        <v>233</v>
      </c>
      <c r="I228" s="866">
        <v>892</v>
      </c>
      <c r="J228" s="866">
        <v>2022</v>
      </c>
      <c r="K228" s="866" t="s">
        <v>1315</v>
      </c>
      <c r="L228" s="866" t="s">
        <v>1637</v>
      </c>
      <c r="M228" s="866" t="s">
        <v>1638</v>
      </c>
      <c r="N228" s="867">
        <v>1120.81</v>
      </c>
      <c r="O228" s="867" t="s">
        <v>1232</v>
      </c>
    </row>
    <row r="229" spans="1:15" ht="88.8" x14ac:dyDescent="0.25">
      <c r="A229" s="866" t="s">
        <v>1257</v>
      </c>
      <c r="B229" s="866">
        <v>10321</v>
      </c>
      <c r="C229" s="866" t="s">
        <v>1258</v>
      </c>
      <c r="D229" s="866" t="s">
        <v>1196</v>
      </c>
      <c r="E229" s="866" t="s">
        <v>129</v>
      </c>
      <c r="F229" s="866" t="s">
        <v>95</v>
      </c>
      <c r="G229" s="866" t="s">
        <v>823</v>
      </c>
      <c r="H229" s="866" t="s">
        <v>233</v>
      </c>
      <c r="I229" s="866">
        <v>710</v>
      </c>
      <c r="J229" s="866">
        <v>2022</v>
      </c>
      <c r="K229" s="866" t="s">
        <v>1315</v>
      </c>
      <c r="L229" s="866" t="s">
        <v>1639</v>
      </c>
      <c r="M229" s="866" t="s">
        <v>1640</v>
      </c>
      <c r="N229" s="867">
        <v>1743.04</v>
      </c>
      <c r="O229" s="867" t="s">
        <v>1204</v>
      </c>
    </row>
    <row r="230" spans="1:15" ht="88.8" x14ac:dyDescent="0.25">
      <c r="A230" s="866" t="s">
        <v>1257</v>
      </c>
      <c r="B230" s="866">
        <v>10321</v>
      </c>
      <c r="C230" s="866" t="s">
        <v>1258</v>
      </c>
      <c r="D230" s="866" t="s">
        <v>1196</v>
      </c>
      <c r="E230" s="866" t="s">
        <v>129</v>
      </c>
      <c r="F230" s="866" t="s">
        <v>95</v>
      </c>
      <c r="G230" s="866" t="s">
        <v>823</v>
      </c>
      <c r="H230" s="866" t="s">
        <v>233</v>
      </c>
      <c r="I230" s="866">
        <v>1481</v>
      </c>
      <c r="J230" s="866">
        <v>2022</v>
      </c>
      <c r="K230" s="866" t="s">
        <v>1315</v>
      </c>
      <c r="L230" s="866" t="s">
        <v>1641</v>
      </c>
      <c r="M230" s="866" t="s">
        <v>1642</v>
      </c>
      <c r="N230" s="867">
        <v>485.6</v>
      </c>
      <c r="O230" s="867" t="s">
        <v>1643</v>
      </c>
    </row>
    <row r="231" spans="1:15" ht="111" x14ac:dyDescent="0.25">
      <c r="A231" s="866" t="s">
        <v>1257</v>
      </c>
      <c r="B231" s="866">
        <v>10372</v>
      </c>
      <c r="C231" s="866" t="s">
        <v>1644</v>
      </c>
      <c r="D231" s="866" t="s">
        <v>1196</v>
      </c>
      <c r="E231" s="866" t="s">
        <v>129</v>
      </c>
      <c r="F231" s="866" t="s">
        <v>95</v>
      </c>
      <c r="G231" s="866" t="s">
        <v>824</v>
      </c>
      <c r="H231" s="866" t="s">
        <v>233</v>
      </c>
      <c r="I231" s="866">
        <v>128</v>
      </c>
      <c r="J231" s="866">
        <v>2022</v>
      </c>
      <c r="K231" s="866" t="s">
        <v>1315</v>
      </c>
      <c r="L231" s="866" t="s">
        <v>1159</v>
      </c>
      <c r="M231" s="866" t="s">
        <v>1645</v>
      </c>
      <c r="N231" s="867">
        <v>24893.86</v>
      </c>
      <c r="O231" s="867" t="s">
        <v>1232</v>
      </c>
    </row>
    <row r="232" spans="1:15" ht="111" x14ac:dyDescent="0.25">
      <c r="A232" s="866" t="s">
        <v>1257</v>
      </c>
      <c r="B232" s="866">
        <v>10575</v>
      </c>
      <c r="C232" s="866" t="s">
        <v>1646</v>
      </c>
      <c r="D232" s="866" t="s">
        <v>1196</v>
      </c>
      <c r="E232" s="866" t="s">
        <v>129</v>
      </c>
      <c r="F232" s="866" t="s">
        <v>95</v>
      </c>
      <c r="G232" s="866" t="s">
        <v>823</v>
      </c>
      <c r="H232" s="866" t="s">
        <v>233</v>
      </c>
      <c r="I232" s="866">
        <v>580</v>
      </c>
      <c r="J232" s="866">
        <v>2022</v>
      </c>
      <c r="K232" s="866" t="s">
        <v>1315</v>
      </c>
      <c r="L232" s="866" t="s">
        <v>1647</v>
      </c>
      <c r="M232" s="866" t="s">
        <v>1648</v>
      </c>
      <c r="N232" s="867">
        <v>3060</v>
      </c>
      <c r="O232" s="867" t="s">
        <v>1327</v>
      </c>
    </row>
    <row r="233" spans="1:15" ht="111" x14ac:dyDescent="0.25">
      <c r="A233" s="866" t="s">
        <v>1257</v>
      </c>
      <c r="B233" s="866">
        <v>10575</v>
      </c>
      <c r="C233" s="866" t="s">
        <v>1646</v>
      </c>
      <c r="D233" s="866" t="s">
        <v>1196</v>
      </c>
      <c r="E233" s="866" t="s">
        <v>129</v>
      </c>
      <c r="F233" s="866" t="s">
        <v>95</v>
      </c>
      <c r="G233" s="866" t="s">
        <v>823</v>
      </c>
      <c r="H233" s="866" t="s">
        <v>233</v>
      </c>
      <c r="I233" s="866">
        <v>1364</v>
      </c>
      <c r="J233" s="866">
        <v>2022</v>
      </c>
      <c r="K233" s="866" t="s">
        <v>1315</v>
      </c>
      <c r="L233" s="866" t="s">
        <v>1649</v>
      </c>
      <c r="M233" s="866" t="s">
        <v>1650</v>
      </c>
      <c r="N233" s="867">
        <v>2880</v>
      </c>
      <c r="O233" s="867" t="s">
        <v>1204</v>
      </c>
    </row>
    <row r="234" spans="1:15" ht="111" x14ac:dyDescent="0.25">
      <c r="A234" s="866" t="s">
        <v>1257</v>
      </c>
      <c r="B234" s="866">
        <v>10576</v>
      </c>
      <c r="C234" s="866" t="s">
        <v>1261</v>
      </c>
      <c r="D234" s="866" t="s">
        <v>1196</v>
      </c>
      <c r="E234" s="866" t="s">
        <v>1207</v>
      </c>
      <c r="F234" s="866" t="s">
        <v>95</v>
      </c>
      <c r="G234" s="866" t="s">
        <v>824</v>
      </c>
      <c r="H234" s="866" t="s">
        <v>233</v>
      </c>
      <c r="I234" s="866">
        <v>982</v>
      </c>
      <c r="J234" s="866">
        <v>2022</v>
      </c>
      <c r="K234" s="866" t="s">
        <v>1315</v>
      </c>
      <c r="L234" s="866" t="s">
        <v>1159</v>
      </c>
      <c r="M234" s="866" t="s">
        <v>1651</v>
      </c>
      <c r="N234" s="867">
        <v>6000</v>
      </c>
      <c r="O234" s="867" t="s">
        <v>1232</v>
      </c>
    </row>
    <row r="235" spans="1:15" ht="111" x14ac:dyDescent="0.25">
      <c r="A235" s="866" t="s">
        <v>1257</v>
      </c>
      <c r="B235" s="866">
        <v>10620</v>
      </c>
      <c r="C235" s="866" t="s">
        <v>1652</v>
      </c>
      <c r="D235" s="866" t="s">
        <v>1196</v>
      </c>
      <c r="E235" s="866" t="s">
        <v>129</v>
      </c>
      <c r="F235" s="866" t="s">
        <v>95</v>
      </c>
      <c r="G235" s="866" t="s">
        <v>824</v>
      </c>
      <c r="H235" s="866" t="s">
        <v>233</v>
      </c>
      <c r="I235" s="866">
        <v>1010</v>
      </c>
      <c r="J235" s="866">
        <v>2022</v>
      </c>
      <c r="K235" s="866" t="s">
        <v>1315</v>
      </c>
      <c r="L235" s="866" t="s">
        <v>1159</v>
      </c>
      <c r="M235" s="866" t="s">
        <v>1653</v>
      </c>
      <c r="N235" s="867">
        <v>4276.43</v>
      </c>
      <c r="O235" s="867" t="s">
        <v>1232</v>
      </c>
    </row>
    <row r="236" spans="1:15" ht="111" x14ac:dyDescent="0.25">
      <c r="A236" s="866" t="s">
        <v>1257</v>
      </c>
      <c r="B236" s="866">
        <v>10622</v>
      </c>
      <c r="C236" s="866" t="s">
        <v>1654</v>
      </c>
      <c r="D236" s="866" t="s">
        <v>1196</v>
      </c>
      <c r="E236" s="866" t="s">
        <v>129</v>
      </c>
      <c r="F236" s="866" t="s">
        <v>95</v>
      </c>
      <c r="G236" s="866" t="s">
        <v>824</v>
      </c>
      <c r="H236" s="866" t="s">
        <v>233</v>
      </c>
      <c r="I236" s="866">
        <v>1009</v>
      </c>
      <c r="J236" s="866">
        <v>2022</v>
      </c>
      <c r="K236" s="866" t="s">
        <v>1315</v>
      </c>
      <c r="L236" s="866" t="s">
        <v>1159</v>
      </c>
      <c r="M236" s="866" t="s">
        <v>1655</v>
      </c>
      <c r="N236" s="867">
        <v>2.7</v>
      </c>
      <c r="O236" s="867" t="s">
        <v>1232</v>
      </c>
    </row>
    <row r="237" spans="1:15" ht="88.8" x14ac:dyDescent="0.25">
      <c r="A237" s="866" t="s">
        <v>1132</v>
      </c>
      <c r="B237" s="866">
        <v>10136</v>
      </c>
      <c r="C237" s="866" t="s">
        <v>1656</v>
      </c>
      <c r="D237" s="866" t="s">
        <v>1196</v>
      </c>
      <c r="E237" s="866" t="s">
        <v>93</v>
      </c>
      <c r="F237" s="866" t="s">
        <v>95</v>
      </c>
      <c r="G237" s="866" t="s">
        <v>23</v>
      </c>
      <c r="H237" s="866">
        <v>202253</v>
      </c>
      <c r="I237" s="866">
        <v>1213</v>
      </c>
      <c r="J237" s="866">
        <v>2022</v>
      </c>
      <c r="K237" s="866" t="s">
        <v>1315</v>
      </c>
      <c r="L237" s="866" t="s">
        <v>1657</v>
      </c>
      <c r="M237" s="866" t="s">
        <v>1658</v>
      </c>
      <c r="N237" s="867">
        <v>10000</v>
      </c>
      <c r="O237" s="867" t="s">
        <v>1327</v>
      </c>
    </row>
    <row r="238" spans="1:15" ht="88.8" x14ac:dyDescent="0.25">
      <c r="A238" s="866" t="s">
        <v>1132</v>
      </c>
      <c r="B238" s="866">
        <v>10676</v>
      </c>
      <c r="C238" s="866" t="s">
        <v>1659</v>
      </c>
      <c r="D238" s="866" t="s">
        <v>1196</v>
      </c>
      <c r="E238" s="866" t="s">
        <v>93</v>
      </c>
      <c r="F238" s="866" t="s">
        <v>95</v>
      </c>
      <c r="G238" s="866" t="s">
        <v>23</v>
      </c>
      <c r="H238" s="866">
        <v>202135</v>
      </c>
      <c r="I238" s="866">
        <v>1290</v>
      </c>
      <c r="J238" s="866">
        <v>2022</v>
      </c>
      <c r="K238" s="866" t="s">
        <v>1315</v>
      </c>
      <c r="L238" s="866" t="s">
        <v>1660</v>
      </c>
      <c r="M238" s="866" t="s">
        <v>1661</v>
      </c>
      <c r="N238" s="867">
        <v>7500</v>
      </c>
      <c r="O238" s="867" t="s">
        <v>1662</v>
      </c>
    </row>
    <row r="239" spans="1:15" ht="88.8" x14ac:dyDescent="0.25">
      <c r="A239" s="866" t="s">
        <v>1132</v>
      </c>
      <c r="B239" s="866">
        <v>10133</v>
      </c>
      <c r="C239" s="866" t="s">
        <v>1663</v>
      </c>
      <c r="D239" s="866" t="s">
        <v>1196</v>
      </c>
      <c r="E239" s="866" t="s">
        <v>93</v>
      </c>
      <c r="F239" s="866" t="s">
        <v>95</v>
      </c>
      <c r="G239" s="866" t="s">
        <v>823</v>
      </c>
      <c r="H239" s="866">
        <v>202066</v>
      </c>
      <c r="I239" s="866">
        <v>1175</v>
      </c>
      <c r="J239" s="866">
        <v>2022</v>
      </c>
      <c r="K239" s="866" t="s">
        <v>1315</v>
      </c>
      <c r="L239" s="866" t="s">
        <v>1664</v>
      </c>
      <c r="M239" s="866" t="s">
        <v>1665</v>
      </c>
      <c r="N239" s="867">
        <v>5546.13</v>
      </c>
      <c r="O239" s="867" t="s">
        <v>1327</v>
      </c>
    </row>
    <row r="240" spans="1:15" ht="111" x14ac:dyDescent="0.25">
      <c r="A240" s="866" t="s">
        <v>1132</v>
      </c>
      <c r="B240" s="866">
        <v>10191</v>
      </c>
      <c r="C240" s="866" t="s">
        <v>1666</v>
      </c>
      <c r="D240" s="866" t="s">
        <v>1196</v>
      </c>
      <c r="E240" s="866" t="s">
        <v>93</v>
      </c>
      <c r="F240" s="866" t="s">
        <v>95</v>
      </c>
      <c r="G240" s="866" t="s">
        <v>823</v>
      </c>
      <c r="H240" s="866" t="s">
        <v>233</v>
      </c>
      <c r="I240" s="866">
        <v>326</v>
      </c>
      <c r="J240" s="866">
        <v>2022</v>
      </c>
      <c r="K240" s="866" t="s">
        <v>1315</v>
      </c>
      <c r="L240" s="866" t="s">
        <v>1667</v>
      </c>
      <c r="M240" s="866" t="s">
        <v>1668</v>
      </c>
      <c r="N240" s="867">
        <v>139.5</v>
      </c>
      <c r="O240" s="867" t="s">
        <v>1232</v>
      </c>
    </row>
    <row r="241" spans="1:15" ht="88.8" x14ac:dyDescent="0.25">
      <c r="A241" s="866" t="s">
        <v>1132</v>
      </c>
      <c r="B241" s="866">
        <v>10284</v>
      </c>
      <c r="C241" s="866" t="s">
        <v>1263</v>
      </c>
      <c r="D241" s="866" t="s">
        <v>144</v>
      </c>
      <c r="E241" s="866" t="s">
        <v>148</v>
      </c>
      <c r="F241" s="866" t="s">
        <v>95</v>
      </c>
      <c r="G241" s="866" t="s">
        <v>823</v>
      </c>
      <c r="H241" s="866" t="s">
        <v>233</v>
      </c>
      <c r="I241" s="866">
        <v>1333</v>
      </c>
      <c r="J241" s="866">
        <v>2022</v>
      </c>
      <c r="K241" s="866" t="s">
        <v>1315</v>
      </c>
      <c r="L241" s="866" t="s">
        <v>1669</v>
      </c>
      <c r="M241" s="866" t="s">
        <v>1670</v>
      </c>
      <c r="N241" s="867">
        <v>380.61</v>
      </c>
      <c r="O241" s="867" t="s">
        <v>1643</v>
      </c>
    </row>
    <row r="242" spans="1:15" ht="88.8" x14ac:dyDescent="0.25">
      <c r="A242" s="866" t="s">
        <v>1132</v>
      </c>
      <c r="B242" s="866">
        <v>10284</v>
      </c>
      <c r="C242" s="866" t="s">
        <v>1263</v>
      </c>
      <c r="D242" s="866" t="s">
        <v>144</v>
      </c>
      <c r="E242" s="866" t="s">
        <v>148</v>
      </c>
      <c r="F242" s="866" t="s">
        <v>95</v>
      </c>
      <c r="G242" s="866" t="s">
        <v>823</v>
      </c>
      <c r="H242" s="866">
        <v>202148</v>
      </c>
      <c r="I242" s="866">
        <v>1361</v>
      </c>
      <c r="J242" s="866">
        <v>2022</v>
      </c>
      <c r="K242" s="866" t="s">
        <v>1315</v>
      </c>
      <c r="L242" s="866" t="s">
        <v>1264</v>
      </c>
      <c r="M242" s="866" t="s">
        <v>1671</v>
      </c>
      <c r="N242" s="867">
        <v>4500</v>
      </c>
      <c r="O242" s="867" t="s">
        <v>1204</v>
      </c>
    </row>
    <row r="243" spans="1:15" ht="88.8" x14ac:dyDescent="0.25">
      <c r="A243" s="866" t="s">
        <v>1132</v>
      </c>
      <c r="B243" s="866">
        <v>10285</v>
      </c>
      <c r="C243" s="866" t="s">
        <v>1672</v>
      </c>
      <c r="D243" s="866" t="s">
        <v>144</v>
      </c>
      <c r="E243" s="866" t="s">
        <v>148</v>
      </c>
      <c r="F243" s="866" t="s">
        <v>95</v>
      </c>
      <c r="G243" s="866" t="s">
        <v>823</v>
      </c>
      <c r="H243" s="866" t="s">
        <v>233</v>
      </c>
      <c r="I243" s="866">
        <v>453</v>
      </c>
      <c r="J243" s="866">
        <v>2022</v>
      </c>
      <c r="K243" s="866" t="s">
        <v>1315</v>
      </c>
      <c r="L243" s="866" t="s">
        <v>1673</v>
      </c>
      <c r="M243" s="866" t="s">
        <v>1061</v>
      </c>
      <c r="N243" s="867">
        <v>4500</v>
      </c>
      <c r="O243" s="867" t="s">
        <v>1327</v>
      </c>
    </row>
    <row r="244" spans="1:15" ht="88.8" x14ac:dyDescent="0.25">
      <c r="A244" s="866" t="s">
        <v>1132</v>
      </c>
      <c r="B244" s="866">
        <v>10286</v>
      </c>
      <c r="C244" s="866" t="s">
        <v>1265</v>
      </c>
      <c r="D244" s="866" t="s">
        <v>144</v>
      </c>
      <c r="E244" s="866" t="s">
        <v>148</v>
      </c>
      <c r="F244" s="866" t="s">
        <v>95</v>
      </c>
      <c r="G244" s="866" t="s">
        <v>823</v>
      </c>
      <c r="H244" s="866">
        <v>202149</v>
      </c>
      <c r="I244" s="866">
        <v>1360</v>
      </c>
      <c r="J244" s="866">
        <v>2022</v>
      </c>
      <c r="K244" s="866" t="s">
        <v>1315</v>
      </c>
      <c r="L244" s="866" t="s">
        <v>1264</v>
      </c>
      <c r="M244" s="866" t="s">
        <v>1674</v>
      </c>
      <c r="N244" s="867">
        <v>7500</v>
      </c>
      <c r="O244" s="867" t="s">
        <v>1204</v>
      </c>
    </row>
    <row r="245" spans="1:15" ht="88.8" x14ac:dyDescent="0.25">
      <c r="A245" s="866" t="s">
        <v>1132</v>
      </c>
      <c r="B245" s="866">
        <v>10288</v>
      </c>
      <c r="C245" s="866" t="s">
        <v>1675</v>
      </c>
      <c r="D245" s="866" t="s">
        <v>144</v>
      </c>
      <c r="E245" s="866" t="s">
        <v>148</v>
      </c>
      <c r="F245" s="866" t="s">
        <v>95</v>
      </c>
      <c r="G245" s="866" t="s">
        <v>823</v>
      </c>
      <c r="H245" s="866" t="s">
        <v>233</v>
      </c>
      <c r="I245" s="866">
        <v>1132</v>
      </c>
      <c r="J245" s="866">
        <v>2022</v>
      </c>
      <c r="K245" s="866" t="s">
        <v>1315</v>
      </c>
      <c r="L245" s="866" t="s">
        <v>1676</v>
      </c>
      <c r="M245" s="866" t="s">
        <v>1677</v>
      </c>
      <c r="N245" s="867">
        <v>3620.58</v>
      </c>
      <c r="O245" s="867" t="s">
        <v>1327</v>
      </c>
    </row>
    <row r="246" spans="1:15" ht="88.8" x14ac:dyDescent="0.25">
      <c r="A246" s="866" t="s">
        <v>1132</v>
      </c>
      <c r="B246" s="866">
        <v>10289</v>
      </c>
      <c r="C246" s="866" t="s">
        <v>1678</v>
      </c>
      <c r="D246" s="866" t="s">
        <v>144</v>
      </c>
      <c r="E246" s="866" t="s">
        <v>148</v>
      </c>
      <c r="F246" s="866" t="s">
        <v>95</v>
      </c>
      <c r="G246" s="866" t="s">
        <v>823</v>
      </c>
      <c r="H246" s="866" t="s">
        <v>233</v>
      </c>
      <c r="I246" s="866">
        <v>60</v>
      </c>
      <c r="J246" s="866">
        <v>2022</v>
      </c>
      <c r="K246" s="866" t="s">
        <v>1315</v>
      </c>
      <c r="L246" s="866" t="s">
        <v>1679</v>
      </c>
      <c r="M246" s="866" t="s">
        <v>1680</v>
      </c>
      <c r="N246" s="867">
        <v>1998.36</v>
      </c>
      <c r="O246" s="867" t="s">
        <v>1204</v>
      </c>
    </row>
    <row r="247" spans="1:15" ht="88.8" x14ac:dyDescent="0.25">
      <c r="A247" s="866" t="s">
        <v>1132</v>
      </c>
      <c r="B247" s="866">
        <v>10289</v>
      </c>
      <c r="C247" s="866" t="s">
        <v>1678</v>
      </c>
      <c r="D247" s="866" t="s">
        <v>144</v>
      </c>
      <c r="E247" s="866" t="s">
        <v>148</v>
      </c>
      <c r="F247" s="866" t="s">
        <v>95</v>
      </c>
      <c r="G247" s="866" t="s">
        <v>823</v>
      </c>
      <c r="H247" s="866">
        <v>202042</v>
      </c>
      <c r="I247" s="866">
        <v>1142</v>
      </c>
      <c r="J247" s="866">
        <v>2022</v>
      </c>
      <c r="K247" s="866" t="s">
        <v>1315</v>
      </c>
      <c r="L247" s="866" t="s">
        <v>1681</v>
      </c>
      <c r="M247" s="866" t="s">
        <v>1682</v>
      </c>
      <c r="N247" s="867">
        <v>15834</v>
      </c>
      <c r="O247" s="867" t="s">
        <v>1327</v>
      </c>
    </row>
    <row r="248" spans="1:15" ht="111" x14ac:dyDescent="0.25">
      <c r="A248" s="866" t="s">
        <v>1132</v>
      </c>
      <c r="B248" s="866">
        <v>10369</v>
      </c>
      <c r="C248" s="866" t="s">
        <v>1683</v>
      </c>
      <c r="D248" s="866" t="s">
        <v>1196</v>
      </c>
      <c r="E248" s="866" t="s">
        <v>93</v>
      </c>
      <c r="F248" s="866" t="s">
        <v>95</v>
      </c>
      <c r="G248" s="866" t="s">
        <v>823</v>
      </c>
      <c r="H248" s="866" t="s">
        <v>233</v>
      </c>
      <c r="I248" s="866">
        <v>594</v>
      </c>
      <c r="J248" s="866">
        <v>2022</v>
      </c>
      <c r="K248" s="866" t="s">
        <v>1315</v>
      </c>
      <c r="L248" s="866" t="s">
        <v>1684</v>
      </c>
      <c r="M248" s="866" t="s">
        <v>1685</v>
      </c>
      <c r="N248" s="867">
        <v>163.30000000000001</v>
      </c>
      <c r="O248" s="867" t="s">
        <v>1232</v>
      </c>
    </row>
    <row r="249" spans="1:15" ht="88.8" x14ac:dyDescent="0.25">
      <c r="A249" s="866" t="s">
        <v>1132</v>
      </c>
      <c r="B249" s="866">
        <v>10589</v>
      </c>
      <c r="C249" s="866" t="s">
        <v>1686</v>
      </c>
      <c r="D249" s="866" t="s">
        <v>1196</v>
      </c>
      <c r="E249" s="866" t="s">
        <v>93</v>
      </c>
      <c r="F249" s="866" t="s">
        <v>95</v>
      </c>
      <c r="G249" s="866" t="s">
        <v>23</v>
      </c>
      <c r="H249" s="866">
        <v>202015</v>
      </c>
      <c r="I249" s="866">
        <v>256</v>
      </c>
      <c r="J249" s="866">
        <v>2022</v>
      </c>
      <c r="K249" s="866" t="s">
        <v>1315</v>
      </c>
      <c r="L249" s="866" t="s">
        <v>1687</v>
      </c>
      <c r="M249" s="866" t="s">
        <v>1688</v>
      </c>
      <c r="N249" s="867">
        <v>4502</v>
      </c>
      <c r="O249" s="867" t="s">
        <v>1327</v>
      </c>
    </row>
    <row r="250" spans="1:15" ht="117.75" customHeight="1" x14ac:dyDescent="0.25">
      <c r="A250" s="866" t="s">
        <v>1132</v>
      </c>
      <c r="B250" s="866">
        <v>10589</v>
      </c>
      <c r="C250" s="866" t="s">
        <v>1686</v>
      </c>
      <c r="D250" s="866" t="s">
        <v>1196</v>
      </c>
      <c r="E250" s="866" t="s">
        <v>93</v>
      </c>
      <c r="F250" s="866" t="s">
        <v>95</v>
      </c>
      <c r="G250" s="866" t="s">
        <v>23</v>
      </c>
      <c r="H250" s="866">
        <v>202018</v>
      </c>
      <c r="I250" s="866">
        <v>261</v>
      </c>
      <c r="J250" s="866">
        <v>2022</v>
      </c>
      <c r="K250" s="866" t="s">
        <v>1315</v>
      </c>
      <c r="L250" s="866" t="s">
        <v>1689</v>
      </c>
      <c r="M250" s="866" t="s">
        <v>1690</v>
      </c>
      <c r="N250" s="867">
        <v>2700</v>
      </c>
      <c r="O250" s="867" t="s">
        <v>1691</v>
      </c>
    </row>
    <row r="251" spans="1:15" ht="156" customHeight="1" x14ac:dyDescent="0.25">
      <c r="A251" s="866" t="s">
        <v>1132</v>
      </c>
      <c r="B251" s="866">
        <v>10654</v>
      </c>
      <c r="C251" s="866" t="s">
        <v>1692</v>
      </c>
      <c r="D251" s="866" t="s">
        <v>1196</v>
      </c>
      <c r="E251" s="866" t="s">
        <v>93</v>
      </c>
      <c r="F251" s="866" t="s">
        <v>95</v>
      </c>
      <c r="G251" s="866" t="s">
        <v>823</v>
      </c>
      <c r="H251" s="866">
        <v>202151</v>
      </c>
      <c r="I251" s="866">
        <v>1127</v>
      </c>
      <c r="J251" s="866">
        <v>2022</v>
      </c>
      <c r="K251" s="866" t="s">
        <v>1315</v>
      </c>
      <c r="L251" s="866" t="s">
        <v>1453</v>
      </c>
      <c r="M251" s="866" t="s">
        <v>1693</v>
      </c>
      <c r="N251" s="867">
        <v>9553.39</v>
      </c>
      <c r="O251" s="867" t="s">
        <v>1327</v>
      </c>
    </row>
    <row r="252" spans="1:15" ht="156" customHeight="1" x14ac:dyDescent="0.25">
      <c r="A252" s="866" t="s">
        <v>1132</v>
      </c>
      <c r="B252" s="866">
        <v>10655</v>
      </c>
      <c r="C252" s="866" t="s">
        <v>1694</v>
      </c>
      <c r="D252" s="866" t="s">
        <v>1196</v>
      </c>
      <c r="E252" s="866" t="s">
        <v>93</v>
      </c>
      <c r="F252" s="866" t="s">
        <v>95</v>
      </c>
      <c r="G252" s="866" t="s">
        <v>823</v>
      </c>
      <c r="H252" s="866">
        <v>202152</v>
      </c>
      <c r="I252" s="866">
        <v>1126</v>
      </c>
      <c r="J252" s="866">
        <v>2022</v>
      </c>
      <c r="K252" s="866" t="s">
        <v>1315</v>
      </c>
      <c r="L252" s="866" t="s">
        <v>1453</v>
      </c>
      <c r="M252" s="866" t="s">
        <v>1695</v>
      </c>
      <c r="N252" s="867">
        <v>1213.9000000000001</v>
      </c>
      <c r="O252" s="867" t="s">
        <v>1327</v>
      </c>
    </row>
    <row r="253" spans="1:15" ht="156" customHeight="1" x14ac:dyDescent="0.25">
      <c r="A253" s="866" t="s">
        <v>1169</v>
      </c>
      <c r="B253" s="866">
        <v>10347</v>
      </c>
      <c r="C253" s="866" t="s">
        <v>1696</v>
      </c>
      <c r="D253" s="866" t="s">
        <v>1196</v>
      </c>
      <c r="E253" s="866" t="s">
        <v>1207</v>
      </c>
      <c r="F253" s="866" t="s">
        <v>95</v>
      </c>
      <c r="G253" s="866" t="s">
        <v>822</v>
      </c>
      <c r="H253" s="866">
        <v>20229</v>
      </c>
      <c r="I253" s="866">
        <v>1092</v>
      </c>
      <c r="J253" s="866">
        <v>2022</v>
      </c>
      <c r="K253" s="866" t="s">
        <v>1315</v>
      </c>
      <c r="L253" s="866" t="s">
        <v>1697</v>
      </c>
      <c r="M253" s="866" t="s">
        <v>1698</v>
      </c>
      <c r="N253" s="867">
        <v>480</v>
      </c>
      <c r="O253" s="867" t="s">
        <v>1327</v>
      </c>
    </row>
    <row r="254" spans="1:15" ht="161.25" customHeight="1" x14ac:dyDescent="0.25">
      <c r="A254" s="866" t="s">
        <v>1169</v>
      </c>
      <c r="B254" s="866">
        <v>10347</v>
      </c>
      <c r="C254" s="866" t="s">
        <v>1696</v>
      </c>
      <c r="D254" s="866" t="s">
        <v>1196</v>
      </c>
      <c r="E254" s="866" t="s">
        <v>1207</v>
      </c>
      <c r="F254" s="866" t="s">
        <v>95</v>
      </c>
      <c r="G254" s="866" t="s">
        <v>822</v>
      </c>
      <c r="H254" s="866">
        <v>20229</v>
      </c>
      <c r="I254" s="866">
        <v>1114</v>
      </c>
      <c r="J254" s="866">
        <v>2022</v>
      </c>
      <c r="K254" s="866" t="s">
        <v>1315</v>
      </c>
      <c r="L254" s="866" t="s">
        <v>1697</v>
      </c>
      <c r="M254" s="866" t="s">
        <v>1699</v>
      </c>
      <c r="N254" s="867">
        <v>384</v>
      </c>
      <c r="O254" s="867" t="s">
        <v>1327</v>
      </c>
    </row>
    <row r="255" spans="1:15" ht="161.25" customHeight="1" x14ac:dyDescent="0.25">
      <c r="A255" s="866" t="s">
        <v>1169</v>
      </c>
      <c r="B255" s="866">
        <v>10347</v>
      </c>
      <c r="C255" s="866" t="s">
        <v>1696</v>
      </c>
      <c r="D255" s="866" t="s">
        <v>1196</v>
      </c>
      <c r="E255" s="866" t="s">
        <v>1207</v>
      </c>
      <c r="F255" s="866" t="s">
        <v>95</v>
      </c>
      <c r="G255" s="866" t="s">
        <v>822</v>
      </c>
      <c r="H255" s="866">
        <v>20229</v>
      </c>
      <c r="I255" s="866">
        <v>1234</v>
      </c>
      <c r="J255" s="866">
        <v>2022</v>
      </c>
      <c r="K255" s="866" t="s">
        <v>1315</v>
      </c>
      <c r="L255" s="866" t="s">
        <v>1697</v>
      </c>
      <c r="M255" s="866" t="s">
        <v>1700</v>
      </c>
      <c r="N255" s="867">
        <v>400</v>
      </c>
      <c r="O255" s="867" t="s">
        <v>1327</v>
      </c>
    </row>
    <row r="256" spans="1:15" ht="161.25" customHeight="1" x14ac:dyDescent="0.25">
      <c r="A256" s="866" t="s">
        <v>1169</v>
      </c>
      <c r="B256" s="866">
        <v>10347</v>
      </c>
      <c r="C256" s="866" t="s">
        <v>1696</v>
      </c>
      <c r="D256" s="866" t="s">
        <v>1196</v>
      </c>
      <c r="E256" s="866" t="s">
        <v>1207</v>
      </c>
      <c r="F256" s="866" t="s">
        <v>95</v>
      </c>
      <c r="G256" s="866" t="s">
        <v>822</v>
      </c>
      <c r="H256" s="866">
        <v>20229</v>
      </c>
      <c r="I256" s="866">
        <v>1620</v>
      </c>
      <c r="J256" s="866">
        <v>2022</v>
      </c>
      <c r="K256" s="866" t="s">
        <v>1315</v>
      </c>
      <c r="L256" s="866" t="s">
        <v>1697</v>
      </c>
      <c r="M256" s="866" t="s">
        <v>1701</v>
      </c>
      <c r="N256" s="867">
        <v>96</v>
      </c>
      <c r="O256" s="867" t="s">
        <v>1327</v>
      </c>
    </row>
    <row r="257" spans="1:15" ht="111" x14ac:dyDescent="0.25">
      <c r="A257" s="866" t="s">
        <v>1169</v>
      </c>
      <c r="B257" s="866">
        <v>10574</v>
      </c>
      <c r="C257" s="866" t="s">
        <v>1702</v>
      </c>
      <c r="D257" s="866" t="s">
        <v>1196</v>
      </c>
      <c r="E257" s="866" t="s">
        <v>1207</v>
      </c>
      <c r="F257" s="866" t="s">
        <v>95</v>
      </c>
      <c r="G257" s="866" t="s">
        <v>823</v>
      </c>
      <c r="H257" s="866">
        <v>202213</v>
      </c>
      <c r="I257" s="866">
        <v>1529</v>
      </c>
      <c r="J257" s="866">
        <v>2022</v>
      </c>
      <c r="K257" s="866" t="s">
        <v>1315</v>
      </c>
      <c r="L257" s="866" t="s">
        <v>1697</v>
      </c>
      <c r="M257" s="866" t="s">
        <v>1703</v>
      </c>
      <c r="N257" s="867">
        <v>10</v>
      </c>
      <c r="O257" s="867" t="s">
        <v>1327</v>
      </c>
    </row>
    <row r="258" spans="1:15" ht="111" x14ac:dyDescent="0.25">
      <c r="A258" s="866" t="s">
        <v>1169</v>
      </c>
      <c r="B258" s="866">
        <v>10665</v>
      </c>
      <c r="C258" s="866" t="s">
        <v>1704</v>
      </c>
      <c r="D258" s="866" t="s">
        <v>1196</v>
      </c>
      <c r="E258" s="866" t="s">
        <v>1207</v>
      </c>
      <c r="F258" s="866" t="s">
        <v>95</v>
      </c>
      <c r="G258" s="866" t="s">
        <v>823</v>
      </c>
      <c r="H258" s="866">
        <v>202214</v>
      </c>
      <c r="I258" s="866">
        <v>1110</v>
      </c>
      <c r="J258" s="866">
        <v>2022</v>
      </c>
      <c r="K258" s="866" t="s">
        <v>1315</v>
      </c>
      <c r="L258" s="866" t="s">
        <v>1697</v>
      </c>
      <c r="M258" s="866" t="s">
        <v>1705</v>
      </c>
      <c r="N258" s="867">
        <v>2</v>
      </c>
      <c r="O258" s="867" t="s">
        <v>1327</v>
      </c>
    </row>
    <row r="259" spans="1:15" ht="111" x14ac:dyDescent="0.25">
      <c r="A259" s="866" t="s">
        <v>1169</v>
      </c>
      <c r="B259" s="866">
        <v>10665</v>
      </c>
      <c r="C259" s="866" t="s">
        <v>1704</v>
      </c>
      <c r="D259" s="866" t="s">
        <v>1196</v>
      </c>
      <c r="E259" s="866" t="s">
        <v>1207</v>
      </c>
      <c r="F259" s="866" t="s">
        <v>95</v>
      </c>
      <c r="G259" s="866" t="s">
        <v>823</v>
      </c>
      <c r="H259" s="866">
        <v>202214</v>
      </c>
      <c r="I259" s="866">
        <v>1113</v>
      </c>
      <c r="J259" s="866">
        <v>2022</v>
      </c>
      <c r="K259" s="866" t="s">
        <v>1315</v>
      </c>
      <c r="L259" s="866" t="s">
        <v>1697</v>
      </c>
      <c r="M259" s="866" t="s">
        <v>1706</v>
      </c>
      <c r="N259" s="867">
        <v>12</v>
      </c>
      <c r="O259" s="867" t="s">
        <v>1327</v>
      </c>
    </row>
    <row r="260" spans="1:15" ht="173.25" customHeight="1" x14ac:dyDescent="0.25">
      <c r="A260" s="866" t="s">
        <v>1114</v>
      </c>
      <c r="B260" s="866">
        <v>10251</v>
      </c>
      <c r="C260" s="866" t="s">
        <v>1707</v>
      </c>
      <c r="D260" s="866" t="s">
        <v>1196</v>
      </c>
      <c r="E260" s="866" t="s">
        <v>1207</v>
      </c>
      <c r="F260" s="866" t="s">
        <v>95</v>
      </c>
      <c r="G260" s="866" t="s">
        <v>823</v>
      </c>
      <c r="H260" s="866" t="s">
        <v>233</v>
      </c>
      <c r="I260" s="866">
        <v>1180</v>
      </c>
      <c r="J260" s="866">
        <v>2022</v>
      </c>
      <c r="K260" s="866" t="s">
        <v>1315</v>
      </c>
      <c r="L260" s="866" t="s">
        <v>1708</v>
      </c>
      <c r="M260" s="866" t="s">
        <v>1709</v>
      </c>
      <c r="N260" s="867">
        <v>16158.19</v>
      </c>
      <c r="O260" s="867" t="s">
        <v>1327</v>
      </c>
    </row>
    <row r="261" spans="1:15" ht="173.25" customHeight="1" x14ac:dyDescent="0.25">
      <c r="A261" s="866" t="s">
        <v>1114</v>
      </c>
      <c r="B261" s="866">
        <v>10251</v>
      </c>
      <c r="C261" s="866" t="s">
        <v>1707</v>
      </c>
      <c r="D261" s="866" t="s">
        <v>1196</v>
      </c>
      <c r="E261" s="866" t="s">
        <v>1207</v>
      </c>
      <c r="F261" s="866" t="s">
        <v>95</v>
      </c>
      <c r="G261" s="866" t="s">
        <v>823</v>
      </c>
      <c r="H261" s="866" t="s">
        <v>233</v>
      </c>
      <c r="I261" s="866">
        <v>1181</v>
      </c>
      <c r="J261" s="866">
        <v>2022</v>
      </c>
      <c r="K261" s="866" t="s">
        <v>1315</v>
      </c>
      <c r="L261" s="866" t="s">
        <v>1708</v>
      </c>
      <c r="M261" s="866" t="s">
        <v>1710</v>
      </c>
      <c r="N261" s="867">
        <v>25756.44</v>
      </c>
      <c r="O261" s="867" t="s">
        <v>1327</v>
      </c>
    </row>
    <row r="262" spans="1:15" ht="173.25" customHeight="1" x14ac:dyDescent="0.25">
      <c r="A262" s="866" t="s">
        <v>1114</v>
      </c>
      <c r="B262" s="866">
        <v>10252</v>
      </c>
      <c r="C262" s="866" t="s">
        <v>1711</v>
      </c>
      <c r="D262" s="866" t="s">
        <v>1196</v>
      </c>
      <c r="E262" s="866" t="s">
        <v>1207</v>
      </c>
      <c r="F262" s="866" t="s">
        <v>95</v>
      </c>
      <c r="G262" s="866" t="s">
        <v>823</v>
      </c>
      <c r="H262" s="866" t="s">
        <v>233</v>
      </c>
      <c r="I262" s="866">
        <v>1166</v>
      </c>
      <c r="J262" s="866">
        <v>2022</v>
      </c>
      <c r="K262" s="866" t="s">
        <v>1315</v>
      </c>
      <c r="L262" s="866" t="s">
        <v>1712</v>
      </c>
      <c r="M262" s="866" t="s">
        <v>1713</v>
      </c>
      <c r="N262" s="867">
        <v>30000</v>
      </c>
      <c r="O262" s="867" t="s">
        <v>1204</v>
      </c>
    </row>
    <row r="263" spans="1:15" ht="173.25" customHeight="1" x14ac:dyDescent="0.25">
      <c r="A263" s="866" t="s">
        <v>1114</v>
      </c>
      <c r="B263" s="866">
        <v>10705</v>
      </c>
      <c r="C263" s="866" t="s">
        <v>1714</v>
      </c>
      <c r="D263" s="866" t="s">
        <v>1196</v>
      </c>
      <c r="E263" s="866" t="s">
        <v>117</v>
      </c>
      <c r="F263" s="866" t="s">
        <v>95</v>
      </c>
      <c r="G263" s="866" t="s">
        <v>822</v>
      </c>
      <c r="H263" s="866" t="s">
        <v>233</v>
      </c>
      <c r="I263" s="866">
        <v>1074</v>
      </c>
      <c r="J263" s="866">
        <v>2022</v>
      </c>
      <c r="K263" s="866" t="s">
        <v>1315</v>
      </c>
      <c r="L263" s="866" t="s">
        <v>1715</v>
      </c>
      <c r="M263" s="866" t="s">
        <v>1716</v>
      </c>
      <c r="N263" s="867">
        <v>1300</v>
      </c>
      <c r="O263" s="867" t="s">
        <v>1204</v>
      </c>
    </row>
    <row r="264" spans="1:15" ht="173.25" customHeight="1" x14ac:dyDescent="0.25">
      <c r="A264" s="866" t="s">
        <v>1114</v>
      </c>
      <c r="B264" s="866">
        <v>10234</v>
      </c>
      <c r="C264" s="866" t="s">
        <v>1717</v>
      </c>
      <c r="D264" s="866" t="s">
        <v>1196</v>
      </c>
      <c r="E264" s="866" t="s">
        <v>1207</v>
      </c>
      <c r="F264" s="866" t="s">
        <v>95</v>
      </c>
      <c r="G264" s="866" t="s">
        <v>825</v>
      </c>
      <c r="H264" s="866">
        <v>202120</v>
      </c>
      <c r="I264" s="866">
        <v>860</v>
      </c>
      <c r="J264" s="866">
        <v>2022</v>
      </c>
      <c r="K264" s="866" t="s">
        <v>1315</v>
      </c>
      <c r="L264" s="866" t="s">
        <v>1150</v>
      </c>
      <c r="M264" s="866" t="s">
        <v>1718</v>
      </c>
      <c r="N264" s="867">
        <v>9665</v>
      </c>
      <c r="O264" s="867" t="s">
        <v>1719</v>
      </c>
    </row>
    <row r="265" spans="1:15" ht="111" x14ac:dyDescent="0.25">
      <c r="A265" s="866" t="s">
        <v>1114</v>
      </c>
      <c r="B265" s="866">
        <v>10234</v>
      </c>
      <c r="C265" s="866" t="s">
        <v>1717</v>
      </c>
      <c r="D265" s="866" t="s">
        <v>1196</v>
      </c>
      <c r="E265" s="866" t="s">
        <v>1207</v>
      </c>
      <c r="F265" s="866" t="s">
        <v>95</v>
      </c>
      <c r="G265" s="866" t="s">
        <v>825</v>
      </c>
      <c r="H265" s="866">
        <v>202120</v>
      </c>
      <c r="I265" s="866">
        <v>861</v>
      </c>
      <c r="J265" s="866">
        <v>2022</v>
      </c>
      <c r="K265" s="866" t="s">
        <v>1315</v>
      </c>
      <c r="L265" s="866" t="s">
        <v>1150</v>
      </c>
      <c r="M265" s="866" t="s">
        <v>1720</v>
      </c>
      <c r="N265" s="867">
        <v>11270</v>
      </c>
      <c r="O265" s="867" t="s">
        <v>1204</v>
      </c>
    </row>
    <row r="266" spans="1:15" ht="111" x14ac:dyDescent="0.25">
      <c r="A266" s="866" t="s">
        <v>1114</v>
      </c>
      <c r="B266" s="866">
        <v>10245</v>
      </c>
      <c r="C266" s="866" t="s">
        <v>1268</v>
      </c>
      <c r="D266" s="866" t="s">
        <v>1196</v>
      </c>
      <c r="E266" s="866" t="s">
        <v>1207</v>
      </c>
      <c r="F266" s="866" t="s">
        <v>95</v>
      </c>
      <c r="G266" s="866" t="s">
        <v>823</v>
      </c>
      <c r="H266" s="866" t="s">
        <v>233</v>
      </c>
      <c r="I266" s="866">
        <v>64</v>
      </c>
      <c r="J266" s="866">
        <v>2022</v>
      </c>
      <c r="K266" s="866" t="s">
        <v>1315</v>
      </c>
      <c r="L266" s="866" t="s">
        <v>1125</v>
      </c>
      <c r="M266" s="866" t="s">
        <v>1721</v>
      </c>
      <c r="N266" s="867">
        <v>2417.41</v>
      </c>
      <c r="O266" s="867" t="s">
        <v>1204</v>
      </c>
    </row>
    <row r="267" spans="1:15" ht="111" x14ac:dyDescent="0.25">
      <c r="A267" s="866" t="s">
        <v>1114</v>
      </c>
      <c r="B267" s="866">
        <v>10245</v>
      </c>
      <c r="C267" s="866" t="s">
        <v>1268</v>
      </c>
      <c r="D267" s="866" t="s">
        <v>1196</v>
      </c>
      <c r="E267" s="866" t="s">
        <v>1207</v>
      </c>
      <c r="F267" s="866" t="s">
        <v>95</v>
      </c>
      <c r="G267" s="866" t="s">
        <v>823</v>
      </c>
      <c r="H267" s="866" t="s">
        <v>233</v>
      </c>
      <c r="I267" s="866">
        <v>292</v>
      </c>
      <c r="J267" s="866">
        <v>2022</v>
      </c>
      <c r="K267" s="866" t="s">
        <v>1315</v>
      </c>
      <c r="L267" s="866" t="s">
        <v>1120</v>
      </c>
      <c r="M267" s="866" t="s">
        <v>1722</v>
      </c>
      <c r="N267" s="867">
        <v>1578.23</v>
      </c>
      <c r="O267" s="867" t="s">
        <v>1204</v>
      </c>
    </row>
    <row r="268" spans="1:15" ht="111" x14ac:dyDescent="0.25">
      <c r="A268" s="866" t="s">
        <v>1114</v>
      </c>
      <c r="B268" s="866">
        <v>10245</v>
      </c>
      <c r="C268" s="866" t="s">
        <v>1268</v>
      </c>
      <c r="D268" s="866" t="s">
        <v>1196</v>
      </c>
      <c r="E268" s="866" t="s">
        <v>1207</v>
      </c>
      <c r="F268" s="866" t="s">
        <v>95</v>
      </c>
      <c r="G268" s="866" t="s">
        <v>823</v>
      </c>
      <c r="H268" s="866" t="s">
        <v>233</v>
      </c>
      <c r="I268" s="866">
        <v>307</v>
      </c>
      <c r="J268" s="866">
        <v>2022</v>
      </c>
      <c r="K268" s="866" t="s">
        <v>1315</v>
      </c>
      <c r="L268" s="866" t="s">
        <v>1120</v>
      </c>
      <c r="M268" s="866" t="s">
        <v>1723</v>
      </c>
      <c r="N268" s="867">
        <v>2970.21</v>
      </c>
      <c r="O268" s="867" t="s">
        <v>1204</v>
      </c>
    </row>
    <row r="269" spans="1:15" ht="111" x14ac:dyDescent="0.25">
      <c r="A269" s="866" t="s">
        <v>1114</v>
      </c>
      <c r="B269" s="866">
        <v>10245</v>
      </c>
      <c r="C269" s="866" t="s">
        <v>1268</v>
      </c>
      <c r="D269" s="866" t="s">
        <v>1196</v>
      </c>
      <c r="E269" s="866" t="s">
        <v>1207</v>
      </c>
      <c r="F269" s="866" t="s">
        <v>95</v>
      </c>
      <c r="G269" s="866" t="s">
        <v>823</v>
      </c>
      <c r="H269" s="866" t="s">
        <v>233</v>
      </c>
      <c r="I269" s="866">
        <v>310</v>
      </c>
      <c r="J269" s="866">
        <v>2022</v>
      </c>
      <c r="K269" s="866" t="s">
        <v>1315</v>
      </c>
      <c r="L269" s="866" t="s">
        <v>1125</v>
      </c>
      <c r="M269" s="866" t="s">
        <v>1724</v>
      </c>
      <c r="N269" s="867">
        <v>1379.32</v>
      </c>
      <c r="O269" s="867" t="s">
        <v>1204</v>
      </c>
    </row>
    <row r="270" spans="1:15" ht="111" x14ac:dyDescent="0.25">
      <c r="A270" s="866" t="s">
        <v>1114</v>
      </c>
      <c r="B270" s="866">
        <v>10245</v>
      </c>
      <c r="C270" s="866" t="s">
        <v>1268</v>
      </c>
      <c r="D270" s="866" t="s">
        <v>1196</v>
      </c>
      <c r="E270" s="866" t="s">
        <v>1207</v>
      </c>
      <c r="F270" s="866" t="s">
        <v>95</v>
      </c>
      <c r="G270" s="866" t="s">
        <v>823</v>
      </c>
      <c r="H270" s="866" t="s">
        <v>233</v>
      </c>
      <c r="I270" s="866">
        <v>1185</v>
      </c>
      <c r="J270" s="866">
        <v>2022</v>
      </c>
      <c r="K270" s="866" t="s">
        <v>1315</v>
      </c>
      <c r="L270" s="866" t="s">
        <v>1120</v>
      </c>
      <c r="M270" s="866" t="s">
        <v>1725</v>
      </c>
      <c r="N270" s="867">
        <v>261.55</v>
      </c>
      <c r="O270" s="867" t="s">
        <v>1204</v>
      </c>
    </row>
    <row r="271" spans="1:15" ht="111" x14ac:dyDescent="0.25">
      <c r="A271" s="866" t="s">
        <v>1114</v>
      </c>
      <c r="B271" s="866">
        <v>10247</v>
      </c>
      <c r="C271" s="866" t="s">
        <v>1726</v>
      </c>
      <c r="D271" s="866" t="s">
        <v>1196</v>
      </c>
      <c r="E271" s="866" t="s">
        <v>1207</v>
      </c>
      <c r="F271" s="866" t="s">
        <v>95</v>
      </c>
      <c r="G271" s="866" t="s">
        <v>823</v>
      </c>
      <c r="H271" s="866" t="s">
        <v>233</v>
      </c>
      <c r="I271" s="866">
        <v>1199</v>
      </c>
      <c r="J271" s="866">
        <v>2022</v>
      </c>
      <c r="K271" s="866" t="s">
        <v>1315</v>
      </c>
      <c r="L271" s="866" t="s">
        <v>1727</v>
      </c>
      <c r="M271" s="866" t="s">
        <v>1728</v>
      </c>
      <c r="N271" s="867">
        <v>551.08000000000004</v>
      </c>
      <c r="O271" s="867" t="s">
        <v>1327</v>
      </c>
    </row>
    <row r="272" spans="1:15" ht="111" x14ac:dyDescent="0.25">
      <c r="A272" s="866" t="s">
        <v>1114</v>
      </c>
      <c r="B272" s="866">
        <v>10251</v>
      </c>
      <c r="C272" s="866" t="s">
        <v>1707</v>
      </c>
      <c r="D272" s="866" t="s">
        <v>1196</v>
      </c>
      <c r="E272" s="866" t="s">
        <v>1207</v>
      </c>
      <c r="F272" s="866" t="s">
        <v>95</v>
      </c>
      <c r="G272" s="866" t="s">
        <v>823</v>
      </c>
      <c r="H272" s="866" t="s">
        <v>233</v>
      </c>
      <c r="I272" s="866">
        <v>207</v>
      </c>
      <c r="J272" s="866">
        <v>2022</v>
      </c>
      <c r="K272" s="866" t="s">
        <v>1315</v>
      </c>
      <c r="L272" s="866" t="s">
        <v>1708</v>
      </c>
      <c r="M272" s="866" t="s">
        <v>1729</v>
      </c>
      <c r="N272" s="867">
        <v>36072.67</v>
      </c>
      <c r="O272" s="867" t="s">
        <v>1327</v>
      </c>
    </row>
    <row r="273" spans="1:15" ht="111" x14ac:dyDescent="0.25">
      <c r="A273" s="866" t="s">
        <v>1114</v>
      </c>
      <c r="B273" s="866">
        <v>10252</v>
      </c>
      <c r="C273" s="866" t="s">
        <v>1711</v>
      </c>
      <c r="D273" s="866" t="s">
        <v>1196</v>
      </c>
      <c r="E273" s="866" t="s">
        <v>1207</v>
      </c>
      <c r="F273" s="866" t="s">
        <v>95</v>
      </c>
      <c r="G273" s="866" t="s">
        <v>823</v>
      </c>
      <c r="H273" s="866" t="s">
        <v>233</v>
      </c>
      <c r="I273" s="866">
        <v>1014</v>
      </c>
      <c r="J273" s="866">
        <v>2022</v>
      </c>
      <c r="K273" s="866" t="s">
        <v>1315</v>
      </c>
      <c r="L273" s="866" t="s">
        <v>1123</v>
      </c>
      <c r="M273" s="866" t="s">
        <v>1730</v>
      </c>
      <c r="N273" s="867">
        <v>300</v>
      </c>
      <c r="O273" s="867" t="s">
        <v>1204</v>
      </c>
    </row>
    <row r="274" spans="1:15" ht="111" x14ac:dyDescent="0.25">
      <c r="A274" s="866" t="s">
        <v>1114</v>
      </c>
      <c r="B274" s="866">
        <v>10253</v>
      </c>
      <c r="C274" s="866" t="s">
        <v>1278</v>
      </c>
      <c r="D274" s="866" t="s">
        <v>1196</v>
      </c>
      <c r="E274" s="866" t="s">
        <v>1207</v>
      </c>
      <c r="F274" s="866" t="s">
        <v>95</v>
      </c>
      <c r="G274" s="866" t="s">
        <v>823</v>
      </c>
      <c r="H274" s="866" t="s">
        <v>233</v>
      </c>
      <c r="I274" s="866">
        <v>210</v>
      </c>
      <c r="J274" s="866">
        <v>2022</v>
      </c>
      <c r="K274" s="866" t="s">
        <v>1315</v>
      </c>
      <c r="L274" s="866" t="s">
        <v>1731</v>
      </c>
      <c r="M274" s="866" t="s">
        <v>1732</v>
      </c>
      <c r="N274" s="867">
        <v>1517.84</v>
      </c>
      <c r="O274" s="867" t="s">
        <v>1327</v>
      </c>
    </row>
    <row r="275" spans="1:15" ht="111" x14ac:dyDescent="0.25">
      <c r="A275" s="866" t="s">
        <v>1114</v>
      </c>
      <c r="B275" s="866">
        <v>10253</v>
      </c>
      <c r="C275" s="866" t="s">
        <v>1278</v>
      </c>
      <c r="D275" s="866" t="s">
        <v>1196</v>
      </c>
      <c r="E275" s="866" t="s">
        <v>1207</v>
      </c>
      <c r="F275" s="866" t="s">
        <v>95</v>
      </c>
      <c r="G275" s="866" t="s">
        <v>823</v>
      </c>
      <c r="H275" s="866" t="s">
        <v>233</v>
      </c>
      <c r="I275" s="866">
        <v>211</v>
      </c>
      <c r="J275" s="866">
        <v>2022</v>
      </c>
      <c r="K275" s="866" t="s">
        <v>1315</v>
      </c>
      <c r="L275" s="866" t="s">
        <v>1279</v>
      </c>
      <c r="M275" s="866" t="s">
        <v>1280</v>
      </c>
      <c r="N275" s="867">
        <v>7300</v>
      </c>
      <c r="O275" s="867" t="s">
        <v>1204</v>
      </c>
    </row>
    <row r="276" spans="1:15" ht="111" x14ac:dyDescent="0.25">
      <c r="A276" s="866" t="s">
        <v>1114</v>
      </c>
      <c r="B276" s="866">
        <v>10255</v>
      </c>
      <c r="C276" s="866" t="s">
        <v>1733</v>
      </c>
      <c r="D276" s="866" t="s">
        <v>163</v>
      </c>
      <c r="E276" s="866" t="s">
        <v>165</v>
      </c>
      <c r="F276" s="866" t="s">
        <v>95</v>
      </c>
      <c r="G276" s="866" t="s">
        <v>823</v>
      </c>
      <c r="H276" s="866" t="s">
        <v>233</v>
      </c>
      <c r="I276" s="866">
        <v>197</v>
      </c>
      <c r="J276" s="866">
        <v>2022</v>
      </c>
      <c r="K276" s="866" t="s">
        <v>1315</v>
      </c>
      <c r="L276" s="866" t="s">
        <v>1734</v>
      </c>
      <c r="M276" s="866" t="s">
        <v>1735</v>
      </c>
      <c r="N276" s="867">
        <v>3765.07</v>
      </c>
      <c r="O276" s="867" t="s">
        <v>1327</v>
      </c>
    </row>
    <row r="277" spans="1:15" ht="111" x14ac:dyDescent="0.25">
      <c r="A277" s="866" t="s">
        <v>1114</v>
      </c>
      <c r="B277" s="866">
        <v>10257</v>
      </c>
      <c r="C277" s="866" t="s">
        <v>1736</v>
      </c>
      <c r="D277" s="866" t="s">
        <v>1196</v>
      </c>
      <c r="E277" s="866" t="s">
        <v>1207</v>
      </c>
      <c r="F277" s="866" t="s">
        <v>95</v>
      </c>
      <c r="G277" s="866" t="s">
        <v>823</v>
      </c>
      <c r="H277" s="866" t="s">
        <v>233</v>
      </c>
      <c r="I277" s="866">
        <v>806</v>
      </c>
      <c r="J277" s="866">
        <v>2022</v>
      </c>
      <c r="K277" s="866" t="s">
        <v>1315</v>
      </c>
      <c r="L277" s="866" t="s">
        <v>1554</v>
      </c>
      <c r="M277" s="866" t="s">
        <v>1737</v>
      </c>
      <c r="N277" s="867">
        <v>61085.73</v>
      </c>
      <c r="O277" s="867" t="s">
        <v>1327</v>
      </c>
    </row>
    <row r="278" spans="1:15" ht="111" x14ac:dyDescent="0.25">
      <c r="A278" s="866" t="s">
        <v>1114</v>
      </c>
      <c r="B278" s="866">
        <v>10257</v>
      </c>
      <c r="C278" s="866" t="s">
        <v>1736</v>
      </c>
      <c r="D278" s="866" t="s">
        <v>1196</v>
      </c>
      <c r="E278" s="866" t="s">
        <v>1207</v>
      </c>
      <c r="F278" s="866" t="s">
        <v>95</v>
      </c>
      <c r="G278" s="866" t="s">
        <v>823</v>
      </c>
      <c r="H278" s="866" t="s">
        <v>233</v>
      </c>
      <c r="I278" s="866">
        <v>867</v>
      </c>
      <c r="J278" s="866">
        <v>2022</v>
      </c>
      <c r="K278" s="866" t="s">
        <v>1315</v>
      </c>
      <c r="L278" s="866" t="s">
        <v>1554</v>
      </c>
      <c r="M278" s="866" t="s">
        <v>1738</v>
      </c>
      <c r="N278" s="867">
        <v>46.26</v>
      </c>
      <c r="O278" s="867" t="s">
        <v>1204</v>
      </c>
    </row>
    <row r="279" spans="1:15" ht="111" x14ac:dyDescent="0.25">
      <c r="A279" s="866" t="s">
        <v>1114</v>
      </c>
      <c r="B279" s="866">
        <v>10258</v>
      </c>
      <c r="C279" s="866" t="s">
        <v>1281</v>
      </c>
      <c r="D279" s="866" t="s">
        <v>1196</v>
      </c>
      <c r="E279" s="866" t="s">
        <v>1207</v>
      </c>
      <c r="F279" s="866" t="s">
        <v>95</v>
      </c>
      <c r="G279" s="866" t="s">
        <v>823</v>
      </c>
      <c r="H279" s="866" t="s">
        <v>233</v>
      </c>
      <c r="I279" s="866">
        <v>604</v>
      </c>
      <c r="J279" s="866">
        <v>2022</v>
      </c>
      <c r="K279" s="866" t="s">
        <v>1315</v>
      </c>
      <c r="L279" s="866" t="s">
        <v>1739</v>
      </c>
      <c r="M279" s="866" t="s">
        <v>1740</v>
      </c>
      <c r="N279" s="867">
        <v>2676.64</v>
      </c>
      <c r="O279" s="867" t="s">
        <v>1327</v>
      </c>
    </row>
    <row r="280" spans="1:15" ht="88.8" x14ac:dyDescent="0.25">
      <c r="A280" s="866" t="s">
        <v>1114</v>
      </c>
      <c r="B280" s="866">
        <v>10263</v>
      </c>
      <c r="C280" s="866" t="s">
        <v>1741</v>
      </c>
      <c r="D280" s="866" t="s">
        <v>1196</v>
      </c>
      <c r="E280" s="866" t="s">
        <v>121</v>
      </c>
      <c r="F280" s="866" t="s">
        <v>95</v>
      </c>
      <c r="G280" s="866" t="s">
        <v>823</v>
      </c>
      <c r="H280" s="866" t="s">
        <v>233</v>
      </c>
      <c r="I280" s="866">
        <v>1083</v>
      </c>
      <c r="J280" s="866">
        <v>2022</v>
      </c>
      <c r="K280" s="866" t="s">
        <v>1315</v>
      </c>
      <c r="L280" s="866" t="s">
        <v>1285</v>
      </c>
      <c r="M280" s="866" t="s">
        <v>1742</v>
      </c>
      <c r="N280" s="867">
        <v>3681.82</v>
      </c>
      <c r="O280" s="867" t="s">
        <v>1327</v>
      </c>
    </row>
    <row r="281" spans="1:15" ht="88.8" x14ac:dyDescent="0.25">
      <c r="A281" s="866" t="s">
        <v>1114</v>
      </c>
      <c r="B281" s="866">
        <v>10296</v>
      </c>
      <c r="C281" s="866" t="s">
        <v>1743</v>
      </c>
      <c r="D281" s="866" t="s">
        <v>1196</v>
      </c>
      <c r="E281" s="866" t="s">
        <v>121</v>
      </c>
      <c r="F281" s="866" t="s">
        <v>95</v>
      </c>
      <c r="G281" s="866" t="s">
        <v>823</v>
      </c>
      <c r="H281" s="866" t="s">
        <v>233</v>
      </c>
      <c r="I281" s="866">
        <v>1069</v>
      </c>
      <c r="J281" s="866">
        <v>2022</v>
      </c>
      <c r="K281" s="866" t="s">
        <v>1315</v>
      </c>
      <c r="L281" s="866" t="s">
        <v>1744</v>
      </c>
      <c r="M281" s="866" t="s">
        <v>1745</v>
      </c>
      <c r="N281" s="867">
        <v>842.65</v>
      </c>
      <c r="O281" s="867" t="s">
        <v>1204</v>
      </c>
    </row>
    <row r="282" spans="1:15" ht="111" x14ac:dyDescent="0.25">
      <c r="A282" s="866" t="s">
        <v>1114</v>
      </c>
      <c r="B282" s="866">
        <v>10296</v>
      </c>
      <c r="C282" s="866" t="s">
        <v>1743</v>
      </c>
      <c r="D282" s="866" t="s">
        <v>1196</v>
      </c>
      <c r="E282" s="866" t="s">
        <v>121</v>
      </c>
      <c r="F282" s="866" t="s">
        <v>95</v>
      </c>
      <c r="G282" s="866" t="s">
        <v>823</v>
      </c>
      <c r="H282" s="866" t="s">
        <v>233</v>
      </c>
      <c r="I282" s="866">
        <v>1071</v>
      </c>
      <c r="J282" s="866">
        <v>2022</v>
      </c>
      <c r="K282" s="866" t="s">
        <v>1315</v>
      </c>
      <c r="L282" s="866" t="s">
        <v>1746</v>
      </c>
      <c r="M282" s="866" t="s">
        <v>1747</v>
      </c>
      <c r="N282" s="867">
        <v>23875.4</v>
      </c>
      <c r="O282" s="867" t="s">
        <v>1204</v>
      </c>
    </row>
    <row r="283" spans="1:15" ht="88.8" x14ac:dyDescent="0.25">
      <c r="A283" s="866" t="s">
        <v>1114</v>
      </c>
      <c r="B283" s="866">
        <v>10298</v>
      </c>
      <c r="C283" s="866" t="s">
        <v>1284</v>
      </c>
      <c r="D283" s="866" t="s">
        <v>1196</v>
      </c>
      <c r="E283" s="866" t="s">
        <v>121</v>
      </c>
      <c r="F283" s="866" t="s">
        <v>95</v>
      </c>
      <c r="G283" s="866" t="s">
        <v>823</v>
      </c>
      <c r="H283" s="866" t="s">
        <v>233</v>
      </c>
      <c r="I283" s="866">
        <v>1070</v>
      </c>
      <c r="J283" s="866">
        <v>2022</v>
      </c>
      <c r="K283" s="866" t="s">
        <v>1315</v>
      </c>
      <c r="L283" s="866" t="s">
        <v>1285</v>
      </c>
      <c r="M283" s="866" t="s">
        <v>1748</v>
      </c>
      <c r="N283" s="867">
        <v>1095.83</v>
      </c>
      <c r="O283" s="867" t="s">
        <v>1327</v>
      </c>
    </row>
    <row r="284" spans="1:15" ht="88.8" x14ac:dyDescent="0.25">
      <c r="A284" s="866" t="s">
        <v>1114</v>
      </c>
      <c r="B284" s="866">
        <v>10298</v>
      </c>
      <c r="C284" s="866" t="s">
        <v>1284</v>
      </c>
      <c r="D284" s="866" t="s">
        <v>1196</v>
      </c>
      <c r="E284" s="866" t="s">
        <v>121</v>
      </c>
      <c r="F284" s="866" t="s">
        <v>95</v>
      </c>
      <c r="G284" s="866" t="s">
        <v>823</v>
      </c>
      <c r="H284" s="866" t="s">
        <v>233</v>
      </c>
      <c r="I284" s="866">
        <v>1073</v>
      </c>
      <c r="J284" s="866">
        <v>2022</v>
      </c>
      <c r="K284" s="866" t="s">
        <v>1315</v>
      </c>
      <c r="L284" s="866" t="s">
        <v>1285</v>
      </c>
      <c r="M284" s="866" t="s">
        <v>1749</v>
      </c>
      <c r="N284" s="867">
        <v>51314.15</v>
      </c>
      <c r="O284" s="867" t="s">
        <v>1327</v>
      </c>
    </row>
    <row r="285" spans="1:15" ht="88.8" x14ac:dyDescent="0.25">
      <c r="A285" s="866" t="s">
        <v>1114</v>
      </c>
      <c r="B285" s="866">
        <v>10299</v>
      </c>
      <c r="C285" s="866" t="s">
        <v>1750</v>
      </c>
      <c r="D285" s="866" t="s">
        <v>1196</v>
      </c>
      <c r="E285" s="866" t="s">
        <v>121</v>
      </c>
      <c r="F285" s="866" t="s">
        <v>95</v>
      </c>
      <c r="G285" s="866" t="s">
        <v>823</v>
      </c>
      <c r="H285" s="866" t="s">
        <v>233</v>
      </c>
      <c r="I285" s="866">
        <v>1072</v>
      </c>
      <c r="J285" s="866">
        <v>2022</v>
      </c>
      <c r="K285" s="866" t="s">
        <v>1315</v>
      </c>
      <c r="L285" s="866" t="s">
        <v>1285</v>
      </c>
      <c r="M285" s="866" t="s">
        <v>1751</v>
      </c>
      <c r="N285" s="867">
        <v>2761.88</v>
      </c>
      <c r="O285" s="867" t="s">
        <v>1327</v>
      </c>
    </row>
    <row r="286" spans="1:15" ht="111" x14ac:dyDescent="0.25">
      <c r="A286" s="866" t="s">
        <v>1114</v>
      </c>
      <c r="B286" s="866">
        <v>10313</v>
      </c>
      <c r="C286" s="866" t="s">
        <v>1752</v>
      </c>
      <c r="D286" s="866" t="s">
        <v>1196</v>
      </c>
      <c r="E286" s="866" t="s">
        <v>1207</v>
      </c>
      <c r="F286" s="866" t="s">
        <v>95</v>
      </c>
      <c r="G286" s="866" t="s">
        <v>821</v>
      </c>
      <c r="H286" s="866" t="s">
        <v>233</v>
      </c>
      <c r="I286" s="866">
        <v>1212</v>
      </c>
      <c r="J286" s="866">
        <v>2022</v>
      </c>
      <c r="K286" s="866" t="s">
        <v>1315</v>
      </c>
      <c r="L286" s="866" t="s">
        <v>1753</v>
      </c>
      <c r="M286" s="866" t="s">
        <v>1754</v>
      </c>
      <c r="N286" s="867">
        <v>346.53</v>
      </c>
      <c r="O286" s="867" t="s">
        <v>1327</v>
      </c>
    </row>
    <row r="287" spans="1:15" ht="111" x14ac:dyDescent="0.25">
      <c r="A287" s="866" t="s">
        <v>1114</v>
      </c>
      <c r="B287" s="866">
        <v>10315</v>
      </c>
      <c r="C287" s="866" t="s">
        <v>1755</v>
      </c>
      <c r="D287" s="866" t="s">
        <v>1196</v>
      </c>
      <c r="E287" s="866" t="s">
        <v>1207</v>
      </c>
      <c r="F287" s="866" t="s">
        <v>95</v>
      </c>
      <c r="G287" s="866" t="s">
        <v>821</v>
      </c>
      <c r="H287" s="866" t="s">
        <v>233</v>
      </c>
      <c r="I287" s="866">
        <v>80</v>
      </c>
      <c r="J287" s="866">
        <v>2022</v>
      </c>
      <c r="K287" s="866" t="s">
        <v>1315</v>
      </c>
      <c r="L287" s="866" t="s">
        <v>1756</v>
      </c>
      <c r="M287" s="866" t="s">
        <v>1757</v>
      </c>
      <c r="N287" s="867">
        <v>1311.01</v>
      </c>
      <c r="O287" s="867" t="s">
        <v>1327</v>
      </c>
    </row>
    <row r="288" spans="1:15" ht="111" x14ac:dyDescent="0.25">
      <c r="A288" s="866" t="s">
        <v>1114</v>
      </c>
      <c r="B288" s="866">
        <v>10315</v>
      </c>
      <c r="C288" s="866" t="s">
        <v>1755</v>
      </c>
      <c r="D288" s="866" t="s">
        <v>1196</v>
      </c>
      <c r="E288" s="866" t="s">
        <v>1207</v>
      </c>
      <c r="F288" s="866" t="s">
        <v>95</v>
      </c>
      <c r="G288" s="866" t="s">
        <v>821</v>
      </c>
      <c r="H288" s="866" t="s">
        <v>233</v>
      </c>
      <c r="I288" s="866">
        <v>86</v>
      </c>
      <c r="J288" s="866">
        <v>2022</v>
      </c>
      <c r="K288" s="866" t="s">
        <v>1315</v>
      </c>
      <c r="L288" s="866" t="s">
        <v>1756</v>
      </c>
      <c r="M288" s="866" t="s">
        <v>1758</v>
      </c>
      <c r="N288" s="867">
        <v>6921.14</v>
      </c>
      <c r="O288" s="867" t="s">
        <v>1327</v>
      </c>
    </row>
    <row r="289" spans="1:15" ht="111" x14ac:dyDescent="0.25">
      <c r="A289" s="866" t="s">
        <v>1114</v>
      </c>
      <c r="B289" s="866">
        <v>10316</v>
      </c>
      <c r="C289" s="866" t="s">
        <v>1759</v>
      </c>
      <c r="D289" s="866" t="s">
        <v>1196</v>
      </c>
      <c r="E289" s="866" t="s">
        <v>1207</v>
      </c>
      <c r="F289" s="866" t="s">
        <v>95</v>
      </c>
      <c r="G289" s="866" t="s">
        <v>823</v>
      </c>
      <c r="H289" s="866" t="s">
        <v>233</v>
      </c>
      <c r="I289" s="866">
        <v>85</v>
      </c>
      <c r="J289" s="866">
        <v>2022</v>
      </c>
      <c r="K289" s="866" t="s">
        <v>1315</v>
      </c>
      <c r="L289" s="866" t="s">
        <v>1756</v>
      </c>
      <c r="M289" s="866" t="s">
        <v>1760</v>
      </c>
      <c r="N289" s="867">
        <v>3453.31</v>
      </c>
      <c r="O289" s="867" t="s">
        <v>1327</v>
      </c>
    </row>
    <row r="290" spans="1:15" ht="88.8" x14ac:dyDescent="0.25">
      <c r="A290" s="866" t="s">
        <v>1114</v>
      </c>
      <c r="B290" s="866">
        <v>10565</v>
      </c>
      <c r="C290" s="866" t="s">
        <v>1287</v>
      </c>
      <c r="D290" s="866" t="s">
        <v>1196</v>
      </c>
      <c r="E290" s="866" t="s">
        <v>121</v>
      </c>
      <c r="F290" s="866" t="s">
        <v>95</v>
      </c>
      <c r="G290" s="866" t="s">
        <v>823</v>
      </c>
      <c r="H290" s="866" t="s">
        <v>233</v>
      </c>
      <c r="I290" s="866">
        <v>447</v>
      </c>
      <c r="J290" s="866">
        <v>2022</v>
      </c>
      <c r="K290" s="866" t="s">
        <v>1315</v>
      </c>
      <c r="L290" s="866" t="s">
        <v>1259</v>
      </c>
      <c r="M290" s="866" t="s">
        <v>1761</v>
      </c>
      <c r="N290" s="867">
        <v>244</v>
      </c>
      <c r="O290" s="867" t="s">
        <v>1204</v>
      </c>
    </row>
    <row r="291" spans="1:15" ht="88.8" x14ac:dyDescent="0.25">
      <c r="A291" s="866" t="s">
        <v>1114</v>
      </c>
      <c r="B291" s="866">
        <v>10565</v>
      </c>
      <c r="C291" s="866" t="s">
        <v>1287</v>
      </c>
      <c r="D291" s="866" t="s">
        <v>1196</v>
      </c>
      <c r="E291" s="866" t="s">
        <v>121</v>
      </c>
      <c r="F291" s="866" t="s">
        <v>95</v>
      </c>
      <c r="G291" s="866" t="s">
        <v>823</v>
      </c>
      <c r="H291" s="866" t="s">
        <v>233</v>
      </c>
      <c r="I291" s="866">
        <v>548</v>
      </c>
      <c r="J291" s="866">
        <v>2022</v>
      </c>
      <c r="K291" s="866" t="s">
        <v>1315</v>
      </c>
      <c r="L291" s="866" t="s">
        <v>1259</v>
      </c>
      <c r="M291" s="866" t="s">
        <v>1762</v>
      </c>
      <c r="N291" s="867">
        <v>50.02</v>
      </c>
      <c r="O291" s="867" t="s">
        <v>1204</v>
      </c>
    </row>
    <row r="292" spans="1:15" ht="88.8" x14ac:dyDescent="0.25">
      <c r="A292" s="866" t="s">
        <v>1114</v>
      </c>
      <c r="B292" s="866">
        <v>10565</v>
      </c>
      <c r="C292" s="866" t="s">
        <v>1287</v>
      </c>
      <c r="D292" s="866" t="s">
        <v>1196</v>
      </c>
      <c r="E292" s="866" t="s">
        <v>121</v>
      </c>
      <c r="F292" s="866" t="s">
        <v>95</v>
      </c>
      <c r="G292" s="866" t="s">
        <v>823</v>
      </c>
      <c r="H292" s="866" t="s">
        <v>233</v>
      </c>
      <c r="I292" s="866">
        <v>1090</v>
      </c>
      <c r="J292" s="866">
        <v>2022</v>
      </c>
      <c r="K292" s="866" t="s">
        <v>1315</v>
      </c>
      <c r="L292" s="866" t="s">
        <v>1285</v>
      </c>
      <c r="M292" s="866" t="s">
        <v>1763</v>
      </c>
      <c r="N292" s="867">
        <v>1163.19</v>
      </c>
      <c r="O292" s="867" t="s">
        <v>1327</v>
      </c>
    </row>
    <row r="293" spans="1:15" ht="88.8" x14ac:dyDescent="0.25">
      <c r="A293" s="866" t="s">
        <v>1114</v>
      </c>
      <c r="B293" s="866">
        <v>10567</v>
      </c>
      <c r="C293" s="866" t="s">
        <v>1764</v>
      </c>
      <c r="D293" s="866" t="s">
        <v>1196</v>
      </c>
      <c r="E293" s="866" t="s">
        <v>121</v>
      </c>
      <c r="F293" s="866" t="s">
        <v>95</v>
      </c>
      <c r="G293" s="866" t="s">
        <v>823</v>
      </c>
      <c r="H293" s="866" t="s">
        <v>233</v>
      </c>
      <c r="I293" s="866">
        <v>1075</v>
      </c>
      <c r="J293" s="866">
        <v>2022</v>
      </c>
      <c r="K293" s="866" t="s">
        <v>1315</v>
      </c>
      <c r="L293" s="866" t="s">
        <v>1285</v>
      </c>
      <c r="M293" s="866" t="s">
        <v>1033</v>
      </c>
      <c r="N293" s="867">
        <v>2433.17</v>
      </c>
      <c r="O293" s="867" t="s">
        <v>1327</v>
      </c>
    </row>
    <row r="294" spans="1:15" ht="111" x14ac:dyDescent="0.25">
      <c r="A294" s="866" t="s">
        <v>1114</v>
      </c>
      <c r="B294" s="866">
        <v>10573</v>
      </c>
      <c r="C294" s="866" t="s">
        <v>1765</v>
      </c>
      <c r="D294" s="866" t="s">
        <v>1196</v>
      </c>
      <c r="E294" s="866" t="s">
        <v>1207</v>
      </c>
      <c r="F294" s="866" t="s">
        <v>95</v>
      </c>
      <c r="G294" s="866" t="s">
        <v>823</v>
      </c>
      <c r="H294" s="866" t="s">
        <v>233</v>
      </c>
      <c r="I294" s="866">
        <v>642</v>
      </c>
      <c r="J294" s="866">
        <v>2022</v>
      </c>
      <c r="K294" s="866" t="s">
        <v>1315</v>
      </c>
      <c r="L294" s="866" t="s">
        <v>1766</v>
      </c>
      <c r="M294" s="866" t="s">
        <v>1767</v>
      </c>
      <c r="N294" s="867">
        <v>59.48</v>
      </c>
      <c r="O294" s="867" t="s">
        <v>1327</v>
      </c>
    </row>
    <row r="295" spans="1:15" ht="88.8" x14ac:dyDescent="0.25">
      <c r="A295" s="866" t="s">
        <v>1114</v>
      </c>
      <c r="B295" s="866">
        <v>10582</v>
      </c>
      <c r="C295" s="866" t="s">
        <v>1768</v>
      </c>
      <c r="D295" s="866" t="s">
        <v>1196</v>
      </c>
      <c r="E295" s="866" t="s">
        <v>125</v>
      </c>
      <c r="F295" s="866" t="s">
        <v>95</v>
      </c>
      <c r="G295" s="866" t="s">
        <v>823</v>
      </c>
      <c r="H295" s="866" t="s">
        <v>233</v>
      </c>
      <c r="I295" s="866">
        <v>475</v>
      </c>
      <c r="J295" s="866">
        <v>2022</v>
      </c>
      <c r="K295" s="866" t="s">
        <v>1315</v>
      </c>
      <c r="L295" s="866" t="s">
        <v>1769</v>
      </c>
      <c r="M295" s="866" t="s">
        <v>1770</v>
      </c>
      <c r="N295" s="867">
        <v>7975.32</v>
      </c>
      <c r="O295" s="867" t="s">
        <v>1327</v>
      </c>
    </row>
    <row r="296" spans="1:15" ht="88.8" x14ac:dyDescent="0.25">
      <c r="A296" s="866" t="s">
        <v>1114</v>
      </c>
      <c r="B296" s="866">
        <v>10582</v>
      </c>
      <c r="C296" s="866" t="s">
        <v>1768</v>
      </c>
      <c r="D296" s="866" t="s">
        <v>1196</v>
      </c>
      <c r="E296" s="866" t="s">
        <v>125</v>
      </c>
      <c r="F296" s="866" t="s">
        <v>95</v>
      </c>
      <c r="G296" s="866" t="s">
        <v>823</v>
      </c>
      <c r="H296" s="866" t="s">
        <v>233</v>
      </c>
      <c r="I296" s="866">
        <v>1140</v>
      </c>
      <c r="J296" s="866">
        <v>2022</v>
      </c>
      <c r="K296" s="866" t="s">
        <v>1315</v>
      </c>
      <c r="L296" s="866" t="s">
        <v>1769</v>
      </c>
      <c r="M296" s="866" t="s">
        <v>1771</v>
      </c>
      <c r="N296" s="867">
        <v>40.04</v>
      </c>
      <c r="O296" s="867" t="s">
        <v>1204</v>
      </c>
    </row>
    <row r="297" spans="1:15" ht="88.8" x14ac:dyDescent="0.25">
      <c r="A297" s="866" t="s">
        <v>1114</v>
      </c>
      <c r="B297" s="866">
        <v>10602</v>
      </c>
      <c r="C297" s="866" t="s">
        <v>1772</v>
      </c>
      <c r="D297" s="866" t="s">
        <v>1196</v>
      </c>
      <c r="E297" s="866" t="s">
        <v>121</v>
      </c>
      <c r="F297" s="866" t="s">
        <v>95</v>
      </c>
      <c r="G297" s="866" t="s">
        <v>823</v>
      </c>
      <c r="H297" s="866" t="s">
        <v>233</v>
      </c>
      <c r="I297" s="866">
        <v>1163</v>
      </c>
      <c r="J297" s="866">
        <v>2022</v>
      </c>
      <c r="K297" s="866" t="s">
        <v>1315</v>
      </c>
      <c r="L297" s="866" t="s">
        <v>1163</v>
      </c>
      <c r="M297" s="866" t="s">
        <v>1773</v>
      </c>
      <c r="N297" s="867">
        <v>610</v>
      </c>
      <c r="O297" s="867" t="s">
        <v>1204</v>
      </c>
    </row>
    <row r="298" spans="1:15" ht="88.8" x14ac:dyDescent="0.25">
      <c r="A298" s="866" t="s">
        <v>1114</v>
      </c>
      <c r="B298" s="866">
        <v>10602</v>
      </c>
      <c r="C298" s="866" t="s">
        <v>1772</v>
      </c>
      <c r="D298" s="866" t="s">
        <v>1196</v>
      </c>
      <c r="E298" s="866" t="s">
        <v>121</v>
      </c>
      <c r="F298" s="866" t="s">
        <v>95</v>
      </c>
      <c r="G298" s="866" t="s">
        <v>823</v>
      </c>
      <c r="H298" s="866" t="s">
        <v>233</v>
      </c>
      <c r="I298" s="866">
        <v>1165</v>
      </c>
      <c r="J298" s="866">
        <v>2022</v>
      </c>
      <c r="K298" s="866" t="s">
        <v>1315</v>
      </c>
      <c r="L298" s="866" t="s">
        <v>1163</v>
      </c>
      <c r="M298" s="866" t="s">
        <v>1774</v>
      </c>
      <c r="N298" s="867">
        <v>63752.72</v>
      </c>
      <c r="O298" s="867" t="s">
        <v>1204</v>
      </c>
    </row>
    <row r="299" spans="1:15" ht="111" x14ac:dyDescent="0.25">
      <c r="A299" s="866" t="s">
        <v>1114</v>
      </c>
      <c r="B299" s="866">
        <v>10660</v>
      </c>
      <c r="C299" s="866" t="s">
        <v>1775</v>
      </c>
      <c r="D299" s="866" t="s">
        <v>1196</v>
      </c>
      <c r="E299" s="866" t="s">
        <v>1207</v>
      </c>
      <c r="F299" s="866" t="s">
        <v>95</v>
      </c>
      <c r="G299" s="866" t="s">
        <v>823</v>
      </c>
      <c r="H299" s="866" t="s">
        <v>233</v>
      </c>
      <c r="I299" s="866">
        <v>577</v>
      </c>
      <c r="J299" s="866">
        <v>2022</v>
      </c>
      <c r="K299" s="866" t="s">
        <v>1315</v>
      </c>
      <c r="L299" s="866" t="s">
        <v>1150</v>
      </c>
      <c r="M299" s="866" t="s">
        <v>1776</v>
      </c>
      <c r="N299" s="867">
        <v>1277</v>
      </c>
      <c r="O299" s="867" t="s">
        <v>1327</v>
      </c>
    </row>
    <row r="300" spans="1:15" ht="88.8" x14ac:dyDescent="0.25">
      <c r="A300" s="866" t="s">
        <v>1777</v>
      </c>
      <c r="B300" s="866">
        <v>10554</v>
      </c>
      <c r="C300" s="866" t="s">
        <v>1778</v>
      </c>
      <c r="D300" s="866" t="s">
        <v>1196</v>
      </c>
      <c r="E300" s="866" t="s">
        <v>105</v>
      </c>
      <c r="F300" s="866" t="s">
        <v>95</v>
      </c>
      <c r="G300" s="866" t="s">
        <v>823</v>
      </c>
      <c r="H300" s="866" t="s">
        <v>233</v>
      </c>
      <c r="I300" s="866">
        <v>248</v>
      </c>
      <c r="J300" s="866">
        <v>2022</v>
      </c>
      <c r="K300" s="866" t="s">
        <v>1315</v>
      </c>
      <c r="L300" s="866" t="s">
        <v>1779</v>
      </c>
      <c r="M300" s="866" t="s">
        <v>1780</v>
      </c>
      <c r="N300" s="867">
        <v>477.68</v>
      </c>
      <c r="O300" s="867" t="s">
        <v>1327</v>
      </c>
    </row>
    <row r="301" spans="1:15" ht="88.8" x14ac:dyDescent="0.25">
      <c r="A301" s="866" t="s">
        <v>1777</v>
      </c>
      <c r="B301" s="866">
        <v>10554</v>
      </c>
      <c r="C301" s="866" t="s">
        <v>1778</v>
      </c>
      <c r="D301" s="866" t="s">
        <v>1196</v>
      </c>
      <c r="E301" s="866" t="s">
        <v>105</v>
      </c>
      <c r="F301" s="866" t="s">
        <v>95</v>
      </c>
      <c r="G301" s="866" t="s">
        <v>823</v>
      </c>
      <c r="H301" s="866" t="s">
        <v>233</v>
      </c>
      <c r="I301" s="866">
        <v>250</v>
      </c>
      <c r="J301" s="866">
        <v>2022</v>
      </c>
      <c r="K301" s="866" t="s">
        <v>1315</v>
      </c>
      <c r="L301" s="866" t="s">
        <v>1779</v>
      </c>
      <c r="M301" s="866" t="s">
        <v>1781</v>
      </c>
      <c r="N301" s="867">
        <v>1446.58</v>
      </c>
      <c r="O301" s="867" t="s">
        <v>1327</v>
      </c>
    </row>
    <row r="302" spans="1:15" ht="52.2" customHeight="1" x14ac:dyDescent="0.25">
      <c r="A302" s="866"/>
      <c r="B302" s="866"/>
      <c r="C302" s="866"/>
      <c r="D302" s="866"/>
      <c r="E302" s="866"/>
      <c r="F302" s="866"/>
      <c r="G302" s="866"/>
      <c r="H302" s="866"/>
      <c r="I302" s="866"/>
      <c r="J302" s="866"/>
      <c r="K302" s="866"/>
      <c r="L302" s="866"/>
      <c r="M302" s="868" t="s">
        <v>1782</v>
      </c>
      <c r="N302" s="869">
        <f>SUM(N64:N301)</f>
        <v>1524482.26</v>
      </c>
      <c r="O302" s="867"/>
    </row>
    <row r="303" spans="1:15" ht="88.8" x14ac:dyDescent="0.25">
      <c r="A303" s="866" t="s">
        <v>1139</v>
      </c>
      <c r="B303" s="866">
        <v>20013</v>
      </c>
      <c r="C303" s="866" t="s">
        <v>1783</v>
      </c>
      <c r="D303" s="866" t="s">
        <v>1196</v>
      </c>
      <c r="E303" s="866" t="s">
        <v>125</v>
      </c>
      <c r="F303" s="866" t="s">
        <v>111</v>
      </c>
      <c r="G303" s="866" t="s">
        <v>828</v>
      </c>
      <c r="H303" s="866" t="s">
        <v>233</v>
      </c>
      <c r="I303" s="866">
        <v>1586</v>
      </c>
      <c r="J303" s="866">
        <v>2022</v>
      </c>
      <c r="K303" s="866" t="s">
        <v>1315</v>
      </c>
      <c r="L303" s="866" t="s">
        <v>1784</v>
      </c>
      <c r="M303" s="866" t="s">
        <v>1785</v>
      </c>
      <c r="N303" s="867">
        <v>10628.64</v>
      </c>
      <c r="O303" s="867" t="s">
        <v>1327</v>
      </c>
    </row>
    <row r="304" spans="1:15" ht="88.8" x14ac:dyDescent="0.25">
      <c r="A304" s="866" t="s">
        <v>1139</v>
      </c>
      <c r="B304" s="866">
        <v>20013</v>
      </c>
      <c r="C304" s="866" t="s">
        <v>1783</v>
      </c>
      <c r="D304" s="866" t="s">
        <v>1196</v>
      </c>
      <c r="E304" s="866" t="s">
        <v>125</v>
      </c>
      <c r="F304" s="866" t="s">
        <v>111</v>
      </c>
      <c r="G304" s="866" t="s">
        <v>828</v>
      </c>
      <c r="H304" s="866" t="s">
        <v>233</v>
      </c>
      <c r="I304" s="866">
        <v>437</v>
      </c>
      <c r="J304" s="866">
        <v>2022</v>
      </c>
      <c r="K304" s="866" t="s">
        <v>1315</v>
      </c>
      <c r="L304" s="866" t="s">
        <v>1202</v>
      </c>
      <c r="M304" s="866" t="s">
        <v>1786</v>
      </c>
      <c r="N304" s="867">
        <v>87956.42</v>
      </c>
      <c r="O304" s="867" t="s">
        <v>1327</v>
      </c>
    </row>
    <row r="305" spans="1:15" ht="111" x14ac:dyDescent="0.25">
      <c r="A305" s="866" t="s">
        <v>1139</v>
      </c>
      <c r="B305" s="866">
        <v>20012</v>
      </c>
      <c r="C305" s="866" t="s">
        <v>1294</v>
      </c>
      <c r="D305" s="866" t="s">
        <v>1196</v>
      </c>
      <c r="E305" s="866" t="s">
        <v>125</v>
      </c>
      <c r="F305" s="866" t="s">
        <v>111</v>
      </c>
      <c r="G305" s="866" t="s">
        <v>828</v>
      </c>
      <c r="H305" s="866" t="s">
        <v>233</v>
      </c>
      <c r="I305" s="866">
        <v>469</v>
      </c>
      <c r="J305" s="866">
        <v>2022</v>
      </c>
      <c r="K305" s="866" t="s">
        <v>1315</v>
      </c>
      <c r="L305" s="866" t="s">
        <v>1449</v>
      </c>
      <c r="M305" s="866" t="s">
        <v>1787</v>
      </c>
      <c r="N305" s="867">
        <v>5612</v>
      </c>
      <c r="O305" s="867" t="s">
        <v>1327</v>
      </c>
    </row>
    <row r="306" spans="1:15" ht="88.8" x14ac:dyDescent="0.25">
      <c r="A306" s="866" t="s">
        <v>1139</v>
      </c>
      <c r="B306" s="866">
        <v>20012</v>
      </c>
      <c r="C306" s="866" t="s">
        <v>1294</v>
      </c>
      <c r="D306" s="866" t="s">
        <v>1196</v>
      </c>
      <c r="E306" s="866" t="s">
        <v>125</v>
      </c>
      <c r="F306" s="866" t="s">
        <v>111</v>
      </c>
      <c r="G306" s="866" t="s">
        <v>828</v>
      </c>
      <c r="H306" s="866">
        <v>2022121</v>
      </c>
      <c r="I306" s="866">
        <v>1169</v>
      </c>
      <c r="J306" s="866">
        <v>2022</v>
      </c>
      <c r="K306" s="866" t="s">
        <v>1315</v>
      </c>
      <c r="L306" s="866" t="s">
        <v>1788</v>
      </c>
      <c r="M306" s="866" t="s">
        <v>1789</v>
      </c>
      <c r="N306" s="867">
        <v>7925.58</v>
      </c>
      <c r="O306" s="867" t="s">
        <v>1204</v>
      </c>
    </row>
    <row r="307" spans="1:15" ht="88.8" x14ac:dyDescent="0.25">
      <c r="A307" s="866" t="s">
        <v>1139</v>
      </c>
      <c r="B307" s="866">
        <v>20012</v>
      </c>
      <c r="C307" s="866" t="s">
        <v>1294</v>
      </c>
      <c r="D307" s="866" t="s">
        <v>1196</v>
      </c>
      <c r="E307" s="866" t="s">
        <v>125</v>
      </c>
      <c r="F307" s="866" t="s">
        <v>111</v>
      </c>
      <c r="G307" s="866" t="s">
        <v>828</v>
      </c>
      <c r="H307" s="866">
        <v>2022109</v>
      </c>
      <c r="I307" s="866">
        <v>1190</v>
      </c>
      <c r="J307" s="866">
        <v>2022</v>
      </c>
      <c r="K307" s="866" t="s">
        <v>1315</v>
      </c>
      <c r="L307" s="866" t="s">
        <v>1790</v>
      </c>
      <c r="M307" s="866" t="s">
        <v>1791</v>
      </c>
      <c r="N307" s="867">
        <v>61000</v>
      </c>
      <c r="O307" s="867" t="s">
        <v>1327</v>
      </c>
    </row>
    <row r="308" spans="1:15" ht="88.8" x14ac:dyDescent="0.25">
      <c r="A308" s="866" t="s">
        <v>1139</v>
      </c>
      <c r="B308" s="866">
        <v>20012</v>
      </c>
      <c r="C308" s="866" t="s">
        <v>1294</v>
      </c>
      <c r="D308" s="866" t="s">
        <v>1196</v>
      </c>
      <c r="E308" s="866" t="s">
        <v>125</v>
      </c>
      <c r="F308" s="866" t="s">
        <v>111</v>
      </c>
      <c r="G308" s="866" t="s">
        <v>828</v>
      </c>
      <c r="H308" s="866">
        <v>2022110</v>
      </c>
      <c r="I308" s="866">
        <v>1191</v>
      </c>
      <c r="J308" s="866">
        <v>2022</v>
      </c>
      <c r="K308" s="866" t="s">
        <v>1315</v>
      </c>
      <c r="L308" s="866" t="s">
        <v>1790</v>
      </c>
      <c r="M308" s="866" t="s">
        <v>1792</v>
      </c>
      <c r="N308" s="867">
        <v>24400</v>
      </c>
      <c r="O308" s="867" t="s">
        <v>1327</v>
      </c>
    </row>
    <row r="309" spans="1:15" ht="88.8" x14ac:dyDescent="0.25">
      <c r="A309" s="866" t="s">
        <v>1139</v>
      </c>
      <c r="B309" s="866">
        <v>20012</v>
      </c>
      <c r="C309" s="866" t="s">
        <v>1294</v>
      </c>
      <c r="D309" s="866" t="s">
        <v>1196</v>
      </c>
      <c r="E309" s="866" t="s">
        <v>125</v>
      </c>
      <c r="F309" s="866" t="s">
        <v>111</v>
      </c>
      <c r="G309" s="866" t="s">
        <v>828</v>
      </c>
      <c r="H309" s="866" t="s">
        <v>233</v>
      </c>
      <c r="I309" s="866">
        <v>1483</v>
      </c>
      <c r="J309" s="866">
        <v>2022</v>
      </c>
      <c r="K309" s="866" t="s">
        <v>1315</v>
      </c>
      <c r="L309" s="866" t="s">
        <v>1202</v>
      </c>
      <c r="M309" s="866" t="s">
        <v>1793</v>
      </c>
      <c r="N309" s="867">
        <v>120004.01</v>
      </c>
      <c r="O309" s="867" t="s">
        <v>1204</v>
      </c>
    </row>
    <row r="310" spans="1:15" ht="88.8" x14ac:dyDescent="0.25">
      <c r="A310" s="866" t="s">
        <v>1139</v>
      </c>
      <c r="B310" s="866">
        <v>20012</v>
      </c>
      <c r="C310" s="866" t="s">
        <v>1294</v>
      </c>
      <c r="D310" s="866" t="s">
        <v>1196</v>
      </c>
      <c r="E310" s="866" t="s">
        <v>125</v>
      </c>
      <c r="F310" s="866" t="s">
        <v>111</v>
      </c>
      <c r="G310" s="866" t="s">
        <v>828</v>
      </c>
      <c r="H310" s="866">
        <v>202263</v>
      </c>
      <c r="I310" s="866">
        <v>1485</v>
      </c>
      <c r="J310" s="866">
        <v>2022</v>
      </c>
      <c r="K310" s="866" t="s">
        <v>1315</v>
      </c>
      <c r="L310" s="866" t="s">
        <v>1453</v>
      </c>
      <c r="M310" s="866" t="s">
        <v>1794</v>
      </c>
      <c r="N310" s="867">
        <v>6100</v>
      </c>
      <c r="O310" s="867" t="s">
        <v>1204</v>
      </c>
    </row>
    <row r="311" spans="1:15" ht="88.8" x14ac:dyDescent="0.25">
      <c r="A311" s="866" t="s">
        <v>1139</v>
      </c>
      <c r="B311" s="866">
        <v>20012</v>
      </c>
      <c r="C311" s="866" t="s">
        <v>1294</v>
      </c>
      <c r="D311" s="866" t="s">
        <v>1196</v>
      </c>
      <c r="E311" s="866" t="s">
        <v>125</v>
      </c>
      <c r="F311" s="866" t="s">
        <v>111</v>
      </c>
      <c r="G311" s="866" t="s">
        <v>828</v>
      </c>
      <c r="H311" s="866">
        <v>202262</v>
      </c>
      <c r="I311" s="866">
        <v>1486</v>
      </c>
      <c r="J311" s="866">
        <v>2022</v>
      </c>
      <c r="K311" s="866" t="s">
        <v>1315</v>
      </c>
      <c r="L311" s="866" t="s">
        <v>1453</v>
      </c>
      <c r="M311" s="866" t="s">
        <v>1795</v>
      </c>
      <c r="N311" s="867">
        <v>44286</v>
      </c>
      <c r="O311" s="867" t="s">
        <v>1204</v>
      </c>
    </row>
    <row r="312" spans="1:15" ht="111" x14ac:dyDescent="0.25">
      <c r="A312" s="866" t="s">
        <v>1139</v>
      </c>
      <c r="B312" s="866">
        <v>20012</v>
      </c>
      <c r="C312" s="866" t="s">
        <v>1294</v>
      </c>
      <c r="D312" s="866" t="s">
        <v>1196</v>
      </c>
      <c r="E312" s="866" t="s">
        <v>125</v>
      </c>
      <c r="F312" s="866" t="s">
        <v>111</v>
      </c>
      <c r="G312" s="866" t="s">
        <v>828</v>
      </c>
      <c r="H312" s="866">
        <v>202266</v>
      </c>
      <c r="I312" s="866">
        <v>1519</v>
      </c>
      <c r="J312" s="866">
        <v>2022</v>
      </c>
      <c r="K312" s="866" t="s">
        <v>1315</v>
      </c>
      <c r="L312" s="866" t="s">
        <v>1202</v>
      </c>
      <c r="M312" s="866" t="s">
        <v>1796</v>
      </c>
      <c r="N312" s="867">
        <v>94184</v>
      </c>
      <c r="O312" s="867" t="s">
        <v>1797</v>
      </c>
    </row>
    <row r="313" spans="1:15" ht="111" x14ac:dyDescent="0.25">
      <c r="A313" s="866" t="s">
        <v>1139</v>
      </c>
      <c r="B313" s="866">
        <v>20012</v>
      </c>
      <c r="C313" s="866" t="s">
        <v>1294</v>
      </c>
      <c r="D313" s="866" t="s">
        <v>1196</v>
      </c>
      <c r="E313" s="866" t="s">
        <v>125</v>
      </c>
      <c r="F313" s="866" t="s">
        <v>111</v>
      </c>
      <c r="G313" s="866" t="s">
        <v>828</v>
      </c>
      <c r="H313" s="866" t="s">
        <v>233</v>
      </c>
      <c r="I313" s="866">
        <v>1557</v>
      </c>
      <c r="J313" s="866">
        <v>2022</v>
      </c>
      <c r="K313" s="866" t="s">
        <v>1315</v>
      </c>
      <c r="L313" s="866" t="s">
        <v>1215</v>
      </c>
      <c r="M313" s="866" t="s">
        <v>1468</v>
      </c>
      <c r="N313" s="867">
        <v>81423.47</v>
      </c>
      <c r="O313" s="867" t="s">
        <v>1798</v>
      </c>
    </row>
    <row r="314" spans="1:15" ht="88.8" x14ac:dyDescent="0.25">
      <c r="A314" s="866" t="s">
        <v>1139</v>
      </c>
      <c r="B314" s="866">
        <v>20015</v>
      </c>
      <c r="C314" s="866" t="s">
        <v>1799</v>
      </c>
      <c r="D314" s="866" t="s">
        <v>1196</v>
      </c>
      <c r="E314" s="866" t="s">
        <v>125</v>
      </c>
      <c r="F314" s="866" t="s">
        <v>111</v>
      </c>
      <c r="G314" s="866" t="s">
        <v>828</v>
      </c>
      <c r="H314" s="866">
        <v>202250</v>
      </c>
      <c r="I314" s="866">
        <v>1145</v>
      </c>
      <c r="J314" s="866">
        <v>2022</v>
      </c>
      <c r="K314" s="866" t="s">
        <v>1315</v>
      </c>
      <c r="L314" s="866" t="s">
        <v>1800</v>
      </c>
      <c r="M314" s="866" t="s">
        <v>1801</v>
      </c>
      <c r="N314" s="867">
        <v>37515</v>
      </c>
      <c r="O314" s="867" t="s">
        <v>1327</v>
      </c>
    </row>
    <row r="315" spans="1:15" ht="88.8" x14ac:dyDescent="0.25">
      <c r="A315" s="866" t="s">
        <v>1139</v>
      </c>
      <c r="B315" s="866">
        <v>20015</v>
      </c>
      <c r="C315" s="866" t="s">
        <v>1799</v>
      </c>
      <c r="D315" s="866" t="s">
        <v>1196</v>
      </c>
      <c r="E315" s="866" t="s">
        <v>125</v>
      </c>
      <c r="F315" s="866" t="s">
        <v>111</v>
      </c>
      <c r="G315" s="866" t="s">
        <v>828</v>
      </c>
      <c r="H315" s="866" t="s">
        <v>233</v>
      </c>
      <c r="I315" s="866">
        <v>1521</v>
      </c>
      <c r="J315" s="866">
        <v>2022</v>
      </c>
      <c r="K315" s="866" t="s">
        <v>1315</v>
      </c>
      <c r="L315" s="866" t="s">
        <v>1438</v>
      </c>
      <c r="M315" s="866" t="s">
        <v>1439</v>
      </c>
      <c r="N315" s="867">
        <v>2242.36</v>
      </c>
      <c r="O315" s="867" t="s">
        <v>1327</v>
      </c>
    </row>
    <row r="316" spans="1:15" ht="88.8" x14ac:dyDescent="0.25">
      <c r="A316" s="866" t="s">
        <v>1139</v>
      </c>
      <c r="B316" s="866">
        <v>20015</v>
      </c>
      <c r="C316" s="866" t="s">
        <v>1799</v>
      </c>
      <c r="D316" s="866" t="s">
        <v>1196</v>
      </c>
      <c r="E316" s="866" t="s">
        <v>125</v>
      </c>
      <c r="F316" s="866" t="s">
        <v>111</v>
      </c>
      <c r="G316" s="866" t="s">
        <v>828</v>
      </c>
      <c r="H316" s="866" t="s">
        <v>233</v>
      </c>
      <c r="I316" s="866">
        <v>1523</v>
      </c>
      <c r="J316" s="866">
        <v>2022</v>
      </c>
      <c r="K316" s="866" t="s">
        <v>1315</v>
      </c>
      <c r="L316" s="866" t="s">
        <v>1802</v>
      </c>
      <c r="M316" s="866" t="s">
        <v>1803</v>
      </c>
      <c r="N316" s="867">
        <v>1722.64</v>
      </c>
      <c r="O316" s="867" t="s">
        <v>1327</v>
      </c>
    </row>
    <row r="317" spans="1:15" ht="88.8" x14ac:dyDescent="0.25">
      <c r="A317" s="866" t="s">
        <v>1139</v>
      </c>
      <c r="B317" s="866">
        <v>20017</v>
      </c>
      <c r="C317" s="866" t="s">
        <v>1804</v>
      </c>
      <c r="D317" s="866" t="s">
        <v>1196</v>
      </c>
      <c r="E317" s="866" t="s">
        <v>125</v>
      </c>
      <c r="F317" s="866" t="s">
        <v>111</v>
      </c>
      <c r="G317" s="866" t="s">
        <v>828</v>
      </c>
      <c r="H317" s="866" t="s">
        <v>233</v>
      </c>
      <c r="I317" s="866">
        <v>1230</v>
      </c>
      <c r="J317" s="866">
        <v>2022</v>
      </c>
      <c r="K317" s="866" t="s">
        <v>1315</v>
      </c>
      <c r="L317" s="866" t="s">
        <v>1464</v>
      </c>
      <c r="M317" s="866" t="s">
        <v>1452</v>
      </c>
      <c r="N317" s="867">
        <v>9760</v>
      </c>
      <c r="O317" s="867" t="s">
        <v>1327</v>
      </c>
    </row>
    <row r="318" spans="1:15" ht="88.8" x14ac:dyDescent="0.25">
      <c r="A318" s="866" t="s">
        <v>1139</v>
      </c>
      <c r="B318" s="866">
        <v>20017</v>
      </c>
      <c r="C318" s="866" t="s">
        <v>1804</v>
      </c>
      <c r="D318" s="866" t="s">
        <v>1196</v>
      </c>
      <c r="E318" s="866" t="s">
        <v>125</v>
      </c>
      <c r="F318" s="866" t="s">
        <v>111</v>
      </c>
      <c r="G318" s="866" t="s">
        <v>828</v>
      </c>
      <c r="H318" s="866">
        <v>202264</v>
      </c>
      <c r="I318" s="866">
        <v>1484</v>
      </c>
      <c r="J318" s="866">
        <v>2022</v>
      </c>
      <c r="K318" s="866" t="s">
        <v>1315</v>
      </c>
      <c r="L318" s="866" t="s">
        <v>1453</v>
      </c>
      <c r="M318" s="866" t="s">
        <v>1805</v>
      </c>
      <c r="N318" s="867">
        <v>24393.9</v>
      </c>
      <c r="O318" s="867" t="s">
        <v>1204</v>
      </c>
    </row>
    <row r="319" spans="1:15" ht="88.8" x14ac:dyDescent="0.25">
      <c r="A319" s="866" t="s">
        <v>1139</v>
      </c>
      <c r="B319" s="866">
        <v>20017</v>
      </c>
      <c r="C319" s="866" t="s">
        <v>1804</v>
      </c>
      <c r="D319" s="866" t="s">
        <v>1196</v>
      </c>
      <c r="E319" s="866" t="s">
        <v>125</v>
      </c>
      <c r="F319" s="866" t="s">
        <v>111</v>
      </c>
      <c r="G319" s="866" t="s">
        <v>828</v>
      </c>
      <c r="H319" s="866">
        <v>202265</v>
      </c>
      <c r="I319" s="866">
        <v>1513</v>
      </c>
      <c r="J319" s="866">
        <v>2022</v>
      </c>
      <c r="K319" s="866" t="s">
        <v>1315</v>
      </c>
      <c r="L319" s="866" t="s">
        <v>1806</v>
      </c>
      <c r="M319" s="866" t="s">
        <v>1807</v>
      </c>
      <c r="N319" s="867">
        <v>68037.009999999995</v>
      </c>
      <c r="O319" s="867" t="s">
        <v>1327</v>
      </c>
    </row>
    <row r="320" spans="1:15" ht="88.8" x14ac:dyDescent="0.25">
      <c r="A320" s="866" t="s">
        <v>1533</v>
      </c>
      <c r="B320" s="866">
        <v>20024</v>
      </c>
      <c r="C320" s="866" t="s">
        <v>1808</v>
      </c>
      <c r="D320" s="866" t="s">
        <v>1196</v>
      </c>
      <c r="E320" s="866" t="s">
        <v>133</v>
      </c>
      <c r="F320" s="866" t="s">
        <v>111</v>
      </c>
      <c r="G320" s="866" t="s">
        <v>828</v>
      </c>
      <c r="H320" s="866" t="s">
        <v>233</v>
      </c>
      <c r="I320" s="866">
        <v>1241</v>
      </c>
      <c r="J320" s="866">
        <v>2022</v>
      </c>
      <c r="K320" s="866" t="s">
        <v>1315</v>
      </c>
      <c r="L320" s="866" t="s">
        <v>1809</v>
      </c>
      <c r="M320" s="866" t="s">
        <v>1810</v>
      </c>
      <c r="N320" s="867">
        <v>5000</v>
      </c>
      <c r="O320" s="867" t="s">
        <v>1327</v>
      </c>
    </row>
    <row r="321" spans="1:15" ht="88.8" x14ac:dyDescent="0.25">
      <c r="A321" s="866" t="s">
        <v>1533</v>
      </c>
      <c r="B321" s="866">
        <v>20029</v>
      </c>
      <c r="C321" s="866" t="s">
        <v>1811</v>
      </c>
      <c r="D321" s="866" t="s">
        <v>1196</v>
      </c>
      <c r="E321" s="866" t="s">
        <v>133</v>
      </c>
      <c r="F321" s="866" t="s">
        <v>111</v>
      </c>
      <c r="G321" s="866" t="s">
        <v>828</v>
      </c>
      <c r="H321" s="866" t="s">
        <v>233</v>
      </c>
      <c r="I321" s="866">
        <v>1239</v>
      </c>
      <c r="J321" s="866">
        <v>2022</v>
      </c>
      <c r="K321" s="866" t="s">
        <v>1315</v>
      </c>
      <c r="L321" s="866" t="s">
        <v>1809</v>
      </c>
      <c r="M321" s="866" t="s">
        <v>1810</v>
      </c>
      <c r="N321" s="867">
        <v>2000</v>
      </c>
      <c r="O321" s="867" t="s">
        <v>1327</v>
      </c>
    </row>
    <row r="322" spans="1:15" ht="88.8" x14ac:dyDescent="0.25">
      <c r="A322" s="866" t="s">
        <v>1533</v>
      </c>
      <c r="B322" s="866">
        <v>20024</v>
      </c>
      <c r="C322" s="866" t="s">
        <v>1808</v>
      </c>
      <c r="D322" s="866" t="s">
        <v>1196</v>
      </c>
      <c r="E322" s="866" t="s">
        <v>133</v>
      </c>
      <c r="F322" s="866" t="s">
        <v>111</v>
      </c>
      <c r="G322" s="866" t="s">
        <v>828</v>
      </c>
      <c r="H322" s="866" t="s">
        <v>233</v>
      </c>
      <c r="I322" s="866">
        <v>1240</v>
      </c>
      <c r="J322" s="866">
        <v>2022</v>
      </c>
      <c r="K322" s="866" t="s">
        <v>1315</v>
      </c>
      <c r="L322" s="866" t="s">
        <v>1809</v>
      </c>
      <c r="M322" s="866" t="s">
        <v>1810</v>
      </c>
      <c r="N322" s="867">
        <v>1000</v>
      </c>
      <c r="O322" s="867" t="s">
        <v>1327</v>
      </c>
    </row>
    <row r="323" spans="1:15" ht="88.8" x14ac:dyDescent="0.25">
      <c r="A323" s="866" t="s">
        <v>1533</v>
      </c>
      <c r="B323" s="866">
        <v>20029</v>
      </c>
      <c r="C323" s="866" t="s">
        <v>1811</v>
      </c>
      <c r="D323" s="866" t="s">
        <v>1196</v>
      </c>
      <c r="E323" s="866" t="s">
        <v>133</v>
      </c>
      <c r="F323" s="866" t="s">
        <v>111</v>
      </c>
      <c r="G323" s="866" t="s">
        <v>828</v>
      </c>
      <c r="H323" s="866" t="s">
        <v>233</v>
      </c>
      <c r="I323" s="866">
        <v>1238</v>
      </c>
      <c r="J323" s="866">
        <v>2022</v>
      </c>
      <c r="K323" s="866" t="s">
        <v>1315</v>
      </c>
      <c r="L323" s="866" t="s">
        <v>1809</v>
      </c>
      <c r="M323" s="866" t="s">
        <v>1810</v>
      </c>
      <c r="N323" s="867">
        <v>650.91999999999996</v>
      </c>
      <c r="O323" s="867" t="s">
        <v>1327</v>
      </c>
    </row>
    <row r="324" spans="1:15" ht="88.8" x14ac:dyDescent="0.25">
      <c r="A324" s="866" t="s">
        <v>1533</v>
      </c>
      <c r="B324" s="866">
        <v>20037</v>
      </c>
      <c r="C324" s="866" t="s">
        <v>1812</v>
      </c>
      <c r="D324" s="866" t="s">
        <v>1196</v>
      </c>
      <c r="E324" s="866" t="s">
        <v>133</v>
      </c>
      <c r="F324" s="866" t="s">
        <v>111</v>
      </c>
      <c r="G324" s="866" t="s">
        <v>828</v>
      </c>
      <c r="H324" s="866" t="s">
        <v>233</v>
      </c>
      <c r="I324" s="866">
        <v>1250</v>
      </c>
      <c r="J324" s="866">
        <v>2022</v>
      </c>
      <c r="K324" s="866" t="s">
        <v>1315</v>
      </c>
      <c r="L324" s="866" t="s">
        <v>1813</v>
      </c>
      <c r="M324" s="866" t="s">
        <v>1814</v>
      </c>
      <c r="N324" s="867">
        <v>3799.9</v>
      </c>
      <c r="O324" s="867" t="s">
        <v>1327</v>
      </c>
    </row>
    <row r="325" spans="1:15" ht="111" x14ac:dyDescent="0.25">
      <c r="A325" s="866" t="s">
        <v>1114</v>
      </c>
      <c r="B325" s="866">
        <v>20003</v>
      </c>
      <c r="C325" s="866" t="s">
        <v>1304</v>
      </c>
      <c r="D325" s="866" t="s">
        <v>1196</v>
      </c>
      <c r="E325" s="866" t="s">
        <v>121</v>
      </c>
      <c r="F325" s="866" t="s">
        <v>111</v>
      </c>
      <c r="G325" s="866" t="s">
        <v>828</v>
      </c>
      <c r="H325" s="866" t="s">
        <v>233</v>
      </c>
      <c r="I325" s="866">
        <v>42</v>
      </c>
      <c r="J325" s="866">
        <v>2022</v>
      </c>
      <c r="K325" s="866" t="s">
        <v>1315</v>
      </c>
      <c r="L325" s="866" t="s">
        <v>1815</v>
      </c>
      <c r="M325" s="866" t="s">
        <v>1816</v>
      </c>
      <c r="N325" s="867">
        <v>1385.92</v>
      </c>
      <c r="O325" s="867" t="s">
        <v>1327</v>
      </c>
    </row>
    <row r="326" spans="1:15" ht="88.8" x14ac:dyDescent="0.25">
      <c r="A326" s="866" t="s">
        <v>1114</v>
      </c>
      <c r="B326" s="866">
        <v>20002</v>
      </c>
      <c r="C326" s="866" t="s">
        <v>1817</v>
      </c>
      <c r="D326" s="866" t="s">
        <v>1196</v>
      </c>
      <c r="E326" s="866" t="s">
        <v>121</v>
      </c>
      <c r="F326" s="866" t="s">
        <v>111</v>
      </c>
      <c r="G326" s="866" t="s">
        <v>828</v>
      </c>
      <c r="H326" s="866" t="s">
        <v>233</v>
      </c>
      <c r="I326" s="866">
        <v>1502</v>
      </c>
      <c r="J326" s="866">
        <v>2022</v>
      </c>
      <c r="K326" s="866" t="s">
        <v>1315</v>
      </c>
      <c r="L326" s="866" t="s">
        <v>1818</v>
      </c>
      <c r="M326" s="866" t="s">
        <v>1819</v>
      </c>
      <c r="N326" s="867">
        <v>19391.900000000001</v>
      </c>
      <c r="O326" s="867" t="s">
        <v>1327</v>
      </c>
    </row>
    <row r="327" spans="1:15" ht="88.8" x14ac:dyDescent="0.25">
      <c r="A327" s="866" t="s">
        <v>1114</v>
      </c>
      <c r="B327" s="866">
        <v>20001</v>
      </c>
      <c r="C327" s="866" t="s">
        <v>1307</v>
      </c>
      <c r="D327" s="866" t="s">
        <v>1196</v>
      </c>
      <c r="E327" s="866" t="s">
        <v>121</v>
      </c>
      <c r="F327" s="866" t="s">
        <v>111</v>
      </c>
      <c r="G327" s="866" t="s">
        <v>828</v>
      </c>
      <c r="H327" s="866">
        <v>202285</v>
      </c>
      <c r="I327" s="866">
        <v>617</v>
      </c>
      <c r="J327" s="866">
        <v>2022</v>
      </c>
      <c r="K327" s="866" t="s">
        <v>1315</v>
      </c>
      <c r="L327" s="866" t="s">
        <v>1820</v>
      </c>
      <c r="M327" s="866" t="s">
        <v>1821</v>
      </c>
      <c r="N327" s="867">
        <v>1748.02</v>
      </c>
      <c r="O327" s="867" t="s">
        <v>1327</v>
      </c>
    </row>
    <row r="328" spans="1:15" ht="88.8" x14ac:dyDescent="0.25">
      <c r="A328" s="866" t="s">
        <v>1114</v>
      </c>
      <c r="B328" s="866">
        <v>20001</v>
      </c>
      <c r="C328" s="866" t="s">
        <v>1307</v>
      </c>
      <c r="D328" s="866" t="s">
        <v>1196</v>
      </c>
      <c r="E328" s="866" t="s">
        <v>121</v>
      </c>
      <c r="F328" s="866" t="s">
        <v>111</v>
      </c>
      <c r="G328" s="866" t="s">
        <v>828</v>
      </c>
      <c r="H328" s="866" t="s">
        <v>233</v>
      </c>
      <c r="I328" s="866">
        <v>618</v>
      </c>
      <c r="J328" s="866">
        <v>2022</v>
      </c>
      <c r="K328" s="866" t="s">
        <v>1315</v>
      </c>
      <c r="L328" s="866" t="s">
        <v>1822</v>
      </c>
      <c r="M328" s="866" t="s">
        <v>1823</v>
      </c>
      <c r="N328" s="867">
        <v>15020.49</v>
      </c>
      <c r="O328" s="867" t="s">
        <v>1204</v>
      </c>
    </row>
    <row r="329" spans="1:15" ht="88.8" x14ac:dyDescent="0.25">
      <c r="A329" s="866" t="s">
        <v>1114</v>
      </c>
      <c r="B329" s="866">
        <v>20002</v>
      </c>
      <c r="C329" s="866" t="s">
        <v>1817</v>
      </c>
      <c r="D329" s="866" t="s">
        <v>1196</v>
      </c>
      <c r="E329" s="866" t="s">
        <v>121</v>
      </c>
      <c r="F329" s="866" t="s">
        <v>111</v>
      </c>
      <c r="G329" s="866" t="s">
        <v>828</v>
      </c>
      <c r="H329" s="866" t="s">
        <v>233</v>
      </c>
      <c r="I329" s="866">
        <v>518</v>
      </c>
      <c r="J329" s="866">
        <v>2022</v>
      </c>
      <c r="K329" s="866" t="s">
        <v>1315</v>
      </c>
      <c r="L329" s="866" t="s">
        <v>1818</v>
      </c>
      <c r="M329" s="866" t="s">
        <v>1824</v>
      </c>
      <c r="N329" s="867">
        <v>32891.199999999997</v>
      </c>
      <c r="O329" s="867" t="s">
        <v>1327</v>
      </c>
    </row>
    <row r="330" spans="1:15" ht="88.8" x14ac:dyDescent="0.25">
      <c r="A330" s="866" t="s">
        <v>1114</v>
      </c>
      <c r="B330" s="866">
        <v>20002</v>
      </c>
      <c r="C330" s="866" t="s">
        <v>1817</v>
      </c>
      <c r="D330" s="866" t="s">
        <v>1196</v>
      </c>
      <c r="E330" s="866" t="s">
        <v>121</v>
      </c>
      <c r="F330" s="866" t="s">
        <v>111</v>
      </c>
      <c r="G330" s="866" t="s">
        <v>828</v>
      </c>
      <c r="H330" s="866" t="s">
        <v>233</v>
      </c>
      <c r="I330" s="866">
        <v>1077</v>
      </c>
      <c r="J330" s="866">
        <v>2022</v>
      </c>
      <c r="K330" s="866" t="s">
        <v>1315</v>
      </c>
      <c r="L330" s="866" t="s">
        <v>1285</v>
      </c>
      <c r="M330" s="866" t="s">
        <v>1825</v>
      </c>
      <c r="N330" s="867">
        <v>8822.68</v>
      </c>
      <c r="O330" s="867" t="s">
        <v>1327</v>
      </c>
    </row>
    <row r="331" spans="1:15" ht="111" x14ac:dyDescent="0.25">
      <c r="A331" s="866" t="s">
        <v>1114</v>
      </c>
      <c r="B331" s="866">
        <v>20008</v>
      </c>
      <c r="C331" s="866" t="s">
        <v>1826</v>
      </c>
      <c r="D331" s="866" t="s">
        <v>1196</v>
      </c>
      <c r="E331" s="866" t="s">
        <v>1207</v>
      </c>
      <c r="F331" s="866" t="s">
        <v>111</v>
      </c>
      <c r="G331" s="866" t="s">
        <v>828</v>
      </c>
      <c r="H331" s="866" t="s">
        <v>233</v>
      </c>
      <c r="I331" s="866">
        <v>1256</v>
      </c>
      <c r="J331" s="866">
        <v>2022</v>
      </c>
      <c r="K331" s="866" t="s">
        <v>1315</v>
      </c>
      <c r="L331" s="866" t="s">
        <v>1827</v>
      </c>
      <c r="M331" s="866" t="s">
        <v>1828</v>
      </c>
      <c r="N331" s="867">
        <v>4099.2</v>
      </c>
      <c r="O331" s="867" t="s">
        <v>1327</v>
      </c>
    </row>
    <row r="332" spans="1:15" ht="42.6" customHeight="1" x14ac:dyDescent="0.25">
      <c r="A332" s="870"/>
      <c r="B332" s="870"/>
      <c r="C332" s="870"/>
      <c r="D332" s="870"/>
      <c r="E332" s="870"/>
      <c r="F332" s="870"/>
      <c r="G332" s="870"/>
      <c r="H332" s="870"/>
      <c r="I332" s="870"/>
      <c r="J332" s="870"/>
      <c r="K332" s="870"/>
      <c r="L332" s="870"/>
      <c r="M332" s="868" t="s">
        <v>1829</v>
      </c>
      <c r="N332" s="869">
        <f>SUM(N303:N331)</f>
        <v>783001.26000000013</v>
      </c>
      <c r="O332" s="871"/>
    </row>
    <row r="333" spans="1:15" ht="48.6" customHeight="1" x14ac:dyDescent="0.25">
      <c r="A333" s="870"/>
      <c r="B333" s="870"/>
      <c r="C333" s="870"/>
      <c r="D333" s="870"/>
      <c r="E333" s="870"/>
      <c r="F333" s="870"/>
      <c r="G333" s="870"/>
      <c r="H333" s="870"/>
      <c r="I333" s="870"/>
      <c r="J333" s="870"/>
      <c r="K333" s="870"/>
      <c r="L333" s="870"/>
      <c r="M333" s="868" t="s">
        <v>1830</v>
      </c>
      <c r="N333" s="869">
        <f>N332+N302</f>
        <v>2307483.52</v>
      </c>
      <c r="O333" s="871"/>
    </row>
    <row r="334" spans="1:15" ht="66.599999999999994" customHeight="1" x14ac:dyDescent="0.25">
      <c r="A334" s="870"/>
      <c r="B334" s="870"/>
      <c r="C334" s="870"/>
      <c r="D334" s="870"/>
      <c r="E334" s="870"/>
      <c r="F334" s="870"/>
      <c r="G334" s="870"/>
      <c r="H334" s="870"/>
      <c r="I334" s="870"/>
      <c r="J334" s="870"/>
      <c r="K334" s="870"/>
      <c r="L334" s="870"/>
      <c r="M334" s="868" t="s">
        <v>1831</v>
      </c>
      <c r="N334" s="869">
        <f>N333+N63</f>
        <v>2425453.48</v>
      </c>
      <c r="O334" s="871"/>
    </row>
  </sheetData>
  <autoFilter ref="A1:O334">
    <sortState ref="A2:O327">
      <sortCondition descending="1" ref="K2:K327"/>
      <sortCondition ref="F2:F327"/>
    </sortState>
  </autoFilter>
  <printOptions horizontalCentered="1"/>
  <pageMargins left="0.35433070866141736" right="0.35433070866141736" top="0.59055118110236227" bottom="0.19685039370078741" header="0.31496062992125984" footer="0.51181102362204722"/>
  <pageSetup paperSize="9" scale="23" orientation="landscape" r:id="rId1"/>
  <headerFooter>
    <oddHeader>&amp;R&amp;"-,Grassetto"&amp;20&amp;A</oddHeader>
  </headerFooter>
  <rowBreaks count="3" manualBreakCount="3">
    <brk id="229" max="14" man="1"/>
    <brk id="249" max="14" man="1"/>
    <brk id="264" max="14"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election activeCell="J13" sqref="J13"/>
    </sheetView>
  </sheetViews>
  <sheetFormatPr defaultColWidth="9.109375" defaultRowHeight="14.4" x14ac:dyDescent="0.3"/>
  <cols>
    <col min="1" max="1" width="97.109375" style="922" customWidth="1"/>
    <col min="2" max="16384" width="9.109375" style="923"/>
  </cols>
  <sheetData>
    <row r="1" spans="1:1" x14ac:dyDescent="0.3">
      <c r="A1" s="922" t="s">
        <v>29</v>
      </c>
    </row>
    <row r="6" spans="1:1" x14ac:dyDescent="0.3">
      <c r="A6" s="924" t="s">
        <v>2423</v>
      </c>
    </row>
    <row r="7" spans="1:1" x14ac:dyDescent="0.3">
      <c r="A7" s="924" t="s">
        <v>2424</v>
      </c>
    </row>
    <row r="8" spans="1:1" x14ac:dyDescent="0.3">
      <c r="A8" s="922" t="s">
        <v>2425</v>
      </c>
    </row>
    <row r="10" spans="1:1" s="926" customFormat="1" ht="38.25" customHeight="1" x14ac:dyDescent="0.3">
      <c r="A10" s="925" t="s">
        <v>2426</v>
      </c>
    </row>
    <row r="11" spans="1:1" s="926" customFormat="1" ht="85.5" customHeight="1" x14ac:dyDescent="0.3">
      <c r="A11" s="927" t="s">
        <v>2428</v>
      </c>
    </row>
    <row r="12" spans="1:1" s="926" customFormat="1" ht="42" customHeight="1" x14ac:dyDescent="0.3">
      <c r="A12" s="927" t="s">
        <v>2429</v>
      </c>
    </row>
    <row r="13" spans="1:1" s="926" customFormat="1" ht="122.25" customHeight="1" x14ac:dyDescent="0.3">
      <c r="A13" s="927" t="s">
        <v>2430</v>
      </c>
    </row>
    <row r="14" spans="1:1" s="926" customFormat="1" ht="43.2" x14ac:dyDescent="0.3">
      <c r="A14" s="928" t="s">
        <v>2431</v>
      </c>
    </row>
    <row r="15" spans="1:1" s="926" customFormat="1" x14ac:dyDescent="0.3">
      <c r="A15" s="928"/>
    </row>
    <row r="16" spans="1:1" s="926" customFormat="1" x14ac:dyDescent="0.3">
      <c r="A16" s="928"/>
    </row>
    <row r="17" spans="1:1" s="930" customFormat="1" x14ac:dyDescent="0.3">
      <c r="A17" s="929" t="s">
        <v>2433</v>
      </c>
    </row>
    <row r="18" spans="1:1" s="926" customFormat="1" ht="15" customHeight="1" x14ac:dyDescent="0.3">
      <c r="A18" s="931" t="s">
        <v>2434</v>
      </c>
    </row>
    <row r="19" spans="1:1" s="926" customFormat="1" x14ac:dyDescent="0.3"/>
    <row r="20" spans="1:1" s="926" customFormat="1" ht="28.8" x14ac:dyDescent="0.3">
      <c r="A20" s="928" t="s">
        <v>2427</v>
      </c>
    </row>
    <row r="21" spans="1:1" s="926" customFormat="1" x14ac:dyDescent="0.3">
      <c r="A21" s="928"/>
    </row>
    <row r="22" spans="1:1" s="926" customFormat="1" ht="43.2" x14ac:dyDescent="0.3">
      <c r="A22" s="928" t="s">
        <v>2432</v>
      </c>
    </row>
    <row r="23" spans="1:1" s="926" customFormat="1" ht="28.8" x14ac:dyDescent="0.3">
      <c r="A23" s="932" t="s">
        <v>2435</v>
      </c>
    </row>
    <row r="24" spans="1:1" x14ac:dyDescent="0.3">
      <c r="A24" s="922" t="s">
        <v>2425</v>
      </c>
    </row>
    <row r="27" spans="1:1" x14ac:dyDescent="0.3">
      <c r="A27" s="922" t="s">
        <v>2436</v>
      </c>
    </row>
    <row r="28" spans="1:1" x14ac:dyDescent="0.3">
      <c r="A28" s="922" t="s">
        <v>2437</v>
      </c>
    </row>
    <row r="30" spans="1:1" x14ac:dyDescent="0.3">
      <c r="A30" s="922" t="s">
        <v>233</v>
      </c>
    </row>
    <row r="38" spans="1:1" x14ac:dyDescent="0.3">
      <c r="A38" s="922" t="s">
        <v>233</v>
      </c>
    </row>
  </sheetData>
  <pageMargins left="0.25" right="0.25" top="0.75" bottom="0.75" header="0.3" footer="0.3"/>
  <pageSetup paperSize="9" orientation="portrait"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41"/>
  <sheetViews>
    <sheetView view="pageBreakPreview" topLeftCell="A318" zoomScale="50" zoomScaleNormal="40" zoomScaleSheetLayoutView="50" workbookViewId="0">
      <selection activeCell="H330" sqref="H330"/>
    </sheetView>
  </sheetViews>
  <sheetFormatPr defaultRowHeight="20.399999999999999" x14ac:dyDescent="0.35"/>
  <cols>
    <col min="1" max="1" width="27.33203125" style="890" customWidth="1"/>
    <col min="2" max="2" width="24.109375" style="890" customWidth="1"/>
    <col min="3" max="3" width="18.6640625" style="890" customWidth="1"/>
    <col min="4" max="4" width="38.109375" style="890" customWidth="1"/>
    <col min="5" max="5" width="117.44140625" style="890" customWidth="1"/>
    <col min="6" max="6" width="32.44140625" style="890" customWidth="1"/>
    <col min="7" max="7" width="31.88671875" style="890" customWidth="1"/>
    <col min="8" max="8" width="24.5546875" style="890" customWidth="1"/>
    <col min="9" max="9" width="39.44140625" style="903" customWidth="1"/>
    <col min="10" max="10" width="30.44140625" style="904" customWidth="1"/>
    <col min="11" max="221" width="9.109375" style="890"/>
    <col min="222" max="222" width="13.5546875" style="890" customWidth="1"/>
    <col min="223" max="223" width="11.6640625" style="890" customWidth="1"/>
    <col min="224" max="224" width="10.6640625" style="890" customWidth="1"/>
    <col min="225" max="226" width="26.44140625" style="890" customWidth="1"/>
    <col min="227" max="227" width="13" style="890" customWidth="1"/>
    <col min="228" max="228" width="14.109375" style="890" customWidth="1"/>
    <col min="229" max="229" width="10.6640625" style="890" customWidth="1"/>
    <col min="230" max="230" width="7.33203125" style="890" customWidth="1"/>
    <col min="231" max="232" width="10.6640625" style="890" customWidth="1"/>
    <col min="233" max="233" width="12.6640625" style="890" customWidth="1"/>
    <col min="234" max="237" width="11.33203125" style="890" customWidth="1"/>
    <col min="238" max="238" width="17.6640625" style="890" customWidth="1"/>
    <col min="239" max="239" width="18.6640625" style="890" customWidth="1"/>
    <col min="240" max="240" width="13" style="890" customWidth="1"/>
    <col min="241" max="242" width="14.6640625" style="890" customWidth="1"/>
    <col min="243" max="244" width="13.33203125" style="890" customWidth="1"/>
    <col min="245" max="253" width="14.6640625" style="890" customWidth="1"/>
    <col min="254" max="255" width="13.6640625" style="890" customWidth="1"/>
    <col min="256" max="257" width="18.109375" style="890" customWidth="1"/>
    <col min="258" max="260" width="13.6640625" style="890" customWidth="1"/>
    <col min="261" max="261" width="40.33203125" style="890" customWidth="1"/>
    <col min="262" max="477" width="9.109375" style="890"/>
    <col min="478" max="478" width="13.5546875" style="890" customWidth="1"/>
    <col min="479" max="479" width="11.6640625" style="890" customWidth="1"/>
    <col min="480" max="480" width="10.6640625" style="890" customWidth="1"/>
    <col min="481" max="482" width="26.44140625" style="890" customWidth="1"/>
    <col min="483" max="483" width="13" style="890" customWidth="1"/>
    <col min="484" max="484" width="14.109375" style="890" customWidth="1"/>
    <col min="485" max="485" width="10.6640625" style="890" customWidth="1"/>
    <col min="486" max="486" width="7.33203125" style="890" customWidth="1"/>
    <col min="487" max="488" width="10.6640625" style="890" customWidth="1"/>
    <col min="489" max="489" width="12.6640625" style="890" customWidth="1"/>
    <col min="490" max="493" width="11.33203125" style="890" customWidth="1"/>
    <col min="494" max="494" width="17.6640625" style="890" customWidth="1"/>
    <col min="495" max="495" width="18.6640625" style="890" customWidth="1"/>
    <col min="496" max="496" width="13" style="890" customWidth="1"/>
    <col min="497" max="498" width="14.6640625" style="890" customWidth="1"/>
    <col min="499" max="500" width="13.33203125" style="890" customWidth="1"/>
    <col min="501" max="509" width="14.6640625" style="890" customWidth="1"/>
    <col min="510" max="511" width="13.6640625" style="890" customWidth="1"/>
    <col min="512" max="513" width="18.109375" style="890" customWidth="1"/>
    <col min="514" max="516" width="13.6640625" style="890" customWidth="1"/>
    <col min="517" max="517" width="40.33203125" style="890" customWidth="1"/>
    <col min="518" max="733" width="9.109375" style="890"/>
    <col min="734" max="734" width="13.5546875" style="890" customWidth="1"/>
    <col min="735" max="735" width="11.6640625" style="890" customWidth="1"/>
    <col min="736" max="736" width="10.6640625" style="890" customWidth="1"/>
    <col min="737" max="738" width="26.44140625" style="890" customWidth="1"/>
    <col min="739" max="739" width="13" style="890" customWidth="1"/>
    <col min="740" max="740" width="14.109375" style="890" customWidth="1"/>
    <col min="741" max="741" width="10.6640625" style="890" customWidth="1"/>
    <col min="742" max="742" width="7.33203125" style="890" customWidth="1"/>
    <col min="743" max="744" width="10.6640625" style="890" customWidth="1"/>
    <col min="745" max="745" width="12.6640625" style="890" customWidth="1"/>
    <col min="746" max="749" width="11.33203125" style="890" customWidth="1"/>
    <col min="750" max="750" width="17.6640625" style="890" customWidth="1"/>
    <col min="751" max="751" width="18.6640625" style="890" customWidth="1"/>
    <col min="752" max="752" width="13" style="890" customWidth="1"/>
    <col min="753" max="754" width="14.6640625" style="890" customWidth="1"/>
    <col min="755" max="756" width="13.33203125" style="890" customWidth="1"/>
    <col min="757" max="765" width="14.6640625" style="890" customWidth="1"/>
    <col min="766" max="767" width="13.6640625" style="890" customWidth="1"/>
    <col min="768" max="769" width="18.109375" style="890" customWidth="1"/>
    <col min="770" max="772" width="13.6640625" style="890" customWidth="1"/>
    <col min="773" max="773" width="40.33203125" style="890" customWidth="1"/>
    <col min="774" max="989" width="9.109375" style="890"/>
    <col min="990" max="990" width="13.5546875" style="890" customWidth="1"/>
    <col min="991" max="991" width="11.6640625" style="890" customWidth="1"/>
    <col min="992" max="992" width="10.6640625" style="890" customWidth="1"/>
    <col min="993" max="994" width="26.44140625" style="890" customWidth="1"/>
    <col min="995" max="995" width="13" style="890" customWidth="1"/>
    <col min="996" max="996" width="14.109375" style="890" customWidth="1"/>
    <col min="997" max="997" width="10.6640625" style="890" customWidth="1"/>
    <col min="998" max="998" width="7.33203125" style="890" customWidth="1"/>
    <col min="999" max="1000" width="10.6640625" style="890" customWidth="1"/>
    <col min="1001" max="1001" width="12.6640625" style="890" customWidth="1"/>
    <col min="1002" max="1005" width="11.33203125" style="890" customWidth="1"/>
    <col min="1006" max="1006" width="17.6640625" style="890" customWidth="1"/>
    <col min="1007" max="1007" width="18.6640625" style="890" customWidth="1"/>
    <col min="1008" max="1008" width="13" style="890" customWidth="1"/>
    <col min="1009" max="1010" width="14.6640625" style="890" customWidth="1"/>
    <col min="1011" max="1012" width="13.33203125" style="890" customWidth="1"/>
    <col min="1013" max="1021" width="14.6640625" style="890" customWidth="1"/>
    <col min="1022" max="1023" width="13.6640625" style="890" customWidth="1"/>
    <col min="1024" max="1025" width="18.109375" style="890" customWidth="1"/>
    <col min="1026" max="1028" width="13.6640625" style="890" customWidth="1"/>
    <col min="1029" max="1029" width="40.33203125" style="890" customWidth="1"/>
    <col min="1030" max="1245" width="9.109375" style="890"/>
    <col min="1246" max="1246" width="13.5546875" style="890" customWidth="1"/>
    <col min="1247" max="1247" width="11.6640625" style="890" customWidth="1"/>
    <col min="1248" max="1248" width="10.6640625" style="890" customWidth="1"/>
    <col min="1249" max="1250" width="26.44140625" style="890" customWidth="1"/>
    <col min="1251" max="1251" width="13" style="890" customWidth="1"/>
    <col min="1252" max="1252" width="14.109375" style="890" customWidth="1"/>
    <col min="1253" max="1253" width="10.6640625" style="890" customWidth="1"/>
    <col min="1254" max="1254" width="7.33203125" style="890" customWidth="1"/>
    <col min="1255" max="1256" width="10.6640625" style="890" customWidth="1"/>
    <col min="1257" max="1257" width="12.6640625" style="890" customWidth="1"/>
    <col min="1258" max="1261" width="11.33203125" style="890" customWidth="1"/>
    <col min="1262" max="1262" width="17.6640625" style="890" customWidth="1"/>
    <col min="1263" max="1263" width="18.6640625" style="890" customWidth="1"/>
    <col min="1264" max="1264" width="13" style="890" customWidth="1"/>
    <col min="1265" max="1266" width="14.6640625" style="890" customWidth="1"/>
    <col min="1267" max="1268" width="13.33203125" style="890" customWidth="1"/>
    <col min="1269" max="1277" width="14.6640625" style="890" customWidth="1"/>
    <col min="1278" max="1279" width="13.6640625" style="890" customWidth="1"/>
    <col min="1280" max="1281" width="18.109375" style="890" customWidth="1"/>
    <col min="1282" max="1284" width="13.6640625" style="890" customWidth="1"/>
    <col min="1285" max="1285" width="40.33203125" style="890" customWidth="1"/>
    <col min="1286" max="1501" width="9.109375" style="890"/>
    <col min="1502" max="1502" width="13.5546875" style="890" customWidth="1"/>
    <col min="1503" max="1503" width="11.6640625" style="890" customWidth="1"/>
    <col min="1504" max="1504" width="10.6640625" style="890" customWidth="1"/>
    <col min="1505" max="1506" width="26.44140625" style="890" customWidth="1"/>
    <col min="1507" max="1507" width="13" style="890" customWidth="1"/>
    <col min="1508" max="1508" width="14.109375" style="890" customWidth="1"/>
    <col min="1509" max="1509" width="10.6640625" style="890" customWidth="1"/>
    <col min="1510" max="1510" width="7.33203125" style="890" customWidth="1"/>
    <col min="1511" max="1512" width="10.6640625" style="890" customWidth="1"/>
    <col min="1513" max="1513" width="12.6640625" style="890" customWidth="1"/>
    <col min="1514" max="1517" width="11.33203125" style="890" customWidth="1"/>
    <col min="1518" max="1518" width="17.6640625" style="890" customWidth="1"/>
    <col min="1519" max="1519" width="18.6640625" style="890" customWidth="1"/>
    <col min="1520" max="1520" width="13" style="890" customWidth="1"/>
    <col min="1521" max="1522" width="14.6640625" style="890" customWidth="1"/>
    <col min="1523" max="1524" width="13.33203125" style="890" customWidth="1"/>
    <col min="1525" max="1533" width="14.6640625" style="890" customWidth="1"/>
    <col min="1534" max="1535" width="13.6640625" style="890" customWidth="1"/>
    <col min="1536" max="1537" width="18.109375" style="890" customWidth="1"/>
    <col min="1538" max="1540" width="13.6640625" style="890" customWidth="1"/>
    <col min="1541" max="1541" width="40.33203125" style="890" customWidth="1"/>
    <col min="1542" max="1757" width="9.109375" style="890"/>
    <col min="1758" max="1758" width="13.5546875" style="890" customWidth="1"/>
    <col min="1759" max="1759" width="11.6640625" style="890" customWidth="1"/>
    <col min="1760" max="1760" width="10.6640625" style="890" customWidth="1"/>
    <col min="1761" max="1762" width="26.44140625" style="890" customWidth="1"/>
    <col min="1763" max="1763" width="13" style="890" customWidth="1"/>
    <col min="1764" max="1764" width="14.109375" style="890" customWidth="1"/>
    <col min="1765" max="1765" width="10.6640625" style="890" customWidth="1"/>
    <col min="1766" max="1766" width="7.33203125" style="890" customWidth="1"/>
    <col min="1767" max="1768" width="10.6640625" style="890" customWidth="1"/>
    <col min="1769" max="1769" width="12.6640625" style="890" customWidth="1"/>
    <col min="1770" max="1773" width="11.33203125" style="890" customWidth="1"/>
    <col min="1774" max="1774" width="17.6640625" style="890" customWidth="1"/>
    <col min="1775" max="1775" width="18.6640625" style="890" customWidth="1"/>
    <col min="1776" max="1776" width="13" style="890" customWidth="1"/>
    <col min="1777" max="1778" width="14.6640625" style="890" customWidth="1"/>
    <col min="1779" max="1780" width="13.33203125" style="890" customWidth="1"/>
    <col min="1781" max="1789" width="14.6640625" style="890" customWidth="1"/>
    <col min="1790" max="1791" width="13.6640625" style="890" customWidth="1"/>
    <col min="1792" max="1793" width="18.109375" style="890" customWidth="1"/>
    <col min="1794" max="1796" width="13.6640625" style="890" customWidth="1"/>
    <col min="1797" max="1797" width="40.33203125" style="890" customWidth="1"/>
    <col min="1798" max="2013" width="9.109375" style="890"/>
    <col min="2014" max="2014" width="13.5546875" style="890" customWidth="1"/>
    <col min="2015" max="2015" width="11.6640625" style="890" customWidth="1"/>
    <col min="2016" max="2016" width="10.6640625" style="890" customWidth="1"/>
    <col min="2017" max="2018" width="26.44140625" style="890" customWidth="1"/>
    <col min="2019" max="2019" width="13" style="890" customWidth="1"/>
    <col min="2020" max="2020" width="14.109375" style="890" customWidth="1"/>
    <col min="2021" max="2021" width="10.6640625" style="890" customWidth="1"/>
    <col min="2022" max="2022" width="7.33203125" style="890" customWidth="1"/>
    <col min="2023" max="2024" width="10.6640625" style="890" customWidth="1"/>
    <col min="2025" max="2025" width="12.6640625" style="890" customWidth="1"/>
    <col min="2026" max="2029" width="11.33203125" style="890" customWidth="1"/>
    <col min="2030" max="2030" width="17.6640625" style="890" customWidth="1"/>
    <col min="2031" max="2031" width="18.6640625" style="890" customWidth="1"/>
    <col min="2032" max="2032" width="13" style="890" customWidth="1"/>
    <col min="2033" max="2034" width="14.6640625" style="890" customWidth="1"/>
    <col min="2035" max="2036" width="13.33203125" style="890" customWidth="1"/>
    <col min="2037" max="2045" width="14.6640625" style="890" customWidth="1"/>
    <col min="2046" max="2047" width="13.6640625" style="890" customWidth="1"/>
    <col min="2048" max="2049" width="18.109375" style="890" customWidth="1"/>
    <col min="2050" max="2052" width="13.6640625" style="890" customWidth="1"/>
    <col min="2053" max="2053" width="40.33203125" style="890" customWidth="1"/>
    <col min="2054" max="2269" width="9.109375" style="890"/>
    <col min="2270" max="2270" width="13.5546875" style="890" customWidth="1"/>
    <col min="2271" max="2271" width="11.6640625" style="890" customWidth="1"/>
    <col min="2272" max="2272" width="10.6640625" style="890" customWidth="1"/>
    <col min="2273" max="2274" width="26.44140625" style="890" customWidth="1"/>
    <col min="2275" max="2275" width="13" style="890" customWidth="1"/>
    <col min="2276" max="2276" width="14.109375" style="890" customWidth="1"/>
    <col min="2277" max="2277" width="10.6640625" style="890" customWidth="1"/>
    <col min="2278" max="2278" width="7.33203125" style="890" customWidth="1"/>
    <col min="2279" max="2280" width="10.6640625" style="890" customWidth="1"/>
    <col min="2281" max="2281" width="12.6640625" style="890" customWidth="1"/>
    <col min="2282" max="2285" width="11.33203125" style="890" customWidth="1"/>
    <col min="2286" max="2286" width="17.6640625" style="890" customWidth="1"/>
    <col min="2287" max="2287" width="18.6640625" style="890" customWidth="1"/>
    <col min="2288" max="2288" width="13" style="890" customWidth="1"/>
    <col min="2289" max="2290" width="14.6640625" style="890" customWidth="1"/>
    <col min="2291" max="2292" width="13.33203125" style="890" customWidth="1"/>
    <col min="2293" max="2301" width="14.6640625" style="890" customWidth="1"/>
    <col min="2302" max="2303" width="13.6640625" style="890" customWidth="1"/>
    <col min="2304" max="2305" width="18.109375" style="890" customWidth="1"/>
    <col min="2306" max="2308" width="13.6640625" style="890" customWidth="1"/>
    <col min="2309" max="2309" width="40.33203125" style="890" customWidth="1"/>
    <col min="2310" max="2525" width="9.109375" style="890"/>
    <col min="2526" max="2526" width="13.5546875" style="890" customWidth="1"/>
    <col min="2527" max="2527" width="11.6640625" style="890" customWidth="1"/>
    <col min="2528" max="2528" width="10.6640625" style="890" customWidth="1"/>
    <col min="2529" max="2530" width="26.44140625" style="890" customWidth="1"/>
    <col min="2531" max="2531" width="13" style="890" customWidth="1"/>
    <col min="2532" max="2532" width="14.109375" style="890" customWidth="1"/>
    <col min="2533" max="2533" width="10.6640625" style="890" customWidth="1"/>
    <col min="2534" max="2534" width="7.33203125" style="890" customWidth="1"/>
    <col min="2535" max="2536" width="10.6640625" style="890" customWidth="1"/>
    <col min="2537" max="2537" width="12.6640625" style="890" customWidth="1"/>
    <col min="2538" max="2541" width="11.33203125" style="890" customWidth="1"/>
    <col min="2542" max="2542" width="17.6640625" style="890" customWidth="1"/>
    <col min="2543" max="2543" width="18.6640625" style="890" customWidth="1"/>
    <col min="2544" max="2544" width="13" style="890" customWidth="1"/>
    <col min="2545" max="2546" width="14.6640625" style="890" customWidth="1"/>
    <col min="2547" max="2548" width="13.33203125" style="890" customWidth="1"/>
    <col min="2549" max="2557" width="14.6640625" style="890" customWidth="1"/>
    <col min="2558" max="2559" width="13.6640625" style="890" customWidth="1"/>
    <col min="2560" max="2561" width="18.109375" style="890" customWidth="1"/>
    <col min="2562" max="2564" width="13.6640625" style="890" customWidth="1"/>
    <col min="2565" max="2565" width="40.33203125" style="890" customWidth="1"/>
    <col min="2566" max="2781" width="9.109375" style="890"/>
    <col min="2782" max="2782" width="13.5546875" style="890" customWidth="1"/>
    <col min="2783" max="2783" width="11.6640625" style="890" customWidth="1"/>
    <col min="2784" max="2784" width="10.6640625" style="890" customWidth="1"/>
    <col min="2785" max="2786" width="26.44140625" style="890" customWidth="1"/>
    <col min="2787" max="2787" width="13" style="890" customWidth="1"/>
    <col min="2788" max="2788" width="14.109375" style="890" customWidth="1"/>
    <col min="2789" max="2789" width="10.6640625" style="890" customWidth="1"/>
    <col min="2790" max="2790" width="7.33203125" style="890" customWidth="1"/>
    <col min="2791" max="2792" width="10.6640625" style="890" customWidth="1"/>
    <col min="2793" max="2793" width="12.6640625" style="890" customWidth="1"/>
    <col min="2794" max="2797" width="11.33203125" style="890" customWidth="1"/>
    <col min="2798" max="2798" width="17.6640625" style="890" customWidth="1"/>
    <col min="2799" max="2799" width="18.6640625" style="890" customWidth="1"/>
    <col min="2800" max="2800" width="13" style="890" customWidth="1"/>
    <col min="2801" max="2802" width="14.6640625" style="890" customWidth="1"/>
    <col min="2803" max="2804" width="13.33203125" style="890" customWidth="1"/>
    <col min="2805" max="2813" width="14.6640625" style="890" customWidth="1"/>
    <col min="2814" max="2815" width="13.6640625" style="890" customWidth="1"/>
    <col min="2816" max="2817" width="18.109375" style="890" customWidth="1"/>
    <col min="2818" max="2820" width="13.6640625" style="890" customWidth="1"/>
    <col min="2821" max="2821" width="40.33203125" style="890" customWidth="1"/>
    <col min="2822" max="3037" width="9.109375" style="890"/>
    <col min="3038" max="3038" width="13.5546875" style="890" customWidth="1"/>
    <col min="3039" max="3039" width="11.6640625" style="890" customWidth="1"/>
    <col min="3040" max="3040" width="10.6640625" style="890" customWidth="1"/>
    <col min="3041" max="3042" width="26.44140625" style="890" customWidth="1"/>
    <col min="3043" max="3043" width="13" style="890" customWidth="1"/>
    <col min="3044" max="3044" width="14.109375" style="890" customWidth="1"/>
    <col min="3045" max="3045" width="10.6640625" style="890" customWidth="1"/>
    <col min="3046" max="3046" width="7.33203125" style="890" customWidth="1"/>
    <col min="3047" max="3048" width="10.6640625" style="890" customWidth="1"/>
    <col min="3049" max="3049" width="12.6640625" style="890" customWidth="1"/>
    <col min="3050" max="3053" width="11.33203125" style="890" customWidth="1"/>
    <col min="3054" max="3054" width="17.6640625" style="890" customWidth="1"/>
    <col min="3055" max="3055" width="18.6640625" style="890" customWidth="1"/>
    <col min="3056" max="3056" width="13" style="890" customWidth="1"/>
    <col min="3057" max="3058" width="14.6640625" style="890" customWidth="1"/>
    <col min="3059" max="3060" width="13.33203125" style="890" customWidth="1"/>
    <col min="3061" max="3069" width="14.6640625" style="890" customWidth="1"/>
    <col min="3070" max="3071" width="13.6640625" style="890" customWidth="1"/>
    <col min="3072" max="3073" width="18.109375" style="890" customWidth="1"/>
    <col min="3074" max="3076" width="13.6640625" style="890" customWidth="1"/>
    <col min="3077" max="3077" width="40.33203125" style="890" customWidth="1"/>
    <col min="3078" max="3293" width="9.109375" style="890"/>
    <col min="3294" max="3294" width="13.5546875" style="890" customWidth="1"/>
    <col min="3295" max="3295" width="11.6640625" style="890" customWidth="1"/>
    <col min="3296" max="3296" width="10.6640625" style="890" customWidth="1"/>
    <col min="3297" max="3298" width="26.44140625" style="890" customWidth="1"/>
    <col min="3299" max="3299" width="13" style="890" customWidth="1"/>
    <col min="3300" max="3300" width="14.109375" style="890" customWidth="1"/>
    <col min="3301" max="3301" width="10.6640625" style="890" customWidth="1"/>
    <col min="3302" max="3302" width="7.33203125" style="890" customWidth="1"/>
    <col min="3303" max="3304" width="10.6640625" style="890" customWidth="1"/>
    <col min="3305" max="3305" width="12.6640625" style="890" customWidth="1"/>
    <col min="3306" max="3309" width="11.33203125" style="890" customWidth="1"/>
    <col min="3310" max="3310" width="17.6640625" style="890" customWidth="1"/>
    <col min="3311" max="3311" width="18.6640625" style="890" customWidth="1"/>
    <col min="3312" max="3312" width="13" style="890" customWidth="1"/>
    <col min="3313" max="3314" width="14.6640625" style="890" customWidth="1"/>
    <col min="3315" max="3316" width="13.33203125" style="890" customWidth="1"/>
    <col min="3317" max="3325" width="14.6640625" style="890" customWidth="1"/>
    <col min="3326" max="3327" width="13.6640625" style="890" customWidth="1"/>
    <col min="3328" max="3329" width="18.109375" style="890" customWidth="1"/>
    <col min="3330" max="3332" width="13.6640625" style="890" customWidth="1"/>
    <col min="3333" max="3333" width="40.33203125" style="890" customWidth="1"/>
    <col min="3334" max="3549" width="9.109375" style="890"/>
    <col min="3550" max="3550" width="13.5546875" style="890" customWidth="1"/>
    <col min="3551" max="3551" width="11.6640625" style="890" customWidth="1"/>
    <col min="3552" max="3552" width="10.6640625" style="890" customWidth="1"/>
    <col min="3553" max="3554" width="26.44140625" style="890" customWidth="1"/>
    <col min="3555" max="3555" width="13" style="890" customWidth="1"/>
    <col min="3556" max="3556" width="14.109375" style="890" customWidth="1"/>
    <col min="3557" max="3557" width="10.6640625" style="890" customWidth="1"/>
    <col min="3558" max="3558" width="7.33203125" style="890" customWidth="1"/>
    <col min="3559" max="3560" width="10.6640625" style="890" customWidth="1"/>
    <col min="3561" max="3561" width="12.6640625" style="890" customWidth="1"/>
    <col min="3562" max="3565" width="11.33203125" style="890" customWidth="1"/>
    <col min="3566" max="3566" width="17.6640625" style="890" customWidth="1"/>
    <col min="3567" max="3567" width="18.6640625" style="890" customWidth="1"/>
    <col min="3568" max="3568" width="13" style="890" customWidth="1"/>
    <col min="3569" max="3570" width="14.6640625" style="890" customWidth="1"/>
    <col min="3571" max="3572" width="13.33203125" style="890" customWidth="1"/>
    <col min="3573" max="3581" width="14.6640625" style="890" customWidth="1"/>
    <col min="3582" max="3583" width="13.6640625" style="890" customWidth="1"/>
    <col min="3584" max="3585" width="18.109375" style="890" customWidth="1"/>
    <col min="3586" max="3588" width="13.6640625" style="890" customWidth="1"/>
    <col min="3589" max="3589" width="40.33203125" style="890" customWidth="1"/>
    <col min="3590" max="3805" width="9.109375" style="890"/>
    <col min="3806" max="3806" width="13.5546875" style="890" customWidth="1"/>
    <col min="3807" max="3807" width="11.6640625" style="890" customWidth="1"/>
    <col min="3808" max="3808" width="10.6640625" style="890" customWidth="1"/>
    <col min="3809" max="3810" width="26.44140625" style="890" customWidth="1"/>
    <col min="3811" max="3811" width="13" style="890" customWidth="1"/>
    <col min="3812" max="3812" width="14.109375" style="890" customWidth="1"/>
    <col min="3813" max="3813" width="10.6640625" style="890" customWidth="1"/>
    <col min="3814" max="3814" width="7.33203125" style="890" customWidth="1"/>
    <col min="3815" max="3816" width="10.6640625" style="890" customWidth="1"/>
    <col min="3817" max="3817" width="12.6640625" style="890" customWidth="1"/>
    <col min="3818" max="3821" width="11.33203125" style="890" customWidth="1"/>
    <col min="3822" max="3822" width="17.6640625" style="890" customWidth="1"/>
    <col min="3823" max="3823" width="18.6640625" style="890" customWidth="1"/>
    <col min="3824" max="3824" width="13" style="890" customWidth="1"/>
    <col min="3825" max="3826" width="14.6640625" style="890" customWidth="1"/>
    <col min="3827" max="3828" width="13.33203125" style="890" customWidth="1"/>
    <col min="3829" max="3837" width="14.6640625" style="890" customWidth="1"/>
    <col min="3838" max="3839" width="13.6640625" style="890" customWidth="1"/>
    <col min="3840" max="3841" width="18.109375" style="890" customWidth="1"/>
    <col min="3842" max="3844" width="13.6640625" style="890" customWidth="1"/>
    <col min="3845" max="3845" width="40.33203125" style="890" customWidth="1"/>
    <col min="3846" max="4061" width="9.109375" style="890"/>
    <col min="4062" max="4062" width="13.5546875" style="890" customWidth="1"/>
    <col min="4063" max="4063" width="11.6640625" style="890" customWidth="1"/>
    <col min="4064" max="4064" width="10.6640625" style="890" customWidth="1"/>
    <col min="4065" max="4066" width="26.44140625" style="890" customWidth="1"/>
    <col min="4067" max="4067" width="13" style="890" customWidth="1"/>
    <col min="4068" max="4068" width="14.109375" style="890" customWidth="1"/>
    <col min="4069" max="4069" width="10.6640625" style="890" customWidth="1"/>
    <col min="4070" max="4070" width="7.33203125" style="890" customWidth="1"/>
    <col min="4071" max="4072" width="10.6640625" style="890" customWidth="1"/>
    <col min="4073" max="4073" width="12.6640625" style="890" customWidth="1"/>
    <col min="4074" max="4077" width="11.33203125" style="890" customWidth="1"/>
    <col min="4078" max="4078" width="17.6640625" style="890" customWidth="1"/>
    <col min="4079" max="4079" width="18.6640625" style="890" customWidth="1"/>
    <col min="4080" max="4080" width="13" style="890" customWidth="1"/>
    <col min="4081" max="4082" width="14.6640625" style="890" customWidth="1"/>
    <col min="4083" max="4084" width="13.33203125" style="890" customWidth="1"/>
    <col min="4085" max="4093" width="14.6640625" style="890" customWidth="1"/>
    <col min="4094" max="4095" width="13.6640625" style="890" customWidth="1"/>
    <col min="4096" max="4097" width="18.109375" style="890" customWidth="1"/>
    <col min="4098" max="4100" width="13.6640625" style="890" customWidth="1"/>
    <col min="4101" max="4101" width="40.33203125" style="890" customWidth="1"/>
    <col min="4102" max="4317" width="9.109375" style="890"/>
    <col min="4318" max="4318" width="13.5546875" style="890" customWidth="1"/>
    <col min="4319" max="4319" width="11.6640625" style="890" customWidth="1"/>
    <col min="4320" max="4320" width="10.6640625" style="890" customWidth="1"/>
    <col min="4321" max="4322" width="26.44140625" style="890" customWidth="1"/>
    <col min="4323" max="4323" width="13" style="890" customWidth="1"/>
    <col min="4324" max="4324" width="14.109375" style="890" customWidth="1"/>
    <col min="4325" max="4325" width="10.6640625" style="890" customWidth="1"/>
    <col min="4326" max="4326" width="7.33203125" style="890" customWidth="1"/>
    <col min="4327" max="4328" width="10.6640625" style="890" customWidth="1"/>
    <col min="4329" max="4329" width="12.6640625" style="890" customWidth="1"/>
    <col min="4330" max="4333" width="11.33203125" style="890" customWidth="1"/>
    <col min="4334" max="4334" width="17.6640625" style="890" customWidth="1"/>
    <col min="4335" max="4335" width="18.6640625" style="890" customWidth="1"/>
    <col min="4336" max="4336" width="13" style="890" customWidth="1"/>
    <col min="4337" max="4338" width="14.6640625" style="890" customWidth="1"/>
    <col min="4339" max="4340" width="13.33203125" style="890" customWidth="1"/>
    <col min="4341" max="4349" width="14.6640625" style="890" customWidth="1"/>
    <col min="4350" max="4351" width="13.6640625" style="890" customWidth="1"/>
    <col min="4352" max="4353" width="18.109375" style="890" customWidth="1"/>
    <col min="4354" max="4356" width="13.6640625" style="890" customWidth="1"/>
    <col min="4357" max="4357" width="40.33203125" style="890" customWidth="1"/>
    <col min="4358" max="4573" width="9.109375" style="890"/>
    <col min="4574" max="4574" width="13.5546875" style="890" customWidth="1"/>
    <col min="4575" max="4575" width="11.6640625" style="890" customWidth="1"/>
    <col min="4576" max="4576" width="10.6640625" style="890" customWidth="1"/>
    <col min="4577" max="4578" width="26.44140625" style="890" customWidth="1"/>
    <col min="4579" max="4579" width="13" style="890" customWidth="1"/>
    <col min="4580" max="4580" width="14.109375" style="890" customWidth="1"/>
    <col min="4581" max="4581" width="10.6640625" style="890" customWidth="1"/>
    <col min="4582" max="4582" width="7.33203125" style="890" customWidth="1"/>
    <col min="4583" max="4584" width="10.6640625" style="890" customWidth="1"/>
    <col min="4585" max="4585" width="12.6640625" style="890" customWidth="1"/>
    <col min="4586" max="4589" width="11.33203125" style="890" customWidth="1"/>
    <col min="4590" max="4590" width="17.6640625" style="890" customWidth="1"/>
    <col min="4591" max="4591" width="18.6640625" style="890" customWidth="1"/>
    <col min="4592" max="4592" width="13" style="890" customWidth="1"/>
    <col min="4593" max="4594" width="14.6640625" style="890" customWidth="1"/>
    <col min="4595" max="4596" width="13.33203125" style="890" customWidth="1"/>
    <col min="4597" max="4605" width="14.6640625" style="890" customWidth="1"/>
    <col min="4606" max="4607" width="13.6640625" style="890" customWidth="1"/>
    <col min="4608" max="4609" width="18.109375" style="890" customWidth="1"/>
    <col min="4610" max="4612" width="13.6640625" style="890" customWidth="1"/>
    <col min="4613" max="4613" width="40.33203125" style="890" customWidth="1"/>
    <col min="4614" max="4829" width="9.109375" style="890"/>
    <col min="4830" max="4830" width="13.5546875" style="890" customWidth="1"/>
    <col min="4831" max="4831" width="11.6640625" style="890" customWidth="1"/>
    <col min="4832" max="4832" width="10.6640625" style="890" customWidth="1"/>
    <col min="4833" max="4834" width="26.44140625" style="890" customWidth="1"/>
    <col min="4835" max="4835" width="13" style="890" customWidth="1"/>
    <col min="4836" max="4836" width="14.109375" style="890" customWidth="1"/>
    <col min="4837" max="4837" width="10.6640625" style="890" customWidth="1"/>
    <col min="4838" max="4838" width="7.33203125" style="890" customWidth="1"/>
    <col min="4839" max="4840" width="10.6640625" style="890" customWidth="1"/>
    <col min="4841" max="4841" width="12.6640625" style="890" customWidth="1"/>
    <col min="4842" max="4845" width="11.33203125" style="890" customWidth="1"/>
    <col min="4846" max="4846" width="17.6640625" style="890" customWidth="1"/>
    <col min="4847" max="4847" width="18.6640625" style="890" customWidth="1"/>
    <col min="4848" max="4848" width="13" style="890" customWidth="1"/>
    <col min="4849" max="4850" width="14.6640625" style="890" customWidth="1"/>
    <col min="4851" max="4852" width="13.33203125" style="890" customWidth="1"/>
    <col min="4853" max="4861" width="14.6640625" style="890" customWidth="1"/>
    <col min="4862" max="4863" width="13.6640625" style="890" customWidth="1"/>
    <col min="4864" max="4865" width="18.109375" style="890" customWidth="1"/>
    <col min="4866" max="4868" width="13.6640625" style="890" customWidth="1"/>
    <col min="4869" max="4869" width="40.33203125" style="890" customWidth="1"/>
    <col min="4870" max="5085" width="9.109375" style="890"/>
    <col min="5086" max="5086" width="13.5546875" style="890" customWidth="1"/>
    <col min="5087" max="5087" width="11.6640625" style="890" customWidth="1"/>
    <col min="5088" max="5088" width="10.6640625" style="890" customWidth="1"/>
    <col min="5089" max="5090" width="26.44140625" style="890" customWidth="1"/>
    <col min="5091" max="5091" width="13" style="890" customWidth="1"/>
    <col min="5092" max="5092" width="14.109375" style="890" customWidth="1"/>
    <col min="5093" max="5093" width="10.6640625" style="890" customWidth="1"/>
    <col min="5094" max="5094" width="7.33203125" style="890" customWidth="1"/>
    <col min="5095" max="5096" width="10.6640625" style="890" customWidth="1"/>
    <col min="5097" max="5097" width="12.6640625" style="890" customWidth="1"/>
    <col min="5098" max="5101" width="11.33203125" style="890" customWidth="1"/>
    <col min="5102" max="5102" width="17.6640625" style="890" customWidth="1"/>
    <col min="5103" max="5103" width="18.6640625" style="890" customWidth="1"/>
    <col min="5104" max="5104" width="13" style="890" customWidth="1"/>
    <col min="5105" max="5106" width="14.6640625" style="890" customWidth="1"/>
    <col min="5107" max="5108" width="13.33203125" style="890" customWidth="1"/>
    <col min="5109" max="5117" width="14.6640625" style="890" customWidth="1"/>
    <col min="5118" max="5119" width="13.6640625" style="890" customWidth="1"/>
    <col min="5120" max="5121" width="18.109375" style="890" customWidth="1"/>
    <col min="5122" max="5124" width="13.6640625" style="890" customWidth="1"/>
    <col min="5125" max="5125" width="40.33203125" style="890" customWidth="1"/>
    <col min="5126" max="5341" width="9.109375" style="890"/>
    <col min="5342" max="5342" width="13.5546875" style="890" customWidth="1"/>
    <col min="5343" max="5343" width="11.6640625" style="890" customWidth="1"/>
    <col min="5344" max="5344" width="10.6640625" style="890" customWidth="1"/>
    <col min="5345" max="5346" width="26.44140625" style="890" customWidth="1"/>
    <col min="5347" max="5347" width="13" style="890" customWidth="1"/>
    <col min="5348" max="5348" width="14.109375" style="890" customWidth="1"/>
    <col min="5349" max="5349" width="10.6640625" style="890" customWidth="1"/>
    <col min="5350" max="5350" width="7.33203125" style="890" customWidth="1"/>
    <col min="5351" max="5352" width="10.6640625" style="890" customWidth="1"/>
    <col min="5353" max="5353" width="12.6640625" style="890" customWidth="1"/>
    <col min="5354" max="5357" width="11.33203125" style="890" customWidth="1"/>
    <col min="5358" max="5358" width="17.6640625" style="890" customWidth="1"/>
    <col min="5359" max="5359" width="18.6640625" style="890" customWidth="1"/>
    <col min="5360" max="5360" width="13" style="890" customWidth="1"/>
    <col min="5361" max="5362" width="14.6640625" style="890" customWidth="1"/>
    <col min="5363" max="5364" width="13.33203125" style="890" customWidth="1"/>
    <col min="5365" max="5373" width="14.6640625" style="890" customWidth="1"/>
    <col min="5374" max="5375" width="13.6640625" style="890" customWidth="1"/>
    <col min="5376" max="5377" width="18.109375" style="890" customWidth="1"/>
    <col min="5378" max="5380" width="13.6640625" style="890" customWidth="1"/>
    <col min="5381" max="5381" width="40.33203125" style="890" customWidth="1"/>
    <col min="5382" max="5597" width="9.109375" style="890"/>
    <col min="5598" max="5598" width="13.5546875" style="890" customWidth="1"/>
    <col min="5599" max="5599" width="11.6640625" style="890" customWidth="1"/>
    <col min="5600" max="5600" width="10.6640625" style="890" customWidth="1"/>
    <col min="5601" max="5602" width="26.44140625" style="890" customWidth="1"/>
    <col min="5603" max="5603" width="13" style="890" customWidth="1"/>
    <col min="5604" max="5604" width="14.109375" style="890" customWidth="1"/>
    <col min="5605" max="5605" width="10.6640625" style="890" customWidth="1"/>
    <col min="5606" max="5606" width="7.33203125" style="890" customWidth="1"/>
    <col min="5607" max="5608" width="10.6640625" style="890" customWidth="1"/>
    <col min="5609" max="5609" width="12.6640625" style="890" customWidth="1"/>
    <col min="5610" max="5613" width="11.33203125" style="890" customWidth="1"/>
    <col min="5614" max="5614" width="17.6640625" style="890" customWidth="1"/>
    <col min="5615" max="5615" width="18.6640625" style="890" customWidth="1"/>
    <col min="5616" max="5616" width="13" style="890" customWidth="1"/>
    <col min="5617" max="5618" width="14.6640625" style="890" customWidth="1"/>
    <col min="5619" max="5620" width="13.33203125" style="890" customWidth="1"/>
    <col min="5621" max="5629" width="14.6640625" style="890" customWidth="1"/>
    <col min="5630" max="5631" width="13.6640625" style="890" customWidth="1"/>
    <col min="5632" max="5633" width="18.109375" style="890" customWidth="1"/>
    <col min="5634" max="5636" width="13.6640625" style="890" customWidth="1"/>
    <col min="5637" max="5637" width="40.33203125" style="890" customWidth="1"/>
    <col min="5638" max="5853" width="9.109375" style="890"/>
    <col min="5854" max="5854" width="13.5546875" style="890" customWidth="1"/>
    <col min="5855" max="5855" width="11.6640625" style="890" customWidth="1"/>
    <col min="5856" max="5856" width="10.6640625" style="890" customWidth="1"/>
    <col min="5857" max="5858" width="26.44140625" style="890" customWidth="1"/>
    <col min="5859" max="5859" width="13" style="890" customWidth="1"/>
    <col min="5860" max="5860" width="14.109375" style="890" customWidth="1"/>
    <col min="5861" max="5861" width="10.6640625" style="890" customWidth="1"/>
    <col min="5862" max="5862" width="7.33203125" style="890" customWidth="1"/>
    <col min="5863" max="5864" width="10.6640625" style="890" customWidth="1"/>
    <col min="5865" max="5865" width="12.6640625" style="890" customWidth="1"/>
    <col min="5866" max="5869" width="11.33203125" style="890" customWidth="1"/>
    <col min="5870" max="5870" width="17.6640625" style="890" customWidth="1"/>
    <col min="5871" max="5871" width="18.6640625" style="890" customWidth="1"/>
    <col min="5872" max="5872" width="13" style="890" customWidth="1"/>
    <col min="5873" max="5874" width="14.6640625" style="890" customWidth="1"/>
    <col min="5875" max="5876" width="13.33203125" style="890" customWidth="1"/>
    <col min="5877" max="5885" width="14.6640625" style="890" customWidth="1"/>
    <col min="5886" max="5887" width="13.6640625" style="890" customWidth="1"/>
    <col min="5888" max="5889" width="18.109375" style="890" customWidth="1"/>
    <col min="5890" max="5892" width="13.6640625" style="890" customWidth="1"/>
    <col min="5893" max="5893" width="40.33203125" style="890" customWidth="1"/>
    <col min="5894" max="6109" width="9.109375" style="890"/>
    <col min="6110" max="6110" width="13.5546875" style="890" customWidth="1"/>
    <col min="6111" max="6111" width="11.6640625" style="890" customWidth="1"/>
    <col min="6112" max="6112" width="10.6640625" style="890" customWidth="1"/>
    <col min="6113" max="6114" width="26.44140625" style="890" customWidth="1"/>
    <col min="6115" max="6115" width="13" style="890" customWidth="1"/>
    <col min="6116" max="6116" width="14.109375" style="890" customWidth="1"/>
    <col min="6117" max="6117" width="10.6640625" style="890" customWidth="1"/>
    <col min="6118" max="6118" width="7.33203125" style="890" customWidth="1"/>
    <col min="6119" max="6120" width="10.6640625" style="890" customWidth="1"/>
    <col min="6121" max="6121" width="12.6640625" style="890" customWidth="1"/>
    <col min="6122" max="6125" width="11.33203125" style="890" customWidth="1"/>
    <col min="6126" max="6126" width="17.6640625" style="890" customWidth="1"/>
    <col min="6127" max="6127" width="18.6640625" style="890" customWidth="1"/>
    <col min="6128" max="6128" width="13" style="890" customWidth="1"/>
    <col min="6129" max="6130" width="14.6640625" style="890" customWidth="1"/>
    <col min="6131" max="6132" width="13.33203125" style="890" customWidth="1"/>
    <col min="6133" max="6141" width="14.6640625" style="890" customWidth="1"/>
    <col min="6142" max="6143" width="13.6640625" style="890" customWidth="1"/>
    <col min="6144" max="6145" width="18.109375" style="890" customWidth="1"/>
    <col min="6146" max="6148" width="13.6640625" style="890" customWidth="1"/>
    <col min="6149" max="6149" width="40.33203125" style="890" customWidth="1"/>
    <col min="6150" max="6365" width="9.109375" style="890"/>
    <col min="6366" max="6366" width="13.5546875" style="890" customWidth="1"/>
    <col min="6367" max="6367" width="11.6640625" style="890" customWidth="1"/>
    <col min="6368" max="6368" width="10.6640625" style="890" customWidth="1"/>
    <col min="6369" max="6370" width="26.44140625" style="890" customWidth="1"/>
    <col min="6371" max="6371" width="13" style="890" customWidth="1"/>
    <col min="6372" max="6372" width="14.109375" style="890" customWidth="1"/>
    <col min="6373" max="6373" width="10.6640625" style="890" customWidth="1"/>
    <col min="6374" max="6374" width="7.33203125" style="890" customWidth="1"/>
    <col min="6375" max="6376" width="10.6640625" style="890" customWidth="1"/>
    <col min="6377" max="6377" width="12.6640625" style="890" customWidth="1"/>
    <col min="6378" max="6381" width="11.33203125" style="890" customWidth="1"/>
    <col min="6382" max="6382" width="17.6640625" style="890" customWidth="1"/>
    <col min="6383" max="6383" width="18.6640625" style="890" customWidth="1"/>
    <col min="6384" max="6384" width="13" style="890" customWidth="1"/>
    <col min="6385" max="6386" width="14.6640625" style="890" customWidth="1"/>
    <col min="6387" max="6388" width="13.33203125" style="890" customWidth="1"/>
    <col min="6389" max="6397" width="14.6640625" style="890" customWidth="1"/>
    <col min="6398" max="6399" width="13.6640625" style="890" customWidth="1"/>
    <col min="6400" max="6401" width="18.109375" style="890" customWidth="1"/>
    <col min="6402" max="6404" width="13.6640625" style="890" customWidth="1"/>
    <col min="6405" max="6405" width="40.33203125" style="890" customWidth="1"/>
    <col min="6406" max="6621" width="9.109375" style="890"/>
    <col min="6622" max="6622" width="13.5546875" style="890" customWidth="1"/>
    <col min="6623" max="6623" width="11.6640625" style="890" customWidth="1"/>
    <col min="6624" max="6624" width="10.6640625" style="890" customWidth="1"/>
    <col min="6625" max="6626" width="26.44140625" style="890" customWidth="1"/>
    <col min="6627" max="6627" width="13" style="890" customWidth="1"/>
    <col min="6628" max="6628" width="14.109375" style="890" customWidth="1"/>
    <col min="6629" max="6629" width="10.6640625" style="890" customWidth="1"/>
    <col min="6630" max="6630" width="7.33203125" style="890" customWidth="1"/>
    <col min="6631" max="6632" width="10.6640625" style="890" customWidth="1"/>
    <col min="6633" max="6633" width="12.6640625" style="890" customWidth="1"/>
    <col min="6634" max="6637" width="11.33203125" style="890" customWidth="1"/>
    <col min="6638" max="6638" width="17.6640625" style="890" customWidth="1"/>
    <col min="6639" max="6639" width="18.6640625" style="890" customWidth="1"/>
    <col min="6640" max="6640" width="13" style="890" customWidth="1"/>
    <col min="6641" max="6642" width="14.6640625" style="890" customWidth="1"/>
    <col min="6643" max="6644" width="13.33203125" style="890" customWidth="1"/>
    <col min="6645" max="6653" width="14.6640625" style="890" customWidth="1"/>
    <col min="6654" max="6655" width="13.6640625" style="890" customWidth="1"/>
    <col min="6656" max="6657" width="18.109375" style="890" customWidth="1"/>
    <col min="6658" max="6660" width="13.6640625" style="890" customWidth="1"/>
    <col min="6661" max="6661" width="40.33203125" style="890" customWidth="1"/>
    <col min="6662" max="6877" width="9.109375" style="890"/>
    <col min="6878" max="6878" width="13.5546875" style="890" customWidth="1"/>
    <col min="6879" max="6879" width="11.6640625" style="890" customWidth="1"/>
    <col min="6880" max="6880" width="10.6640625" style="890" customWidth="1"/>
    <col min="6881" max="6882" width="26.44140625" style="890" customWidth="1"/>
    <col min="6883" max="6883" width="13" style="890" customWidth="1"/>
    <col min="6884" max="6884" width="14.109375" style="890" customWidth="1"/>
    <col min="6885" max="6885" width="10.6640625" style="890" customWidth="1"/>
    <col min="6886" max="6886" width="7.33203125" style="890" customWidth="1"/>
    <col min="6887" max="6888" width="10.6640625" style="890" customWidth="1"/>
    <col min="6889" max="6889" width="12.6640625" style="890" customWidth="1"/>
    <col min="6890" max="6893" width="11.33203125" style="890" customWidth="1"/>
    <col min="6894" max="6894" width="17.6640625" style="890" customWidth="1"/>
    <col min="6895" max="6895" width="18.6640625" style="890" customWidth="1"/>
    <col min="6896" max="6896" width="13" style="890" customWidth="1"/>
    <col min="6897" max="6898" width="14.6640625" style="890" customWidth="1"/>
    <col min="6899" max="6900" width="13.33203125" style="890" customWidth="1"/>
    <col min="6901" max="6909" width="14.6640625" style="890" customWidth="1"/>
    <col min="6910" max="6911" width="13.6640625" style="890" customWidth="1"/>
    <col min="6912" max="6913" width="18.109375" style="890" customWidth="1"/>
    <col min="6914" max="6916" width="13.6640625" style="890" customWidth="1"/>
    <col min="6917" max="6917" width="40.33203125" style="890" customWidth="1"/>
    <col min="6918" max="7133" width="9.109375" style="890"/>
    <col min="7134" max="7134" width="13.5546875" style="890" customWidth="1"/>
    <col min="7135" max="7135" width="11.6640625" style="890" customWidth="1"/>
    <col min="7136" max="7136" width="10.6640625" style="890" customWidth="1"/>
    <col min="7137" max="7138" width="26.44140625" style="890" customWidth="1"/>
    <col min="7139" max="7139" width="13" style="890" customWidth="1"/>
    <col min="7140" max="7140" width="14.109375" style="890" customWidth="1"/>
    <col min="7141" max="7141" width="10.6640625" style="890" customWidth="1"/>
    <col min="7142" max="7142" width="7.33203125" style="890" customWidth="1"/>
    <col min="7143" max="7144" width="10.6640625" style="890" customWidth="1"/>
    <col min="7145" max="7145" width="12.6640625" style="890" customWidth="1"/>
    <col min="7146" max="7149" width="11.33203125" style="890" customWidth="1"/>
    <col min="7150" max="7150" width="17.6640625" style="890" customWidth="1"/>
    <col min="7151" max="7151" width="18.6640625" style="890" customWidth="1"/>
    <col min="7152" max="7152" width="13" style="890" customWidth="1"/>
    <col min="7153" max="7154" width="14.6640625" style="890" customWidth="1"/>
    <col min="7155" max="7156" width="13.33203125" style="890" customWidth="1"/>
    <col min="7157" max="7165" width="14.6640625" style="890" customWidth="1"/>
    <col min="7166" max="7167" width="13.6640625" style="890" customWidth="1"/>
    <col min="7168" max="7169" width="18.109375" style="890" customWidth="1"/>
    <col min="7170" max="7172" width="13.6640625" style="890" customWidth="1"/>
    <col min="7173" max="7173" width="40.33203125" style="890" customWidth="1"/>
    <col min="7174" max="7389" width="9.109375" style="890"/>
    <col min="7390" max="7390" width="13.5546875" style="890" customWidth="1"/>
    <col min="7391" max="7391" width="11.6640625" style="890" customWidth="1"/>
    <col min="7392" max="7392" width="10.6640625" style="890" customWidth="1"/>
    <col min="7393" max="7394" width="26.44140625" style="890" customWidth="1"/>
    <col min="7395" max="7395" width="13" style="890" customWidth="1"/>
    <col min="7396" max="7396" width="14.109375" style="890" customWidth="1"/>
    <col min="7397" max="7397" width="10.6640625" style="890" customWidth="1"/>
    <col min="7398" max="7398" width="7.33203125" style="890" customWidth="1"/>
    <col min="7399" max="7400" width="10.6640625" style="890" customWidth="1"/>
    <col min="7401" max="7401" width="12.6640625" style="890" customWidth="1"/>
    <col min="7402" max="7405" width="11.33203125" style="890" customWidth="1"/>
    <col min="7406" max="7406" width="17.6640625" style="890" customWidth="1"/>
    <col min="7407" max="7407" width="18.6640625" style="890" customWidth="1"/>
    <col min="7408" max="7408" width="13" style="890" customWidth="1"/>
    <col min="7409" max="7410" width="14.6640625" style="890" customWidth="1"/>
    <col min="7411" max="7412" width="13.33203125" style="890" customWidth="1"/>
    <col min="7413" max="7421" width="14.6640625" style="890" customWidth="1"/>
    <col min="7422" max="7423" width="13.6640625" style="890" customWidth="1"/>
    <col min="7424" max="7425" width="18.109375" style="890" customWidth="1"/>
    <col min="7426" max="7428" width="13.6640625" style="890" customWidth="1"/>
    <col min="7429" max="7429" width="40.33203125" style="890" customWidth="1"/>
    <col min="7430" max="7645" width="9.109375" style="890"/>
    <col min="7646" max="7646" width="13.5546875" style="890" customWidth="1"/>
    <col min="7647" max="7647" width="11.6640625" style="890" customWidth="1"/>
    <col min="7648" max="7648" width="10.6640625" style="890" customWidth="1"/>
    <col min="7649" max="7650" width="26.44140625" style="890" customWidth="1"/>
    <col min="7651" max="7651" width="13" style="890" customWidth="1"/>
    <col min="7652" max="7652" width="14.109375" style="890" customWidth="1"/>
    <col min="7653" max="7653" width="10.6640625" style="890" customWidth="1"/>
    <col min="7654" max="7654" width="7.33203125" style="890" customWidth="1"/>
    <col min="7655" max="7656" width="10.6640625" style="890" customWidth="1"/>
    <col min="7657" max="7657" width="12.6640625" style="890" customWidth="1"/>
    <col min="7658" max="7661" width="11.33203125" style="890" customWidth="1"/>
    <col min="7662" max="7662" width="17.6640625" style="890" customWidth="1"/>
    <col min="7663" max="7663" width="18.6640625" style="890" customWidth="1"/>
    <col min="7664" max="7664" width="13" style="890" customWidth="1"/>
    <col min="7665" max="7666" width="14.6640625" style="890" customWidth="1"/>
    <col min="7667" max="7668" width="13.33203125" style="890" customWidth="1"/>
    <col min="7669" max="7677" width="14.6640625" style="890" customWidth="1"/>
    <col min="7678" max="7679" width="13.6640625" style="890" customWidth="1"/>
    <col min="7680" max="7681" width="18.109375" style="890" customWidth="1"/>
    <col min="7682" max="7684" width="13.6640625" style="890" customWidth="1"/>
    <col min="7685" max="7685" width="40.33203125" style="890" customWidth="1"/>
    <col min="7686" max="7901" width="9.109375" style="890"/>
    <col min="7902" max="7902" width="13.5546875" style="890" customWidth="1"/>
    <col min="7903" max="7903" width="11.6640625" style="890" customWidth="1"/>
    <col min="7904" max="7904" width="10.6640625" style="890" customWidth="1"/>
    <col min="7905" max="7906" width="26.44140625" style="890" customWidth="1"/>
    <col min="7907" max="7907" width="13" style="890" customWidth="1"/>
    <col min="7908" max="7908" width="14.109375" style="890" customWidth="1"/>
    <col min="7909" max="7909" width="10.6640625" style="890" customWidth="1"/>
    <col min="7910" max="7910" width="7.33203125" style="890" customWidth="1"/>
    <col min="7911" max="7912" width="10.6640625" style="890" customWidth="1"/>
    <col min="7913" max="7913" width="12.6640625" style="890" customWidth="1"/>
    <col min="7914" max="7917" width="11.33203125" style="890" customWidth="1"/>
    <col min="7918" max="7918" width="17.6640625" style="890" customWidth="1"/>
    <col min="7919" max="7919" width="18.6640625" style="890" customWidth="1"/>
    <col min="7920" max="7920" width="13" style="890" customWidth="1"/>
    <col min="7921" max="7922" width="14.6640625" style="890" customWidth="1"/>
    <col min="7923" max="7924" width="13.33203125" style="890" customWidth="1"/>
    <col min="7925" max="7933" width="14.6640625" style="890" customWidth="1"/>
    <col min="7934" max="7935" width="13.6640625" style="890" customWidth="1"/>
    <col min="7936" max="7937" width="18.109375" style="890" customWidth="1"/>
    <col min="7938" max="7940" width="13.6640625" style="890" customWidth="1"/>
    <col min="7941" max="7941" width="40.33203125" style="890" customWidth="1"/>
    <col min="7942" max="8157" width="9.109375" style="890"/>
    <col min="8158" max="8158" width="13.5546875" style="890" customWidth="1"/>
    <col min="8159" max="8159" width="11.6640625" style="890" customWidth="1"/>
    <col min="8160" max="8160" width="10.6640625" style="890" customWidth="1"/>
    <col min="8161" max="8162" width="26.44140625" style="890" customWidth="1"/>
    <col min="8163" max="8163" width="13" style="890" customWidth="1"/>
    <col min="8164" max="8164" width="14.109375" style="890" customWidth="1"/>
    <col min="8165" max="8165" width="10.6640625" style="890" customWidth="1"/>
    <col min="8166" max="8166" width="7.33203125" style="890" customWidth="1"/>
    <col min="8167" max="8168" width="10.6640625" style="890" customWidth="1"/>
    <col min="8169" max="8169" width="12.6640625" style="890" customWidth="1"/>
    <col min="8170" max="8173" width="11.33203125" style="890" customWidth="1"/>
    <col min="8174" max="8174" width="17.6640625" style="890" customWidth="1"/>
    <col min="8175" max="8175" width="18.6640625" style="890" customWidth="1"/>
    <col min="8176" max="8176" width="13" style="890" customWidth="1"/>
    <col min="8177" max="8178" width="14.6640625" style="890" customWidth="1"/>
    <col min="8179" max="8180" width="13.33203125" style="890" customWidth="1"/>
    <col min="8181" max="8189" width="14.6640625" style="890" customWidth="1"/>
    <col min="8190" max="8191" width="13.6640625" style="890" customWidth="1"/>
    <col min="8192" max="8193" width="18.109375" style="890" customWidth="1"/>
    <col min="8194" max="8196" width="13.6640625" style="890" customWidth="1"/>
    <col min="8197" max="8197" width="40.33203125" style="890" customWidth="1"/>
    <col min="8198" max="8413" width="9.109375" style="890"/>
    <col min="8414" max="8414" width="13.5546875" style="890" customWidth="1"/>
    <col min="8415" max="8415" width="11.6640625" style="890" customWidth="1"/>
    <col min="8416" max="8416" width="10.6640625" style="890" customWidth="1"/>
    <col min="8417" max="8418" width="26.44140625" style="890" customWidth="1"/>
    <col min="8419" max="8419" width="13" style="890" customWidth="1"/>
    <col min="8420" max="8420" width="14.109375" style="890" customWidth="1"/>
    <col min="8421" max="8421" width="10.6640625" style="890" customWidth="1"/>
    <col min="8422" max="8422" width="7.33203125" style="890" customWidth="1"/>
    <col min="8423" max="8424" width="10.6640625" style="890" customWidth="1"/>
    <col min="8425" max="8425" width="12.6640625" style="890" customWidth="1"/>
    <col min="8426" max="8429" width="11.33203125" style="890" customWidth="1"/>
    <col min="8430" max="8430" width="17.6640625" style="890" customWidth="1"/>
    <col min="8431" max="8431" width="18.6640625" style="890" customWidth="1"/>
    <col min="8432" max="8432" width="13" style="890" customWidth="1"/>
    <col min="8433" max="8434" width="14.6640625" style="890" customWidth="1"/>
    <col min="8435" max="8436" width="13.33203125" style="890" customWidth="1"/>
    <col min="8437" max="8445" width="14.6640625" style="890" customWidth="1"/>
    <col min="8446" max="8447" width="13.6640625" style="890" customWidth="1"/>
    <col min="8448" max="8449" width="18.109375" style="890" customWidth="1"/>
    <col min="8450" max="8452" width="13.6640625" style="890" customWidth="1"/>
    <col min="8453" max="8453" width="40.33203125" style="890" customWidth="1"/>
    <col min="8454" max="8669" width="9.109375" style="890"/>
    <col min="8670" max="8670" width="13.5546875" style="890" customWidth="1"/>
    <col min="8671" max="8671" width="11.6640625" style="890" customWidth="1"/>
    <col min="8672" max="8672" width="10.6640625" style="890" customWidth="1"/>
    <col min="8673" max="8674" width="26.44140625" style="890" customWidth="1"/>
    <col min="8675" max="8675" width="13" style="890" customWidth="1"/>
    <col min="8676" max="8676" width="14.109375" style="890" customWidth="1"/>
    <col min="8677" max="8677" width="10.6640625" style="890" customWidth="1"/>
    <col min="8678" max="8678" width="7.33203125" style="890" customWidth="1"/>
    <col min="8679" max="8680" width="10.6640625" style="890" customWidth="1"/>
    <col min="8681" max="8681" width="12.6640625" style="890" customWidth="1"/>
    <col min="8682" max="8685" width="11.33203125" style="890" customWidth="1"/>
    <col min="8686" max="8686" width="17.6640625" style="890" customWidth="1"/>
    <col min="8687" max="8687" width="18.6640625" style="890" customWidth="1"/>
    <col min="8688" max="8688" width="13" style="890" customWidth="1"/>
    <col min="8689" max="8690" width="14.6640625" style="890" customWidth="1"/>
    <col min="8691" max="8692" width="13.33203125" style="890" customWidth="1"/>
    <col min="8693" max="8701" width="14.6640625" style="890" customWidth="1"/>
    <col min="8702" max="8703" width="13.6640625" style="890" customWidth="1"/>
    <col min="8704" max="8705" width="18.109375" style="890" customWidth="1"/>
    <col min="8706" max="8708" width="13.6640625" style="890" customWidth="1"/>
    <col min="8709" max="8709" width="40.33203125" style="890" customWidth="1"/>
    <col min="8710" max="8925" width="9.109375" style="890"/>
    <col min="8926" max="8926" width="13.5546875" style="890" customWidth="1"/>
    <col min="8927" max="8927" width="11.6640625" style="890" customWidth="1"/>
    <col min="8928" max="8928" width="10.6640625" style="890" customWidth="1"/>
    <col min="8929" max="8930" width="26.44140625" style="890" customWidth="1"/>
    <col min="8931" max="8931" width="13" style="890" customWidth="1"/>
    <col min="8932" max="8932" width="14.109375" style="890" customWidth="1"/>
    <col min="8933" max="8933" width="10.6640625" style="890" customWidth="1"/>
    <col min="8934" max="8934" width="7.33203125" style="890" customWidth="1"/>
    <col min="8935" max="8936" width="10.6640625" style="890" customWidth="1"/>
    <col min="8937" max="8937" width="12.6640625" style="890" customWidth="1"/>
    <col min="8938" max="8941" width="11.33203125" style="890" customWidth="1"/>
    <col min="8942" max="8942" width="17.6640625" style="890" customWidth="1"/>
    <col min="8943" max="8943" width="18.6640625" style="890" customWidth="1"/>
    <col min="8944" max="8944" width="13" style="890" customWidth="1"/>
    <col min="8945" max="8946" width="14.6640625" style="890" customWidth="1"/>
    <col min="8947" max="8948" width="13.33203125" style="890" customWidth="1"/>
    <col min="8949" max="8957" width="14.6640625" style="890" customWidth="1"/>
    <col min="8958" max="8959" width="13.6640625" style="890" customWidth="1"/>
    <col min="8960" max="8961" width="18.109375" style="890" customWidth="1"/>
    <col min="8962" max="8964" width="13.6640625" style="890" customWidth="1"/>
    <col min="8965" max="8965" width="40.33203125" style="890" customWidth="1"/>
    <col min="8966" max="9181" width="9.109375" style="890"/>
    <col min="9182" max="9182" width="13.5546875" style="890" customWidth="1"/>
    <col min="9183" max="9183" width="11.6640625" style="890" customWidth="1"/>
    <col min="9184" max="9184" width="10.6640625" style="890" customWidth="1"/>
    <col min="9185" max="9186" width="26.44140625" style="890" customWidth="1"/>
    <col min="9187" max="9187" width="13" style="890" customWidth="1"/>
    <col min="9188" max="9188" width="14.109375" style="890" customWidth="1"/>
    <col min="9189" max="9189" width="10.6640625" style="890" customWidth="1"/>
    <col min="9190" max="9190" width="7.33203125" style="890" customWidth="1"/>
    <col min="9191" max="9192" width="10.6640625" style="890" customWidth="1"/>
    <col min="9193" max="9193" width="12.6640625" style="890" customWidth="1"/>
    <col min="9194" max="9197" width="11.33203125" style="890" customWidth="1"/>
    <col min="9198" max="9198" width="17.6640625" style="890" customWidth="1"/>
    <col min="9199" max="9199" width="18.6640625" style="890" customWidth="1"/>
    <col min="9200" max="9200" width="13" style="890" customWidth="1"/>
    <col min="9201" max="9202" width="14.6640625" style="890" customWidth="1"/>
    <col min="9203" max="9204" width="13.33203125" style="890" customWidth="1"/>
    <col min="9205" max="9213" width="14.6640625" style="890" customWidth="1"/>
    <col min="9214" max="9215" width="13.6640625" style="890" customWidth="1"/>
    <col min="9216" max="9217" width="18.109375" style="890" customWidth="1"/>
    <col min="9218" max="9220" width="13.6640625" style="890" customWidth="1"/>
    <col min="9221" max="9221" width="40.33203125" style="890" customWidth="1"/>
    <col min="9222" max="9437" width="9.109375" style="890"/>
    <col min="9438" max="9438" width="13.5546875" style="890" customWidth="1"/>
    <col min="9439" max="9439" width="11.6640625" style="890" customWidth="1"/>
    <col min="9440" max="9440" width="10.6640625" style="890" customWidth="1"/>
    <col min="9441" max="9442" width="26.44140625" style="890" customWidth="1"/>
    <col min="9443" max="9443" width="13" style="890" customWidth="1"/>
    <col min="9444" max="9444" width="14.109375" style="890" customWidth="1"/>
    <col min="9445" max="9445" width="10.6640625" style="890" customWidth="1"/>
    <col min="9446" max="9446" width="7.33203125" style="890" customWidth="1"/>
    <col min="9447" max="9448" width="10.6640625" style="890" customWidth="1"/>
    <col min="9449" max="9449" width="12.6640625" style="890" customWidth="1"/>
    <col min="9450" max="9453" width="11.33203125" style="890" customWidth="1"/>
    <col min="9454" max="9454" width="17.6640625" style="890" customWidth="1"/>
    <col min="9455" max="9455" width="18.6640625" style="890" customWidth="1"/>
    <col min="9456" max="9456" width="13" style="890" customWidth="1"/>
    <col min="9457" max="9458" width="14.6640625" style="890" customWidth="1"/>
    <col min="9459" max="9460" width="13.33203125" style="890" customWidth="1"/>
    <col min="9461" max="9469" width="14.6640625" style="890" customWidth="1"/>
    <col min="9470" max="9471" width="13.6640625" style="890" customWidth="1"/>
    <col min="9472" max="9473" width="18.109375" style="890" customWidth="1"/>
    <col min="9474" max="9476" width="13.6640625" style="890" customWidth="1"/>
    <col min="9477" max="9477" width="40.33203125" style="890" customWidth="1"/>
    <col min="9478" max="9693" width="9.109375" style="890"/>
    <col min="9694" max="9694" width="13.5546875" style="890" customWidth="1"/>
    <col min="9695" max="9695" width="11.6640625" style="890" customWidth="1"/>
    <col min="9696" max="9696" width="10.6640625" style="890" customWidth="1"/>
    <col min="9697" max="9698" width="26.44140625" style="890" customWidth="1"/>
    <col min="9699" max="9699" width="13" style="890" customWidth="1"/>
    <col min="9700" max="9700" width="14.109375" style="890" customWidth="1"/>
    <col min="9701" max="9701" width="10.6640625" style="890" customWidth="1"/>
    <col min="9702" max="9702" width="7.33203125" style="890" customWidth="1"/>
    <col min="9703" max="9704" width="10.6640625" style="890" customWidth="1"/>
    <col min="9705" max="9705" width="12.6640625" style="890" customWidth="1"/>
    <col min="9706" max="9709" width="11.33203125" style="890" customWidth="1"/>
    <col min="9710" max="9710" width="17.6640625" style="890" customWidth="1"/>
    <col min="9711" max="9711" width="18.6640625" style="890" customWidth="1"/>
    <col min="9712" max="9712" width="13" style="890" customWidth="1"/>
    <col min="9713" max="9714" width="14.6640625" style="890" customWidth="1"/>
    <col min="9715" max="9716" width="13.33203125" style="890" customWidth="1"/>
    <col min="9717" max="9725" width="14.6640625" style="890" customWidth="1"/>
    <col min="9726" max="9727" width="13.6640625" style="890" customWidth="1"/>
    <col min="9728" max="9729" width="18.109375" style="890" customWidth="1"/>
    <col min="9730" max="9732" width="13.6640625" style="890" customWidth="1"/>
    <col min="9733" max="9733" width="40.33203125" style="890" customWidth="1"/>
    <col min="9734" max="9949" width="9.109375" style="890"/>
    <col min="9950" max="9950" width="13.5546875" style="890" customWidth="1"/>
    <col min="9951" max="9951" width="11.6640625" style="890" customWidth="1"/>
    <col min="9952" max="9952" width="10.6640625" style="890" customWidth="1"/>
    <col min="9953" max="9954" width="26.44140625" style="890" customWidth="1"/>
    <col min="9955" max="9955" width="13" style="890" customWidth="1"/>
    <col min="9956" max="9956" width="14.109375" style="890" customWidth="1"/>
    <col min="9957" max="9957" width="10.6640625" style="890" customWidth="1"/>
    <col min="9958" max="9958" width="7.33203125" style="890" customWidth="1"/>
    <col min="9959" max="9960" width="10.6640625" style="890" customWidth="1"/>
    <col min="9961" max="9961" width="12.6640625" style="890" customWidth="1"/>
    <col min="9962" max="9965" width="11.33203125" style="890" customWidth="1"/>
    <col min="9966" max="9966" width="17.6640625" style="890" customWidth="1"/>
    <col min="9967" max="9967" width="18.6640625" style="890" customWidth="1"/>
    <col min="9968" max="9968" width="13" style="890" customWidth="1"/>
    <col min="9969" max="9970" width="14.6640625" style="890" customWidth="1"/>
    <col min="9971" max="9972" width="13.33203125" style="890" customWidth="1"/>
    <col min="9973" max="9981" width="14.6640625" style="890" customWidth="1"/>
    <col min="9982" max="9983" width="13.6640625" style="890" customWidth="1"/>
    <col min="9984" max="9985" width="18.109375" style="890" customWidth="1"/>
    <col min="9986" max="9988" width="13.6640625" style="890" customWidth="1"/>
    <col min="9989" max="9989" width="40.33203125" style="890" customWidth="1"/>
    <col min="9990" max="10205" width="9.109375" style="890"/>
    <col min="10206" max="10206" width="13.5546875" style="890" customWidth="1"/>
    <col min="10207" max="10207" width="11.6640625" style="890" customWidth="1"/>
    <col min="10208" max="10208" width="10.6640625" style="890" customWidth="1"/>
    <col min="10209" max="10210" width="26.44140625" style="890" customWidth="1"/>
    <col min="10211" max="10211" width="13" style="890" customWidth="1"/>
    <col min="10212" max="10212" width="14.109375" style="890" customWidth="1"/>
    <col min="10213" max="10213" width="10.6640625" style="890" customWidth="1"/>
    <col min="10214" max="10214" width="7.33203125" style="890" customWidth="1"/>
    <col min="10215" max="10216" width="10.6640625" style="890" customWidth="1"/>
    <col min="10217" max="10217" width="12.6640625" style="890" customWidth="1"/>
    <col min="10218" max="10221" width="11.33203125" style="890" customWidth="1"/>
    <col min="10222" max="10222" width="17.6640625" style="890" customWidth="1"/>
    <col min="10223" max="10223" width="18.6640625" style="890" customWidth="1"/>
    <col min="10224" max="10224" width="13" style="890" customWidth="1"/>
    <col min="10225" max="10226" width="14.6640625" style="890" customWidth="1"/>
    <col min="10227" max="10228" width="13.33203125" style="890" customWidth="1"/>
    <col min="10229" max="10237" width="14.6640625" style="890" customWidth="1"/>
    <col min="10238" max="10239" width="13.6640625" style="890" customWidth="1"/>
    <col min="10240" max="10241" width="18.109375" style="890" customWidth="1"/>
    <col min="10242" max="10244" width="13.6640625" style="890" customWidth="1"/>
    <col min="10245" max="10245" width="40.33203125" style="890" customWidth="1"/>
    <col min="10246" max="10461" width="9.109375" style="890"/>
    <col min="10462" max="10462" width="13.5546875" style="890" customWidth="1"/>
    <col min="10463" max="10463" width="11.6640625" style="890" customWidth="1"/>
    <col min="10464" max="10464" width="10.6640625" style="890" customWidth="1"/>
    <col min="10465" max="10466" width="26.44140625" style="890" customWidth="1"/>
    <col min="10467" max="10467" width="13" style="890" customWidth="1"/>
    <col min="10468" max="10468" width="14.109375" style="890" customWidth="1"/>
    <col min="10469" max="10469" width="10.6640625" style="890" customWidth="1"/>
    <col min="10470" max="10470" width="7.33203125" style="890" customWidth="1"/>
    <col min="10471" max="10472" width="10.6640625" style="890" customWidth="1"/>
    <col min="10473" max="10473" width="12.6640625" style="890" customWidth="1"/>
    <col min="10474" max="10477" width="11.33203125" style="890" customWidth="1"/>
    <col min="10478" max="10478" width="17.6640625" style="890" customWidth="1"/>
    <col min="10479" max="10479" width="18.6640625" style="890" customWidth="1"/>
    <col min="10480" max="10480" width="13" style="890" customWidth="1"/>
    <col min="10481" max="10482" width="14.6640625" style="890" customWidth="1"/>
    <col min="10483" max="10484" width="13.33203125" style="890" customWidth="1"/>
    <col min="10485" max="10493" width="14.6640625" style="890" customWidth="1"/>
    <col min="10494" max="10495" width="13.6640625" style="890" customWidth="1"/>
    <col min="10496" max="10497" width="18.109375" style="890" customWidth="1"/>
    <col min="10498" max="10500" width="13.6640625" style="890" customWidth="1"/>
    <col min="10501" max="10501" width="40.33203125" style="890" customWidth="1"/>
    <col min="10502" max="10717" width="9.109375" style="890"/>
    <col min="10718" max="10718" width="13.5546875" style="890" customWidth="1"/>
    <col min="10719" max="10719" width="11.6640625" style="890" customWidth="1"/>
    <col min="10720" max="10720" width="10.6640625" style="890" customWidth="1"/>
    <col min="10721" max="10722" width="26.44140625" style="890" customWidth="1"/>
    <col min="10723" max="10723" width="13" style="890" customWidth="1"/>
    <col min="10724" max="10724" width="14.109375" style="890" customWidth="1"/>
    <col min="10725" max="10725" width="10.6640625" style="890" customWidth="1"/>
    <col min="10726" max="10726" width="7.33203125" style="890" customWidth="1"/>
    <col min="10727" max="10728" width="10.6640625" style="890" customWidth="1"/>
    <col min="10729" max="10729" width="12.6640625" style="890" customWidth="1"/>
    <col min="10730" max="10733" width="11.33203125" style="890" customWidth="1"/>
    <col min="10734" max="10734" width="17.6640625" style="890" customWidth="1"/>
    <col min="10735" max="10735" width="18.6640625" style="890" customWidth="1"/>
    <col min="10736" max="10736" width="13" style="890" customWidth="1"/>
    <col min="10737" max="10738" width="14.6640625" style="890" customWidth="1"/>
    <col min="10739" max="10740" width="13.33203125" style="890" customWidth="1"/>
    <col min="10741" max="10749" width="14.6640625" style="890" customWidth="1"/>
    <col min="10750" max="10751" width="13.6640625" style="890" customWidth="1"/>
    <col min="10752" max="10753" width="18.109375" style="890" customWidth="1"/>
    <col min="10754" max="10756" width="13.6640625" style="890" customWidth="1"/>
    <col min="10757" max="10757" width="40.33203125" style="890" customWidth="1"/>
    <col min="10758" max="10973" width="9.109375" style="890"/>
    <col min="10974" max="10974" width="13.5546875" style="890" customWidth="1"/>
    <col min="10975" max="10975" width="11.6640625" style="890" customWidth="1"/>
    <col min="10976" max="10976" width="10.6640625" style="890" customWidth="1"/>
    <col min="10977" max="10978" width="26.44140625" style="890" customWidth="1"/>
    <col min="10979" max="10979" width="13" style="890" customWidth="1"/>
    <col min="10980" max="10980" width="14.109375" style="890" customWidth="1"/>
    <col min="10981" max="10981" width="10.6640625" style="890" customWidth="1"/>
    <col min="10982" max="10982" width="7.33203125" style="890" customWidth="1"/>
    <col min="10983" max="10984" width="10.6640625" style="890" customWidth="1"/>
    <col min="10985" max="10985" width="12.6640625" style="890" customWidth="1"/>
    <col min="10986" max="10989" width="11.33203125" style="890" customWidth="1"/>
    <col min="10990" max="10990" width="17.6640625" style="890" customWidth="1"/>
    <col min="10991" max="10991" width="18.6640625" style="890" customWidth="1"/>
    <col min="10992" max="10992" width="13" style="890" customWidth="1"/>
    <col min="10993" max="10994" width="14.6640625" style="890" customWidth="1"/>
    <col min="10995" max="10996" width="13.33203125" style="890" customWidth="1"/>
    <col min="10997" max="11005" width="14.6640625" style="890" customWidth="1"/>
    <col min="11006" max="11007" width="13.6640625" style="890" customWidth="1"/>
    <col min="11008" max="11009" width="18.109375" style="890" customWidth="1"/>
    <col min="11010" max="11012" width="13.6640625" style="890" customWidth="1"/>
    <col min="11013" max="11013" width="40.33203125" style="890" customWidth="1"/>
    <col min="11014" max="11229" width="9.109375" style="890"/>
    <col min="11230" max="11230" width="13.5546875" style="890" customWidth="1"/>
    <col min="11231" max="11231" width="11.6640625" style="890" customWidth="1"/>
    <col min="11232" max="11232" width="10.6640625" style="890" customWidth="1"/>
    <col min="11233" max="11234" width="26.44140625" style="890" customWidth="1"/>
    <col min="11235" max="11235" width="13" style="890" customWidth="1"/>
    <col min="11236" max="11236" width="14.109375" style="890" customWidth="1"/>
    <col min="11237" max="11237" width="10.6640625" style="890" customWidth="1"/>
    <col min="11238" max="11238" width="7.33203125" style="890" customWidth="1"/>
    <col min="11239" max="11240" width="10.6640625" style="890" customWidth="1"/>
    <col min="11241" max="11241" width="12.6640625" style="890" customWidth="1"/>
    <col min="11242" max="11245" width="11.33203125" style="890" customWidth="1"/>
    <col min="11246" max="11246" width="17.6640625" style="890" customWidth="1"/>
    <col min="11247" max="11247" width="18.6640625" style="890" customWidth="1"/>
    <col min="11248" max="11248" width="13" style="890" customWidth="1"/>
    <col min="11249" max="11250" width="14.6640625" style="890" customWidth="1"/>
    <col min="11251" max="11252" width="13.33203125" style="890" customWidth="1"/>
    <col min="11253" max="11261" width="14.6640625" style="890" customWidth="1"/>
    <col min="11262" max="11263" width="13.6640625" style="890" customWidth="1"/>
    <col min="11264" max="11265" width="18.109375" style="890" customWidth="1"/>
    <col min="11266" max="11268" width="13.6640625" style="890" customWidth="1"/>
    <col min="11269" max="11269" width="40.33203125" style="890" customWidth="1"/>
    <col min="11270" max="11485" width="9.109375" style="890"/>
    <col min="11486" max="11486" width="13.5546875" style="890" customWidth="1"/>
    <col min="11487" max="11487" width="11.6640625" style="890" customWidth="1"/>
    <col min="11488" max="11488" width="10.6640625" style="890" customWidth="1"/>
    <col min="11489" max="11490" width="26.44140625" style="890" customWidth="1"/>
    <col min="11491" max="11491" width="13" style="890" customWidth="1"/>
    <col min="11492" max="11492" width="14.109375" style="890" customWidth="1"/>
    <col min="11493" max="11493" width="10.6640625" style="890" customWidth="1"/>
    <col min="11494" max="11494" width="7.33203125" style="890" customWidth="1"/>
    <col min="11495" max="11496" width="10.6640625" style="890" customWidth="1"/>
    <col min="11497" max="11497" width="12.6640625" style="890" customWidth="1"/>
    <col min="11498" max="11501" width="11.33203125" style="890" customWidth="1"/>
    <col min="11502" max="11502" width="17.6640625" style="890" customWidth="1"/>
    <col min="11503" max="11503" width="18.6640625" style="890" customWidth="1"/>
    <col min="11504" max="11504" width="13" style="890" customWidth="1"/>
    <col min="11505" max="11506" width="14.6640625" style="890" customWidth="1"/>
    <col min="11507" max="11508" width="13.33203125" style="890" customWidth="1"/>
    <col min="11509" max="11517" width="14.6640625" style="890" customWidth="1"/>
    <col min="11518" max="11519" width="13.6640625" style="890" customWidth="1"/>
    <col min="11520" max="11521" width="18.109375" style="890" customWidth="1"/>
    <col min="11522" max="11524" width="13.6640625" style="890" customWidth="1"/>
    <col min="11525" max="11525" width="40.33203125" style="890" customWidth="1"/>
    <col min="11526" max="11741" width="9.109375" style="890"/>
    <col min="11742" max="11742" width="13.5546875" style="890" customWidth="1"/>
    <col min="11743" max="11743" width="11.6640625" style="890" customWidth="1"/>
    <col min="11744" max="11744" width="10.6640625" style="890" customWidth="1"/>
    <col min="11745" max="11746" width="26.44140625" style="890" customWidth="1"/>
    <col min="11747" max="11747" width="13" style="890" customWidth="1"/>
    <col min="11748" max="11748" width="14.109375" style="890" customWidth="1"/>
    <col min="11749" max="11749" width="10.6640625" style="890" customWidth="1"/>
    <col min="11750" max="11750" width="7.33203125" style="890" customWidth="1"/>
    <col min="11751" max="11752" width="10.6640625" style="890" customWidth="1"/>
    <col min="11753" max="11753" width="12.6640625" style="890" customWidth="1"/>
    <col min="11754" max="11757" width="11.33203125" style="890" customWidth="1"/>
    <col min="11758" max="11758" width="17.6640625" style="890" customWidth="1"/>
    <col min="11759" max="11759" width="18.6640625" style="890" customWidth="1"/>
    <col min="11760" max="11760" width="13" style="890" customWidth="1"/>
    <col min="11761" max="11762" width="14.6640625" style="890" customWidth="1"/>
    <col min="11763" max="11764" width="13.33203125" style="890" customWidth="1"/>
    <col min="11765" max="11773" width="14.6640625" style="890" customWidth="1"/>
    <col min="11774" max="11775" width="13.6640625" style="890" customWidth="1"/>
    <col min="11776" max="11777" width="18.109375" style="890" customWidth="1"/>
    <col min="11778" max="11780" width="13.6640625" style="890" customWidth="1"/>
    <col min="11781" max="11781" width="40.33203125" style="890" customWidth="1"/>
    <col min="11782" max="11997" width="9.109375" style="890"/>
    <col min="11998" max="11998" width="13.5546875" style="890" customWidth="1"/>
    <col min="11999" max="11999" width="11.6640625" style="890" customWidth="1"/>
    <col min="12000" max="12000" width="10.6640625" style="890" customWidth="1"/>
    <col min="12001" max="12002" width="26.44140625" style="890" customWidth="1"/>
    <col min="12003" max="12003" width="13" style="890" customWidth="1"/>
    <col min="12004" max="12004" width="14.109375" style="890" customWidth="1"/>
    <col min="12005" max="12005" width="10.6640625" style="890" customWidth="1"/>
    <col min="12006" max="12006" width="7.33203125" style="890" customWidth="1"/>
    <col min="12007" max="12008" width="10.6640625" style="890" customWidth="1"/>
    <col min="12009" max="12009" width="12.6640625" style="890" customWidth="1"/>
    <col min="12010" max="12013" width="11.33203125" style="890" customWidth="1"/>
    <col min="12014" max="12014" width="17.6640625" style="890" customWidth="1"/>
    <col min="12015" max="12015" width="18.6640625" style="890" customWidth="1"/>
    <col min="12016" max="12016" width="13" style="890" customWidth="1"/>
    <col min="12017" max="12018" width="14.6640625" style="890" customWidth="1"/>
    <col min="12019" max="12020" width="13.33203125" style="890" customWidth="1"/>
    <col min="12021" max="12029" width="14.6640625" style="890" customWidth="1"/>
    <col min="12030" max="12031" width="13.6640625" style="890" customWidth="1"/>
    <col min="12032" max="12033" width="18.109375" style="890" customWidth="1"/>
    <col min="12034" max="12036" width="13.6640625" style="890" customWidth="1"/>
    <col min="12037" max="12037" width="40.33203125" style="890" customWidth="1"/>
    <col min="12038" max="12253" width="9.109375" style="890"/>
    <col min="12254" max="12254" width="13.5546875" style="890" customWidth="1"/>
    <col min="12255" max="12255" width="11.6640625" style="890" customWidth="1"/>
    <col min="12256" max="12256" width="10.6640625" style="890" customWidth="1"/>
    <col min="12257" max="12258" width="26.44140625" style="890" customWidth="1"/>
    <col min="12259" max="12259" width="13" style="890" customWidth="1"/>
    <col min="12260" max="12260" width="14.109375" style="890" customWidth="1"/>
    <col min="12261" max="12261" width="10.6640625" style="890" customWidth="1"/>
    <col min="12262" max="12262" width="7.33203125" style="890" customWidth="1"/>
    <col min="12263" max="12264" width="10.6640625" style="890" customWidth="1"/>
    <col min="12265" max="12265" width="12.6640625" style="890" customWidth="1"/>
    <col min="12266" max="12269" width="11.33203125" style="890" customWidth="1"/>
    <col min="12270" max="12270" width="17.6640625" style="890" customWidth="1"/>
    <col min="12271" max="12271" width="18.6640625" style="890" customWidth="1"/>
    <col min="12272" max="12272" width="13" style="890" customWidth="1"/>
    <col min="12273" max="12274" width="14.6640625" style="890" customWidth="1"/>
    <col min="12275" max="12276" width="13.33203125" style="890" customWidth="1"/>
    <col min="12277" max="12285" width="14.6640625" style="890" customWidth="1"/>
    <col min="12286" max="12287" width="13.6640625" style="890" customWidth="1"/>
    <col min="12288" max="12289" width="18.109375" style="890" customWidth="1"/>
    <col min="12290" max="12292" width="13.6640625" style="890" customWidth="1"/>
    <col min="12293" max="12293" width="40.33203125" style="890" customWidth="1"/>
    <col min="12294" max="12509" width="9.109375" style="890"/>
    <col min="12510" max="12510" width="13.5546875" style="890" customWidth="1"/>
    <col min="12511" max="12511" width="11.6640625" style="890" customWidth="1"/>
    <col min="12512" max="12512" width="10.6640625" style="890" customWidth="1"/>
    <col min="12513" max="12514" width="26.44140625" style="890" customWidth="1"/>
    <col min="12515" max="12515" width="13" style="890" customWidth="1"/>
    <col min="12516" max="12516" width="14.109375" style="890" customWidth="1"/>
    <col min="12517" max="12517" width="10.6640625" style="890" customWidth="1"/>
    <col min="12518" max="12518" width="7.33203125" style="890" customWidth="1"/>
    <col min="12519" max="12520" width="10.6640625" style="890" customWidth="1"/>
    <col min="12521" max="12521" width="12.6640625" style="890" customWidth="1"/>
    <col min="12522" max="12525" width="11.33203125" style="890" customWidth="1"/>
    <col min="12526" max="12526" width="17.6640625" style="890" customWidth="1"/>
    <col min="12527" max="12527" width="18.6640625" style="890" customWidth="1"/>
    <col min="12528" max="12528" width="13" style="890" customWidth="1"/>
    <col min="12529" max="12530" width="14.6640625" style="890" customWidth="1"/>
    <col min="12531" max="12532" width="13.33203125" style="890" customWidth="1"/>
    <col min="12533" max="12541" width="14.6640625" style="890" customWidth="1"/>
    <col min="12542" max="12543" width="13.6640625" style="890" customWidth="1"/>
    <col min="12544" max="12545" width="18.109375" style="890" customWidth="1"/>
    <col min="12546" max="12548" width="13.6640625" style="890" customWidth="1"/>
    <col min="12549" max="12549" width="40.33203125" style="890" customWidth="1"/>
    <col min="12550" max="12765" width="9.109375" style="890"/>
    <col min="12766" max="12766" width="13.5546875" style="890" customWidth="1"/>
    <col min="12767" max="12767" width="11.6640625" style="890" customWidth="1"/>
    <col min="12768" max="12768" width="10.6640625" style="890" customWidth="1"/>
    <col min="12769" max="12770" width="26.44140625" style="890" customWidth="1"/>
    <col min="12771" max="12771" width="13" style="890" customWidth="1"/>
    <col min="12772" max="12772" width="14.109375" style="890" customWidth="1"/>
    <col min="12773" max="12773" width="10.6640625" style="890" customWidth="1"/>
    <col min="12774" max="12774" width="7.33203125" style="890" customWidth="1"/>
    <col min="12775" max="12776" width="10.6640625" style="890" customWidth="1"/>
    <col min="12777" max="12777" width="12.6640625" style="890" customWidth="1"/>
    <col min="12778" max="12781" width="11.33203125" style="890" customWidth="1"/>
    <col min="12782" max="12782" width="17.6640625" style="890" customWidth="1"/>
    <col min="12783" max="12783" width="18.6640625" style="890" customWidth="1"/>
    <col min="12784" max="12784" width="13" style="890" customWidth="1"/>
    <col min="12785" max="12786" width="14.6640625" style="890" customWidth="1"/>
    <col min="12787" max="12788" width="13.33203125" style="890" customWidth="1"/>
    <col min="12789" max="12797" width="14.6640625" style="890" customWidth="1"/>
    <col min="12798" max="12799" width="13.6640625" style="890" customWidth="1"/>
    <col min="12800" max="12801" width="18.109375" style="890" customWidth="1"/>
    <col min="12802" max="12804" width="13.6640625" style="890" customWidth="1"/>
    <col min="12805" max="12805" width="40.33203125" style="890" customWidth="1"/>
    <col min="12806" max="13021" width="9.109375" style="890"/>
    <col min="13022" max="13022" width="13.5546875" style="890" customWidth="1"/>
    <col min="13023" max="13023" width="11.6640625" style="890" customWidth="1"/>
    <col min="13024" max="13024" width="10.6640625" style="890" customWidth="1"/>
    <col min="13025" max="13026" width="26.44140625" style="890" customWidth="1"/>
    <col min="13027" max="13027" width="13" style="890" customWidth="1"/>
    <col min="13028" max="13028" width="14.109375" style="890" customWidth="1"/>
    <col min="13029" max="13029" width="10.6640625" style="890" customWidth="1"/>
    <col min="13030" max="13030" width="7.33203125" style="890" customWidth="1"/>
    <col min="13031" max="13032" width="10.6640625" style="890" customWidth="1"/>
    <col min="13033" max="13033" width="12.6640625" style="890" customWidth="1"/>
    <col min="13034" max="13037" width="11.33203125" style="890" customWidth="1"/>
    <col min="13038" max="13038" width="17.6640625" style="890" customWidth="1"/>
    <col min="13039" max="13039" width="18.6640625" style="890" customWidth="1"/>
    <col min="13040" max="13040" width="13" style="890" customWidth="1"/>
    <col min="13041" max="13042" width="14.6640625" style="890" customWidth="1"/>
    <col min="13043" max="13044" width="13.33203125" style="890" customWidth="1"/>
    <col min="13045" max="13053" width="14.6640625" style="890" customWidth="1"/>
    <col min="13054" max="13055" width="13.6640625" style="890" customWidth="1"/>
    <col min="13056" max="13057" width="18.109375" style="890" customWidth="1"/>
    <col min="13058" max="13060" width="13.6640625" style="890" customWidth="1"/>
    <col min="13061" max="13061" width="40.33203125" style="890" customWidth="1"/>
    <col min="13062" max="13277" width="9.109375" style="890"/>
    <col min="13278" max="13278" width="13.5546875" style="890" customWidth="1"/>
    <col min="13279" max="13279" width="11.6640625" style="890" customWidth="1"/>
    <col min="13280" max="13280" width="10.6640625" style="890" customWidth="1"/>
    <col min="13281" max="13282" width="26.44140625" style="890" customWidth="1"/>
    <col min="13283" max="13283" width="13" style="890" customWidth="1"/>
    <col min="13284" max="13284" width="14.109375" style="890" customWidth="1"/>
    <col min="13285" max="13285" width="10.6640625" style="890" customWidth="1"/>
    <col min="13286" max="13286" width="7.33203125" style="890" customWidth="1"/>
    <col min="13287" max="13288" width="10.6640625" style="890" customWidth="1"/>
    <col min="13289" max="13289" width="12.6640625" style="890" customWidth="1"/>
    <col min="13290" max="13293" width="11.33203125" style="890" customWidth="1"/>
    <col min="13294" max="13294" width="17.6640625" style="890" customWidth="1"/>
    <col min="13295" max="13295" width="18.6640625" style="890" customWidth="1"/>
    <col min="13296" max="13296" width="13" style="890" customWidth="1"/>
    <col min="13297" max="13298" width="14.6640625" style="890" customWidth="1"/>
    <col min="13299" max="13300" width="13.33203125" style="890" customWidth="1"/>
    <col min="13301" max="13309" width="14.6640625" style="890" customWidth="1"/>
    <col min="13310" max="13311" width="13.6640625" style="890" customWidth="1"/>
    <col min="13312" max="13313" width="18.109375" style="890" customWidth="1"/>
    <col min="13314" max="13316" width="13.6640625" style="890" customWidth="1"/>
    <col min="13317" max="13317" width="40.33203125" style="890" customWidth="1"/>
    <col min="13318" max="13533" width="9.109375" style="890"/>
    <col min="13534" max="13534" width="13.5546875" style="890" customWidth="1"/>
    <col min="13535" max="13535" width="11.6640625" style="890" customWidth="1"/>
    <col min="13536" max="13536" width="10.6640625" style="890" customWidth="1"/>
    <col min="13537" max="13538" width="26.44140625" style="890" customWidth="1"/>
    <col min="13539" max="13539" width="13" style="890" customWidth="1"/>
    <col min="13540" max="13540" width="14.109375" style="890" customWidth="1"/>
    <col min="13541" max="13541" width="10.6640625" style="890" customWidth="1"/>
    <col min="13542" max="13542" width="7.33203125" style="890" customWidth="1"/>
    <col min="13543" max="13544" width="10.6640625" style="890" customWidth="1"/>
    <col min="13545" max="13545" width="12.6640625" style="890" customWidth="1"/>
    <col min="13546" max="13549" width="11.33203125" style="890" customWidth="1"/>
    <col min="13550" max="13550" width="17.6640625" style="890" customWidth="1"/>
    <col min="13551" max="13551" width="18.6640625" style="890" customWidth="1"/>
    <col min="13552" max="13552" width="13" style="890" customWidth="1"/>
    <col min="13553" max="13554" width="14.6640625" style="890" customWidth="1"/>
    <col min="13555" max="13556" width="13.33203125" style="890" customWidth="1"/>
    <col min="13557" max="13565" width="14.6640625" style="890" customWidth="1"/>
    <col min="13566" max="13567" width="13.6640625" style="890" customWidth="1"/>
    <col min="13568" max="13569" width="18.109375" style="890" customWidth="1"/>
    <col min="13570" max="13572" width="13.6640625" style="890" customWidth="1"/>
    <col min="13573" max="13573" width="40.33203125" style="890" customWidth="1"/>
    <col min="13574" max="13789" width="9.109375" style="890"/>
    <col min="13790" max="13790" width="13.5546875" style="890" customWidth="1"/>
    <col min="13791" max="13791" width="11.6640625" style="890" customWidth="1"/>
    <col min="13792" max="13792" width="10.6640625" style="890" customWidth="1"/>
    <col min="13793" max="13794" width="26.44140625" style="890" customWidth="1"/>
    <col min="13795" max="13795" width="13" style="890" customWidth="1"/>
    <col min="13796" max="13796" width="14.109375" style="890" customWidth="1"/>
    <col min="13797" max="13797" width="10.6640625" style="890" customWidth="1"/>
    <col min="13798" max="13798" width="7.33203125" style="890" customWidth="1"/>
    <col min="13799" max="13800" width="10.6640625" style="890" customWidth="1"/>
    <col min="13801" max="13801" width="12.6640625" style="890" customWidth="1"/>
    <col min="13802" max="13805" width="11.33203125" style="890" customWidth="1"/>
    <col min="13806" max="13806" width="17.6640625" style="890" customWidth="1"/>
    <col min="13807" max="13807" width="18.6640625" style="890" customWidth="1"/>
    <col min="13808" max="13808" width="13" style="890" customWidth="1"/>
    <col min="13809" max="13810" width="14.6640625" style="890" customWidth="1"/>
    <col min="13811" max="13812" width="13.33203125" style="890" customWidth="1"/>
    <col min="13813" max="13821" width="14.6640625" style="890" customWidth="1"/>
    <col min="13822" max="13823" width="13.6640625" style="890" customWidth="1"/>
    <col min="13824" max="13825" width="18.109375" style="890" customWidth="1"/>
    <col min="13826" max="13828" width="13.6640625" style="890" customWidth="1"/>
    <col min="13829" max="13829" width="40.33203125" style="890" customWidth="1"/>
    <col min="13830" max="14045" width="9.109375" style="890"/>
    <col min="14046" max="14046" width="13.5546875" style="890" customWidth="1"/>
    <col min="14047" max="14047" width="11.6640625" style="890" customWidth="1"/>
    <col min="14048" max="14048" width="10.6640625" style="890" customWidth="1"/>
    <col min="14049" max="14050" width="26.44140625" style="890" customWidth="1"/>
    <col min="14051" max="14051" width="13" style="890" customWidth="1"/>
    <col min="14052" max="14052" width="14.109375" style="890" customWidth="1"/>
    <col min="14053" max="14053" width="10.6640625" style="890" customWidth="1"/>
    <col min="14054" max="14054" width="7.33203125" style="890" customWidth="1"/>
    <col min="14055" max="14056" width="10.6640625" style="890" customWidth="1"/>
    <col min="14057" max="14057" width="12.6640625" style="890" customWidth="1"/>
    <col min="14058" max="14061" width="11.33203125" style="890" customWidth="1"/>
    <col min="14062" max="14062" width="17.6640625" style="890" customWidth="1"/>
    <col min="14063" max="14063" width="18.6640625" style="890" customWidth="1"/>
    <col min="14064" max="14064" width="13" style="890" customWidth="1"/>
    <col min="14065" max="14066" width="14.6640625" style="890" customWidth="1"/>
    <col min="14067" max="14068" width="13.33203125" style="890" customWidth="1"/>
    <col min="14069" max="14077" width="14.6640625" style="890" customWidth="1"/>
    <col min="14078" max="14079" width="13.6640625" style="890" customWidth="1"/>
    <col min="14080" max="14081" width="18.109375" style="890" customWidth="1"/>
    <col min="14082" max="14084" width="13.6640625" style="890" customWidth="1"/>
    <col min="14085" max="14085" width="40.33203125" style="890" customWidth="1"/>
    <col min="14086" max="14301" width="9.109375" style="890"/>
    <col min="14302" max="14302" width="13.5546875" style="890" customWidth="1"/>
    <col min="14303" max="14303" width="11.6640625" style="890" customWidth="1"/>
    <col min="14304" max="14304" width="10.6640625" style="890" customWidth="1"/>
    <col min="14305" max="14306" width="26.44140625" style="890" customWidth="1"/>
    <col min="14307" max="14307" width="13" style="890" customWidth="1"/>
    <col min="14308" max="14308" width="14.109375" style="890" customWidth="1"/>
    <col min="14309" max="14309" width="10.6640625" style="890" customWidth="1"/>
    <col min="14310" max="14310" width="7.33203125" style="890" customWidth="1"/>
    <col min="14311" max="14312" width="10.6640625" style="890" customWidth="1"/>
    <col min="14313" max="14313" width="12.6640625" style="890" customWidth="1"/>
    <col min="14314" max="14317" width="11.33203125" style="890" customWidth="1"/>
    <col min="14318" max="14318" width="17.6640625" style="890" customWidth="1"/>
    <col min="14319" max="14319" width="18.6640625" style="890" customWidth="1"/>
    <col min="14320" max="14320" width="13" style="890" customWidth="1"/>
    <col min="14321" max="14322" width="14.6640625" style="890" customWidth="1"/>
    <col min="14323" max="14324" width="13.33203125" style="890" customWidth="1"/>
    <col min="14325" max="14333" width="14.6640625" style="890" customWidth="1"/>
    <col min="14334" max="14335" width="13.6640625" style="890" customWidth="1"/>
    <col min="14336" max="14337" width="18.109375" style="890" customWidth="1"/>
    <col min="14338" max="14340" width="13.6640625" style="890" customWidth="1"/>
    <col min="14341" max="14341" width="40.33203125" style="890" customWidth="1"/>
    <col min="14342" max="14557" width="9.109375" style="890"/>
    <col min="14558" max="14558" width="13.5546875" style="890" customWidth="1"/>
    <col min="14559" max="14559" width="11.6640625" style="890" customWidth="1"/>
    <col min="14560" max="14560" width="10.6640625" style="890" customWidth="1"/>
    <col min="14561" max="14562" width="26.44140625" style="890" customWidth="1"/>
    <col min="14563" max="14563" width="13" style="890" customWidth="1"/>
    <col min="14564" max="14564" width="14.109375" style="890" customWidth="1"/>
    <col min="14565" max="14565" width="10.6640625" style="890" customWidth="1"/>
    <col min="14566" max="14566" width="7.33203125" style="890" customWidth="1"/>
    <col min="14567" max="14568" width="10.6640625" style="890" customWidth="1"/>
    <col min="14569" max="14569" width="12.6640625" style="890" customWidth="1"/>
    <col min="14570" max="14573" width="11.33203125" style="890" customWidth="1"/>
    <col min="14574" max="14574" width="17.6640625" style="890" customWidth="1"/>
    <col min="14575" max="14575" width="18.6640625" style="890" customWidth="1"/>
    <col min="14576" max="14576" width="13" style="890" customWidth="1"/>
    <col min="14577" max="14578" width="14.6640625" style="890" customWidth="1"/>
    <col min="14579" max="14580" width="13.33203125" style="890" customWidth="1"/>
    <col min="14581" max="14589" width="14.6640625" style="890" customWidth="1"/>
    <col min="14590" max="14591" width="13.6640625" style="890" customWidth="1"/>
    <col min="14592" max="14593" width="18.109375" style="890" customWidth="1"/>
    <col min="14594" max="14596" width="13.6640625" style="890" customWidth="1"/>
    <col min="14597" max="14597" width="40.33203125" style="890" customWidth="1"/>
    <col min="14598" max="14813" width="9.109375" style="890"/>
    <col min="14814" max="14814" width="13.5546875" style="890" customWidth="1"/>
    <col min="14815" max="14815" width="11.6640625" style="890" customWidth="1"/>
    <col min="14816" max="14816" width="10.6640625" style="890" customWidth="1"/>
    <col min="14817" max="14818" width="26.44140625" style="890" customWidth="1"/>
    <col min="14819" max="14819" width="13" style="890" customWidth="1"/>
    <col min="14820" max="14820" width="14.109375" style="890" customWidth="1"/>
    <col min="14821" max="14821" width="10.6640625" style="890" customWidth="1"/>
    <col min="14822" max="14822" width="7.33203125" style="890" customWidth="1"/>
    <col min="14823" max="14824" width="10.6640625" style="890" customWidth="1"/>
    <col min="14825" max="14825" width="12.6640625" style="890" customWidth="1"/>
    <col min="14826" max="14829" width="11.33203125" style="890" customWidth="1"/>
    <col min="14830" max="14830" width="17.6640625" style="890" customWidth="1"/>
    <col min="14831" max="14831" width="18.6640625" style="890" customWidth="1"/>
    <col min="14832" max="14832" width="13" style="890" customWidth="1"/>
    <col min="14833" max="14834" width="14.6640625" style="890" customWidth="1"/>
    <col min="14835" max="14836" width="13.33203125" style="890" customWidth="1"/>
    <col min="14837" max="14845" width="14.6640625" style="890" customWidth="1"/>
    <col min="14846" max="14847" width="13.6640625" style="890" customWidth="1"/>
    <col min="14848" max="14849" width="18.109375" style="890" customWidth="1"/>
    <col min="14850" max="14852" width="13.6640625" style="890" customWidth="1"/>
    <col min="14853" max="14853" width="40.33203125" style="890" customWidth="1"/>
    <col min="14854" max="15069" width="9.109375" style="890"/>
    <col min="15070" max="15070" width="13.5546875" style="890" customWidth="1"/>
    <col min="15071" max="15071" width="11.6640625" style="890" customWidth="1"/>
    <col min="15072" max="15072" width="10.6640625" style="890" customWidth="1"/>
    <col min="15073" max="15074" width="26.44140625" style="890" customWidth="1"/>
    <col min="15075" max="15075" width="13" style="890" customWidth="1"/>
    <col min="15076" max="15076" width="14.109375" style="890" customWidth="1"/>
    <col min="15077" max="15077" width="10.6640625" style="890" customWidth="1"/>
    <col min="15078" max="15078" width="7.33203125" style="890" customWidth="1"/>
    <col min="15079" max="15080" width="10.6640625" style="890" customWidth="1"/>
    <col min="15081" max="15081" width="12.6640625" style="890" customWidth="1"/>
    <col min="15082" max="15085" width="11.33203125" style="890" customWidth="1"/>
    <col min="15086" max="15086" width="17.6640625" style="890" customWidth="1"/>
    <col min="15087" max="15087" width="18.6640625" style="890" customWidth="1"/>
    <col min="15088" max="15088" width="13" style="890" customWidth="1"/>
    <col min="15089" max="15090" width="14.6640625" style="890" customWidth="1"/>
    <col min="15091" max="15092" width="13.33203125" style="890" customWidth="1"/>
    <col min="15093" max="15101" width="14.6640625" style="890" customWidth="1"/>
    <col min="15102" max="15103" width="13.6640625" style="890" customWidth="1"/>
    <col min="15104" max="15105" width="18.109375" style="890" customWidth="1"/>
    <col min="15106" max="15108" width="13.6640625" style="890" customWidth="1"/>
    <col min="15109" max="15109" width="40.33203125" style="890" customWidth="1"/>
    <col min="15110" max="15325" width="9.109375" style="890"/>
    <col min="15326" max="15326" width="13.5546875" style="890" customWidth="1"/>
    <col min="15327" max="15327" width="11.6640625" style="890" customWidth="1"/>
    <col min="15328" max="15328" width="10.6640625" style="890" customWidth="1"/>
    <col min="15329" max="15330" width="26.44140625" style="890" customWidth="1"/>
    <col min="15331" max="15331" width="13" style="890" customWidth="1"/>
    <col min="15332" max="15332" width="14.109375" style="890" customWidth="1"/>
    <col min="15333" max="15333" width="10.6640625" style="890" customWidth="1"/>
    <col min="15334" max="15334" width="7.33203125" style="890" customWidth="1"/>
    <col min="15335" max="15336" width="10.6640625" style="890" customWidth="1"/>
    <col min="15337" max="15337" width="12.6640625" style="890" customWidth="1"/>
    <col min="15338" max="15341" width="11.33203125" style="890" customWidth="1"/>
    <col min="15342" max="15342" width="17.6640625" style="890" customWidth="1"/>
    <col min="15343" max="15343" width="18.6640625" style="890" customWidth="1"/>
    <col min="15344" max="15344" width="13" style="890" customWidth="1"/>
    <col min="15345" max="15346" width="14.6640625" style="890" customWidth="1"/>
    <col min="15347" max="15348" width="13.33203125" style="890" customWidth="1"/>
    <col min="15349" max="15357" width="14.6640625" style="890" customWidth="1"/>
    <col min="15358" max="15359" width="13.6640625" style="890" customWidth="1"/>
    <col min="15360" max="15361" width="18.109375" style="890" customWidth="1"/>
    <col min="15362" max="15364" width="13.6640625" style="890" customWidth="1"/>
    <col min="15365" max="15365" width="40.33203125" style="890" customWidth="1"/>
    <col min="15366" max="15581" width="9.109375" style="890"/>
    <col min="15582" max="15582" width="13.5546875" style="890" customWidth="1"/>
    <col min="15583" max="15583" width="11.6640625" style="890" customWidth="1"/>
    <col min="15584" max="15584" width="10.6640625" style="890" customWidth="1"/>
    <col min="15585" max="15586" width="26.44140625" style="890" customWidth="1"/>
    <col min="15587" max="15587" width="13" style="890" customWidth="1"/>
    <col min="15588" max="15588" width="14.109375" style="890" customWidth="1"/>
    <col min="15589" max="15589" width="10.6640625" style="890" customWidth="1"/>
    <col min="15590" max="15590" width="7.33203125" style="890" customWidth="1"/>
    <col min="15591" max="15592" width="10.6640625" style="890" customWidth="1"/>
    <col min="15593" max="15593" width="12.6640625" style="890" customWidth="1"/>
    <col min="15594" max="15597" width="11.33203125" style="890" customWidth="1"/>
    <col min="15598" max="15598" width="17.6640625" style="890" customWidth="1"/>
    <col min="15599" max="15599" width="18.6640625" style="890" customWidth="1"/>
    <col min="15600" max="15600" width="13" style="890" customWidth="1"/>
    <col min="15601" max="15602" width="14.6640625" style="890" customWidth="1"/>
    <col min="15603" max="15604" width="13.33203125" style="890" customWidth="1"/>
    <col min="15605" max="15613" width="14.6640625" style="890" customWidth="1"/>
    <col min="15614" max="15615" width="13.6640625" style="890" customWidth="1"/>
    <col min="15616" max="15617" width="18.109375" style="890" customWidth="1"/>
    <col min="15618" max="15620" width="13.6640625" style="890" customWidth="1"/>
    <col min="15621" max="15621" width="40.33203125" style="890" customWidth="1"/>
    <col min="15622" max="15837" width="9.109375" style="890"/>
    <col min="15838" max="15838" width="13.5546875" style="890" customWidth="1"/>
    <col min="15839" max="15839" width="11.6640625" style="890" customWidth="1"/>
    <col min="15840" max="15840" width="10.6640625" style="890" customWidth="1"/>
    <col min="15841" max="15842" width="26.44140625" style="890" customWidth="1"/>
    <col min="15843" max="15843" width="13" style="890" customWidth="1"/>
    <col min="15844" max="15844" width="14.109375" style="890" customWidth="1"/>
    <col min="15845" max="15845" width="10.6640625" style="890" customWidth="1"/>
    <col min="15846" max="15846" width="7.33203125" style="890" customWidth="1"/>
    <col min="15847" max="15848" width="10.6640625" style="890" customWidth="1"/>
    <col min="15849" max="15849" width="12.6640625" style="890" customWidth="1"/>
    <col min="15850" max="15853" width="11.33203125" style="890" customWidth="1"/>
    <col min="15854" max="15854" width="17.6640625" style="890" customWidth="1"/>
    <col min="15855" max="15855" width="18.6640625" style="890" customWidth="1"/>
    <col min="15856" max="15856" width="13" style="890" customWidth="1"/>
    <col min="15857" max="15858" width="14.6640625" style="890" customWidth="1"/>
    <col min="15859" max="15860" width="13.33203125" style="890" customWidth="1"/>
    <col min="15861" max="15869" width="14.6640625" style="890" customWidth="1"/>
    <col min="15870" max="15871" width="13.6640625" style="890" customWidth="1"/>
    <col min="15872" max="15873" width="18.109375" style="890" customWidth="1"/>
    <col min="15874" max="15876" width="13.6640625" style="890" customWidth="1"/>
    <col min="15877" max="15877" width="40.33203125" style="890" customWidth="1"/>
    <col min="15878" max="16093" width="9.109375" style="890"/>
    <col min="16094" max="16094" width="13.5546875" style="890" customWidth="1"/>
    <col min="16095" max="16095" width="11.6640625" style="890" customWidth="1"/>
    <col min="16096" max="16096" width="10.6640625" style="890" customWidth="1"/>
    <col min="16097" max="16098" width="26.44140625" style="890" customWidth="1"/>
    <col min="16099" max="16099" width="13" style="890" customWidth="1"/>
    <col min="16100" max="16100" width="14.109375" style="890" customWidth="1"/>
    <col min="16101" max="16101" width="10.6640625" style="890" customWidth="1"/>
    <col min="16102" max="16102" width="7.33203125" style="890" customWidth="1"/>
    <col min="16103" max="16104" width="10.6640625" style="890" customWidth="1"/>
    <col min="16105" max="16105" width="12.6640625" style="890" customWidth="1"/>
    <col min="16106" max="16109" width="11.33203125" style="890" customWidth="1"/>
    <col min="16110" max="16110" width="17.6640625" style="890" customWidth="1"/>
    <col min="16111" max="16111" width="18.6640625" style="890" customWidth="1"/>
    <col min="16112" max="16112" width="13" style="890" customWidth="1"/>
    <col min="16113" max="16114" width="14.6640625" style="890" customWidth="1"/>
    <col min="16115" max="16116" width="13.33203125" style="890" customWidth="1"/>
    <col min="16117" max="16125" width="14.6640625" style="890" customWidth="1"/>
    <col min="16126" max="16127" width="13.6640625" style="890" customWidth="1"/>
    <col min="16128" max="16129" width="18.109375" style="890" customWidth="1"/>
    <col min="16130" max="16132" width="13.6640625" style="890" customWidth="1"/>
    <col min="16133" max="16133" width="40.33203125" style="890" customWidth="1"/>
    <col min="16134" max="16371" width="9.109375" style="890"/>
    <col min="16372" max="16384" width="9.109375" style="890" customWidth="1"/>
  </cols>
  <sheetData>
    <row r="1" spans="1:10" s="876" customFormat="1" ht="51.6" customHeight="1" x14ac:dyDescent="0.4">
      <c r="A1" s="873" t="s">
        <v>1832</v>
      </c>
      <c r="B1" s="873" t="s">
        <v>1833</v>
      </c>
      <c r="C1" s="873" t="s">
        <v>1018</v>
      </c>
      <c r="D1" s="873" t="s">
        <v>1834</v>
      </c>
      <c r="E1" s="873" t="s">
        <v>1835</v>
      </c>
      <c r="F1" s="873" t="s">
        <v>1104</v>
      </c>
      <c r="G1" s="873" t="s">
        <v>960</v>
      </c>
      <c r="H1" s="873" t="s">
        <v>1836</v>
      </c>
      <c r="I1" s="874" t="s">
        <v>1837</v>
      </c>
      <c r="J1" s="875" t="s">
        <v>1838</v>
      </c>
    </row>
    <row r="2" spans="1:10" s="876" customFormat="1" ht="40.799999999999997" x14ac:dyDescent="0.35">
      <c r="A2" s="877" t="s">
        <v>1139</v>
      </c>
      <c r="B2" s="878">
        <v>150</v>
      </c>
      <c r="C2" s="878">
        <v>10577</v>
      </c>
      <c r="D2" s="877" t="s">
        <v>1839</v>
      </c>
      <c r="E2" s="879" t="s">
        <v>919</v>
      </c>
      <c r="F2" s="877" t="s">
        <v>95</v>
      </c>
      <c r="G2" s="880">
        <v>27694</v>
      </c>
      <c r="H2" s="880">
        <v>17934</v>
      </c>
      <c r="I2" s="881" t="s">
        <v>1840</v>
      </c>
      <c r="J2" s="882">
        <v>9760</v>
      </c>
    </row>
    <row r="3" spans="1:10" s="876" customFormat="1" ht="40.799999999999997" x14ac:dyDescent="0.35">
      <c r="A3" s="877" t="s">
        <v>1139</v>
      </c>
      <c r="B3" s="878">
        <v>190</v>
      </c>
      <c r="C3" s="878">
        <v>10661</v>
      </c>
      <c r="D3" s="877" t="s">
        <v>1841</v>
      </c>
      <c r="E3" s="879" t="s">
        <v>1842</v>
      </c>
      <c r="F3" s="877" t="s">
        <v>95</v>
      </c>
      <c r="G3" s="880">
        <v>135000</v>
      </c>
      <c r="H3" s="880">
        <v>135000</v>
      </c>
      <c r="I3" s="881" t="s">
        <v>1840</v>
      </c>
      <c r="J3" s="883">
        <v>0</v>
      </c>
    </row>
    <row r="4" spans="1:10" s="876" customFormat="1" ht="40.799999999999997" x14ac:dyDescent="0.35">
      <c r="A4" s="877" t="s">
        <v>1139</v>
      </c>
      <c r="B4" s="878">
        <v>250</v>
      </c>
      <c r="C4" s="878">
        <v>10397</v>
      </c>
      <c r="D4" s="877" t="s">
        <v>1839</v>
      </c>
      <c r="E4" s="879" t="s">
        <v>1843</v>
      </c>
      <c r="F4" s="877" t="s">
        <v>95</v>
      </c>
      <c r="G4" s="880">
        <v>60</v>
      </c>
      <c r="H4" s="880">
        <v>60</v>
      </c>
      <c r="I4" s="881" t="s">
        <v>1840</v>
      </c>
      <c r="J4" s="883">
        <v>0</v>
      </c>
    </row>
    <row r="5" spans="1:10" s="876" customFormat="1" ht="40.799999999999997" x14ac:dyDescent="0.35">
      <c r="A5" s="877" t="s">
        <v>1139</v>
      </c>
      <c r="B5" s="878">
        <v>10215</v>
      </c>
      <c r="C5" s="878">
        <v>10215</v>
      </c>
      <c r="D5" s="877" t="s">
        <v>1841</v>
      </c>
      <c r="E5" s="879" t="s">
        <v>935</v>
      </c>
      <c r="F5" s="877" t="s">
        <v>95</v>
      </c>
      <c r="G5" s="880">
        <v>40000</v>
      </c>
      <c r="H5" s="880">
        <v>37650</v>
      </c>
      <c r="I5" s="881" t="s">
        <v>1840</v>
      </c>
      <c r="J5" s="883">
        <v>2350</v>
      </c>
    </row>
    <row r="6" spans="1:10" s="876" customFormat="1" ht="40.799999999999997" x14ac:dyDescent="0.35">
      <c r="A6" s="877" t="s">
        <v>1139</v>
      </c>
      <c r="B6" s="878">
        <v>10216</v>
      </c>
      <c r="C6" s="878">
        <v>10216</v>
      </c>
      <c r="D6" s="877" t="s">
        <v>1841</v>
      </c>
      <c r="E6" s="879" t="s">
        <v>906</v>
      </c>
      <c r="F6" s="877" t="s">
        <v>95</v>
      </c>
      <c r="G6" s="880">
        <v>25129.62</v>
      </c>
      <c r="H6" s="880">
        <v>23274</v>
      </c>
      <c r="I6" s="881" t="s">
        <v>1840</v>
      </c>
      <c r="J6" s="883">
        <v>1855.619999999999</v>
      </c>
    </row>
    <row r="7" spans="1:10" s="876" customFormat="1" ht="40.799999999999997" x14ac:dyDescent="0.35">
      <c r="A7" s="877" t="s">
        <v>1139</v>
      </c>
      <c r="B7" s="878">
        <v>10219</v>
      </c>
      <c r="C7" s="878">
        <v>10219</v>
      </c>
      <c r="D7" s="877" t="s">
        <v>1841</v>
      </c>
      <c r="E7" s="879" t="s">
        <v>1844</v>
      </c>
      <c r="F7" s="877" t="s">
        <v>95</v>
      </c>
      <c r="G7" s="880">
        <v>51170.38</v>
      </c>
      <c r="H7" s="880">
        <v>47983.890000000007</v>
      </c>
      <c r="I7" s="881" t="s">
        <v>1840</v>
      </c>
      <c r="J7" s="883">
        <v>3186.4899999999907</v>
      </c>
    </row>
    <row r="8" spans="1:10" s="876" customFormat="1" ht="40.799999999999997" x14ac:dyDescent="0.35">
      <c r="A8" s="877" t="s">
        <v>1139</v>
      </c>
      <c r="B8" s="878">
        <v>10267</v>
      </c>
      <c r="C8" s="878">
        <v>10267</v>
      </c>
      <c r="D8" s="877" t="s">
        <v>1841</v>
      </c>
      <c r="E8" s="879" t="s">
        <v>1845</v>
      </c>
      <c r="F8" s="877" t="s">
        <v>95</v>
      </c>
      <c r="G8" s="880">
        <v>12000</v>
      </c>
      <c r="H8" s="880">
        <v>11969.66</v>
      </c>
      <c r="I8" s="881" t="s">
        <v>1840</v>
      </c>
      <c r="J8" s="883">
        <v>30.340000000000146</v>
      </c>
    </row>
    <row r="9" spans="1:10" s="876" customFormat="1" ht="40.799999999999997" x14ac:dyDescent="0.35">
      <c r="A9" s="877" t="s">
        <v>1139</v>
      </c>
      <c r="B9" s="878">
        <v>10269</v>
      </c>
      <c r="C9" s="878">
        <v>10269</v>
      </c>
      <c r="D9" s="877" t="s">
        <v>1841</v>
      </c>
      <c r="E9" s="879" t="s">
        <v>1846</v>
      </c>
      <c r="F9" s="877" t="s">
        <v>95</v>
      </c>
      <c r="G9" s="880">
        <v>95486.01</v>
      </c>
      <c r="H9" s="880">
        <v>95486.01</v>
      </c>
      <c r="I9" s="881" t="s">
        <v>1840</v>
      </c>
      <c r="J9" s="883">
        <v>0</v>
      </c>
    </row>
    <row r="10" spans="1:10" s="876" customFormat="1" ht="40.799999999999997" x14ac:dyDescent="0.35">
      <c r="A10" s="877" t="s">
        <v>1139</v>
      </c>
      <c r="B10" s="878">
        <v>10271</v>
      </c>
      <c r="C10" s="878">
        <v>10271</v>
      </c>
      <c r="D10" s="877" t="s">
        <v>1841</v>
      </c>
      <c r="E10" s="879" t="s">
        <v>1847</v>
      </c>
      <c r="F10" s="877" t="s">
        <v>95</v>
      </c>
      <c r="G10" s="880">
        <v>76334.95</v>
      </c>
      <c r="H10" s="880">
        <v>66612.23</v>
      </c>
      <c r="I10" s="881" t="s">
        <v>1840</v>
      </c>
      <c r="J10" s="883">
        <v>9722.7200000000012</v>
      </c>
    </row>
    <row r="11" spans="1:10" s="876" customFormat="1" ht="40.799999999999997" x14ac:dyDescent="0.35">
      <c r="A11" s="877" t="s">
        <v>1139</v>
      </c>
      <c r="B11" s="878">
        <v>10272</v>
      </c>
      <c r="C11" s="878">
        <v>10272</v>
      </c>
      <c r="D11" s="877" t="s">
        <v>1841</v>
      </c>
      <c r="E11" s="879" t="s">
        <v>915</v>
      </c>
      <c r="F11" s="877" t="s">
        <v>95</v>
      </c>
      <c r="G11" s="880">
        <v>7000</v>
      </c>
      <c r="H11" s="880">
        <v>4794.8999999999996</v>
      </c>
      <c r="I11" s="881" t="s">
        <v>1840</v>
      </c>
      <c r="J11" s="883">
        <v>2205.1000000000004</v>
      </c>
    </row>
    <row r="12" spans="1:10" s="876" customFormat="1" ht="40.799999999999997" x14ac:dyDescent="0.35">
      <c r="A12" s="877" t="s">
        <v>1139</v>
      </c>
      <c r="B12" s="878">
        <v>10277</v>
      </c>
      <c r="C12" s="878">
        <v>10277</v>
      </c>
      <c r="D12" s="877" t="s">
        <v>1841</v>
      </c>
      <c r="E12" s="879" t="s">
        <v>916</v>
      </c>
      <c r="F12" s="877" t="s">
        <v>95</v>
      </c>
      <c r="G12" s="880">
        <v>47000</v>
      </c>
      <c r="H12" s="880">
        <v>46136.77</v>
      </c>
      <c r="I12" s="881" t="s">
        <v>1840</v>
      </c>
      <c r="J12" s="883">
        <v>863.2300000000032</v>
      </c>
    </row>
    <row r="13" spans="1:10" s="876" customFormat="1" ht="40.799999999999997" x14ac:dyDescent="0.35">
      <c r="A13" s="877" t="s">
        <v>1139</v>
      </c>
      <c r="B13" s="878">
        <v>10280</v>
      </c>
      <c r="C13" s="878">
        <v>10280</v>
      </c>
      <c r="D13" s="877" t="s">
        <v>1841</v>
      </c>
      <c r="E13" s="879" t="s">
        <v>918</v>
      </c>
      <c r="F13" s="877" t="s">
        <v>95</v>
      </c>
      <c r="G13" s="880">
        <v>59557.45</v>
      </c>
      <c r="H13" s="880">
        <v>59557.45</v>
      </c>
      <c r="I13" s="881" t="s">
        <v>1840</v>
      </c>
      <c r="J13" s="883">
        <v>0</v>
      </c>
    </row>
    <row r="14" spans="1:10" s="876" customFormat="1" ht="40.799999999999997" x14ac:dyDescent="0.35">
      <c r="A14" s="877" t="s">
        <v>1139</v>
      </c>
      <c r="B14" s="878">
        <v>10281</v>
      </c>
      <c r="C14" s="878">
        <v>10281</v>
      </c>
      <c r="D14" s="877" t="s">
        <v>1841</v>
      </c>
      <c r="E14" s="879" t="s">
        <v>1848</v>
      </c>
      <c r="F14" s="877" t="s">
        <v>95</v>
      </c>
      <c r="G14" s="880">
        <v>133198.91</v>
      </c>
      <c r="H14" s="880">
        <v>133198.9</v>
      </c>
      <c r="I14" s="881" t="s">
        <v>1840</v>
      </c>
      <c r="J14" s="883">
        <v>1.0000000009313226E-2</v>
      </c>
    </row>
    <row r="15" spans="1:10" s="876" customFormat="1" ht="40.799999999999997" x14ac:dyDescent="0.35">
      <c r="A15" s="877" t="s">
        <v>1139</v>
      </c>
      <c r="B15" s="878">
        <v>10323</v>
      </c>
      <c r="C15" s="878">
        <v>10323</v>
      </c>
      <c r="D15" s="877" t="s">
        <v>1841</v>
      </c>
      <c r="E15" s="879" t="s">
        <v>1849</v>
      </c>
      <c r="F15" s="877" t="s">
        <v>95</v>
      </c>
      <c r="G15" s="880">
        <v>10000</v>
      </c>
      <c r="H15" s="880"/>
      <c r="I15" s="881" t="s">
        <v>1840</v>
      </c>
      <c r="J15" s="883">
        <v>10000</v>
      </c>
    </row>
    <row r="16" spans="1:10" s="876" customFormat="1" ht="40.799999999999997" x14ac:dyDescent="0.35">
      <c r="A16" s="877" t="s">
        <v>1139</v>
      </c>
      <c r="B16" s="878">
        <v>10325</v>
      </c>
      <c r="C16" s="878">
        <v>10325</v>
      </c>
      <c r="D16" s="877" t="s">
        <v>1841</v>
      </c>
      <c r="E16" s="879" t="s">
        <v>942</v>
      </c>
      <c r="F16" s="877" t="s">
        <v>95</v>
      </c>
      <c r="G16" s="880">
        <v>240000</v>
      </c>
      <c r="H16" s="880">
        <v>238459.26</v>
      </c>
      <c r="I16" s="881" t="s">
        <v>1840</v>
      </c>
      <c r="J16" s="883">
        <v>1540.7399999999907</v>
      </c>
    </row>
    <row r="17" spans="1:10" s="876" customFormat="1" ht="40.799999999999997" x14ac:dyDescent="0.35">
      <c r="A17" s="877" t="s">
        <v>1139</v>
      </c>
      <c r="B17" s="878">
        <v>10326</v>
      </c>
      <c r="C17" s="878">
        <v>10326</v>
      </c>
      <c r="D17" s="877" t="s">
        <v>1841</v>
      </c>
      <c r="E17" s="879" t="s">
        <v>943</v>
      </c>
      <c r="F17" s="877" t="s">
        <v>95</v>
      </c>
      <c r="G17" s="880">
        <v>842400.02</v>
      </c>
      <c r="H17" s="880">
        <v>815298.8899999999</v>
      </c>
      <c r="I17" s="881" t="s">
        <v>1840</v>
      </c>
      <c r="J17" s="883">
        <v>27101.130000000121</v>
      </c>
    </row>
    <row r="18" spans="1:10" s="876" customFormat="1" ht="40.799999999999997" x14ac:dyDescent="0.35">
      <c r="A18" s="877" t="s">
        <v>1139</v>
      </c>
      <c r="B18" s="878">
        <v>10328</v>
      </c>
      <c r="C18" s="878">
        <v>10328</v>
      </c>
      <c r="D18" s="877" t="s">
        <v>1841</v>
      </c>
      <c r="E18" s="879" t="s">
        <v>1850</v>
      </c>
      <c r="F18" s="877" t="s">
        <v>95</v>
      </c>
      <c r="G18" s="880">
        <v>29277.16</v>
      </c>
      <c r="H18" s="880">
        <v>28094.52</v>
      </c>
      <c r="I18" s="881" t="s">
        <v>1840</v>
      </c>
      <c r="J18" s="883">
        <v>1182.6399999999994</v>
      </c>
    </row>
    <row r="19" spans="1:10" s="876" customFormat="1" ht="40.799999999999997" x14ac:dyDescent="0.35">
      <c r="A19" s="877" t="s">
        <v>1139</v>
      </c>
      <c r="B19" s="878">
        <v>10397</v>
      </c>
      <c r="C19" s="878">
        <v>10397</v>
      </c>
      <c r="D19" s="877" t="s">
        <v>1841</v>
      </c>
      <c r="E19" s="879" t="s">
        <v>1843</v>
      </c>
      <c r="F19" s="877" t="s">
        <v>95</v>
      </c>
      <c r="G19" s="880">
        <v>600</v>
      </c>
      <c r="H19" s="880">
        <v>300</v>
      </c>
      <c r="I19" s="881" t="s">
        <v>1840</v>
      </c>
      <c r="J19" s="883">
        <v>300</v>
      </c>
    </row>
    <row r="20" spans="1:10" s="876" customFormat="1" ht="40.799999999999997" x14ac:dyDescent="0.35">
      <c r="A20" s="877" t="s">
        <v>1139</v>
      </c>
      <c r="B20" s="878">
        <v>10560</v>
      </c>
      <c r="C20" s="878">
        <v>10560</v>
      </c>
      <c r="D20" s="877" t="s">
        <v>1841</v>
      </c>
      <c r="E20" s="879" t="s">
        <v>1851</v>
      </c>
      <c r="F20" s="877" t="s">
        <v>95</v>
      </c>
      <c r="G20" s="880">
        <v>22000</v>
      </c>
      <c r="H20" s="880">
        <v>710.3</v>
      </c>
      <c r="I20" s="881" t="s">
        <v>1840</v>
      </c>
      <c r="J20" s="883">
        <v>21289.7</v>
      </c>
    </row>
    <row r="21" spans="1:10" s="876" customFormat="1" ht="40.799999999999997" x14ac:dyDescent="0.35">
      <c r="A21" s="877" t="s">
        <v>1139</v>
      </c>
      <c r="B21" s="878">
        <v>10566</v>
      </c>
      <c r="C21" s="878">
        <v>10566</v>
      </c>
      <c r="D21" s="877" t="s">
        <v>1841</v>
      </c>
      <c r="E21" s="879" t="s">
        <v>1852</v>
      </c>
      <c r="F21" s="877" t="s">
        <v>95</v>
      </c>
      <c r="G21" s="880">
        <v>12800</v>
      </c>
      <c r="H21" s="880"/>
      <c r="I21" s="881" t="s">
        <v>1840</v>
      </c>
      <c r="J21" s="883">
        <v>12800</v>
      </c>
    </row>
    <row r="22" spans="1:10" s="876" customFormat="1" ht="40.799999999999997" x14ac:dyDescent="0.35">
      <c r="A22" s="877" t="s">
        <v>1139</v>
      </c>
      <c r="B22" s="878">
        <v>10577</v>
      </c>
      <c r="C22" s="878">
        <v>10577</v>
      </c>
      <c r="D22" s="877" t="s">
        <v>1841</v>
      </c>
      <c r="E22" s="879" t="s">
        <v>919</v>
      </c>
      <c r="F22" s="877" t="s">
        <v>95</v>
      </c>
      <c r="G22" s="880">
        <v>304000</v>
      </c>
      <c r="H22" s="880">
        <v>275590.42</v>
      </c>
      <c r="I22" s="881" t="s">
        <v>1840</v>
      </c>
      <c r="J22" s="883">
        <v>28409.580000000016</v>
      </c>
    </row>
    <row r="23" spans="1:10" s="876" customFormat="1" ht="40.799999999999997" x14ac:dyDescent="0.35">
      <c r="A23" s="877" t="s">
        <v>1139</v>
      </c>
      <c r="B23" s="878">
        <v>10578</v>
      </c>
      <c r="C23" s="878">
        <v>10578</v>
      </c>
      <c r="D23" s="877" t="s">
        <v>1841</v>
      </c>
      <c r="E23" s="879" t="s">
        <v>920</v>
      </c>
      <c r="F23" s="877" t="s">
        <v>95</v>
      </c>
      <c r="G23" s="880">
        <v>70000</v>
      </c>
      <c r="H23" s="880">
        <v>52239.15</v>
      </c>
      <c r="I23" s="881" t="s">
        <v>1840</v>
      </c>
      <c r="J23" s="883">
        <v>17760.849999999999</v>
      </c>
    </row>
    <row r="24" spans="1:10" s="876" customFormat="1" ht="40.799999999999997" x14ac:dyDescent="0.35">
      <c r="A24" s="877" t="s">
        <v>1139</v>
      </c>
      <c r="B24" s="878">
        <v>10579</v>
      </c>
      <c r="C24" s="878">
        <v>10579</v>
      </c>
      <c r="D24" s="877" t="s">
        <v>1841</v>
      </c>
      <c r="E24" s="879" t="s">
        <v>1853</v>
      </c>
      <c r="F24" s="877" t="s">
        <v>95</v>
      </c>
      <c r="G24" s="880">
        <v>35000</v>
      </c>
      <c r="H24" s="880">
        <v>34999.22</v>
      </c>
      <c r="I24" s="881" t="s">
        <v>1840</v>
      </c>
      <c r="J24" s="883">
        <v>0.77999999999883585</v>
      </c>
    </row>
    <row r="25" spans="1:10" s="876" customFormat="1" ht="40.799999999999997" x14ac:dyDescent="0.35">
      <c r="A25" s="877" t="s">
        <v>1139</v>
      </c>
      <c r="B25" s="878">
        <v>10632</v>
      </c>
      <c r="C25" s="878">
        <v>10632</v>
      </c>
      <c r="D25" s="877" t="s">
        <v>1841</v>
      </c>
      <c r="E25" s="879" t="s">
        <v>1854</v>
      </c>
      <c r="F25" s="877" t="s">
        <v>95</v>
      </c>
      <c r="G25" s="880">
        <v>9000</v>
      </c>
      <c r="H25" s="880">
        <v>6239.45</v>
      </c>
      <c r="I25" s="881" t="s">
        <v>1840</v>
      </c>
      <c r="J25" s="883">
        <v>2760.55</v>
      </c>
    </row>
    <row r="26" spans="1:10" s="876" customFormat="1" ht="40.799999999999997" x14ac:dyDescent="0.35">
      <c r="A26" s="877" t="s">
        <v>1139</v>
      </c>
      <c r="B26" s="878">
        <v>10637</v>
      </c>
      <c r="C26" s="878">
        <v>10637</v>
      </c>
      <c r="D26" s="877" t="s">
        <v>1841</v>
      </c>
      <c r="E26" s="879" t="s">
        <v>1855</v>
      </c>
      <c r="F26" s="877" t="s">
        <v>95</v>
      </c>
      <c r="G26" s="880">
        <v>500</v>
      </c>
      <c r="H26" s="880"/>
      <c r="I26" s="881" t="s">
        <v>1840</v>
      </c>
      <c r="J26" s="883">
        <v>500</v>
      </c>
    </row>
    <row r="27" spans="1:10" s="876" customFormat="1" ht="40.799999999999997" x14ac:dyDescent="0.35">
      <c r="A27" s="877" t="s">
        <v>1533</v>
      </c>
      <c r="B27" s="878">
        <v>188</v>
      </c>
      <c r="C27" s="878">
        <v>10652</v>
      </c>
      <c r="D27" s="877" t="s">
        <v>1841</v>
      </c>
      <c r="E27" s="879" t="s">
        <v>1856</v>
      </c>
      <c r="F27" s="877" t="s">
        <v>95</v>
      </c>
      <c r="G27" s="880">
        <v>100000</v>
      </c>
      <c r="H27" s="880">
        <v>80000</v>
      </c>
      <c r="I27" s="881" t="s">
        <v>1840</v>
      </c>
      <c r="J27" s="883">
        <v>20000</v>
      </c>
    </row>
    <row r="28" spans="1:10" s="876" customFormat="1" ht="40.799999999999997" x14ac:dyDescent="0.35">
      <c r="A28" s="877" t="s">
        <v>1533</v>
      </c>
      <c r="B28" s="878">
        <v>225</v>
      </c>
      <c r="C28" s="878">
        <v>10675</v>
      </c>
      <c r="D28" s="877" t="s">
        <v>1841</v>
      </c>
      <c r="E28" s="879" t="s">
        <v>1857</v>
      </c>
      <c r="F28" s="877" t="s">
        <v>95</v>
      </c>
      <c r="G28" s="880">
        <v>15000</v>
      </c>
      <c r="H28" s="880">
        <v>15000</v>
      </c>
      <c r="I28" s="881" t="s">
        <v>1840</v>
      </c>
      <c r="J28" s="883">
        <v>0</v>
      </c>
    </row>
    <row r="29" spans="1:10" s="876" customFormat="1" ht="40.799999999999997" x14ac:dyDescent="0.35">
      <c r="A29" s="877" t="s">
        <v>1533</v>
      </c>
      <c r="B29" s="878">
        <v>246</v>
      </c>
      <c r="C29" s="878">
        <v>10698</v>
      </c>
      <c r="D29" s="877" t="s">
        <v>1858</v>
      </c>
      <c r="E29" s="879" t="s">
        <v>1859</v>
      </c>
      <c r="F29" s="877" t="s">
        <v>95</v>
      </c>
      <c r="G29" s="880">
        <v>100000</v>
      </c>
      <c r="H29" s="880">
        <v>100000</v>
      </c>
      <c r="I29" s="881" t="s">
        <v>1840</v>
      </c>
      <c r="J29" s="883">
        <v>0</v>
      </c>
    </row>
    <row r="30" spans="1:10" s="876" customFormat="1" ht="40.799999999999997" x14ac:dyDescent="0.35">
      <c r="A30" s="877" t="s">
        <v>1533</v>
      </c>
      <c r="B30" s="878">
        <v>262</v>
      </c>
      <c r="C30" s="878">
        <v>10702</v>
      </c>
      <c r="D30" s="877" t="s">
        <v>1841</v>
      </c>
      <c r="E30" s="879" t="s">
        <v>1860</v>
      </c>
      <c r="F30" s="877" t="s">
        <v>95</v>
      </c>
      <c r="G30" s="880">
        <v>40000</v>
      </c>
      <c r="H30" s="880">
        <v>20879.080000000002</v>
      </c>
      <c r="I30" s="881" t="s">
        <v>1840</v>
      </c>
      <c r="J30" s="883">
        <v>19120.919999999998</v>
      </c>
    </row>
    <row r="31" spans="1:10" s="876" customFormat="1" ht="40.799999999999997" x14ac:dyDescent="0.35">
      <c r="A31" s="877" t="s">
        <v>1533</v>
      </c>
      <c r="B31" s="878">
        <v>269</v>
      </c>
      <c r="C31" s="878">
        <v>10704</v>
      </c>
      <c r="D31" s="877" t="s">
        <v>1841</v>
      </c>
      <c r="E31" s="879" t="s">
        <v>1861</v>
      </c>
      <c r="F31" s="877" t="s">
        <v>95</v>
      </c>
      <c r="G31" s="880">
        <v>10000</v>
      </c>
      <c r="H31" s="880">
        <v>10000</v>
      </c>
      <c r="I31" s="881" t="s">
        <v>1840</v>
      </c>
      <c r="J31" s="883">
        <v>0</v>
      </c>
    </row>
    <row r="32" spans="1:10" s="876" customFormat="1" ht="40.799999999999997" x14ac:dyDescent="0.35">
      <c r="A32" s="877" t="s">
        <v>1533</v>
      </c>
      <c r="B32" s="878">
        <v>10032</v>
      </c>
      <c r="C32" s="878">
        <v>10032</v>
      </c>
      <c r="D32" s="877" t="s">
        <v>1841</v>
      </c>
      <c r="E32" s="879" t="s">
        <v>927</v>
      </c>
      <c r="F32" s="877" t="s">
        <v>95</v>
      </c>
      <c r="G32" s="880">
        <v>41700</v>
      </c>
      <c r="H32" s="880">
        <v>26850</v>
      </c>
      <c r="I32" s="881" t="s">
        <v>1840</v>
      </c>
      <c r="J32" s="883">
        <v>14850</v>
      </c>
    </row>
    <row r="33" spans="1:10" s="876" customFormat="1" ht="40.799999999999997" x14ac:dyDescent="0.35">
      <c r="A33" s="877" t="s">
        <v>1533</v>
      </c>
      <c r="B33" s="878">
        <v>10052</v>
      </c>
      <c r="C33" s="878">
        <v>10052</v>
      </c>
      <c r="D33" s="877" t="s">
        <v>1841</v>
      </c>
      <c r="E33" s="879" t="s">
        <v>1862</v>
      </c>
      <c r="F33" s="877" t="s">
        <v>95</v>
      </c>
      <c r="G33" s="880">
        <v>34000</v>
      </c>
      <c r="H33" s="880">
        <v>34000</v>
      </c>
      <c r="I33" s="881" t="s">
        <v>1840</v>
      </c>
      <c r="J33" s="883">
        <v>0</v>
      </c>
    </row>
    <row r="34" spans="1:10" s="876" customFormat="1" ht="61.2" x14ac:dyDescent="0.35">
      <c r="A34" s="877" t="s">
        <v>1533</v>
      </c>
      <c r="B34" s="878">
        <v>10067</v>
      </c>
      <c r="C34" s="878">
        <v>10067</v>
      </c>
      <c r="D34" s="877" t="s">
        <v>1841</v>
      </c>
      <c r="E34" s="879" t="s">
        <v>1863</v>
      </c>
      <c r="F34" s="877" t="s">
        <v>95</v>
      </c>
      <c r="G34" s="880">
        <v>62000</v>
      </c>
      <c r="H34" s="880">
        <v>62000</v>
      </c>
      <c r="I34" s="881" t="s">
        <v>1840</v>
      </c>
      <c r="J34" s="883">
        <v>0</v>
      </c>
    </row>
    <row r="35" spans="1:10" s="876" customFormat="1" ht="40.799999999999997" x14ac:dyDescent="0.35">
      <c r="A35" s="877" t="s">
        <v>1533</v>
      </c>
      <c r="B35" s="878">
        <v>10226</v>
      </c>
      <c r="C35" s="878">
        <v>10226</v>
      </c>
      <c r="D35" s="877" t="s">
        <v>1841</v>
      </c>
      <c r="E35" s="879" t="s">
        <v>1864</v>
      </c>
      <c r="F35" s="877" t="s">
        <v>95</v>
      </c>
      <c r="G35" s="880">
        <v>19050.95</v>
      </c>
      <c r="H35" s="880">
        <v>19050.95</v>
      </c>
      <c r="I35" s="881" t="s">
        <v>1840</v>
      </c>
      <c r="J35" s="883">
        <v>0</v>
      </c>
    </row>
    <row r="36" spans="1:10" s="876" customFormat="1" ht="40.799999999999997" x14ac:dyDescent="0.35">
      <c r="A36" s="877" t="s">
        <v>1533</v>
      </c>
      <c r="B36" s="878">
        <v>10244</v>
      </c>
      <c r="C36" s="878">
        <v>10244</v>
      </c>
      <c r="D36" s="877" t="s">
        <v>1841</v>
      </c>
      <c r="E36" s="879" t="s">
        <v>1865</v>
      </c>
      <c r="F36" s="877" t="s">
        <v>95</v>
      </c>
      <c r="G36" s="880">
        <v>28879.17</v>
      </c>
      <c r="H36" s="880">
        <v>27286.89</v>
      </c>
      <c r="I36" s="881" t="s">
        <v>1840</v>
      </c>
      <c r="J36" s="883">
        <v>1592.2799999999988</v>
      </c>
    </row>
    <row r="37" spans="1:10" s="876" customFormat="1" ht="40.799999999999997" x14ac:dyDescent="0.35">
      <c r="A37" s="877" t="s">
        <v>1533</v>
      </c>
      <c r="B37" s="878">
        <v>10259</v>
      </c>
      <c r="C37" s="878">
        <v>10259</v>
      </c>
      <c r="D37" s="877" t="s">
        <v>1841</v>
      </c>
      <c r="E37" s="879" t="s">
        <v>1866</v>
      </c>
      <c r="F37" s="877" t="s">
        <v>95</v>
      </c>
      <c r="G37" s="880">
        <v>116800</v>
      </c>
      <c r="H37" s="880">
        <v>102866.58</v>
      </c>
      <c r="I37" s="881" t="s">
        <v>1840</v>
      </c>
      <c r="J37" s="883">
        <v>13933.419999999998</v>
      </c>
    </row>
    <row r="38" spans="1:10" s="876" customFormat="1" ht="40.799999999999997" x14ac:dyDescent="0.35">
      <c r="A38" s="877" t="s">
        <v>1533</v>
      </c>
      <c r="B38" s="878">
        <v>10260</v>
      </c>
      <c r="C38" s="878">
        <v>10260</v>
      </c>
      <c r="D38" s="877" t="s">
        <v>1841</v>
      </c>
      <c r="E38" s="879" t="s">
        <v>1867</v>
      </c>
      <c r="F38" s="877" t="s">
        <v>95</v>
      </c>
      <c r="G38" s="880">
        <v>359450.5</v>
      </c>
      <c r="H38" s="880">
        <v>342623.71</v>
      </c>
      <c r="I38" s="881" t="s">
        <v>1840</v>
      </c>
      <c r="J38" s="883">
        <v>16826.789999999979</v>
      </c>
    </row>
    <row r="39" spans="1:10" s="876" customFormat="1" ht="40.799999999999997" x14ac:dyDescent="0.35">
      <c r="A39" s="877" t="s">
        <v>1533</v>
      </c>
      <c r="B39" s="878">
        <v>10261</v>
      </c>
      <c r="C39" s="878">
        <v>10261</v>
      </c>
      <c r="D39" s="877" t="s">
        <v>1841</v>
      </c>
      <c r="E39" s="879" t="s">
        <v>1868</v>
      </c>
      <c r="F39" s="877" t="s">
        <v>95</v>
      </c>
      <c r="G39" s="880">
        <v>403692.98</v>
      </c>
      <c r="H39" s="880">
        <v>391117.33</v>
      </c>
      <c r="I39" s="881" t="s">
        <v>1840</v>
      </c>
      <c r="J39" s="883">
        <v>12575.649999999965</v>
      </c>
    </row>
    <row r="40" spans="1:10" s="876" customFormat="1" ht="40.799999999999997" x14ac:dyDescent="0.35">
      <c r="A40" s="877" t="s">
        <v>1533</v>
      </c>
      <c r="B40" s="878">
        <v>10294</v>
      </c>
      <c r="C40" s="878">
        <v>10294</v>
      </c>
      <c r="D40" s="877" t="s">
        <v>1841</v>
      </c>
      <c r="E40" s="879" t="s">
        <v>1869</v>
      </c>
      <c r="F40" s="877" t="s">
        <v>95</v>
      </c>
      <c r="G40" s="880">
        <v>7000</v>
      </c>
      <c r="H40" s="880">
        <v>6997.13</v>
      </c>
      <c r="I40" s="881" t="s">
        <v>1840</v>
      </c>
      <c r="J40" s="883">
        <v>2.8699999999998909</v>
      </c>
    </row>
    <row r="41" spans="1:10" s="876" customFormat="1" ht="40.799999999999997" x14ac:dyDescent="0.35">
      <c r="A41" s="877" t="s">
        <v>1533</v>
      </c>
      <c r="B41" s="878">
        <v>10306</v>
      </c>
      <c r="C41" s="878">
        <v>10306</v>
      </c>
      <c r="D41" s="877" t="s">
        <v>1841</v>
      </c>
      <c r="E41" s="879" t="s">
        <v>1870</v>
      </c>
      <c r="F41" s="877" t="s">
        <v>95</v>
      </c>
      <c r="G41" s="880">
        <v>949.05</v>
      </c>
      <c r="H41" s="880">
        <v>948.79</v>
      </c>
      <c r="I41" s="881" t="s">
        <v>1840</v>
      </c>
      <c r="J41" s="883">
        <v>0.25999999999999091</v>
      </c>
    </row>
    <row r="42" spans="1:10" s="876" customFormat="1" ht="40.799999999999997" x14ac:dyDescent="0.35">
      <c r="A42" s="877" t="s">
        <v>1533</v>
      </c>
      <c r="B42" s="878">
        <v>10399</v>
      </c>
      <c r="C42" s="878">
        <v>10399</v>
      </c>
      <c r="D42" s="877" t="s">
        <v>1841</v>
      </c>
      <c r="E42" s="879" t="s">
        <v>1843</v>
      </c>
      <c r="F42" s="877" t="s">
        <v>95</v>
      </c>
      <c r="G42" s="880">
        <v>100</v>
      </c>
      <c r="H42" s="880"/>
      <c r="I42" s="881" t="s">
        <v>1840</v>
      </c>
      <c r="J42" s="883">
        <v>100</v>
      </c>
    </row>
    <row r="43" spans="1:10" s="876" customFormat="1" ht="40.799999999999997" x14ac:dyDescent="0.35">
      <c r="A43" s="877" t="s">
        <v>1533</v>
      </c>
      <c r="B43" s="878">
        <v>10406</v>
      </c>
      <c r="C43" s="878">
        <v>10406</v>
      </c>
      <c r="D43" s="877" t="s">
        <v>1841</v>
      </c>
      <c r="E43" s="879" t="s">
        <v>1871</v>
      </c>
      <c r="F43" s="877" t="s">
        <v>95</v>
      </c>
      <c r="G43" s="880">
        <v>4500</v>
      </c>
      <c r="H43" s="880">
        <v>4500</v>
      </c>
      <c r="I43" s="881" t="s">
        <v>1840</v>
      </c>
      <c r="J43" s="883">
        <v>0</v>
      </c>
    </row>
    <row r="44" spans="1:10" s="876" customFormat="1" ht="40.799999999999997" x14ac:dyDescent="0.35">
      <c r="A44" s="877" t="s">
        <v>1533</v>
      </c>
      <c r="B44" s="878">
        <v>10530</v>
      </c>
      <c r="C44" s="878">
        <v>10530</v>
      </c>
      <c r="D44" s="877" t="s">
        <v>1841</v>
      </c>
      <c r="E44" s="879" t="s">
        <v>1872</v>
      </c>
      <c r="F44" s="877" t="s">
        <v>95</v>
      </c>
      <c r="G44" s="880">
        <v>30000</v>
      </c>
      <c r="H44" s="880">
        <v>30000</v>
      </c>
      <c r="I44" s="881" t="s">
        <v>1840</v>
      </c>
      <c r="J44" s="883">
        <v>0</v>
      </c>
    </row>
    <row r="45" spans="1:10" s="876" customFormat="1" ht="40.799999999999997" x14ac:dyDescent="0.35">
      <c r="A45" s="877" t="s">
        <v>1533</v>
      </c>
      <c r="B45" s="878">
        <v>10548</v>
      </c>
      <c r="C45" s="878">
        <v>10548</v>
      </c>
      <c r="D45" s="877" t="s">
        <v>1841</v>
      </c>
      <c r="E45" s="879" t="s">
        <v>1873</v>
      </c>
      <c r="F45" s="877" t="s">
        <v>95</v>
      </c>
      <c r="G45" s="880">
        <v>85000</v>
      </c>
      <c r="H45" s="880">
        <v>85000</v>
      </c>
      <c r="I45" s="881" t="s">
        <v>1840</v>
      </c>
      <c r="J45" s="883">
        <v>0</v>
      </c>
    </row>
    <row r="46" spans="1:10" s="876" customFormat="1" ht="40.799999999999997" x14ac:dyDescent="0.35">
      <c r="A46" s="877" t="s">
        <v>1246</v>
      </c>
      <c r="B46" s="878">
        <v>10405</v>
      </c>
      <c r="C46" s="878">
        <v>10405</v>
      </c>
      <c r="D46" s="877" t="s">
        <v>1841</v>
      </c>
      <c r="E46" s="879" t="s">
        <v>1874</v>
      </c>
      <c r="F46" s="877" t="s">
        <v>95</v>
      </c>
      <c r="G46" s="880">
        <v>5000</v>
      </c>
      <c r="H46" s="880"/>
      <c r="I46" s="881" t="s">
        <v>1840</v>
      </c>
      <c r="J46" s="883">
        <v>5000</v>
      </c>
    </row>
    <row r="47" spans="1:10" s="876" customFormat="1" ht="40.799999999999997" x14ac:dyDescent="0.35">
      <c r="A47" s="877" t="s">
        <v>1581</v>
      </c>
      <c r="B47" s="878">
        <v>138</v>
      </c>
      <c r="C47" s="878">
        <v>10177</v>
      </c>
      <c r="D47" s="877" t="s">
        <v>1839</v>
      </c>
      <c r="E47" s="879" t="s">
        <v>1875</v>
      </c>
      <c r="F47" s="877" t="s">
        <v>95</v>
      </c>
      <c r="G47" s="880">
        <v>34860</v>
      </c>
      <c r="H47" s="880">
        <v>31170</v>
      </c>
      <c r="I47" s="881" t="s">
        <v>1840</v>
      </c>
      <c r="J47" s="883">
        <v>3690</v>
      </c>
    </row>
    <row r="48" spans="1:10" s="876" customFormat="1" ht="40.799999999999997" x14ac:dyDescent="0.35">
      <c r="A48" s="877" t="s">
        <v>1581</v>
      </c>
      <c r="B48" s="878">
        <v>139</v>
      </c>
      <c r="C48" s="878">
        <v>10179</v>
      </c>
      <c r="D48" s="877" t="s">
        <v>1839</v>
      </c>
      <c r="E48" s="879" t="s">
        <v>1876</v>
      </c>
      <c r="F48" s="877" t="s">
        <v>95</v>
      </c>
      <c r="G48" s="880">
        <v>4500</v>
      </c>
      <c r="H48" s="880">
        <v>2700</v>
      </c>
      <c r="I48" s="881" t="s">
        <v>1840</v>
      </c>
      <c r="J48" s="883">
        <v>1800</v>
      </c>
    </row>
    <row r="49" spans="1:10" s="876" customFormat="1" ht="40.799999999999997" x14ac:dyDescent="0.35">
      <c r="A49" s="877" t="s">
        <v>1581</v>
      </c>
      <c r="B49" s="878">
        <v>226</v>
      </c>
      <c r="C49" s="878">
        <v>10677</v>
      </c>
      <c r="D49" s="877" t="s">
        <v>1841</v>
      </c>
      <c r="E49" s="879" t="s">
        <v>1877</v>
      </c>
      <c r="F49" s="877" t="s">
        <v>95</v>
      </c>
      <c r="G49" s="880">
        <v>700</v>
      </c>
      <c r="H49" s="880"/>
      <c r="I49" s="881" t="s">
        <v>1840</v>
      </c>
      <c r="J49" s="883">
        <v>700</v>
      </c>
    </row>
    <row r="50" spans="1:10" s="876" customFormat="1" ht="40.799999999999997" x14ac:dyDescent="0.35">
      <c r="A50" s="877" t="s">
        <v>1581</v>
      </c>
      <c r="B50" s="878">
        <v>10071</v>
      </c>
      <c r="C50" s="878">
        <v>10071</v>
      </c>
      <c r="D50" s="877" t="s">
        <v>1841</v>
      </c>
      <c r="E50" s="879" t="s">
        <v>1878</v>
      </c>
      <c r="F50" s="877" t="s">
        <v>95</v>
      </c>
      <c r="G50" s="880">
        <v>4500</v>
      </c>
      <c r="H50" s="880"/>
      <c r="I50" s="881" t="s">
        <v>1840</v>
      </c>
      <c r="J50" s="883">
        <v>4500</v>
      </c>
    </row>
    <row r="51" spans="1:10" s="876" customFormat="1" ht="40.799999999999997" x14ac:dyDescent="0.35">
      <c r="A51" s="877" t="s">
        <v>1581</v>
      </c>
      <c r="B51" s="878">
        <v>10143</v>
      </c>
      <c r="C51" s="878">
        <v>10143</v>
      </c>
      <c r="D51" s="877" t="s">
        <v>1841</v>
      </c>
      <c r="E51" s="879" t="s">
        <v>1879</v>
      </c>
      <c r="F51" s="877" t="s">
        <v>95</v>
      </c>
      <c r="G51" s="880">
        <v>58000</v>
      </c>
      <c r="H51" s="880">
        <v>57137.060000000012</v>
      </c>
      <c r="I51" s="881" t="s">
        <v>1840</v>
      </c>
      <c r="J51" s="883">
        <v>862.93999999998778</v>
      </c>
    </row>
    <row r="52" spans="1:10" s="876" customFormat="1" ht="40.799999999999997" x14ac:dyDescent="0.35">
      <c r="A52" s="877" t="s">
        <v>1581</v>
      </c>
      <c r="B52" s="878">
        <v>10144</v>
      </c>
      <c r="C52" s="878">
        <v>10144</v>
      </c>
      <c r="D52" s="877" t="s">
        <v>1841</v>
      </c>
      <c r="E52" s="879" t="s">
        <v>1880</v>
      </c>
      <c r="F52" s="877" t="s">
        <v>95</v>
      </c>
      <c r="G52" s="880">
        <v>5800</v>
      </c>
      <c r="H52" s="880">
        <v>2627.83</v>
      </c>
      <c r="I52" s="881" t="s">
        <v>1840</v>
      </c>
      <c r="J52" s="883">
        <v>3172.17</v>
      </c>
    </row>
    <row r="53" spans="1:10" s="876" customFormat="1" ht="40.799999999999997" x14ac:dyDescent="0.35">
      <c r="A53" s="877" t="s">
        <v>1581</v>
      </c>
      <c r="B53" s="878">
        <v>10147</v>
      </c>
      <c r="C53" s="878">
        <v>10147</v>
      </c>
      <c r="D53" s="877" t="s">
        <v>1841</v>
      </c>
      <c r="E53" s="879" t="s">
        <v>1881</v>
      </c>
      <c r="F53" s="877" t="s">
        <v>95</v>
      </c>
      <c r="G53" s="880">
        <v>4000</v>
      </c>
      <c r="H53" s="880">
        <v>672.5</v>
      </c>
      <c r="I53" s="881" t="s">
        <v>1840</v>
      </c>
      <c r="J53" s="883">
        <v>3327.5</v>
      </c>
    </row>
    <row r="54" spans="1:10" s="876" customFormat="1" ht="40.799999999999997" x14ac:dyDescent="0.35">
      <c r="A54" s="877" t="s">
        <v>1581</v>
      </c>
      <c r="B54" s="878">
        <v>10149</v>
      </c>
      <c r="C54" s="878">
        <v>10149</v>
      </c>
      <c r="D54" s="877" t="s">
        <v>1841</v>
      </c>
      <c r="E54" s="879" t="s">
        <v>1882</v>
      </c>
      <c r="F54" s="877" t="s">
        <v>95</v>
      </c>
      <c r="G54" s="880">
        <v>1000</v>
      </c>
      <c r="H54" s="880"/>
      <c r="I54" s="881" t="s">
        <v>1840</v>
      </c>
      <c r="J54" s="883">
        <v>1000</v>
      </c>
    </row>
    <row r="55" spans="1:10" s="876" customFormat="1" ht="40.799999999999997" x14ac:dyDescent="0.35">
      <c r="A55" s="877" t="s">
        <v>1581</v>
      </c>
      <c r="B55" s="878">
        <v>10154</v>
      </c>
      <c r="C55" s="878">
        <v>10154</v>
      </c>
      <c r="D55" s="877" t="s">
        <v>1841</v>
      </c>
      <c r="E55" s="879" t="s">
        <v>1883</v>
      </c>
      <c r="F55" s="877" t="s">
        <v>95</v>
      </c>
      <c r="G55" s="880">
        <v>20223.84</v>
      </c>
      <c r="H55" s="880">
        <v>20223.84</v>
      </c>
      <c r="I55" s="881" t="s">
        <v>1840</v>
      </c>
      <c r="J55" s="883">
        <v>0</v>
      </c>
    </row>
    <row r="56" spans="1:10" s="876" customFormat="1" ht="40.799999999999997" x14ac:dyDescent="0.35">
      <c r="A56" s="877" t="s">
        <v>1581</v>
      </c>
      <c r="B56" s="878">
        <v>10155</v>
      </c>
      <c r="C56" s="878">
        <v>10155</v>
      </c>
      <c r="D56" s="877" t="s">
        <v>1841</v>
      </c>
      <c r="E56" s="879" t="s">
        <v>1884</v>
      </c>
      <c r="F56" s="877" t="s">
        <v>95</v>
      </c>
      <c r="G56" s="880">
        <v>6000</v>
      </c>
      <c r="H56" s="880">
        <v>4411.99</v>
      </c>
      <c r="I56" s="881" t="s">
        <v>1840</v>
      </c>
      <c r="J56" s="883">
        <v>1588.0100000000002</v>
      </c>
    </row>
    <row r="57" spans="1:10" s="876" customFormat="1" ht="40.799999999999997" x14ac:dyDescent="0.35">
      <c r="A57" s="877" t="s">
        <v>1581</v>
      </c>
      <c r="B57" s="878">
        <v>10160</v>
      </c>
      <c r="C57" s="878">
        <v>10160</v>
      </c>
      <c r="D57" s="877" t="s">
        <v>1841</v>
      </c>
      <c r="E57" s="879" t="s">
        <v>1885</v>
      </c>
      <c r="F57" s="877" t="s">
        <v>95</v>
      </c>
      <c r="G57" s="880">
        <v>1000</v>
      </c>
      <c r="H57" s="880"/>
      <c r="I57" s="881" t="s">
        <v>1840</v>
      </c>
      <c r="J57" s="883">
        <v>1000</v>
      </c>
    </row>
    <row r="58" spans="1:10" s="876" customFormat="1" ht="40.799999999999997" x14ac:dyDescent="0.35">
      <c r="A58" s="877" t="s">
        <v>1581</v>
      </c>
      <c r="B58" s="878">
        <v>10161</v>
      </c>
      <c r="C58" s="878">
        <v>10161</v>
      </c>
      <c r="D58" s="877" t="s">
        <v>1841</v>
      </c>
      <c r="E58" s="879" t="s">
        <v>1886</v>
      </c>
      <c r="F58" s="877" t="s">
        <v>95</v>
      </c>
      <c r="G58" s="880">
        <v>1000</v>
      </c>
      <c r="H58" s="880"/>
      <c r="I58" s="881" t="s">
        <v>1840</v>
      </c>
      <c r="J58" s="883">
        <v>1000</v>
      </c>
    </row>
    <row r="59" spans="1:10" s="876" customFormat="1" ht="40.799999999999997" x14ac:dyDescent="0.35">
      <c r="A59" s="877" t="s">
        <v>1581</v>
      </c>
      <c r="B59" s="878">
        <v>10174</v>
      </c>
      <c r="C59" s="878">
        <v>10174</v>
      </c>
      <c r="D59" s="877" t="s">
        <v>1841</v>
      </c>
      <c r="E59" s="879" t="s">
        <v>1887</v>
      </c>
      <c r="F59" s="877" t="s">
        <v>95</v>
      </c>
      <c r="G59" s="880">
        <v>1500</v>
      </c>
      <c r="H59" s="880">
        <v>846.91</v>
      </c>
      <c r="I59" s="881" t="s">
        <v>1840</v>
      </c>
      <c r="J59" s="883">
        <v>653.09</v>
      </c>
    </row>
    <row r="60" spans="1:10" s="876" customFormat="1" ht="40.799999999999997" x14ac:dyDescent="0.35">
      <c r="A60" s="877" t="s">
        <v>1581</v>
      </c>
      <c r="B60" s="878">
        <v>10175</v>
      </c>
      <c r="C60" s="878">
        <v>10175</v>
      </c>
      <c r="D60" s="877" t="s">
        <v>1841</v>
      </c>
      <c r="E60" s="879" t="s">
        <v>1888</v>
      </c>
      <c r="F60" s="877" t="s">
        <v>95</v>
      </c>
      <c r="G60" s="880">
        <v>1000</v>
      </c>
      <c r="H60" s="880">
        <v>91.7</v>
      </c>
      <c r="I60" s="881" t="s">
        <v>1840</v>
      </c>
      <c r="J60" s="883">
        <v>908.3</v>
      </c>
    </row>
    <row r="61" spans="1:10" s="876" customFormat="1" ht="40.799999999999997" x14ac:dyDescent="0.35">
      <c r="A61" s="877" t="s">
        <v>1581</v>
      </c>
      <c r="B61" s="878">
        <v>10177</v>
      </c>
      <c r="C61" s="878">
        <v>10177</v>
      </c>
      <c r="D61" s="877" t="s">
        <v>1841</v>
      </c>
      <c r="E61" s="879" t="s">
        <v>1875</v>
      </c>
      <c r="F61" s="877" t="s">
        <v>95</v>
      </c>
      <c r="G61" s="880">
        <v>320205</v>
      </c>
      <c r="H61" s="880">
        <v>265356.52</v>
      </c>
      <c r="I61" s="881" t="s">
        <v>1840</v>
      </c>
      <c r="J61" s="883">
        <v>54848.479999999981</v>
      </c>
    </row>
    <row r="62" spans="1:10" s="876" customFormat="1" ht="40.799999999999997" x14ac:dyDescent="0.35">
      <c r="A62" s="877" t="s">
        <v>1581</v>
      </c>
      <c r="B62" s="878">
        <v>10178</v>
      </c>
      <c r="C62" s="878">
        <v>10178</v>
      </c>
      <c r="D62" s="877" t="s">
        <v>1841</v>
      </c>
      <c r="E62" s="879" t="s">
        <v>1889</v>
      </c>
      <c r="F62" s="877" t="s">
        <v>95</v>
      </c>
      <c r="G62" s="880">
        <v>25275</v>
      </c>
      <c r="H62" s="880">
        <v>12969.18</v>
      </c>
      <c r="I62" s="881" t="s">
        <v>1840</v>
      </c>
      <c r="J62" s="883">
        <v>12305.82</v>
      </c>
    </row>
    <row r="63" spans="1:10" s="876" customFormat="1" ht="40.799999999999997" x14ac:dyDescent="0.35">
      <c r="A63" s="877" t="s">
        <v>1581</v>
      </c>
      <c r="B63" s="878">
        <v>10179</v>
      </c>
      <c r="C63" s="878">
        <v>10179</v>
      </c>
      <c r="D63" s="877" t="s">
        <v>1841</v>
      </c>
      <c r="E63" s="879" t="s">
        <v>1876</v>
      </c>
      <c r="F63" s="877" t="s">
        <v>95</v>
      </c>
      <c r="G63" s="880">
        <v>5160</v>
      </c>
      <c r="H63" s="880">
        <v>4959.9799999999996</v>
      </c>
      <c r="I63" s="881" t="s">
        <v>1840</v>
      </c>
      <c r="J63" s="883">
        <v>200.02000000000044</v>
      </c>
    </row>
    <row r="64" spans="1:10" s="876" customFormat="1" ht="40.799999999999997" x14ac:dyDescent="0.35">
      <c r="A64" s="877" t="s">
        <v>1581</v>
      </c>
      <c r="B64" s="878">
        <v>10181</v>
      </c>
      <c r="C64" s="878">
        <v>10181</v>
      </c>
      <c r="D64" s="877" t="s">
        <v>1841</v>
      </c>
      <c r="E64" s="879" t="s">
        <v>1890</v>
      </c>
      <c r="F64" s="877" t="s">
        <v>95</v>
      </c>
      <c r="G64" s="880">
        <v>3360</v>
      </c>
      <c r="H64" s="880">
        <v>3360</v>
      </c>
      <c r="I64" s="881" t="s">
        <v>1840</v>
      </c>
      <c r="J64" s="883">
        <v>0</v>
      </c>
    </row>
    <row r="65" spans="1:10" s="876" customFormat="1" ht="40.799999999999997" x14ac:dyDescent="0.35">
      <c r="A65" s="877" t="s">
        <v>1581</v>
      </c>
      <c r="B65" s="878">
        <v>10182</v>
      </c>
      <c r="C65" s="878">
        <v>10182</v>
      </c>
      <c r="D65" s="877" t="s">
        <v>1841</v>
      </c>
      <c r="E65" s="879" t="s">
        <v>1891</v>
      </c>
      <c r="F65" s="877" t="s">
        <v>95</v>
      </c>
      <c r="G65" s="880">
        <v>1000</v>
      </c>
      <c r="H65" s="880"/>
      <c r="I65" s="881" t="s">
        <v>1840</v>
      </c>
      <c r="J65" s="883">
        <v>1000</v>
      </c>
    </row>
    <row r="66" spans="1:10" s="876" customFormat="1" ht="40.799999999999997" x14ac:dyDescent="0.35">
      <c r="A66" s="877" t="s">
        <v>1581</v>
      </c>
      <c r="B66" s="878">
        <v>10183</v>
      </c>
      <c r="C66" s="878">
        <v>10183</v>
      </c>
      <c r="D66" s="877" t="s">
        <v>1841</v>
      </c>
      <c r="E66" s="879" t="s">
        <v>1892</v>
      </c>
      <c r="F66" s="877" t="s">
        <v>95</v>
      </c>
      <c r="G66" s="880">
        <v>1000</v>
      </c>
      <c r="H66" s="880"/>
      <c r="I66" s="881" t="s">
        <v>1840</v>
      </c>
      <c r="J66" s="883">
        <v>1000</v>
      </c>
    </row>
    <row r="67" spans="1:10" s="876" customFormat="1" ht="40.799999999999997" x14ac:dyDescent="0.35">
      <c r="A67" s="877" t="s">
        <v>1581</v>
      </c>
      <c r="B67" s="878">
        <v>10186</v>
      </c>
      <c r="C67" s="878">
        <v>10186</v>
      </c>
      <c r="D67" s="877" t="s">
        <v>1841</v>
      </c>
      <c r="E67" s="879" t="s">
        <v>1893</v>
      </c>
      <c r="F67" s="877" t="s">
        <v>95</v>
      </c>
      <c r="G67" s="880">
        <v>1000</v>
      </c>
      <c r="H67" s="880">
        <v>239.9</v>
      </c>
      <c r="I67" s="881" t="s">
        <v>1840</v>
      </c>
      <c r="J67" s="883">
        <v>760.1</v>
      </c>
    </row>
    <row r="68" spans="1:10" s="876" customFormat="1" ht="40.799999999999997" x14ac:dyDescent="0.35">
      <c r="A68" s="877" t="s">
        <v>1581</v>
      </c>
      <c r="B68" s="878">
        <v>10362</v>
      </c>
      <c r="C68" s="878">
        <v>10362</v>
      </c>
      <c r="D68" s="877" t="s">
        <v>1841</v>
      </c>
      <c r="E68" s="879" t="s">
        <v>1894</v>
      </c>
      <c r="F68" s="877" t="s">
        <v>95</v>
      </c>
      <c r="G68" s="880">
        <v>3000</v>
      </c>
      <c r="H68" s="880"/>
      <c r="I68" s="881" t="s">
        <v>1840</v>
      </c>
      <c r="J68" s="883">
        <v>3000</v>
      </c>
    </row>
    <row r="69" spans="1:10" s="876" customFormat="1" ht="40.799999999999997" x14ac:dyDescent="0.35">
      <c r="A69" s="877" t="s">
        <v>1581</v>
      </c>
      <c r="B69" s="878">
        <v>10364</v>
      </c>
      <c r="C69" s="878">
        <v>10364</v>
      </c>
      <c r="D69" s="877" t="s">
        <v>1841</v>
      </c>
      <c r="E69" s="879" t="s">
        <v>1895</v>
      </c>
      <c r="F69" s="877" t="s">
        <v>95</v>
      </c>
      <c r="G69" s="880">
        <v>18000</v>
      </c>
      <c r="H69" s="880"/>
      <c r="I69" s="881" t="s">
        <v>1840</v>
      </c>
      <c r="J69" s="883">
        <v>18000</v>
      </c>
    </row>
    <row r="70" spans="1:10" s="876" customFormat="1" ht="40.799999999999997" x14ac:dyDescent="0.35">
      <c r="A70" s="877" t="s">
        <v>1581</v>
      </c>
      <c r="B70" s="878">
        <v>10382</v>
      </c>
      <c r="C70" s="878">
        <v>10382</v>
      </c>
      <c r="D70" s="877" t="s">
        <v>1841</v>
      </c>
      <c r="E70" s="879" t="s">
        <v>1896</v>
      </c>
      <c r="F70" s="877" t="s">
        <v>95</v>
      </c>
      <c r="G70" s="880">
        <v>2000</v>
      </c>
      <c r="H70" s="880"/>
      <c r="I70" s="881" t="s">
        <v>1840</v>
      </c>
      <c r="J70" s="883">
        <v>2000</v>
      </c>
    </row>
    <row r="71" spans="1:10" s="876" customFormat="1" ht="40.799999999999997" x14ac:dyDescent="0.35">
      <c r="A71" s="877" t="s">
        <v>1581</v>
      </c>
      <c r="B71" s="878">
        <v>10383</v>
      </c>
      <c r="C71" s="878">
        <v>10383</v>
      </c>
      <c r="D71" s="877" t="s">
        <v>1841</v>
      </c>
      <c r="E71" s="879" t="s">
        <v>1897</v>
      </c>
      <c r="F71" s="877" t="s">
        <v>95</v>
      </c>
      <c r="G71" s="880">
        <v>1000</v>
      </c>
      <c r="H71" s="880"/>
      <c r="I71" s="881" t="s">
        <v>1840</v>
      </c>
      <c r="J71" s="883">
        <v>1000</v>
      </c>
    </row>
    <row r="72" spans="1:10" s="876" customFormat="1" ht="40.799999999999997" x14ac:dyDescent="0.35">
      <c r="A72" s="877" t="s">
        <v>1581</v>
      </c>
      <c r="B72" s="878">
        <v>10384</v>
      </c>
      <c r="C72" s="878">
        <v>10384</v>
      </c>
      <c r="D72" s="877" t="s">
        <v>1841</v>
      </c>
      <c r="E72" s="879" t="s">
        <v>1898</v>
      </c>
      <c r="F72" s="877" t="s">
        <v>95</v>
      </c>
      <c r="G72" s="880">
        <v>2000</v>
      </c>
      <c r="H72" s="880"/>
      <c r="I72" s="881" t="s">
        <v>1840</v>
      </c>
      <c r="J72" s="883">
        <v>2000</v>
      </c>
    </row>
    <row r="73" spans="1:10" s="876" customFormat="1" ht="40.799999999999997" x14ac:dyDescent="0.35">
      <c r="A73" s="877" t="s">
        <v>1581</v>
      </c>
      <c r="B73" s="878">
        <v>10393</v>
      </c>
      <c r="C73" s="878">
        <v>10393</v>
      </c>
      <c r="D73" s="877" t="s">
        <v>1841</v>
      </c>
      <c r="E73" s="879" t="s">
        <v>1899</v>
      </c>
      <c r="F73" s="877" t="s">
        <v>95</v>
      </c>
      <c r="G73" s="880">
        <v>2000</v>
      </c>
      <c r="H73" s="880"/>
      <c r="I73" s="881" t="s">
        <v>1840</v>
      </c>
      <c r="J73" s="883">
        <v>2000</v>
      </c>
    </row>
    <row r="74" spans="1:10" s="876" customFormat="1" ht="61.2" x14ac:dyDescent="0.35">
      <c r="A74" s="877" t="s">
        <v>1257</v>
      </c>
      <c r="B74" s="878">
        <v>10303</v>
      </c>
      <c r="C74" s="878">
        <v>10303</v>
      </c>
      <c r="D74" s="877" t="s">
        <v>1841</v>
      </c>
      <c r="E74" s="879" t="s">
        <v>1900</v>
      </c>
      <c r="F74" s="877" t="s">
        <v>95</v>
      </c>
      <c r="G74" s="880">
        <v>9000</v>
      </c>
      <c r="H74" s="880">
        <v>1600.2600000000002</v>
      </c>
      <c r="I74" s="881" t="s">
        <v>1840</v>
      </c>
      <c r="J74" s="883">
        <v>7399.74</v>
      </c>
    </row>
    <row r="75" spans="1:10" s="876" customFormat="1" ht="40.799999999999997" x14ac:dyDescent="0.35">
      <c r="A75" s="877" t="s">
        <v>1257</v>
      </c>
      <c r="B75" s="878">
        <v>10320</v>
      </c>
      <c r="C75" s="878">
        <v>10320</v>
      </c>
      <c r="D75" s="877" t="s">
        <v>1841</v>
      </c>
      <c r="E75" s="879" t="s">
        <v>1901</v>
      </c>
      <c r="F75" s="877" t="s">
        <v>95</v>
      </c>
      <c r="G75" s="880">
        <v>13000</v>
      </c>
      <c r="H75" s="880">
        <v>5846.22</v>
      </c>
      <c r="I75" s="881" t="s">
        <v>1840</v>
      </c>
      <c r="J75" s="883">
        <v>7153.78</v>
      </c>
    </row>
    <row r="76" spans="1:10" s="876" customFormat="1" ht="40.799999999999997" x14ac:dyDescent="0.35">
      <c r="A76" s="877" t="s">
        <v>1257</v>
      </c>
      <c r="B76" s="878">
        <v>10321</v>
      </c>
      <c r="C76" s="878">
        <v>10321</v>
      </c>
      <c r="D76" s="877" t="s">
        <v>1841</v>
      </c>
      <c r="E76" s="879" t="s">
        <v>936</v>
      </c>
      <c r="F76" s="877" t="s">
        <v>95</v>
      </c>
      <c r="G76" s="880">
        <v>8000</v>
      </c>
      <c r="H76" s="880">
        <v>6204.64</v>
      </c>
      <c r="I76" s="881" t="s">
        <v>1840</v>
      </c>
      <c r="J76" s="883">
        <v>1795.3599999999997</v>
      </c>
    </row>
    <row r="77" spans="1:10" s="876" customFormat="1" ht="61.2" x14ac:dyDescent="0.35">
      <c r="A77" s="877" t="s">
        <v>1257</v>
      </c>
      <c r="B77" s="878">
        <v>10372</v>
      </c>
      <c r="C77" s="878">
        <v>10372</v>
      </c>
      <c r="D77" s="877" t="s">
        <v>1841</v>
      </c>
      <c r="E77" s="879" t="s">
        <v>1902</v>
      </c>
      <c r="F77" s="877" t="s">
        <v>95</v>
      </c>
      <c r="G77" s="880">
        <v>50000</v>
      </c>
      <c r="H77" s="880">
        <v>31468.32</v>
      </c>
      <c r="I77" s="881" t="s">
        <v>1840</v>
      </c>
      <c r="J77" s="883">
        <v>18531.68</v>
      </c>
    </row>
    <row r="78" spans="1:10" s="876" customFormat="1" ht="40.799999999999997" x14ac:dyDescent="0.35">
      <c r="A78" s="877" t="s">
        <v>1257</v>
      </c>
      <c r="B78" s="878">
        <v>10513</v>
      </c>
      <c r="C78" s="878">
        <v>10513</v>
      </c>
      <c r="D78" s="877" t="s">
        <v>1841</v>
      </c>
      <c r="E78" s="879" t="s">
        <v>1903</v>
      </c>
      <c r="F78" s="877" t="s">
        <v>95</v>
      </c>
      <c r="G78" s="880">
        <v>100</v>
      </c>
      <c r="H78" s="880"/>
      <c r="I78" s="881" t="s">
        <v>1840</v>
      </c>
      <c r="J78" s="883">
        <v>100</v>
      </c>
    </row>
    <row r="79" spans="1:10" s="876" customFormat="1" ht="40.799999999999997" x14ac:dyDescent="0.35">
      <c r="A79" s="877" t="s">
        <v>1257</v>
      </c>
      <c r="B79" s="878">
        <v>10575</v>
      </c>
      <c r="C79" s="878">
        <v>10575</v>
      </c>
      <c r="D79" s="877" t="s">
        <v>1841</v>
      </c>
      <c r="E79" s="879" t="s">
        <v>1904</v>
      </c>
      <c r="F79" s="877" t="s">
        <v>95</v>
      </c>
      <c r="G79" s="880">
        <v>35000</v>
      </c>
      <c r="H79" s="880">
        <v>27584.59</v>
      </c>
      <c r="I79" s="881" t="s">
        <v>1840</v>
      </c>
      <c r="J79" s="883">
        <v>7415.41</v>
      </c>
    </row>
    <row r="80" spans="1:10" s="876" customFormat="1" ht="61.2" x14ac:dyDescent="0.35">
      <c r="A80" s="877" t="s">
        <v>1257</v>
      </c>
      <c r="B80" s="878">
        <v>10576</v>
      </c>
      <c r="C80" s="878">
        <v>10576</v>
      </c>
      <c r="D80" s="877" t="s">
        <v>1841</v>
      </c>
      <c r="E80" s="879" t="s">
        <v>911</v>
      </c>
      <c r="F80" s="877" t="s">
        <v>95</v>
      </c>
      <c r="G80" s="880">
        <v>6000</v>
      </c>
      <c r="H80" s="880">
        <v>6000</v>
      </c>
      <c r="I80" s="881" t="s">
        <v>1840</v>
      </c>
      <c r="J80" s="883">
        <v>0</v>
      </c>
    </row>
    <row r="81" spans="1:10" s="876" customFormat="1" ht="40.799999999999997" x14ac:dyDescent="0.35">
      <c r="A81" s="877" t="s">
        <v>1257</v>
      </c>
      <c r="B81" s="878">
        <v>10620</v>
      </c>
      <c r="C81" s="878">
        <v>10620</v>
      </c>
      <c r="D81" s="877" t="s">
        <v>1841</v>
      </c>
      <c r="E81" s="879" t="s">
        <v>1905</v>
      </c>
      <c r="F81" s="877" t="s">
        <v>95</v>
      </c>
      <c r="G81" s="880">
        <v>11500</v>
      </c>
      <c r="H81" s="880">
        <v>5501.67</v>
      </c>
      <c r="I81" s="881" t="s">
        <v>1840</v>
      </c>
      <c r="J81" s="883">
        <v>5998.33</v>
      </c>
    </row>
    <row r="82" spans="1:10" s="876" customFormat="1" ht="61.2" x14ac:dyDescent="0.35">
      <c r="A82" s="877" t="s">
        <v>1257</v>
      </c>
      <c r="B82" s="878">
        <v>10621</v>
      </c>
      <c r="C82" s="878">
        <v>10621</v>
      </c>
      <c r="D82" s="877" t="s">
        <v>1841</v>
      </c>
      <c r="E82" s="879" t="s">
        <v>1906</v>
      </c>
      <c r="F82" s="877" t="s">
        <v>95</v>
      </c>
      <c r="G82" s="880">
        <v>6000</v>
      </c>
      <c r="H82" s="880">
        <v>5419.36</v>
      </c>
      <c r="I82" s="881" t="s">
        <v>1840</v>
      </c>
      <c r="J82" s="883">
        <v>580.64000000000033</v>
      </c>
    </row>
    <row r="83" spans="1:10" s="876" customFormat="1" ht="40.799999999999997" x14ac:dyDescent="0.35">
      <c r="A83" s="877" t="s">
        <v>1132</v>
      </c>
      <c r="B83" s="878">
        <v>121</v>
      </c>
      <c r="C83" s="878">
        <v>10506</v>
      </c>
      <c r="D83" s="877" t="s">
        <v>1858</v>
      </c>
      <c r="E83" s="879" t="s">
        <v>1907</v>
      </c>
      <c r="F83" s="877" t="s">
        <v>95</v>
      </c>
      <c r="G83" s="880">
        <v>37622.699999999997</v>
      </c>
      <c r="H83" s="880">
        <v>37000</v>
      </c>
      <c r="I83" s="881" t="s">
        <v>1840</v>
      </c>
      <c r="J83" s="883">
        <v>622.69999999999709</v>
      </c>
    </row>
    <row r="84" spans="1:10" s="876" customFormat="1" ht="40.799999999999997" x14ac:dyDescent="0.35">
      <c r="A84" s="877" t="s">
        <v>1132</v>
      </c>
      <c r="B84" s="878">
        <v>143</v>
      </c>
      <c r="C84" s="878">
        <v>10285</v>
      </c>
      <c r="D84" s="877" t="s">
        <v>1839</v>
      </c>
      <c r="E84" s="879" t="s">
        <v>1908</v>
      </c>
      <c r="F84" s="877" t="s">
        <v>95</v>
      </c>
      <c r="G84" s="880">
        <v>9077.7999999999993</v>
      </c>
      <c r="H84" s="880">
        <v>9067.16</v>
      </c>
      <c r="I84" s="881" t="s">
        <v>1840</v>
      </c>
      <c r="J84" s="883">
        <v>10.639999999999418</v>
      </c>
    </row>
    <row r="85" spans="1:10" s="876" customFormat="1" ht="40.799999999999997" x14ac:dyDescent="0.35">
      <c r="A85" s="877" t="s">
        <v>1132</v>
      </c>
      <c r="B85" s="878">
        <v>144</v>
      </c>
      <c r="C85" s="878">
        <v>10365</v>
      </c>
      <c r="D85" s="877" t="s">
        <v>1839</v>
      </c>
      <c r="E85" s="879" t="s">
        <v>905</v>
      </c>
      <c r="F85" s="877" t="s">
        <v>95</v>
      </c>
      <c r="G85" s="880">
        <v>4000</v>
      </c>
      <c r="H85" s="880">
        <v>4000</v>
      </c>
      <c r="I85" s="881" t="s">
        <v>1840</v>
      </c>
      <c r="J85" s="883">
        <v>0</v>
      </c>
    </row>
    <row r="86" spans="1:10" s="876" customFormat="1" ht="40.799999999999997" x14ac:dyDescent="0.35">
      <c r="A86" s="877" t="s">
        <v>1132</v>
      </c>
      <c r="B86" s="878">
        <v>145</v>
      </c>
      <c r="C86" s="878">
        <v>10366</v>
      </c>
      <c r="D86" s="877" t="s">
        <v>1839</v>
      </c>
      <c r="E86" s="879" t="s">
        <v>1909</v>
      </c>
      <c r="F86" s="877" t="s">
        <v>95</v>
      </c>
      <c r="G86" s="880">
        <v>10000</v>
      </c>
      <c r="H86" s="880">
        <v>4500</v>
      </c>
      <c r="I86" s="881" t="s">
        <v>1840</v>
      </c>
      <c r="J86" s="883">
        <v>5500</v>
      </c>
    </row>
    <row r="87" spans="1:10" s="876" customFormat="1" ht="40.799999999999997" x14ac:dyDescent="0.35">
      <c r="A87" s="877" t="s">
        <v>1132</v>
      </c>
      <c r="B87" s="878">
        <v>148</v>
      </c>
      <c r="C87" s="878">
        <v>10522</v>
      </c>
      <c r="D87" s="877" t="s">
        <v>1839</v>
      </c>
      <c r="E87" s="879" t="s">
        <v>1910</v>
      </c>
      <c r="F87" s="877" t="s">
        <v>95</v>
      </c>
      <c r="G87" s="880">
        <v>23636.080000000002</v>
      </c>
      <c r="H87" s="880">
        <v>21518.400000000001</v>
      </c>
      <c r="I87" s="881" t="s">
        <v>1840</v>
      </c>
      <c r="J87" s="883">
        <v>2117.6800000000003</v>
      </c>
    </row>
    <row r="88" spans="1:10" s="876" customFormat="1" ht="40.799999999999997" x14ac:dyDescent="0.35">
      <c r="A88" s="877" t="s">
        <v>1132</v>
      </c>
      <c r="B88" s="878">
        <v>149</v>
      </c>
      <c r="C88" s="878">
        <v>10523</v>
      </c>
      <c r="D88" s="877" t="s">
        <v>1839</v>
      </c>
      <c r="E88" s="879" t="s">
        <v>1911</v>
      </c>
      <c r="F88" s="877" t="s">
        <v>95</v>
      </c>
      <c r="G88" s="880">
        <v>684.31</v>
      </c>
      <c r="H88" s="880">
        <v>684.31</v>
      </c>
      <c r="I88" s="881" t="s">
        <v>1840</v>
      </c>
      <c r="J88" s="883">
        <v>0</v>
      </c>
    </row>
    <row r="89" spans="1:10" s="876" customFormat="1" ht="40.799999999999997" x14ac:dyDescent="0.35">
      <c r="A89" s="877" t="s">
        <v>1132</v>
      </c>
      <c r="B89" s="878">
        <v>209</v>
      </c>
      <c r="C89" s="878">
        <v>10046</v>
      </c>
      <c r="D89" s="877" t="s">
        <v>1839</v>
      </c>
      <c r="E89" s="879" t="s">
        <v>1912</v>
      </c>
      <c r="F89" s="877" t="s">
        <v>95</v>
      </c>
      <c r="G89" s="880">
        <v>1948.47</v>
      </c>
      <c r="H89" s="880">
        <v>1948.4699999999998</v>
      </c>
      <c r="I89" s="881" t="s">
        <v>1840</v>
      </c>
      <c r="J89" s="883">
        <v>0</v>
      </c>
    </row>
    <row r="90" spans="1:10" s="876" customFormat="1" ht="40.799999999999997" x14ac:dyDescent="0.35">
      <c r="A90" s="877" t="s">
        <v>1132</v>
      </c>
      <c r="B90" s="878">
        <v>219</v>
      </c>
      <c r="C90" s="878">
        <v>10673</v>
      </c>
      <c r="D90" s="877" t="s">
        <v>1841</v>
      </c>
      <c r="E90" s="879" t="s">
        <v>1913</v>
      </c>
      <c r="F90" s="877" t="s">
        <v>95</v>
      </c>
      <c r="G90" s="880">
        <v>1500</v>
      </c>
      <c r="H90" s="880"/>
      <c r="I90" s="881" t="s">
        <v>1840</v>
      </c>
      <c r="J90" s="883">
        <v>1500</v>
      </c>
    </row>
    <row r="91" spans="1:10" s="876" customFormat="1" ht="40.799999999999997" x14ac:dyDescent="0.35">
      <c r="A91" s="877" t="s">
        <v>1132</v>
      </c>
      <c r="B91" s="878">
        <v>220</v>
      </c>
      <c r="C91" s="878">
        <v>10674</v>
      </c>
      <c r="D91" s="877" t="s">
        <v>1841</v>
      </c>
      <c r="E91" s="879" t="s">
        <v>1914</v>
      </c>
      <c r="F91" s="877" t="s">
        <v>95</v>
      </c>
      <c r="G91" s="880">
        <v>3000</v>
      </c>
      <c r="H91" s="880"/>
      <c r="I91" s="881" t="s">
        <v>1840</v>
      </c>
      <c r="J91" s="883">
        <v>3000</v>
      </c>
    </row>
    <row r="92" spans="1:10" s="876" customFormat="1" ht="40.799999999999997" x14ac:dyDescent="0.35">
      <c r="A92" s="877" t="s">
        <v>1132</v>
      </c>
      <c r="B92" s="878">
        <v>221</v>
      </c>
      <c r="C92" s="878">
        <v>10672</v>
      </c>
      <c r="D92" s="877" t="s">
        <v>1841</v>
      </c>
      <c r="E92" s="879" t="s">
        <v>1915</v>
      </c>
      <c r="F92" s="877" t="s">
        <v>95</v>
      </c>
      <c r="G92" s="880">
        <v>12000</v>
      </c>
      <c r="H92" s="880">
        <v>3950</v>
      </c>
      <c r="I92" s="881" t="s">
        <v>1840</v>
      </c>
      <c r="J92" s="883">
        <v>8050</v>
      </c>
    </row>
    <row r="93" spans="1:10" s="876" customFormat="1" ht="61.2" x14ac:dyDescent="0.35">
      <c r="A93" s="877" t="s">
        <v>1132</v>
      </c>
      <c r="B93" s="878">
        <v>227</v>
      </c>
      <c r="C93" s="878">
        <v>10676</v>
      </c>
      <c r="D93" s="877" t="s">
        <v>1841</v>
      </c>
      <c r="E93" s="879" t="s">
        <v>1916</v>
      </c>
      <c r="F93" s="877" t="s">
        <v>95</v>
      </c>
      <c r="G93" s="880">
        <v>22500</v>
      </c>
      <c r="H93" s="880">
        <v>7500</v>
      </c>
      <c r="I93" s="881" t="s">
        <v>1840</v>
      </c>
      <c r="J93" s="883">
        <v>15000</v>
      </c>
    </row>
    <row r="94" spans="1:10" s="876" customFormat="1" ht="40.799999999999997" x14ac:dyDescent="0.35">
      <c r="A94" s="877" t="s">
        <v>1132</v>
      </c>
      <c r="B94" s="878">
        <v>240</v>
      </c>
      <c r="C94" s="878">
        <v>10690</v>
      </c>
      <c r="D94" s="877" t="s">
        <v>1841</v>
      </c>
      <c r="E94" s="879" t="s">
        <v>1917</v>
      </c>
      <c r="F94" s="877" t="s">
        <v>95</v>
      </c>
      <c r="G94" s="880">
        <v>5000</v>
      </c>
      <c r="H94" s="880">
        <v>5000</v>
      </c>
      <c r="I94" s="881" t="s">
        <v>1840</v>
      </c>
      <c r="J94" s="883">
        <v>0</v>
      </c>
    </row>
    <row r="95" spans="1:10" s="876" customFormat="1" ht="61.2" x14ac:dyDescent="0.35">
      <c r="A95" s="877" t="s">
        <v>1132</v>
      </c>
      <c r="B95" s="878">
        <v>241</v>
      </c>
      <c r="C95" s="878">
        <v>10691</v>
      </c>
      <c r="D95" s="877" t="s">
        <v>1858</v>
      </c>
      <c r="E95" s="879" t="s">
        <v>1918</v>
      </c>
      <c r="F95" s="877" t="s">
        <v>95</v>
      </c>
      <c r="G95" s="880">
        <v>150000</v>
      </c>
      <c r="H95" s="880">
        <v>150000</v>
      </c>
      <c r="I95" s="881" t="s">
        <v>1840</v>
      </c>
      <c r="J95" s="883">
        <v>0</v>
      </c>
    </row>
    <row r="96" spans="1:10" s="876" customFormat="1" ht="40.799999999999997" x14ac:dyDescent="0.35">
      <c r="A96" s="877" t="s">
        <v>1132</v>
      </c>
      <c r="B96" s="878">
        <v>242</v>
      </c>
      <c r="C96" s="878">
        <v>10696</v>
      </c>
      <c r="D96" s="877" t="s">
        <v>1858</v>
      </c>
      <c r="E96" s="879" t="s">
        <v>1919</v>
      </c>
      <c r="F96" s="877" t="s">
        <v>95</v>
      </c>
      <c r="G96" s="880">
        <v>400000</v>
      </c>
      <c r="H96" s="880">
        <v>382243.6</v>
      </c>
      <c r="I96" s="881" t="s">
        <v>1840</v>
      </c>
      <c r="J96" s="883">
        <v>17756.400000000023</v>
      </c>
    </row>
    <row r="97" spans="1:10" s="876" customFormat="1" ht="61.2" x14ac:dyDescent="0.35">
      <c r="A97" s="877" t="s">
        <v>1132</v>
      </c>
      <c r="B97" s="878">
        <v>243</v>
      </c>
      <c r="C97" s="878">
        <v>10693</v>
      </c>
      <c r="D97" s="877" t="s">
        <v>1858</v>
      </c>
      <c r="E97" s="879" t="s">
        <v>1920</v>
      </c>
      <c r="F97" s="877" t="s">
        <v>95</v>
      </c>
      <c r="G97" s="880">
        <v>610000</v>
      </c>
      <c r="H97" s="880">
        <v>610000.00000000012</v>
      </c>
      <c r="I97" s="881" t="s">
        <v>1840</v>
      </c>
      <c r="J97" s="883">
        <v>0</v>
      </c>
    </row>
    <row r="98" spans="1:10" s="876" customFormat="1" ht="61.2" x14ac:dyDescent="0.35">
      <c r="A98" s="877" t="s">
        <v>1132</v>
      </c>
      <c r="B98" s="878">
        <v>245</v>
      </c>
      <c r="C98" s="878">
        <v>10692</v>
      </c>
      <c r="D98" s="877" t="s">
        <v>1858</v>
      </c>
      <c r="E98" s="879" t="s">
        <v>1921</v>
      </c>
      <c r="F98" s="877" t="s">
        <v>95</v>
      </c>
      <c r="G98" s="880">
        <v>500000</v>
      </c>
      <c r="H98" s="880">
        <v>499999.99999999988</v>
      </c>
      <c r="I98" s="881" t="s">
        <v>1840</v>
      </c>
      <c r="J98" s="883">
        <v>0</v>
      </c>
    </row>
    <row r="99" spans="1:10" s="876" customFormat="1" ht="40.799999999999997" x14ac:dyDescent="0.35">
      <c r="A99" s="877" t="s">
        <v>1132</v>
      </c>
      <c r="B99" s="878">
        <v>247</v>
      </c>
      <c r="C99" s="878">
        <v>10694</v>
      </c>
      <c r="D99" s="877" t="s">
        <v>1858</v>
      </c>
      <c r="E99" s="879" t="s">
        <v>1922</v>
      </c>
      <c r="F99" s="877" t="s">
        <v>95</v>
      </c>
      <c r="G99" s="880">
        <v>32675</v>
      </c>
      <c r="H99" s="880">
        <v>0</v>
      </c>
      <c r="I99" s="881" t="s">
        <v>1840</v>
      </c>
      <c r="J99" s="883">
        <v>32675</v>
      </c>
    </row>
    <row r="100" spans="1:10" s="876" customFormat="1" ht="61.2" x14ac:dyDescent="0.35">
      <c r="A100" s="877" t="s">
        <v>1132</v>
      </c>
      <c r="B100" s="878">
        <v>248</v>
      </c>
      <c r="C100" s="878">
        <v>10695</v>
      </c>
      <c r="D100" s="877" t="s">
        <v>1858</v>
      </c>
      <c r="E100" s="879" t="s">
        <v>1923</v>
      </c>
      <c r="F100" s="877" t="s">
        <v>95</v>
      </c>
      <c r="G100" s="880">
        <v>50000</v>
      </c>
      <c r="H100" s="880">
        <v>48617</v>
      </c>
      <c r="I100" s="881" t="s">
        <v>1840</v>
      </c>
      <c r="J100" s="883">
        <v>1383</v>
      </c>
    </row>
    <row r="101" spans="1:10" s="876" customFormat="1" ht="61.2" x14ac:dyDescent="0.35">
      <c r="A101" s="877" t="s">
        <v>1132</v>
      </c>
      <c r="B101" s="878">
        <v>249</v>
      </c>
      <c r="C101" s="878">
        <v>10697</v>
      </c>
      <c r="D101" s="877" t="s">
        <v>1858</v>
      </c>
      <c r="E101" s="879" t="s">
        <v>1924</v>
      </c>
      <c r="F101" s="877" t="s">
        <v>95</v>
      </c>
      <c r="G101" s="880">
        <v>50000</v>
      </c>
      <c r="H101" s="880">
        <v>47620</v>
      </c>
      <c r="I101" s="881" t="s">
        <v>1840</v>
      </c>
      <c r="J101" s="883">
        <v>2380</v>
      </c>
    </row>
    <row r="102" spans="1:10" s="876" customFormat="1" ht="40.799999999999997" x14ac:dyDescent="0.35">
      <c r="A102" s="877" t="s">
        <v>1132</v>
      </c>
      <c r="B102" s="878">
        <v>259</v>
      </c>
      <c r="C102" s="878">
        <v>10699</v>
      </c>
      <c r="D102" s="877" t="s">
        <v>1841</v>
      </c>
      <c r="E102" s="879" t="s">
        <v>1925</v>
      </c>
      <c r="F102" s="877" t="s">
        <v>95</v>
      </c>
      <c r="G102" s="880">
        <v>2000</v>
      </c>
      <c r="H102" s="880">
        <v>1675</v>
      </c>
      <c r="I102" s="881" t="s">
        <v>1840</v>
      </c>
      <c r="J102" s="883">
        <v>325</v>
      </c>
    </row>
    <row r="103" spans="1:10" s="876" customFormat="1" ht="40.799999999999997" x14ac:dyDescent="0.35">
      <c r="A103" s="877" t="s">
        <v>1132</v>
      </c>
      <c r="B103" s="878">
        <v>260</v>
      </c>
      <c r="C103" s="878">
        <v>10700</v>
      </c>
      <c r="D103" s="877" t="s">
        <v>1841</v>
      </c>
      <c r="E103" s="879" t="s">
        <v>1926</v>
      </c>
      <c r="F103" s="877" t="s">
        <v>95</v>
      </c>
      <c r="G103" s="880">
        <v>10000</v>
      </c>
      <c r="H103" s="880">
        <v>10000</v>
      </c>
      <c r="I103" s="881" t="s">
        <v>1840</v>
      </c>
      <c r="J103" s="883">
        <v>0</v>
      </c>
    </row>
    <row r="104" spans="1:10" s="876" customFormat="1" ht="40.799999999999997" x14ac:dyDescent="0.35">
      <c r="A104" s="877" t="s">
        <v>1132</v>
      </c>
      <c r="B104" s="878">
        <v>261</v>
      </c>
      <c r="C104" s="878">
        <v>10701</v>
      </c>
      <c r="D104" s="877" t="s">
        <v>1841</v>
      </c>
      <c r="E104" s="879" t="s">
        <v>1927</v>
      </c>
      <c r="F104" s="877" t="s">
        <v>95</v>
      </c>
      <c r="G104" s="880">
        <v>20000</v>
      </c>
      <c r="H104" s="880">
        <v>20000</v>
      </c>
      <c r="I104" s="881" t="s">
        <v>1840</v>
      </c>
      <c r="J104" s="883">
        <v>0</v>
      </c>
    </row>
    <row r="105" spans="1:10" s="876" customFormat="1" ht="40.799999999999997" x14ac:dyDescent="0.35">
      <c r="A105" s="877" t="s">
        <v>1132</v>
      </c>
      <c r="B105" s="878">
        <v>10012</v>
      </c>
      <c r="C105" s="878">
        <v>10012</v>
      </c>
      <c r="D105" s="877" t="s">
        <v>1841</v>
      </c>
      <c r="E105" s="879" t="s">
        <v>1928</v>
      </c>
      <c r="F105" s="877" t="s">
        <v>95</v>
      </c>
      <c r="G105" s="880">
        <v>20000</v>
      </c>
      <c r="H105" s="880">
        <v>10616.51</v>
      </c>
      <c r="I105" s="881" t="s">
        <v>1840</v>
      </c>
      <c r="J105" s="883">
        <v>9383.49</v>
      </c>
    </row>
    <row r="106" spans="1:10" s="876" customFormat="1" ht="40.799999999999997" x14ac:dyDescent="0.35">
      <c r="A106" s="877" t="s">
        <v>1132</v>
      </c>
      <c r="B106" s="878">
        <v>10041</v>
      </c>
      <c r="C106" s="878">
        <v>10041</v>
      </c>
      <c r="D106" s="877" t="s">
        <v>1841</v>
      </c>
      <c r="E106" s="879" t="s">
        <v>1929</v>
      </c>
      <c r="F106" s="877" t="s">
        <v>95</v>
      </c>
      <c r="G106" s="880">
        <v>4000</v>
      </c>
      <c r="H106" s="880">
        <v>990</v>
      </c>
      <c r="I106" s="881" t="s">
        <v>1840</v>
      </c>
      <c r="J106" s="883">
        <v>3010</v>
      </c>
    </row>
    <row r="107" spans="1:10" s="876" customFormat="1" ht="40.799999999999997" x14ac:dyDescent="0.35">
      <c r="A107" s="877" t="s">
        <v>1132</v>
      </c>
      <c r="B107" s="878">
        <v>10042</v>
      </c>
      <c r="C107" s="878">
        <v>10042</v>
      </c>
      <c r="D107" s="877" t="s">
        <v>1841</v>
      </c>
      <c r="E107" s="879" t="s">
        <v>1930</v>
      </c>
      <c r="F107" s="877" t="s">
        <v>95</v>
      </c>
      <c r="G107" s="880">
        <v>2700</v>
      </c>
      <c r="H107" s="880">
        <v>250</v>
      </c>
      <c r="I107" s="881" t="s">
        <v>1840</v>
      </c>
      <c r="J107" s="883">
        <v>2450</v>
      </c>
    </row>
    <row r="108" spans="1:10" s="876" customFormat="1" ht="40.799999999999997" x14ac:dyDescent="0.35">
      <c r="A108" s="877" t="s">
        <v>1132</v>
      </c>
      <c r="B108" s="878">
        <v>10045</v>
      </c>
      <c r="C108" s="878">
        <v>10045</v>
      </c>
      <c r="D108" s="877" t="s">
        <v>1841</v>
      </c>
      <c r="E108" s="879" t="s">
        <v>1931</v>
      </c>
      <c r="F108" s="877" t="s">
        <v>95</v>
      </c>
      <c r="G108" s="880">
        <v>44038.04</v>
      </c>
      <c r="H108" s="880">
        <v>43925.320000000007</v>
      </c>
      <c r="I108" s="881" t="s">
        <v>1840</v>
      </c>
      <c r="J108" s="883">
        <v>112.71999999999389</v>
      </c>
    </row>
    <row r="109" spans="1:10" s="876" customFormat="1" ht="40.799999999999997" x14ac:dyDescent="0.35">
      <c r="A109" s="877" t="s">
        <v>1132</v>
      </c>
      <c r="B109" s="878">
        <v>10046</v>
      </c>
      <c r="C109" s="878">
        <v>10046</v>
      </c>
      <c r="D109" s="877" t="s">
        <v>1841</v>
      </c>
      <c r="E109" s="879" t="s">
        <v>1912</v>
      </c>
      <c r="F109" s="877" t="s">
        <v>95</v>
      </c>
      <c r="G109" s="880">
        <v>73578.179999999993</v>
      </c>
      <c r="H109" s="880">
        <v>61806.349999999984</v>
      </c>
      <c r="I109" s="881" t="s">
        <v>1840</v>
      </c>
      <c r="J109" s="883">
        <v>11771.830000000009</v>
      </c>
    </row>
    <row r="110" spans="1:10" s="876" customFormat="1" ht="40.799999999999997" x14ac:dyDescent="0.35">
      <c r="A110" s="877" t="s">
        <v>1132</v>
      </c>
      <c r="B110" s="878">
        <v>10051</v>
      </c>
      <c r="C110" s="878">
        <v>10051</v>
      </c>
      <c r="D110" s="877" t="s">
        <v>1841</v>
      </c>
      <c r="E110" s="879" t="s">
        <v>1932</v>
      </c>
      <c r="F110" s="877" t="s">
        <v>95</v>
      </c>
      <c r="G110" s="880">
        <v>14938.33</v>
      </c>
      <c r="H110" s="880">
        <v>14938.329999999998</v>
      </c>
      <c r="I110" s="881" t="s">
        <v>1840</v>
      </c>
      <c r="J110" s="883">
        <v>0</v>
      </c>
    </row>
    <row r="111" spans="1:10" s="876" customFormat="1" ht="81.599999999999994" x14ac:dyDescent="0.35">
      <c r="A111" s="877" t="s">
        <v>1132</v>
      </c>
      <c r="B111" s="878">
        <v>10062</v>
      </c>
      <c r="C111" s="878">
        <v>10062</v>
      </c>
      <c r="D111" s="877" t="s">
        <v>1841</v>
      </c>
      <c r="E111" s="879" t="s">
        <v>1933</v>
      </c>
      <c r="F111" s="877" t="s">
        <v>95</v>
      </c>
      <c r="G111" s="880">
        <v>46482.09</v>
      </c>
      <c r="H111" s="880">
        <v>46482.09</v>
      </c>
      <c r="I111" s="881" t="s">
        <v>1840</v>
      </c>
      <c r="J111" s="883">
        <v>0</v>
      </c>
    </row>
    <row r="112" spans="1:10" s="876" customFormat="1" ht="40.799999999999997" x14ac:dyDescent="0.35">
      <c r="A112" s="877" t="s">
        <v>1132</v>
      </c>
      <c r="B112" s="878">
        <v>10098</v>
      </c>
      <c r="C112" s="878">
        <v>10098</v>
      </c>
      <c r="D112" s="877" t="s">
        <v>1841</v>
      </c>
      <c r="E112" s="879" t="s">
        <v>1934</v>
      </c>
      <c r="F112" s="877" t="s">
        <v>95</v>
      </c>
      <c r="G112" s="880">
        <v>20000</v>
      </c>
      <c r="H112" s="880">
        <v>14871.8</v>
      </c>
      <c r="I112" s="881" t="s">
        <v>1840</v>
      </c>
      <c r="J112" s="883">
        <v>5128.2000000000007</v>
      </c>
    </row>
    <row r="113" spans="1:10" s="876" customFormat="1" ht="40.799999999999997" x14ac:dyDescent="0.35">
      <c r="A113" s="877" t="s">
        <v>1132</v>
      </c>
      <c r="B113" s="878">
        <v>10103</v>
      </c>
      <c r="C113" s="878">
        <v>10103</v>
      </c>
      <c r="D113" s="877" t="s">
        <v>1841</v>
      </c>
      <c r="E113" s="879" t="s">
        <v>1935</v>
      </c>
      <c r="F113" s="877" t="s">
        <v>95</v>
      </c>
      <c r="G113" s="880">
        <v>33908.160000000003</v>
      </c>
      <c r="H113" s="880">
        <v>17846.400000000001</v>
      </c>
      <c r="I113" s="881" t="s">
        <v>1840</v>
      </c>
      <c r="J113" s="883">
        <v>16061.760000000002</v>
      </c>
    </row>
    <row r="114" spans="1:10" s="876" customFormat="1" ht="40.799999999999997" x14ac:dyDescent="0.35">
      <c r="A114" s="877" t="s">
        <v>1132</v>
      </c>
      <c r="B114" s="878">
        <v>10104</v>
      </c>
      <c r="C114" s="878">
        <v>10104</v>
      </c>
      <c r="D114" s="877" t="s">
        <v>1841</v>
      </c>
      <c r="E114" s="879" t="s">
        <v>1936</v>
      </c>
      <c r="F114" s="877" t="s">
        <v>95</v>
      </c>
      <c r="G114" s="880">
        <v>5000</v>
      </c>
      <c r="H114" s="880">
        <v>1361.71</v>
      </c>
      <c r="I114" s="881" t="s">
        <v>1840</v>
      </c>
      <c r="J114" s="883">
        <v>3638.29</v>
      </c>
    </row>
    <row r="115" spans="1:10" s="876" customFormat="1" ht="40.799999999999997" x14ac:dyDescent="0.35">
      <c r="A115" s="877" t="s">
        <v>1132</v>
      </c>
      <c r="B115" s="878">
        <v>10110</v>
      </c>
      <c r="C115" s="878">
        <v>10110</v>
      </c>
      <c r="D115" s="877" t="s">
        <v>1841</v>
      </c>
      <c r="E115" s="879" t="s">
        <v>1937</v>
      </c>
      <c r="F115" s="877" t="s">
        <v>95</v>
      </c>
      <c r="G115" s="880">
        <v>725</v>
      </c>
      <c r="H115" s="880">
        <v>725</v>
      </c>
      <c r="I115" s="881" t="s">
        <v>1840</v>
      </c>
      <c r="J115" s="883">
        <v>0</v>
      </c>
    </row>
    <row r="116" spans="1:10" s="876" customFormat="1" ht="40.799999999999997" x14ac:dyDescent="0.35">
      <c r="A116" s="877" t="s">
        <v>1132</v>
      </c>
      <c r="B116" s="878">
        <v>10111</v>
      </c>
      <c r="C116" s="878">
        <v>10111</v>
      </c>
      <c r="D116" s="877" t="s">
        <v>1841</v>
      </c>
      <c r="E116" s="879" t="s">
        <v>1938</v>
      </c>
      <c r="F116" s="877" t="s">
        <v>95</v>
      </c>
      <c r="G116" s="880">
        <v>2000</v>
      </c>
      <c r="H116" s="880"/>
      <c r="I116" s="881" t="s">
        <v>1840</v>
      </c>
      <c r="J116" s="883">
        <v>2000</v>
      </c>
    </row>
    <row r="117" spans="1:10" s="876" customFormat="1" ht="40.799999999999997" x14ac:dyDescent="0.35">
      <c r="A117" s="877" t="s">
        <v>1132</v>
      </c>
      <c r="B117" s="878">
        <v>10112</v>
      </c>
      <c r="C117" s="878">
        <v>10112</v>
      </c>
      <c r="D117" s="877" t="s">
        <v>1841</v>
      </c>
      <c r="E117" s="879" t="s">
        <v>1939</v>
      </c>
      <c r="F117" s="877" t="s">
        <v>95</v>
      </c>
      <c r="G117" s="880">
        <v>1000</v>
      </c>
      <c r="H117" s="880"/>
      <c r="I117" s="881" t="s">
        <v>1840</v>
      </c>
      <c r="J117" s="883">
        <v>1000</v>
      </c>
    </row>
    <row r="118" spans="1:10" s="876" customFormat="1" ht="40.799999999999997" x14ac:dyDescent="0.35">
      <c r="A118" s="877" t="s">
        <v>1132</v>
      </c>
      <c r="B118" s="878">
        <v>10117</v>
      </c>
      <c r="C118" s="878">
        <v>10117</v>
      </c>
      <c r="D118" s="877" t="s">
        <v>1841</v>
      </c>
      <c r="E118" s="879" t="s">
        <v>1940</v>
      </c>
      <c r="F118" s="877" t="s">
        <v>95</v>
      </c>
      <c r="G118" s="880">
        <v>136000</v>
      </c>
      <c r="H118" s="880">
        <v>114394.07</v>
      </c>
      <c r="I118" s="881" t="s">
        <v>1840</v>
      </c>
      <c r="J118" s="883">
        <v>21605.929999999993</v>
      </c>
    </row>
    <row r="119" spans="1:10" s="876" customFormat="1" ht="40.799999999999997" x14ac:dyDescent="0.35">
      <c r="A119" s="877" t="s">
        <v>1132</v>
      </c>
      <c r="B119" s="878">
        <v>10118</v>
      </c>
      <c r="C119" s="878">
        <v>10118</v>
      </c>
      <c r="D119" s="877" t="s">
        <v>1841</v>
      </c>
      <c r="E119" s="879" t="s">
        <v>1941</v>
      </c>
      <c r="F119" s="877" t="s">
        <v>95</v>
      </c>
      <c r="G119" s="880">
        <v>1000</v>
      </c>
      <c r="H119" s="880">
        <v>421.91</v>
      </c>
      <c r="I119" s="881" t="s">
        <v>1840</v>
      </c>
      <c r="J119" s="883">
        <v>578.08999999999992</v>
      </c>
    </row>
    <row r="120" spans="1:10" s="876" customFormat="1" ht="40.799999999999997" x14ac:dyDescent="0.35">
      <c r="A120" s="877" t="s">
        <v>1132</v>
      </c>
      <c r="B120" s="878">
        <v>10121</v>
      </c>
      <c r="C120" s="878">
        <v>10121</v>
      </c>
      <c r="D120" s="877" t="s">
        <v>1841</v>
      </c>
      <c r="E120" s="879" t="s">
        <v>1942</v>
      </c>
      <c r="F120" s="877" t="s">
        <v>95</v>
      </c>
      <c r="G120" s="880">
        <v>1000</v>
      </c>
      <c r="H120" s="880">
        <v>51</v>
      </c>
      <c r="I120" s="881" t="s">
        <v>1840</v>
      </c>
      <c r="J120" s="883">
        <v>949</v>
      </c>
    </row>
    <row r="121" spans="1:10" s="876" customFormat="1" ht="40.799999999999997" x14ac:dyDescent="0.35">
      <c r="A121" s="877" t="s">
        <v>1132</v>
      </c>
      <c r="B121" s="878">
        <v>10127</v>
      </c>
      <c r="C121" s="878">
        <v>10127</v>
      </c>
      <c r="D121" s="877" t="s">
        <v>1841</v>
      </c>
      <c r="E121" s="879" t="s">
        <v>1943</v>
      </c>
      <c r="F121" s="877" t="s">
        <v>95</v>
      </c>
      <c r="G121" s="880">
        <v>14000</v>
      </c>
      <c r="H121" s="880">
        <v>10000</v>
      </c>
      <c r="I121" s="881" t="s">
        <v>1840</v>
      </c>
      <c r="J121" s="883">
        <v>4000</v>
      </c>
    </row>
    <row r="122" spans="1:10" s="876" customFormat="1" ht="40.799999999999997" x14ac:dyDescent="0.35">
      <c r="A122" s="877" t="s">
        <v>1132</v>
      </c>
      <c r="B122" s="878">
        <v>10128</v>
      </c>
      <c r="C122" s="878">
        <v>10128</v>
      </c>
      <c r="D122" s="877" t="s">
        <v>1841</v>
      </c>
      <c r="E122" s="879" t="s">
        <v>1944</v>
      </c>
      <c r="F122" s="877" t="s">
        <v>95</v>
      </c>
      <c r="G122" s="880">
        <v>1000</v>
      </c>
      <c r="H122" s="880"/>
      <c r="I122" s="881" t="s">
        <v>1840</v>
      </c>
      <c r="J122" s="883">
        <v>1000</v>
      </c>
    </row>
    <row r="123" spans="1:10" s="876" customFormat="1" ht="40.799999999999997" x14ac:dyDescent="0.35">
      <c r="A123" s="877" t="s">
        <v>1132</v>
      </c>
      <c r="B123" s="878">
        <v>10129</v>
      </c>
      <c r="C123" s="878">
        <v>10129</v>
      </c>
      <c r="D123" s="877" t="s">
        <v>1841</v>
      </c>
      <c r="E123" s="879" t="s">
        <v>1945</v>
      </c>
      <c r="F123" s="877" t="s">
        <v>95</v>
      </c>
      <c r="G123" s="880">
        <v>1000</v>
      </c>
      <c r="H123" s="880"/>
      <c r="I123" s="881" t="s">
        <v>1840</v>
      </c>
      <c r="J123" s="883">
        <v>1000</v>
      </c>
    </row>
    <row r="124" spans="1:10" s="876" customFormat="1" ht="40.799999999999997" x14ac:dyDescent="0.35">
      <c r="A124" s="877" t="s">
        <v>1132</v>
      </c>
      <c r="B124" s="878">
        <v>10152</v>
      </c>
      <c r="C124" s="878">
        <v>10152</v>
      </c>
      <c r="D124" s="877" t="s">
        <v>1841</v>
      </c>
      <c r="E124" s="879" t="s">
        <v>1946</v>
      </c>
      <c r="F124" s="877" t="s">
        <v>95</v>
      </c>
      <c r="G124" s="880">
        <v>500</v>
      </c>
      <c r="H124" s="880"/>
      <c r="I124" s="881" t="s">
        <v>1840</v>
      </c>
      <c r="J124" s="883">
        <v>500</v>
      </c>
    </row>
    <row r="125" spans="1:10" s="876" customFormat="1" ht="40.799999999999997" x14ac:dyDescent="0.35">
      <c r="A125" s="877" t="s">
        <v>1132</v>
      </c>
      <c r="B125" s="878">
        <v>10190</v>
      </c>
      <c r="C125" s="878">
        <v>10190</v>
      </c>
      <c r="D125" s="877" t="s">
        <v>1841</v>
      </c>
      <c r="E125" s="879" t="s">
        <v>1947</v>
      </c>
      <c r="F125" s="877" t="s">
        <v>95</v>
      </c>
      <c r="G125" s="880">
        <v>22737.8</v>
      </c>
      <c r="H125" s="880">
        <v>22486.44</v>
      </c>
      <c r="I125" s="881" t="s">
        <v>1840</v>
      </c>
      <c r="J125" s="883">
        <v>251.36000000000058</v>
      </c>
    </row>
    <row r="126" spans="1:10" s="876" customFormat="1" ht="40.799999999999997" x14ac:dyDescent="0.35">
      <c r="A126" s="877" t="s">
        <v>1132</v>
      </c>
      <c r="B126" s="878">
        <v>10191</v>
      </c>
      <c r="C126" s="878">
        <v>10191</v>
      </c>
      <c r="D126" s="877" t="s">
        <v>1841</v>
      </c>
      <c r="E126" s="879" t="s">
        <v>1948</v>
      </c>
      <c r="F126" s="877" t="s">
        <v>95</v>
      </c>
      <c r="G126" s="880">
        <v>3513.55</v>
      </c>
      <c r="H126" s="880">
        <v>2653.05</v>
      </c>
      <c r="I126" s="881" t="s">
        <v>1840</v>
      </c>
      <c r="J126" s="883">
        <v>860.5</v>
      </c>
    </row>
    <row r="127" spans="1:10" s="876" customFormat="1" ht="61.2" x14ac:dyDescent="0.35">
      <c r="A127" s="877" t="s">
        <v>1132</v>
      </c>
      <c r="B127" s="878">
        <v>10206</v>
      </c>
      <c r="C127" s="878">
        <v>10206</v>
      </c>
      <c r="D127" s="877" t="s">
        <v>1841</v>
      </c>
      <c r="E127" s="879" t="s">
        <v>1949</v>
      </c>
      <c r="F127" s="877" t="s">
        <v>95</v>
      </c>
      <c r="G127" s="880">
        <v>3000</v>
      </c>
      <c r="H127" s="880"/>
      <c r="I127" s="881" t="s">
        <v>1840</v>
      </c>
      <c r="J127" s="883">
        <v>3000</v>
      </c>
    </row>
    <row r="128" spans="1:10" s="876" customFormat="1" ht="40.799999999999997" x14ac:dyDescent="0.35">
      <c r="A128" s="877" t="s">
        <v>1132</v>
      </c>
      <c r="B128" s="878">
        <v>10207</v>
      </c>
      <c r="C128" s="878">
        <v>10207</v>
      </c>
      <c r="D128" s="877" t="s">
        <v>1841</v>
      </c>
      <c r="E128" s="879" t="s">
        <v>1950</v>
      </c>
      <c r="F128" s="877" t="s">
        <v>95</v>
      </c>
      <c r="G128" s="880">
        <v>2000</v>
      </c>
      <c r="H128" s="880"/>
      <c r="I128" s="881" t="s">
        <v>1840</v>
      </c>
      <c r="J128" s="883">
        <v>2000</v>
      </c>
    </row>
    <row r="129" spans="1:10" s="876" customFormat="1" ht="40.799999999999997" x14ac:dyDescent="0.35">
      <c r="A129" s="877" t="s">
        <v>1132</v>
      </c>
      <c r="B129" s="878">
        <v>10213</v>
      </c>
      <c r="C129" s="878">
        <v>10213</v>
      </c>
      <c r="D129" s="877" t="s">
        <v>1841</v>
      </c>
      <c r="E129" s="879" t="s">
        <v>1951</v>
      </c>
      <c r="F129" s="877" t="s">
        <v>95</v>
      </c>
      <c r="G129" s="880">
        <v>10000</v>
      </c>
      <c r="H129" s="880">
        <v>6344.65</v>
      </c>
      <c r="I129" s="881" t="s">
        <v>1840</v>
      </c>
      <c r="J129" s="883">
        <v>3655.3500000000004</v>
      </c>
    </row>
    <row r="130" spans="1:10" s="876" customFormat="1" ht="40.799999999999997" x14ac:dyDescent="0.35">
      <c r="A130" s="877" t="s">
        <v>1132</v>
      </c>
      <c r="B130" s="878">
        <v>10233</v>
      </c>
      <c r="C130" s="878">
        <v>10233</v>
      </c>
      <c r="D130" s="877" t="s">
        <v>1841</v>
      </c>
      <c r="E130" s="879" t="s">
        <v>1952</v>
      </c>
      <c r="F130" s="877" t="s">
        <v>95</v>
      </c>
      <c r="G130" s="880">
        <v>6000</v>
      </c>
      <c r="H130" s="880">
        <v>2116.3000000000002</v>
      </c>
      <c r="I130" s="881" t="s">
        <v>1840</v>
      </c>
      <c r="J130" s="883">
        <v>3883.7</v>
      </c>
    </row>
    <row r="131" spans="1:10" s="876" customFormat="1" ht="40.799999999999997" x14ac:dyDescent="0.35">
      <c r="A131" s="877" t="s">
        <v>1132</v>
      </c>
      <c r="B131" s="878">
        <v>10235</v>
      </c>
      <c r="C131" s="878">
        <v>10235</v>
      </c>
      <c r="D131" s="877" t="s">
        <v>1841</v>
      </c>
      <c r="E131" s="879" t="s">
        <v>1953</v>
      </c>
      <c r="F131" s="877" t="s">
        <v>95</v>
      </c>
      <c r="G131" s="880">
        <v>500</v>
      </c>
      <c r="H131" s="880"/>
      <c r="I131" s="881" t="s">
        <v>1840</v>
      </c>
      <c r="J131" s="883">
        <v>500</v>
      </c>
    </row>
    <row r="132" spans="1:10" s="876" customFormat="1" ht="40.799999999999997" x14ac:dyDescent="0.35">
      <c r="A132" s="877" t="s">
        <v>1132</v>
      </c>
      <c r="B132" s="878">
        <v>10239</v>
      </c>
      <c r="C132" s="878">
        <v>10239</v>
      </c>
      <c r="D132" s="877" t="s">
        <v>1841</v>
      </c>
      <c r="E132" s="879" t="s">
        <v>1954</v>
      </c>
      <c r="F132" s="877" t="s">
        <v>95</v>
      </c>
      <c r="G132" s="880">
        <v>202612.66</v>
      </c>
      <c r="H132" s="880">
        <v>170678.13</v>
      </c>
      <c r="I132" s="881" t="s">
        <v>1840</v>
      </c>
      <c r="J132" s="883">
        <v>31934.53</v>
      </c>
    </row>
    <row r="133" spans="1:10" s="876" customFormat="1" ht="40.799999999999997" x14ac:dyDescent="0.35">
      <c r="A133" s="877" t="s">
        <v>1132</v>
      </c>
      <c r="B133" s="878">
        <v>10240</v>
      </c>
      <c r="C133" s="878">
        <v>10240</v>
      </c>
      <c r="D133" s="877" t="s">
        <v>1841</v>
      </c>
      <c r="E133" s="879" t="s">
        <v>1955</v>
      </c>
      <c r="F133" s="877" t="s">
        <v>95</v>
      </c>
      <c r="G133" s="880">
        <v>13222.5</v>
      </c>
      <c r="H133" s="880">
        <v>6979.92</v>
      </c>
      <c r="I133" s="881" t="s">
        <v>1840</v>
      </c>
      <c r="J133" s="883">
        <v>6242.58</v>
      </c>
    </row>
    <row r="134" spans="1:10" s="876" customFormat="1" ht="40.799999999999997" x14ac:dyDescent="0.35">
      <c r="A134" s="877" t="s">
        <v>1132</v>
      </c>
      <c r="B134" s="878">
        <v>10241</v>
      </c>
      <c r="C134" s="878">
        <v>10241</v>
      </c>
      <c r="D134" s="877" t="s">
        <v>1841</v>
      </c>
      <c r="E134" s="879" t="s">
        <v>1956</v>
      </c>
      <c r="F134" s="877" t="s">
        <v>95</v>
      </c>
      <c r="G134" s="880">
        <v>59676</v>
      </c>
      <c r="H134" s="880">
        <v>56423.38</v>
      </c>
      <c r="I134" s="881" t="s">
        <v>1840</v>
      </c>
      <c r="J134" s="883">
        <v>3252.6200000000026</v>
      </c>
    </row>
    <row r="135" spans="1:10" s="876" customFormat="1" ht="40.799999999999997" x14ac:dyDescent="0.35">
      <c r="A135" s="877" t="s">
        <v>1132</v>
      </c>
      <c r="B135" s="878">
        <v>10284</v>
      </c>
      <c r="C135" s="878">
        <v>10284</v>
      </c>
      <c r="D135" s="877" t="s">
        <v>1841</v>
      </c>
      <c r="E135" s="879" t="s">
        <v>922</v>
      </c>
      <c r="F135" s="877" t="s">
        <v>95</v>
      </c>
      <c r="G135" s="880">
        <v>36752.86</v>
      </c>
      <c r="H135" s="880">
        <v>31117.4</v>
      </c>
      <c r="I135" s="881" t="s">
        <v>1840</v>
      </c>
      <c r="J135" s="883">
        <v>5635.4599999999991</v>
      </c>
    </row>
    <row r="136" spans="1:10" s="876" customFormat="1" ht="40.799999999999997" x14ac:dyDescent="0.35">
      <c r="A136" s="877" t="s">
        <v>1132</v>
      </c>
      <c r="B136" s="878">
        <v>10285</v>
      </c>
      <c r="C136" s="878">
        <v>10285</v>
      </c>
      <c r="D136" s="877" t="s">
        <v>1841</v>
      </c>
      <c r="E136" s="879" t="s">
        <v>1908</v>
      </c>
      <c r="F136" s="877" t="s">
        <v>95</v>
      </c>
      <c r="G136" s="880">
        <v>36255</v>
      </c>
      <c r="H136" s="880">
        <v>29810</v>
      </c>
      <c r="I136" s="881" t="s">
        <v>1840</v>
      </c>
      <c r="J136" s="883">
        <v>6445</v>
      </c>
    </row>
    <row r="137" spans="1:10" s="876" customFormat="1" ht="40.799999999999997" x14ac:dyDescent="0.35">
      <c r="A137" s="877" t="s">
        <v>1132</v>
      </c>
      <c r="B137" s="878">
        <v>10286</v>
      </c>
      <c r="C137" s="878">
        <v>10286</v>
      </c>
      <c r="D137" s="877" t="s">
        <v>1841</v>
      </c>
      <c r="E137" s="879" t="s">
        <v>923</v>
      </c>
      <c r="F137" s="877" t="s">
        <v>95</v>
      </c>
      <c r="G137" s="880">
        <v>156183.79</v>
      </c>
      <c r="H137" s="880">
        <v>137865.69</v>
      </c>
      <c r="I137" s="881" t="s">
        <v>1840</v>
      </c>
      <c r="J137" s="883">
        <v>18318.100000000006</v>
      </c>
    </row>
    <row r="138" spans="1:10" s="876" customFormat="1" ht="40.799999999999997" x14ac:dyDescent="0.35">
      <c r="A138" s="877" t="s">
        <v>1132</v>
      </c>
      <c r="B138" s="878">
        <v>10287</v>
      </c>
      <c r="C138" s="878">
        <v>10287</v>
      </c>
      <c r="D138" s="877" t="s">
        <v>1841</v>
      </c>
      <c r="E138" s="879" t="s">
        <v>1957</v>
      </c>
      <c r="F138" s="877" t="s">
        <v>95</v>
      </c>
      <c r="G138" s="880">
        <v>5384.6</v>
      </c>
      <c r="H138" s="880">
        <v>3505.74</v>
      </c>
      <c r="I138" s="881" t="s">
        <v>1840</v>
      </c>
      <c r="J138" s="883">
        <v>1878.8600000000006</v>
      </c>
    </row>
    <row r="139" spans="1:10" s="876" customFormat="1" ht="40.799999999999997" x14ac:dyDescent="0.35">
      <c r="A139" s="877" t="s">
        <v>1132</v>
      </c>
      <c r="B139" s="878">
        <v>10288</v>
      </c>
      <c r="C139" s="878">
        <v>10288</v>
      </c>
      <c r="D139" s="877" t="s">
        <v>1841</v>
      </c>
      <c r="E139" s="879" t="s">
        <v>1958</v>
      </c>
      <c r="F139" s="877" t="s">
        <v>95</v>
      </c>
      <c r="G139" s="880">
        <v>12503.17</v>
      </c>
      <c r="H139" s="880">
        <v>12500.38</v>
      </c>
      <c r="I139" s="881" t="s">
        <v>1840</v>
      </c>
      <c r="J139" s="883">
        <v>2.7900000000008731</v>
      </c>
    </row>
    <row r="140" spans="1:10" s="876" customFormat="1" ht="40.799999999999997" x14ac:dyDescent="0.35">
      <c r="A140" s="877" t="s">
        <v>1132</v>
      </c>
      <c r="B140" s="878">
        <v>10289</v>
      </c>
      <c r="C140" s="878">
        <v>10289</v>
      </c>
      <c r="D140" s="877" t="s">
        <v>1841</v>
      </c>
      <c r="E140" s="879" t="s">
        <v>1959</v>
      </c>
      <c r="F140" s="877" t="s">
        <v>95</v>
      </c>
      <c r="G140" s="880">
        <v>165912.24</v>
      </c>
      <c r="H140" s="880">
        <v>165912.24</v>
      </c>
      <c r="I140" s="881" t="s">
        <v>1840</v>
      </c>
      <c r="J140" s="883">
        <v>0</v>
      </c>
    </row>
    <row r="141" spans="1:10" s="876" customFormat="1" ht="40.799999999999997" x14ac:dyDescent="0.35">
      <c r="A141" s="877" t="s">
        <v>1132</v>
      </c>
      <c r="B141" s="878">
        <v>10293</v>
      </c>
      <c r="C141" s="878">
        <v>10293</v>
      </c>
      <c r="D141" s="877" t="s">
        <v>1841</v>
      </c>
      <c r="E141" s="879" t="s">
        <v>1960</v>
      </c>
      <c r="F141" s="877" t="s">
        <v>95</v>
      </c>
      <c r="G141" s="880">
        <v>606.95000000000005</v>
      </c>
      <c r="H141" s="880">
        <v>606.95000000000005</v>
      </c>
      <c r="I141" s="881" t="s">
        <v>1840</v>
      </c>
      <c r="J141" s="883">
        <v>0</v>
      </c>
    </row>
    <row r="142" spans="1:10" s="876" customFormat="1" ht="40.799999999999997" x14ac:dyDescent="0.35">
      <c r="A142" s="877" t="s">
        <v>1132</v>
      </c>
      <c r="B142" s="878">
        <v>10339</v>
      </c>
      <c r="C142" s="878">
        <v>10339</v>
      </c>
      <c r="D142" s="877" t="s">
        <v>1841</v>
      </c>
      <c r="E142" s="879" t="s">
        <v>1961</v>
      </c>
      <c r="F142" s="877" t="s">
        <v>95</v>
      </c>
      <c r="G142" s="880">
        <v>115000</v>
      </c>
      <c r="H142" s="880">
        <v>115000</v>
      </c>
      <c r="I142" s="881" t="s">
        <v>1840</v>
      </c>
      <c r="J142" s="883">
        <v>0</v>
      </c>
    </row>
    <row r="143" spans="1:10" s="876" customFormat="1" ht="40.799999999999997" x14ac:dyDescent="0.35">
      <c r="A143" s="877" t="s">
        <v>1132</v>
      </c>
      <c r="B143" s="878">
        <v>10340</v>
      </c>
      <c r="C143" s="878">
        <v>10340</v>
      </c>
      <c r="D143" s="877" t="s">
        <v>1841</v>
      </c>
      <c r="E143" s="879" t="s">
        <v>1962</v>
      </c>
      <c r="F143" s="877" t="s">
        <v>95</v>
      </c>
      <c r="G143" s="880">
        <v>3650</v>
      </c>
      <c r="H143" s="880">
        <v>3650</v>
      </c>
      <c r="I143" s="881" t="s">
        <v>1840</v>
      </c>
      <c r="J143" s="883">
        <v>0</v>
      </c>
    </row>
    <row r="144" spans="1:10" s="876" customFormat="1" ht="40.799999999999997" x14ac:dyDescent="0.35">
      <c r="A144" s="877" t="s">
        <v>1132</v>
      </c>
      <c r="B144" s="878">
        <v>10359</v>
      </c>
      <c r="C144" s="878">
        <v>10359</v>
      </c>
      <c r="D144" s="877" t="s">
        <v>1841</v>
      </c>
      <c r="E144" s="879" t="s">
        <v>1963</v>
      </c>
      <c r="F144" s="877" t="s">
        <v>95</v>
      </c>
      <c r="G144" s="880">
        <v>26000</v>
      </c>
      <c r="H144" s="880">
        <v>24217</v>
      </c>
      <c r="I144" s="881" t="s">
        <v>1840</v>
      </c>
      <c r="J144" s="883">
        <v>1783</v>
      </c>
    </row>
    <row r="145" spans="1:10" s="876" customFormat="1" ht="40.799999999999997" x14ac:dyDescent="0.35">
      <c r="A145" s="877" t="s">
        <v>1132</v>
      </c>
      <c r="B145" s="878">
        <v>10365</v>
      </c>
      <c r="C145" s="878">
        <v>10365</v>
      </c>
      <c r="D145" s="877" t="s">
        <v>1841</v>
      </c>
      <c r="E145" s="879" t="s">
        <v>905</v>
      </c>
      <c r="F145" s="877" t="s">
        <v>95</v>
      </c>
      <c r="G145" s="880">
        <v>23000</v>
      </c>
      <c r="H145" s="880">
        <v>9000</v>
      </c>
      <c r="I145" s="881" t="s">
        <v>1840</v>
      </c>
      <c r="J145" s="883">
        <v>14000</v>
      </c>
    </row>
    <row r="146" spans="1:10" s="876" customFormat="1" ht="40.799999999999997" x14ac:dyDescent="0.35">
      <c r="A146" s="877" t="s">
        <v>1132</v>
      </c>
      <c r="B146" s="878">
        <v>10366</v>
      </c>
      <c r="C146" s="878">
        <v>10366</v>
      </c>
      <c r="D146" s="877" t="s">
        <v>1841</v>
      </c>
      <c r="E146" s="879" t="s">
        <v>1964</v>
      </c>
      <c r="F146" s="877" t="s">
        <v>95</v>
      </c>
      <c r="G146" s="880">
        <v>108200</v>
      </c>
      <c r="H146" s="880">
        <v>96964.82</v>
      </c>
      <c r="I146" s="881" t="s">
        <v>1840</v>
      </c>
      <c r="J146" s="883">
        <v>11235.179999999993</v>
      </c>
    </row>
    <row r="147" spans="1:10" s="876" customFormat="1" ht="40.799999999999997" x14ac:dyDescent="0.35">
      <c r="A147" s="877" t="s">
        <v>1132</v>
      </c>
      <c r="B147" s="878">
        <v>10367</v>
      </c>
      <c r="C147" s="878">
        <v>10367</v>
      </c>
      <c r="D147" s="877" t="s">
        <v>1841</v>
      </c>
      <c r="E147" s="879" t="s">
        <v>1965</v>
      </c>
      <c r="F147" s="877" t="s">
        <v>95</v>
      </c>
      <c r="G147" s="880">
        <v>1000</v>
      </c>
      <c r="H147" s="880">
        <v>1000</v>
      </c>
      <c r="I147" s="881" t="s">
        <v>1840</v>
      </c>
      <c r="J147" s="883">
        <v>0</v>
      </c>
    </row>
    <row r="148" spans="1:10" s="876" customFormat="1" ht="40.799999999999997" x14ac:dyDescent="0.35">
      <c r="A148" s="877" t="s">
        <v>1132</v>
      </c>
      <c r="B148" s="878">
        <v>10368</v>
      </c>
      <c r="C148" s="878">
        <v>10368</v>
      </c>
      <c r="D148" s="877" t="s">
        <v>1841</v>
      </c>
      <c r="E148" s="879" t="s">
        <v>1966</v>
      </c>
      <c r="F148" s="877" t="s">
        <v>95</v>
      </c>
      <c r="G148" s="880">
        <v>44972.88</v>
      </c>
      <c r="H148" s="880">
        <v>44972.88</v>
      </c>
      <c r="I148" s="881" t="s">
        <v>1840</v>
      </c>
      <c r="J148" s="883">
        <v>0</v>
      </c>
    </row>
    <row r="149" spans="1:10" s="876" customFormat="1" ht="40.799999999999997" x14ac:dyDescent="0.35">
      <c r="A149" s="877" t="s">
        <v>1132</v>
      </c>
      <c r="B149" s="878">
        <v>10369</v>
      </c>
      <c r="C149" s="878">
        <v>10369</v>
      </c>
      <c r="D149" s="877" t="s">
        <v>1841</v>
      </c>
      <c r="E149" s="879" t="s">
        <v>1967</v>
      </c>
      <c r="F149" s="877" t="s">
        <v>95</v>
      </c>
      <c r="G149" s="880">
        <v>6000</v>
      </c>
      <c r="H149" s="880">
        <v>3660.46</v>
      </c>
      <c r="I149" s="881" t="s">
        <v>1840</v>
      </c>
      <c r="J149" s="883">
        <v>2339.54</v>
      </c>
    </row>
    <row r="150" spans="1:10" s="876" customFormat="1" ht="40.799999999999997" x14ac:dyDescent="0.35">
      <c r="A150" s="877" t="s">
        <v>1132</v>
      </c>
      <c r="B150" s="878">
        <v>10375</v>
      </c>
      <c r="C150" s="878">
        <v>10375</v>
      </c>
      <c r="D150" s="877" t="s">
        <v>1841</v>
      </c>
      <c r="E150" s="879" t="s">
        <v>1968</v>
      </c>
      <c r="F150" s="877" t="s">
        <v>95</v>
      </c>
      <c r="G150" s="880">
        <v>2000</v>
      </c>
      <c r="H150" s="880">
        <v>1191.0999999999999</v>
      </c>
      <c r="I150" s="881" t="s">
        <v>1840</v>
      </c>
      <c r="J150" s="883">
        <v>808.90000000000009</v>
      </c>
    </row>
    <row r="151" spans="1:10" s="876" customFormat="1" ht="40.799999999999997" x14ac:dyDescent="0.35">
      <c r="A151" s="877" t="s">
        <v>1132</v>
      </c>
      <c r="B151" s="878">
        <v>10392</v>
      </c>
      <c r="C151" s="878">
        <v>10392</v>
      </c>
      <c r="D151" s="877" t="s">
        <v>1841</v>
      </c>
      <c r="E151" s="879" t="s">
        <v>1843</v>
      </c>
      <c r="F151" s="877" t="s">
        <v>95</v>
      </c>
      <c r="G151" s="880">
        <v>1770</v>
      </c>
      <c r="H151" s="880">
        <v>1290</v>
      </c>
      <c r="I151" s="881" t="s">
        <v>1840</v>
      </c>
      <c r="J151" s="883">
        <v>480</v>
      </c>
    </row>
    <row r="152" spans="1:10" s="876" customFormat="1" ht="40.799999999999997" x14ac:dyDescent="0.35">
      <c r="A152" s="877" t="s">
        <v>1132</v>
      </c>
      <c r="B152" s="878">
        <v>10506</v>
      </c>
      <c r="C152" s="878">
        <v>10506</v>
      </c>
      <c r="D152" s="877" t="s">
        <v>1841</v>
      </c>
      <c r="E152" s="879" t="s">
        <v>1907</v>
      </c>
      <c r="F152" s="877" t="s">
        <v>95</v>
      </c>
      <c r="G152" s="880">
        <v>13000</v>
      </c>
      <c r="H152" s="880">
        <v>13000</v>
      </c>
      <c r="I152" s="881" t="s">
        <v>1840</v>
      </c>
      <c r="J152" s="883">
        <v>0</v>
      </c>
    </row>
    <row r="153" spans="1:10" s="876" customFormat="1" ht="40.799999999999997" x14ac:dyDescent="0.35">
      <c r="A153" s="877" t="s">
        <v>1132</v>
      </c>
      <c r="B153" s="878">
        <v>10522</v>
      </c>
      <c r="C153" s="878">
        <v>10522</v>
      </c>
      <c r="D153" s="877" t="s">
        <v>1841</v>
      </c>
      <c r="E153" s="879" t="s">
        <v>1910</v>
      </c>
      <c r="F153" s="877" t="s">
        <v>95</v>
      </c>
      <c r="G153" s="880">
        <v>92797.2</v>
      </c>
      <c r="H153" s="880">
        <v>86528.48000000001</v>
      </c>
      <c r="I153" s="881" t="s">
        <v>1840</v>
      </c>
      <c r="J153" s="883">
        <v>6268.7199999999866</v>
      </c>
    </row>
    <row r="154" spans="1:10" s="876" customFormat="1" ht="40.799999999999997" x14ac:dyDescent="0.35">
      <c r="A154" s="877" t="s">
        <v>1132</v>
      </c>
      <c r="B154" s="878">
        <v>10523</v>
      </c>
      <c r="C154" s="878">
        <v>10523</v>
      </c>
      <c r="D154" s="877" t="s">
        <v>1841</v>
      </c>
      <c r="E154" s="879" t="s">
        <v>1911</v>
      </c>
      <c r="F154" s="877" t="s">
        <v>95</v>
      </c>
      <c r="G154" s="880">
        <v>29583.32</v>
      </c>
      <c r="H154" s="880">
        <v>28438.65</v>
      </c>
      <c r="I154" s="881" t="s">
        <v>1840</v>
      </c>
      <c r="J154" s="883">
        <v>1144.6700000000019</v>
      </c>
    </row>
    <row r="155" spans="1:10" s="876" customFormat="1" ht="40.799999999999997" x14ac:dyDescent="0.35">
      <c r="A155" s="877" t="s">
        <v>1132</v>
      </c>
      <c r="B155" s="878">
        <v>10524</v>
      </c>
      <c r="C155" s="878">
        <v>10524</v>
      </c>
      <c r="D155" s="877" t="s">
        <v>1841</v>
      </c>
      <c r="E155" s="879" t="s">
        <v>1969</v>
      </c>
      <c r="F155" s="877" t="s">
        <v>95</v>
      </c>
      <c r="G155" s="880">
        <v>23000</v>
      </c>
      <c r="H155" s="880">
        <v>22957.599999999999</v>
      </c>
      <c r="I155" s="881" t="s">
        <v>1840</v>
      </c>
      <c r="J155" s="883">
        <v>42.400000000001455</v>
      </c>
    </row>
    <row r="156" spans="1:10" s="876" customFormat="1" ht="40.799999999999997" x14ac:dyDescent="0.35">
      <c r="A156" s="877" t="s">
        <v>1132</v>
      </c>
      <c r="B156" s="878">
        <v>10557</v>
      </c>
      <c r="C156" s="878">
        <v>10557</v>
      </c>
      <c r="D156" s="877" t="s">
        <v>1841</v>
      </c>
      <c r="E156" s="879" t="s">
        <v>1970</v>
      </c>
      <c r="F156" s="877" t="s">
        <v>95</v>
      </c>
      <c r="G156" s="880">
        <v>1000</v>
      </c>
      <c r="H156" s="880">
        <v>732</v>
      </c>
      <c r="I156" s="881" t="s">
        <v>1840</v>
      </c>
      <c r="J156" s="883">
        <v>268</v>
      </c>
    </row>
    <row r="157" spans="1:10" s="876" customFormat="1" ht="40.799999999999997" x14ac:dyDescent="0.35">
      <c r="A157" s="877" t="s">
        <v>1132</v>
      </c>
      <c r="B157" s="878">
        <v>10585</v>
      </c>
      <c r="C157" s="878">
        <v>10585</v>
      </c>
      <c r="D157" s="877" t="s">
        <v>1841</v>
      </c>
      <c r="E157" s="879" t="s">
        <v>1971</v>
      </c>
      <c r="F157" s="877" t="s">
        <v>95</v>
      </c>
      <c r="G157" s="880">
        <v>6000</v>
      </c>
      <c r="H157" s="880">
        <v>6000</v>
      </c>
      <c r="I157" s="881" t="s">
        <v>1840</v>
      </c>
      <c r="J157" s="883">
        <v>0</v>
      </c>
    </row>
    <row r="158" spans="1:10" s="876" customFormat="1" ht="40.799999999999997" x14ac:dyDescent="0.35">
      <c r="A158" s="877" t="s">
        <v>1132</v>
      </c>
      <c r="B158" s="878">
        <v>10586</v>
      </c>
      <c r="C158" s="878">
        <v>10586</v>
      </c>
      <c r="D158" s="877" t="s">
        <v>1841</v>
      </c>
      <c r="E158" s="879" t="s">
        <v>1972</v>
      </c>
      <c r="F158" s="877" t="s">
        <v>95</v>
      </c>
      <c r="G158" s="880">
        <v>1500</v>
      </c>
      <c r="H158" s="880"/>
      <c r="I158" s="881" t="s">
        <v>1840</v>
      </c>
      <c r="J158" s="883">
        <v>1500</v>
      </c>
    </row>
    <row r="159" spans="1:10" s="876" customFormat="1" ht="40.799999999999997" x14ac:dyDescent="0.35">
      <c r="A159" s="877" t="s">
        <v>1132</v>
      </c>
      <c r="B159" s="878">
        <v>10589</v>
      </c>
      <c r="C159" s="878">
        <v>10589</v>
      </c>
      <c r="D159" s="877" t="s">
        <v>1841</v>
      </c>
      <c r="E159" s="879" t="s">
        <v>1973</v>
      </c>
      <c r="F159" s="877" t="s">
        <v>95</v>
      </c>
      <c r="G159" s="880">
        <v>9600</v>
      </c>
      <c r="H159" s="880">
        <v>7202</v>
      </c>
      <c r="I159" s="881" t="s">
        <v>1840</v>
      </c>
      <c r="J159" s="883">
        <v>2398</v>
      </c>
    </row>
    <row r="160" spans="1:10" s="876" customFormat="1" ht="40.799999999999997" x14ac:dyDescent="0.35">
      <c r="A160" s="877" t="s">
        <v>1132</v>
      </c>
      <c r="B160" s="878">
        <v>10623</v>
      </c>
      <c r="C160" s="878">
        <v>10623</v>
      </c>
      <c r="D160" s="877" t="s">
        <v>1841</v>
      </c>
      <c r="E160" s="879" t="s">
        <v>1974</v>
      </c>
      <c r="F160" s="877" t="s">
        <v>95</v>
      </c>
      <c r="G160" s="880">
        <v>500</v>
      </c>
      <c r="H160" s="880"/>
      <c r="I160" s="881" t="s">
        <v>1840</v>
      </c>
      <c r="J160" s="883">
        <v>500</v>
      </c>
    </row>
    <row r="161" spans="1:10" s="876" customFormat="1" ht="40.799999999999997" x14ac:dyDescent="0.35">
      <c r="A161" s="877" t="s">
        <v>1132</v>
      </c>
      <c r="B161" s="878">
        <v>10628</v>
      </c>
      <c r="C161" s="878">
        <v>10628</v>
      </c>
      <c r="D161" s="877" t="s">
        <v>1841</v>
      </c>
      <c r="E161" s="879" t="s">
        <v>1975</v>
      </c>
      <c r="F161" s="877" t="s">
        <v>95</v>
      </c>
      <c r="G161" s="880">
        <v>4000</v>
      </c>
      <c r="H161" s="880"/>
      <c r="I161" s="881" t="s">
        <v>1840</v>
      </c>
      <c r="J161" s="883">
        <v>4000</v>
      </c>
    </row>
    <row r="162" spans="1:10" s="876" customFormat="1" ht="40.799999999999997" x14ac:dyDescent="0.35">
      <c r="A162" s="877" t="s">
        <v>1132</v>
      </c>
      <c r="B162" s="878">
        <v>10638</v>
      </c>
      <c r="C162" s="878">
        <v>10638</v>
      </c>
      <c r="D162" s="877" t="s">
        <v>1841</v>
      </c>
      <c r="E162" s="879" t="s">
        <v>1976</v>
      </c>
      <c r="F162" s="877" t="s">
        <v>95</v>
      </c>
      <c r="G162" s="880">
        <v>4000</v>
      </c>
      <c r="H162" s="880">
        <v>500</v>
      </c>
      <c r="I162" s="881" t="s">
        <v>1840</v>
      </c>
      <c r="J162" s="883">
        <v>3500</v>
      </c>
    </row>
    <row r="163" spans="1:10" s="876" customFormat="1" ht="40.799999999999997" x14ac:dyDescent="0.35">
      <c r="A163" s="877" t="s">
        <v>1132</v>
      </c>
      <c r="B163" s="878">
        <v>10640</v>
      </c>
      <c r="C163" s="878">
        <v>10640</v>
      </c>
      <c r="D163" s="877" t="s">
        <v>1841</v>
      </c>
      <c r="E163" s="879" t="s">
        <v>1977</v>
      </c>
      <c r="F163" s="877" t="s">
        <v>95</v>
      </c>
      <c r="G163" s="880">
        <v>1000</v>
      </c>
      <c r="H163" s="880"/>
      <c r="I163" s="881" t="s">
        <v>1840</v>
      </c>
      <c r="J163" s="883">
        <v>1000</v>
      </c>
    </row>
    <row r="164" spans="1:10" s="876" customFormat="1" ht="40.799999999999997" x14ac:dyDescent="0.35">
      <c r="A164" s="877" t="s">
        <v>1132</v>
      </c>
      <c r="B164" s="878">
        <v>10642</v>
      </c>
      <c r="C164" s="878">
        <v>10642</v>
      </c>
      <c r="D164" s="877" t="s">
        <v>1841</v>
      </c>
      <c r="E164" s="879" t="s">
        <v>1978</v>
      </c>
      <c r="F164" s="877" t="s">
        <v>95</v>
      </c>
      <c r="G164" s="880">
        <v>1000</v>
      </c>
      <c r="H164" s="880"/>
      <c r="I164" s="881" t="s">
        <v>1840</v>
      </c>
      <c r="J164" s="883">
        <v>1000</v>
      </c>
    </row>
    <row r="165" spans="1:10" s="876" customFormat="1" ht="40.799999999999997" x14ac:dyDescent="0.35">
      <c r="A165" s="877" t="s">
        <v>1132</v>
      </c>
      <c r="B165" s="878">
        <v>10655</v>
      </c>
      <c r="C165" s="878">
        <v>10655</v>
      </c>
      <c r="D165" s="877" t="s">
        <v>1841</v>
      </c>
      <c r="E165" s="879" t="s">
        <v>1979</v>
      </c>
      <c r="F165" s="877" t="s">
        <v>95</v>
      </c>
      <c r="G165" s="880">
        <v>7000</v>
      </c>
      <c r="H165" s="880">
        <v>6713.9</v>
      </c>
      <c r="I165" s="881" t="s">
        <v>1840</v>
      </c>
      <c r="J165" s="883">
        <v>286.10000000000036</v>
      </c>
    </row>
    <row r="166" spans="1:10" s="876" customFormat="1" ht="40.799999999999997" x14ac:dyDescent="0.35">
      <c r="A166" s="877" t="s">
        <v>1132</v>
      </c>
      <c r="B166" s="878">
        <v>10658</v>
      </c>
      <c r="C166" s="878">
        <v>10658</v>
      </c>
      <c r="D166" s="877" t="s">
        <v>1841</v>
      </c>
      <c r="E166" s="879" t="s">
        <v>1980</v>
      </c>
      <c r="F166" s="877" t="s">
        <v>95</v>
      </c>
      <c r="G166" s="880">
        <v>1000</v>
      </c>
      <c r="H166" s="880"/>
      <c r="I166" s="881" t="s">
        <v>1840</v>
      </c>
      <c r="J166" s="883">
        <v>1000</v>
      </c>
    </row>
    <row r="167" spans="1:10" s="876" customFormat="1" ht="40.799999999999997" x14ac:dyDescent="0.35">
      <c r="A167" s="877" t="s">
        <v>1132</v>
      </c>
      <c r="B167" s="878">
        <v>10686</v>
      </c>
      <c r="C167" s="878">
        <v>10686</v>
      </c>
      <c r="D167" s="877" t="s">
        <v>1841</v>
      </c>
      <c r="E167" s="879" t="s">
        <v>1981</v>
      </c>
      <c r="F167" s="877" t="s">
        <v>95</v>
      </c>
      <c r="G167" s="880">
        <v>1000</v>
      </c>
      <c r="H167" s="880"/>
      <c r="I167" s="881" t="s">
        <v>1840</v>
      </c>
      <c r="J167" s="883">
        <v>1000</v>
      </c>
    </row>
    <row r="168" spans="1:10" s="876" customFormat="1" ht="40.799999999999997" x14ac:dyDescent="0.35">
      <c r="A168" s="877" t="s">
        <v>1132</v>
      </c>
      <c r="B168" s="878">
        <v>10688</v>
      </c>
      <c r="C168" s="878">
        <v>10688</v>
      </c>
      <c r="D168" s="877" t="s">
        <v>1841</v>
      </c>
      <c r="E168" s="879" t="s">
        <v>1982</v>
      </c>
      <c r="F168" s="877" t="s">
        <v>95</v>
      </c>
      <c r="G168" s="880">
        <v>1000</v>
      </c>
      <c r="H168" s="880"/>
      <c r="I168" s="881" t="s">
        <v>1840</v>
      </c>
      <c r="J168" s="883">
        <v>1000</v>
      </c>
    </row>
    <row r="169" spans="1:10" s="876" customFormat="1" ht="40.799999999999997" x14ac:dyDescent="0.35">
      <c r="A169" s="877" t="s">
        <v>1132</v>
      </c>
      <c r="B169" s="878">
        <v>10689</v>
      </c>
      <c r="C169" s="878">
        <v>10689</v>
      </c>
      <c r="D169" s="877" t="s">
        <v>1841</v>
      </c>
      <c r="E169" s="879" t="s">
        <v>1983</v>
      </c>
      <c r="F169" s="877" t="s">
        <v>95</v>
      </c>
      <c r="G169" s="880">
        <v>500</v>
      </c>
      <c r="H169" s="880"/>
      <c r="I169" s="881" t="s">
        <v>1840</v>
      </c>
      <c r="J169" s="883">
        <v>500</v>
      </c>
    </row>
    <row r="170" spans="1:10" s="876" customFormat="1" ht="40.799999999999997" x14ac:dyDescent="0.35">
      <c r="A170" s="877" t="s">
        <v>1132</v>
      </c>
      <c r="B170" s="878">
        <v>14287</v>
      </c>
      <c r="C170" s="878">
        <v>10287</v>
      </c>
      <c r="D170" s="877" t="s">
        <v>1839</v>
      </c>
      <c r="E170" s="879" t="s">
        <v>1957</v>
      </c>
      <c r="F170" s="877" t="s">
        <v>95</v>
      </c>
      <c r="G170" s="880">
        <v>1889.75</v>
      </c>
      <c r="H170" s="880">
        <v>1758.93</v>
      </c>
      <c r="I170" s="881" t="s">
        <v>1840</v>
      </c>
      <c r="J170" s="883">
        <v>130.81999999999994</v>
      </c>
    </row>
    <row r="171" spans="1:10" s="876" customFormat="1" ht="40.799999999999997" x14ac:dyDescent="0.35">
      <c r="A171" s="877" t="s">
        <v>1169</v>
      </c>
      <c r="B171" s="878">
        <v>10011</v>
      </c>
      <c r="C171" s="878">
        <v>10011</v>
      </c>
      <c r="D171" s="877" t="s">
        <v>1841</v>
      </c>
      <c r="E171" s="879" t="s">
        <v>1984</v>
      </c>
      <c r="F171" s="877" t="s">
        <v>95</v>
      </c>
      <c r="G171" s="880">
        <v>9000</v>
      </c>
      <c r="H171" s="880">
        <v>4590.6400000000003</v>
      </c>
      <c r="I171" s="881" t="s">
        <v>1840</v>
      </c>
      <c r="J171" s="883">
        <v>4409.3599999999997</v>
      </c>
    </row>
    <row r="172" spans="1:10" s="876" customFormat="1" ht="40.799999999999997" x14ac:dyDescent="0.35">
      <c r="A172" s="877" t="s">
        <v>1169</v>
      </c>
      <c r="B172" s="878">
        <v>10013</v>
      </c>
      <c r="C172" s="878">
        <v>10013</v>
      </c>
      <c r="D172" s="877" t="s">
        <v>1841</v>
      </c>
      <c r="E172" s="879" t="s">
        <v>1985</v>
      </c>
      <c r="F172" s="877" t="s">
        <v>95</v>
      </c>
      <c r="G172" s="880">
        <v>92410.04</v>
      </c>
      <c r="H172" s="880">
        <v>92410.04</v>
      </c>
      <c r="I172" s="881" t="s">
        <v>1840</v>
      </c>
      <c r="J172" s="883">
        <v>0</v>
      </c>
    </row>
    <row r="173" spans="1:10" s="876" customFormat="1" ht="40.799999999999997" x14ac:dyDescent="0.35">
      <c r="A173" s="877" t="s">
        <v>1169</v>
      </c>
      <c r="B173" s="878">
        <v>10014</v>
      </c>
      <c r="C173" s="878">
        <v>10014</v>
      </c>
      <c r="D173" s="877" t="s">
        <v>1841</v>
      </c>
      <c r="E173" s="879" t="s">
        <v>1986</v>
      </c>
      <c r="F173" s="877" t="s">
        <v>95</v>
      </c>
      <c r="G173" s="880">
        <v>2810.07</v>
      </c>
      <c r="H173" s="880">
        <v>2810.07</v>
      </c>
      <c r="I173" s="881" t="s">
        <v>1840</v>
      </c>
      <c r="J173" s="883">
        <v>0</v>
      </c>
    </row>
    <row r="174" spans="1:10" s="876" customFormat="1" ht="40.799999999999997" x14ac:dyDescent="0.35">
      <c r="A174" s="877" t="s">
        <v>1169</v>
      </c>
      <c r="B174" s="878">
        <v>10015</v>
      </c>
      <c r="C174" s="878">
        <v>10015</v>
      </c>
      <c r="D174" s="877" t="s">
        <v>1841</v>
      </c>
      <c r="E174" s="879" t="s">
        <v>1987</v>
      </c>
      <c r="F174" s="877" t="s">
        <v>95</v>
      </c>
      <c r="G174" s="880">
        <v>5406000</v>
      </c>
      <c r="H174" s="880">
        <v>5373938.0999999996</v>
      </c>
      <c r="I174" s="881" t="s">
        <v>1840</v>
      </c>
      <c r="J174" s="883">
        <v>32061.900000000373</v>
      </c>
    </row>
    <row r="175" spans="1:10" s="876" customFormat="1" ht="40.799999999999997" x14ac:dyDescent="0.35">
      <c r="A175" s="877" t="s">
        <v>1169</v>
      </c>
      <c r="B175" s="878">
        <v>10016</v>
      </c>
      <c r="C175" s="878">
        <v>10016</v>
      </c>
      <c r="D175" s="877" t="s">
        <v>1841</v>
      </c>
      <c r="E175" s="879" t="s">
        <v>1988</v>
      </c>
      <c r="F175" s="877" t="s">
        <v>95</v>
      </c>
      <c r="G175" s="880">
        <v>460000</v>
      </c>
      <c r="H175" s="880">
        <v>455735.16</v>
      </c>
      <c r="I175" s="881" t="s">
        <v>1840</v>
      </c>
      <c r="J175" s="883">
        <v>4264.8400000000256</v>
      </c>
    </row>
    <row r="176" spans="1:10" s="876" customFormat="1" ht="40.799999999999997" x14ac:dyDescent="0.35">
      <c r="A176" s="877" t="s">
        <v>1169</v>
      </c>
      <c r="B176" s="878">
        <v>10019</v>
      </c>
      <c r="C176" s="878">
        <v>10019</v>
      </c>
      <c r="D176" s="877" t="s">
        <v>1841</v>
      </c>
      <c r="E176" s="879" t="s">
        <v>1989</v>
      </c>
      <c r="F176" s="877" t="s">
        <v>95</v>
      </c>
      <c r="G176" s="880">
        <v>205000</v>
      </c>
      <c r="H176" s="880">
        <v>200833</v>
      </c>
      <c r="I176" s="881" t="s">
        <v>1840</v>
      </c>
      <c r="J176" s="883">
        <v>4167</v>
      </c>
    </row>
    <row r="177" spans="1:10" s="876" customFormat="1" ht="40.799999999999997" x14ac:dyDescent="0.35">
      <c r="A177" s="877" t="s">
        <v>1169</v>
      </c>
      <c r="B177" s="878">
        <v>10033</v>
      </c>
      <c r="C177" s="878">
        <v>10033</v>
      </c>
      <c r="D177" s="877" t="s">
        <v>1841</v>
      </c>
      <c r="E177" s="879" t="s">
        <v>1990</v>
      </c>
      <c r="F177" s="877" t="s">
        <v>95</v>
      </c>
      <c r="G177" s="880">
        <v>5100</v>
      </c>
      <c r="H177" s="880">
        <v>2335.2600000000002</v>
      </c>
      <c r="I177" s="881" t="s">
        <v>1840</v>
      </c>
      <c r="J177" s="883">
        <v>2764.74</v>
      </c>
    </row>
    <row r="178" spans="1:10" s="876" customFormat="1" ht="40.799999999999997" x14ac:dyDescent="0.35">
      <c r="A178" s="877" t="s">
        <v>1169</v>
      </c>
      <c r="B178" s="878">
        <v>10063</v>
      </c>
      <c r="C178" s="878">
        <v>10063</v>
      </c>
      <c r="D178" s="877" t="s">
        <v>1841</v>
      </c>
      <c r="E178" s="879" t="s">
        <v>1991</v>
      </c>
      <c r="F178" s="877" t="s">
        <v>95</v>
      </c>
      <c r="G178" s="880">
        <v>132957.01</v>
      </c>
      <c r="H178" s="880">
        <v>132957.01</v>
      </c>
      <c r="I178" s="881" t="s">
        <v>1840</v>
      </c>
      <c r="J178" s="883">
        <v>0</v>
      </c>
    </row>
    <row r="179" spans="1:10" s="876" customFormat="1" ht="40.799999999999997" x14ac:dyDescent="0.35">
      <c r="A179" s="877" t="s">
        <v>1169</v>
      </c>
      <c r="B179" s="878">
        <v>10069</v>
      </c>
      <c r="C179" s="878">
        <v>10069</v>
      </c>
      <c r="D179" s="877" t="s">
        <v>1841</v>
      </c>
      <c r="E179" s="879" t="s">
        <v>1992</v>
      </c>
      <c r="F179" s="877" t="s">
        <v>95</v>
      </c>
      <c r="G179" s="880">
        <v>2550</v>
      </c>
      <c r="H179" s="880">
        <v>0</v>
      </c>
      <c r="I179" s="881" t="s">
        <v>1840</v>
      </c>
      <c r="J179" s="883">
        <v>2550</v>
      </c>
    </row>
    <row r="180" spans="1:10" s="876" customFormat="1" ht="40.799999999999997" x14ac:dyDescent="0.35">
      <c r="A180" s="877" t="s">
        <v>1169</v>
      </c>
      <c r="B180" s="878">
        <v>10070</v>
      </c>
      <c r="C180" s="878">
        <v>10070</v>
      </c>
      <c r="D180" s="877" t="s">
        <v>1841</v>
      </c>
      <c r="E180" s="879" t="s">
        <v>1993</v>
      </c>
      <c r="F180" s="877" t="s">
        <v>95</v>
      </c>
      <c r="G180" s="880">
        <v>380</v>
      </c>
      <c r="H180" s="880">
        <v>0</v>
      </c>
      <c r="I180" s="881" t="s">
        <v>1840</v>
      </c>
      <c r="J180" s="883">
        <v>380</v>
      </c>
    </row>
    <row r="181" spans="1:10" s="876" customFormat="1" ht="40.799999999999997" x14ac:dyDescent="0.35">
      <c r="A181" s="877" t="s">
        <v>1169</v>
      </c>
      <c r="B181" s="878">
        <v>10105</v>
      </c>
      <c r="C181" s="878">
        <v>10105</v>
      </c>
      <c r="D181" s="877" t="s">
        <v>1841</v>
      </c>
      <c r="E181" s="879" t="s">
        <v>1994</v>
      </c>
      <c r="F181" s="877" t="s">
        <v>95</v>
      </c>
      <c r="G181" s="880">
        <v>6300</v>
      </c>
      <c r="H181" s="880">
        <v>1628.69</v>
      </c>
      <c r="I181" s="881" t="s">
        <v>1840</v>
      </c>
      <c r="J181" s="883">
        <v>4671.3099999999995</v>
      </c>
    </row>
    <row r="182" spans="1:10" s="876" customFormat="1" ht="40.799999999999997" x14ac:dyDescent="0.35">
      <c r="A182" s="877" t="s">
        <v>1169</v>
      </c>
      <c r="B182" s="878">
        <v>10119</v>
      </c>
      <c r="C182" s="878">
        <v>10119</v>
      </c>
      <c r="D182" s="877" t="s">
        <v>1841</v>
      </c>
      <c r="E182" s="879" t="s">
        <v>1995</v>
      </c>
      <c r="F182" s="877" t="s">
        <v>95</v>
      </c>
      <c r="G182" s="880">
        <v>12050</v>
      </c>
      <c r="H182" s="880">
        <v>4435.41</v>
      </c>
      <c r="I182" s="881" t="s">
        <v>1840</v>
      </c>
      <c r="J182" s="883">
        <v>7614.59</v>
      </c>
    </row>
    <row r="183" spans="1:10" s="876" customFormat="1" ht="40.799999999999997" x14ac:dyDescent="0.35">
      <c r="A183" s="877" t="s">
        <v>1169</v>
      </c>
      <c r="B183" s="878">
        <v>10126</v>
      </c>
      <c r="C183" s="878">
        <v>10126</v>
      </c>
      <c r="D183" s="877" t="s">
        <v>1841</v>
      </c>
      <c r="E183" s="879" t="s">
        <v>1996</v>
      </c>
      <c r="F183" s="877" t="s">
        <v>95</v>
      </c>
      <c r="G183" s="880">
        <v>2125</v>
      </c>
      <c r="H183" s="880">
        <v>318.75</v>
      </c>
      <c r="I183" s="881" t="s">
        <v>1840</v>
      </c>
      <c r="J183" s="883">
        <v>1806.25</v>
      </c>
    </row>
    <row r="184" spans="1:10" s="876" customFormat="1" ht="40.799999999999997" x14ac:dyDescent="0.35">
      <c r="A184" s="877" t="s">
        <v>1169</v>
      </c>
      <c r="B184" s="878">
        <v>10145</v>
      </c>
      <c r="C184" s="878">
        <v>10145</v>
      </c>
      <c r="D184" s="877" t="s">
        <v>1841</v>
      </c>
      <c r="E184" s="879" t="s">
        <v>1997</v>
      </c>
      <c r="F184" s="877" t="s">
        <v>95</v>
      </c>
      <c r="G184" s="880">
        <v>5445</v>
      </c>
      <c r="H184" s="880">
        <v>4729.1499999999996</v>
      </c>
      <c r="I184" s="881" t="s">
        <v>1840</v>
      </c>
      <c r="J184" s="883">
        <v>715.85000000000036</v>
      </c>
    </row>
    <row r="185" spans="1:10" s="876" customFormat="1" ht="40.799999999999997" x14ac:dyDescent="0.35">
      <c r="A185" s="877" t="s">
        <v>1169</v>
      </c>
      <c r="B185" s="878">
        <v>10156</v>
      </c>
      <c r="C185" s="878">
        <v>10156</v>
      </c>
      <c r="D185" s="877" t="s">
        <v>1841</v>
      </c>
      <c r="E185" s="879" t="s">
        <v>1998</v>
      </c>
      <c r="F185" s="877" t="s">
        <v>95</v>
      </c>
      <c r="G185" s="880">
        <v>2230</v>
      </c>
      <c r="H185" s="880">
        <v>2159.91</v>
      </c>
      <c r="I185" s="881" t="s">
        <v>1840</v>
      </c>
      <c r="J185" s="883">
        <v>70.090000000000146</v>
      </c>
    </row>
    <row r="186" spans="1:10" s="876" customFormat="1" ht="40.799999999999997" x14ac:dyDescent="0.35">
      <c r="A186" s="877" t="s">
        <v>1169</v>
      </c>
      <c r="B186" s="878">
        <v>10165</v>
      </c>
      <c r="C186" s="878">
        <v>10165</v>
      </c>
      <c r="D186" s="877" t="s">
        <v>1841</v>
      </c>
      <c r="E186" s="879" t="s">
        <v>1999</v>
      </c>
      <c r="F186" s="877" t="s">
        <v>95</v>
      </c>
      <c r="G186" s="880">
        <v>26</v>
      </c>
      <c r="H186" s="880">
        <v>0</v>
      </c>
      <c r="I186" s="881" t="s">
        <v>1840</v>
      </c>
      <c r="J186" s="883">
        <v>26</v>
      </c>
    </row>
    <row r="187" spans="1:10" s="876" customFormat="1" ht="40.799999999999997" x14ac:dyDescent="0.35">
      <c r="A187" s="877" t="s">
        <v>1169</v>
      </c>
      <c r="B187" s="878">
        <v>10176</v>
      </c>
      <c r="C187" s="878">
        <v>10176</v>
      </c>
      <c r="D187" s="877" t="s">
        <v>1841</v>
      </c>
      <c r="E187" s="879" t="s">
        <v>2000</v>
      </c>
      <c r="F187" s="877" t="s">
        <v>95</v>
      </c>
      <c r="G187" s="880">
        <v>621</v>
      </c>
      <c r="H187" s="880">
        <v>46.75</v>
      </c>
      <c r="I187" s="881" t="s">
        <v>1840</v>
      </c>
      <c r="J187" s="883">
        <v>574.25</v>
      </c>
    </row>
    <row r="188" spans="1:10" s="876" customFormat="1" ht="40.799999999999997" x14ac:dyDescent="0.35">
      <c r="A188" s="877" t="s">
        <v>1169</v>
      </c>
      <c r="B188" s="878">
        <v>10189</v>
      </c>
      <c r="C188" s="878">
        <v>10189</v>
      </c>
      <c r="D188" s="877" t="s">
        <v>1841</v>
      </c>
      <c r="E188" s="879" t="s">
        <v>2001</v>
      </c>
      <c r="F188" s="877" t="s">
        <v>95</v>
      </c>
      <c r="G188" s="880">
        <v>850</v>
      </c>
      <c r="H188" s="880">
        <v>0</v>
      </c>
      <c r="I188" s="881" t="s">
        <v>1840</v>
      </c>
      <c r="J188" s="883">
        <v>850</v>
      </c>
    </row>
    <row r="189" spans="1:10" s="876" customFormat="1" ht="40.799999999999997" x14ac:dyDescent="0.35">
      <c r="A189" s="877" t="s">
        <v>1169</v>
      </c>
      <c r="B189" s="878">
        <v>10192</v>
      </c>
      <c r="C189" s="878">
        <v>10192</v>
      </c>
      <c r="D189" s="877" t="s">
        <v>1841</v>
      </c>
      <c r="E189" s="879" t="s">
        <v>2002</v>
      </c>
      <c r="F189" s="877" t="s">
        <v>95</v>
      </c>
      <c r="G189" s="880">
        <v>5310</v>
      </c>
      <c r="H189" s="880">
        <v>2171.69</v>
      </c>
      <c r="I189" s="881" t="s">
        <v>1840</v>
      </c>
      <c r="J189" s="883">
        <v>3138.31</v>
      </c>
    </row>
    <row r="190" spans="1:10" s="876" customFormat="1" ht="40.799999999999997" x14ac:dyDescent="0.35">
      <c r="A190" s="877" t="s">
        <v>1169</v>
      </c>
      <c r="B190" s="878">
        <v>10228</v>
      </c>
      <c r="C190" s="878">
        <v>10228</v>
      </c>
      <c r="D190" s="877" t="s">
        <v>1841</v>
      </c>
      <c r="E190" s="879" t="s">
        <v>2003</v>
      </c>
      <c r="F190" s="877" t="s">
        <v>95</v>
      </c>
      <c r="G190" s="880">
        <v>800</v>
      </c>
      <c r="H190" s="880">
        <v>89.81</v>
      </c>
      <c r="I190" s="881" t="s">
        <v>1840</v>
      </c>
      <c r="J190" s="883">
        <v>710.19</v>
      </c>
    </row>
    <row r="191" spans="1:10" s="876" customFormat="1" ht="40.799999999999997" x14ac:dyDescent="0.35">
      <c r="A191" s="877" t="s">
        <v>1169</v>
      </c>
      <c r="B191" s="878">
        <v>10229</v>
      </c>
      <c r="C191" s="878">
        <v>10229</v>
      </c>
      <c r="D191" s="877" t="s">
        <v>1841</v>
      </c>
      <c r="E191" s="879" t="s">
        <v>2004</v>
      </c>
      <c r="F191" s="877" t="s">
        <v>95</v>
      </c>
      <c r="G191" s="880">
        <v>50</v>
      </c>
      <c r="H191" s="880">
        <v>16.3</v>
      </c>
      <c r="I191" s="881" t="s">
        <v>1840</v>
      </c>
      <c r="J191" s="883">
        <v>33.700000000000003</v>
      </c>
    </row>
    <row r="192" spans="1:10" s="876" customFormat="1" ht="40.799999999999997" x14ac:dyDescent="0.35">
      <c r="A192" s="877" t="s">
        <v>1169</v>
      </c>
      <c r="B192" s="878">
        <v>10347</v>
      </c>
      <c r="C192" s="878">
        <v>10347</v>
      </c>
      <c r="D192" s="877" t="s">
        <v>1841</v>
      </c>
      <c r="E192" s="879" t="s">
        <v>2005</v>
      </c>
      <c r="F192" s="877" t="s">
        <v>95</v>
      </c>
      <c r="G192" s="880">
        <v>1450</v>
      </c>
      <c r="H192" s="880">
        <v>1446</v>
      </c>
      <c r="I192" s="881" t="s">
        <v>1840</v>
      </c>
      <c r="J192" s="883">
        <v>4</v>
      </c>
    </row>
    <row r="193" spans="1:10" s="876" customFormat="1" ht="40.799999999999997" x14ac:dyDescent="0.35">
      <c r="A193" s="877" t="s">
        <v>1169</v>
      </c>
      <c r="B193" s="878">
        <v>10349</v>
      </c>
      <c r="C193" s="878">
        <v>10349</v>
      </c>
      <c r="D193" s="877" t="s">
        <v>1841</v>
      </c>
      <c r="E193" s="879" t="s">
        <v>2006</v>
      </c>
      <c r="F193" s="877" t="s">
        <v>95</v>
      </c>
      <c r="G193" s="880">
        <v>500</v>
      </c>
      <c r="H193" s="880">
        <v>211.21</v>
      </c>
      <c r="I193" s="881" t="s">
        <v>1840</v>
      </c>
      <c r="J193" s="883">
        <v>288.78999999999996</v>
      </c>
    </row>
    <row r="194" spans="1:10" s="876" customFormat="1" ht="40.799999999999997" x14ac:dyDescent="0.35">
      <c r="A194" s="877" t="s">
        <v>1169</v>
      </c>
      <c r="B194" s="878">
        <v>10351</v>
      </c>
      <c r="C194" s="878">
        <v>10351</v>
      </c>
      <c r="D194" s="877" t="s">
        <v>1841</v>
      </c>
      <c r="E194" s="879" t="s">
        <v>2007</v>
      </c>
      <c r="F194" s="877" t="s">
        <v>95</v>
      </c>
      <c r="G194" s="880">
        <v>412</v>
      </c>
      <c r="H194" s="880">
        <v>411.48</v>
      </c>
      <c r="I194" s="881" t="s">
        <v>1840</v>
      </c>
      <c r="J194" s="883">
        <v>0.51999999999998181</v>
      </c>
    </row>
    <row r="195" spans="1:10" s="876" customFormat="1" ht="40.799999999999997" x14ac:dyDescent="0.35">
      <c r="A195" s="877" t="s">
        <v>1169</v>
      </c>
      <c r="B195" s="878">
        <v>10371</v>
      </c>
      <c r="C195" s="878">
        <v>10371</v>
      </c>
      <c r="D195" s="877" t="s">
        <v>1841</v>
      </c>
      <c r="E195" s="879" t="s">
        <v>2008</v>
      </c>
      <c r="F195" s="877" t="s">
        <v>95</v>
      </c>
      <c r="G195" s="880">
        <v>4505</v>
      </c>
      <c r="H195" s="880">
        <v>4104.7299999999996</v>
      </c>
      <c r="I195" s="881" t="s">
        <v>1840</v>
      </c>
      <c r="J195" s="883">
        <v>400.27000000000044</v>
      </c>
    </row>
    <row r="196" spans="1:10" s="876" customFormat="1" ht="40.799999999999997" x14ac:dyDescent="0.35">
      <c r="A196" s="877" t="s">
        <v>1169</v>
      </c>
      <c r="B196" s="878">
        <v>10386</v>
      </c>
      <c r="C196" s="878">
        <v>10386</v>
      </c>
      <c r="D196" s="877" t="s">
        <v>1841</v>
      </c>
      <c r="E196" s="879" t="s">
        <v>2009</v>
      </c>
      <c r="F196" s="877" t="s">
        <v>95</v>
      </c>
      <c r="G196" s="880">
        <v>500</v>
      </c>
      <c r="H196" s="880"/>
      <c r="I196" s="881" t="s">
        <v>1840</v>
      </c>
      <c r="J196" s="883">
        <v>500</v>
      </c>
    </row>
    <row r="197" spans="1:10" s="876" customFormat="1" ht="40.799999999999997" x14ac:dyDescent="0.35">
      <c r="A197" s="877" t="s">
        <v>1169</v>
      </c>
      <c r="B197" s="878">
        <v>10388</v>
      </c>
      <c r="C197" s="878">
        <v>10388</v>
      </c>
      <c r="D197" s="877" t="s">
        <v>1841</v>
      </c>
      <c r="E197" s="879" t="s">
        <v>2010</v>
      </c>
      <c r="F197" s="877" t="s">
        <v>95</v>
      </c>
      <c r="G197" s="880">
        <v>250</v>
      </c>
      <c r="H197" s="880"/>
      <c r="I197" s="881" t="s">
        <v>1840</v>
      </c>
      <c r="J197" s="883">
        <v>250</v>
      </c>
    </row>
    <row r="198" spans="1:10" s="876" customFormat="1" ht="40.799999999999997" x14ac:dyDescent="0.35">
      <c r="A198" s="877" t="s">
        <v>1169</v>
      </c>
      <c r="B198" s="878">
        <v>10556</v>
      </c>
      <c r="C198" s="878">
        <v>10556</v>
      </c>
      <c r="D198" s="877" t="s">
        <v>1841</v>
      </c>
      <c r="E198" s="879" t="s">
        <v>2011</v>
      </c>
      <c r="F198" s="877" t="s">
        <v>95</v>
      </c>
      <c r="G198" s="880">
        <v>1000</v>
      </c>
      <c r="H198" s="880">
        <v>464</v>
      </c>
      <c r="I198" s="881" t="s">
        <v>1840</v>
      </c>
      <c r="J198" s="883">
        <v>536</v>
      </c>
    </row>
    <row r="199" spans="1:10" s="876" customFormat="1" ht="40.799999999999997" x14ac:dyDescent="0.35">
      <c r="A199" s="877" t="s">
        <v>1169</v>
      </c>
      <c r="B199" s="878">
        <v>10574</v>
      </c>
      <c r="C199" s="878">
        <v>10574</v>
      </c>
      <c r="D199" s="877" t="s">
        <v>1841</v>
      </c>
      <c r="E199" s="879" t="s">
        <v>2012</v>
      </c>
      <c r="F199" s="877" t="s">
        <v>95</v>
      </c>
      <c r="G199" s="880">
        <v>500</v>
      </c>
      <c r="H199" s="880">
        <v>54</v>
      </c>
      <c r="I199" s="881" t="s">
        <v>1840</v>
      </c>
      <c r="J199" s="883">
        <v>446</v>
      </c>
    </row>
    <row r="200" spans="1:10" s="876" customFormat="1" ht="40.799999999999997" x14ac:dyDescent="0.35">
      <c r="A200" s="877" t="s">
        <v>1169</v>
      </c>
      <c r="B200" s="878">
        <v>10601</v>
      </c>
      <c r="C200" s="878">
        <v>10601</v>
      </c>
      <c r="D200" s="877" t="s">
        <v>1841</v>
      </c>
      <c r="E200" s="879" t="s">
        <v>2013</v>
      </c>
      <c r="F200" s="877" t="s">
        <v>95</v>
      </c>
      <c r="G200" s="880">
        <v>8819.73</v>
      </c>
      <c r="H200" s="880">
        <v>7094</v>
      </c>
      <c r="I200" s="881" t="s">
        <v>1840</v>
      </c>
      <c r="J200" s="883">
        <v>1725.7299999999996</v>
      </c>
    </row>
    <row r="201" spans="1:10" s="876" customFormat="1" ht="40.799999999999997" x14ac:dyDescent="0.35">
      <c r="A201" s="877" t="s">
        <v>1169</v>
      </c>
      <c r="B201" s="878">
        <v>10603</v>
      </c>
      <c r="C201" s="878">
        <v>10603</v>
      </c>
      <c r="D201" s="877" t="s">
        <v>1841</v>
      </c>
      <c r="E201" s="879" t="s">
        <v>2014</v>
      </c>
      <c r="F201" s="877" t="s">
        <v>95</v>
      </c>
      <c r="G201" s="880">
        <v>2000</v>
      </c>
      <c r="H201" s="880">
        <v>0</v>
      </c>
      <c r="I201" s="881" t="s">
        <v>1840</v>
      </c>
      <c r="J201" s="883">
        <v>2000</v>
      </c>
    </row>
    <row r="202" spans="1:10" s="876" customFormat="1" ht="40.799999999999997" x14ac:dyDescent="0.35">
      <c r="A202" s="877" t="s">
        <v>1169</v>
      </c>
      <c r="B202" s="878">
        <v>10609</v>
      </c>
      <c r="C202" s="878">
        <v>10609</v>
      </c>
      <c r="D202" s="877" t="s">
        <v>1841</v>
      </c>
      <c r="E202" s="879" t="s">
        <v>2015</v>
      </c>
      <c r="F202" s="877" t="s">
        <v>95</v>
      </c>
      <c r="G202" s="880">
        <v>1530</v>
      </c>
      <c r="H202" s="880">
        <v>0</v>
      </c>
      <c r="I202" s="881" t="s">
        <v>1840</v>
      </c>
      <c r="J202" s="883">
        <v>1530</v>
      </c>
    </row>
    <row r="203" spans="1:10" s="876" customFormat="1" ht="61.2" x14ac:dyDescent="0.35">
      <c r="A203" s="877" t="s">
        <v>1169</v>
      </c>
      <c r="B203" s="878">
        <v>10611</v>
      </c>
      <c r="C203" s="878">
        <v>10611</v>
      </c>
      <c r="D203" s="877" t="s">
        <v>1841</v>
      </c>
      <c r="E203" s="879" t="s">
        <v>2016</v>
      </c>
      <c r="F203" s="877" t="s">
        <v>95</v>
      </c>
      <c r="G203" s="880">
        <v>700</v>
      </c>
      <c r="H203" s="880">
        <v>0</v>
      </c>
      <c r="I203" s="881" t="s">
        <v>1840</v>
      </c>
      <c r="J203" s="883">
        <v>700</v>
      </c>
    </row>
    <row r="204" spans="1:10" s="876" customFormat="1" ht="40.799999999999997" x14ac:dyDescent="0.35">
      <c r="A204" s="877" t="s">
        <v>1169</v>
      </c>
      <c r="B204" s="878">
        <v>10663</v>
      </c>
      <c r="C204" s="878">
        <v>10663</v>
      </c>
      <c r="D204" s="877" t="s">
        <v>1841</v>
      </c>
      <c r="E204" s="879" t="s">
        <v>2017</v>
      </c>
      <c r="F204" s="877" t="s">
        <v>95</v>
      </c>
      <c r="G204" s="880">
        <v>6621000</v>
      </c>
      <c r="H204" s="880">
        <v>6576019.6899999995</v>
      </c>
      <c r="I204" s="881" t="s">
        <v>1840</v>
      </c>
      <c r="J204" s="883">
        <v>44980.310000000522</v>
      </c>
    </row>
    <row r="205" spans="1:10" s="876" customFormat="1" ht="40.799999999999997" x14ac:dyDescent="0.35">
      <c r="A205" s="877" t="s">
        <v>1169</v>
      </c>
      <c r="B205" s="878">
        <v>10664</v>
      </c>
      <c r="C205" s="878">
        <v>10664</v>
      </c>
      <c r="D205" s="877" t="s">
        <v>1841</v>
      </c>
      <c r="E205" s="879" t="s">
        <v>2018</v>
      </c>
      <c r="F205" s="877" t="s">
        <v>95</v>
      </c>
      <c r="G205" s="880">
        <v>417000</v>
      </c>
      <c r="H205" s="880">
        <v>414007.13</v>
      </c>
      <c r="I205" s="881" t="s">
        <v>1840</v>
      </c>
      <c r="J205" s="883">
        <v>2992.8699999999953</v>
      </c>
    </row>
    <row r="206" spans="1:10" s="876" customFormat="1" ht="40.799999999999997" x14ac:dyDescent="0.35">
      <c r="A206" s="877" t="s">
        <v>1169</v>
      </c>
      <c r="B206" s="878">
        <v>10665</v>
      </c>
      <c r="C206" s="878">
        <v>10665</v>
      </c>
      <c r="D206" s="877" t="s">
        <v>1841</v>
      </c>
      <c r="E206" s="879" t="s">
        <v>2019</v>
      </c>
      <c r="F206" s="877" t="s">
        <v>95</v>
      </c>
      <c r="G206" s="880">
        <v>1000</v>
      </c>
      <c r="H206" s="880">
        <v>107.2</v>
      </c>
      <c r="I206" s="881" t="s">
        <v>1840</v>
      </c>
      <c r="J206" s="883">
        <v>892.8</v>
      </c>
    </row>
    <row r="207" spans="1:10" s="876" customFormat="1" ht="40.799999999999997" x14ac:dyDescent="0.35">
      <c r="A207" s="877" t="s">
        <v>1169</v>
      </c>
      <c r="B207" s="878">
        <v>10666</v>
      </c>
      <c r="C207" s="878">
        <v>10666</v>
      </c>
      <c r="D207" s="877" t="s">
        <v>1841</v>
      </c>
      <c r="E207" s="879" t="s">
        <v>2020</v>
      </c>
      <c r="F207" s="877" t="s">
        <v>95</v>
      </c>
      <c r="G207" s="880">
        <v>1210</v>
      </c>
      <c r="H207" s="880">
        <v>0</v>
      </c>
      <c r="I207" s="881" t="s">
        <v>1840</v>
      </c>
      <c r="J207" s="883">
        <v>1210</v>
      </c>
    </row>
    <row r="208" spans="1:10" s="876" customFormat="1" ht="40.799999999999997" x14ac:dyDescent="0.35">
      <c r="A208" s="877" t="s">
        <v>1169</v>
      </c>
      <c r="B208" s="878">
        <v>10667</v>
      </c>
      <c r="C208" s="878">
        <v>10667</v>
      </c>
      <c r="D208" s="877" t="s">
        <v>1841</v>
      </c>
      <c r="E208" s="879" t="s">
        <v>2021</v>
      </c>
      <c r="F208" s="877" t="s">
        <v>95</v>
      </c>
      <c r="G208" s="880">
        <v>800</v>
      </c>
      <c r="H208" s="880">
        <v>0</v>
      </c>
      <c r="I208" s="881" t="s">
        <v>1840</v>
      </c>
      <c r="J208" s="883">
        <v>800</v>
      </c>
    </row>
    <row r="209" spans="1:10" s="876" customFormat="1" ht="40.799999999999997" x14ac:dyDescent="0.35">
      <c r="A209" s="877" t="s">
        <v>2022</v>
      </c>
      <c r="B209" s="878">
        <v>10065</v>
      </c>
      <c r="C209" s="878">
        <v>10065</v>
      </c>
      <c r="D209" s="877" t="s">
        <v>1841</v>
      </c>
      <c r="E209" s="879" t="s">
        <v>2023</v>
      </c>
      <c r="F209" s="877" t="s">
        <v>95</v>
      </c>
      <c r="G209" s="880">
        <v>800</v>
      </c>
      <c r="H209" s="880"/>
      <c r="I209" s="881" t="s">
        <v>1840</v>
      </c>
      <c r="J209" s="883">
        <v>800</v>
      </c>
    </row>
    <row r="210" spans="1:10" s="876" customFormat="1" ht="40.799999999999997" x14ac:dyDescent="0.35">
      <c r="A210" s="877" t="s">
        <v>2022</v>
      </c>
      <c r="B210" s="878">
        <v>10066</v>
      </c>
      <c r="C210" s="878">
        <v>10066</v>
      </c>
      <c r="D210" s="877" t="s">
        <v>1841</v>
      </c>
      <c r="E210" s="879" t="s">
        <v>2024</v>
      </c>
      <c r="F210" s="877" t="s">
        <v>95</v>
      </c>
      <c r="G210" s="880">
        <v>800</v>
      </c>
      <c r="H210" s="880"/>
      <c r="I210" s="881" t="s">
        <v>1840</v>
      </c>
      <c r="J210" s="883">
        <v>800</v>
      </c>
    </row>
    <row r="211" spans="1:10" s="876" customFormat="1" ht="40.799999999999997" x14ac:dyDescent="0.35">
      <c r="A211" s="877" t="s">
        <v>2022</v>
      </c>
      <c r="B211" s="878">
        <v>10334</v>
      </c>
      <c r="C211" s="878">
        <v>10334</v>
      </c>
      <c r="D211" s="877" t="s">
        <v>1841</v>
      </c>
      <c r="E211" s="879" t="s">
        <v>2025</v>
      </c>
      <c r="F211" s="877" t="s">
        <v>95</v>
      </c>
      <c r="G211" s="880">
        <v>2000</v>
      </c>
      <c r="H211" s="880"/>
      <c r="I211" s="881" t="s">
        <v>1840</v>
      </c>
      <c r="J211" s="883">
        <v>2000</v>
      </c>
    </row>
    <row r="212" spans="1:10" s="876" customFormat="1" ht="40.799999999999997" x14ac:dyDescent="0.35">
      <c r="A212" s="877" t="s">
        <v>2022</v>
      </c>
      <c r="B212" s="878">
        <v>10337</v>
      </c>
      <c r="C212" s="878">
        <v>10337</v>
      </c>
      <c r="D212" s="877" t="s">
        <v>1841</v>
      </c>
      <c r="E212" s="879" t="s">
        <v>2026</v>
      </c>
      <c r="F212" s="877" t="s">
        <v>95</v>
      </c>
      <c r="G212" s="880">
        <v>500</v>
      </c>
      <c r="H212" s="880"/>
      <c r="I212" s="881" t="s">
        <v>1840</v>
      </c>
      <c r="J212" s="883">
        <v>500</v>
      </c>
    </row>
    <row r="213" spans="1:10" s="876" customFormat="1" ht="40.799999999999997" x14ac:dyDescent="0.35">
      <c r="A213" s="877" t="s">
        <v>2027</v>
      </c>
      <c r="B213" s="878">
        <v>162</v>
      </c>
      <c r="C213" s="878">
        <v>10254</v>
      </c>
      <c r="D213" s="877" t="s">
        <v>1858</v>
      </c>
      <c r="E213" s="879" t="s">
        <v>2028</v>
      </c>
      <c r="F213" s="877" t="s">
        <v>95</v>
      </c>
      <c r="G213" s="880">
        <v>80000</v>
      </c>
      <c r="H213" s="880">
        <v>80000</v>
      </c>
      <c r="I213" s="881" t="s">
        <v>1840</v>
      </c>
      <c r="J213" s="883">
        <v>0</v>
      </c>
    </row>
    <row r="214" spans="1:10" s="876" customFormat="1" ht="40.799999999999997" x14ac:dyDescent="0.35">
      <c r="A214" s="877" t="s">
        <v>2027</v>
      </c>
      <c r="B214" s="878">
        <v>264</v>
      </c>
      <c r="C214" s="878">
        <v>10251</v>
      </c>
      <c r="D214" s="877" t="s">
        <v>1858</v>
      </c>
      <c r="E214" s="879" t="s">
        <v>2029</v>
      </c>
      <c r="F214" s="877" t="s">
        <v>95</v>
      </c>
      <c r="G214" s="880">
        <v>180000</v>
      </c>
      <c r="H214" s="880">
        <v>49654.91</v>
      </c>
      <c r="I214" s="881" t="s">
        <v>1840</v>
      </c>
      <c r="J214" s="883">
        <v>130345.09</v>
      </c>
    </row>
    <row r="215" spans="1:10" s="876" customFormat="1" ht="40.799999999999997" x14ac:dyDescent="0.35">
      <c r="A215" s="877" t="s">
        <v>2027</v>
      </c>
      <c r="B215" s="878">
        <v>268</v>
      </c>
      <c r="C215" s="878">
        <v>10252</v>
      </c>
      <c r="D215" s="877" t="s">
        <v>1858</v>
      </c>
      <c r="E215" s="879" t="s">
        <v>2030</v>
      </c>
      <c r="F215" s="877" t="s">
        <v>95</v>
      </c>
      <c r="G215" s="880">
        <v>40000</v>
      </c>
      <c r="H215" s="880">
        <v>30000</v>
      </c>
      <c r="I215" s="881" t="s">
        <v>1840</v>
      </c>
      <c r="J215" s="883">
        <v>10000</v>
      </c>
    </row>
    <row r="216" spans="1:10" s="876" customFormat="1" ht="40.799999999999997" x14ac:dyDescent="0.35">
      <c r="A216" s="877" t="s">
        <v>2027</v>
      </c>
      <c r="B216" s="878">
        <v>270</v>
      </c>
      <c r="C216" s="878">
        <v>10705</v>
      </c>
      <c r="D216" s="877" t="s">
        <v>1841</v>
      </c>
      <c r="E216" s="879" t="s">
        <v>2031</v>
      </c>
      <c r="F216" s="877" t="s">
        <v>95</v>
      </c>
      <c r="G216" s="880">
        <v>1300</v>
      </c>
      <c r="H216" s="880">
        <v>1300</v>
      </c>
      <c r="I216" s="881" t="s">
        <v>1840</v>
      </c>
      <c r="J216" s="883">
        <v>0</v>
      </c>
    </row>
    <row r="217" spans="1:10" s="876" customFormat="1" ht="40.799999999999997" x14ac:dyDescent="0.35">
      <c r="A217" s="877" t="s">
        <v>2027</v>
      </c>
      <c r="B217" s="878">
        <v>10230</v>
      </c>
      <c r="C217" s="878">
        <v>10230</v>
      </c>
      <c r="D217" s="877" t="s">
        <v>1841</v>
      </c>
      <c r="E217" s="879" t="s">
        <v>2032</v>
      </c>
      <c r="F217" s="877" t="s">
        <v>95</v>
      </c>
      <c r="G217" s="880">
        <v>12860.01</v>
      </c>
      <c r="H217" s="880">
        <v>11360</v>
      </c>
      <c r="I217" s="881" t="s">
        <v>1840</v>
      </c>
      <c r="J217" s="883">
        <v>1500.0100000000002</v>
      </c>
    </row>
    <row r="218" spans="1:10" s="876" customFormat="1" ht="40.799999999999997" x14ac:dyDescent="0.35">
      <c r="A218" s="877" t="s">
        <v>2027</v>
      </c>
      <c r="B218" s="878">
        <v>10231</v>
      </c>
      <c r="C218" s="878">
        <v>10231</v>
      </c>
      <c r="D218" s="877" t="s">
        <v>1841</v>
      </c>
      <c r="E218" s="879" t="s">
        <v>2033</v>
      </c>
      <c r="F218" s="877" t="s">
        <v>95</v>
      </c>
      <c r="G218" s="880">
        <v>18000</v>
      </c>
      <c r="H218" s="880">
        <v>16785</v>
      </c>
      <c r="I218" s="881" t="s">
        <v>1840</v>
      </c>
      <c r="J218" s="883">
        <v>1215</v>
      </c>
    </row>
    <row r="219" spans="1:10" s="876" customFormat="1" ht="40.799999999999997" x14ac:dyDescent="0.35">
      <c r="A219" s="877" t="s">
        <v>2027</v>
      </c>
      <c r="B219" s="878">
        <v>10234</v>
      </c>
      <c r="C219" s="878">
        <v>10234</v>
      </c>
      <c r="D219" s="877" t="s">
        <v>1841</v>
      </c>
      <c r="E219" s="879" t="s">
        <v>2034</v>
      </c>
      <c r="F219" s="877" t="s">
        <v>95</v>
      </c>
      <c r="G219" s="880">
        <v>43370.5</v>
      </c>
      <c r="H219" s="880">
        <v>41870</v>
      </c>
      <c r="I219" s="881" t="s">
        <v>1840</v>
      </c>
      <c r="J219" s="883">
        <v>1500.5</v>
      </c>
    </row>
    <row r="220" spans="1:10" s="876" customFormat="1" ht="40.799999999999997" x14ac:dyDescent="0.35">
      <c r="A220" s="877" t="s">
        <v>2027</v>
      </c>
      <c r="B220" s="878">
        <v>10236</v>
      </c>
      <c r="C220" s="878">
        <v>10236</v>
      </c>
      <c r="D220" s="877" t="s">
        <v>1841</v>
      </c>
      <c r="E220" s="879" t="s">
        <v>2035</v>
      </c>
      <c r="F220" s="877" t="s">
        <v>95</v>
      </c>
      <c r="G220" s="880">
        <v>3816.51</v>
      </c>
      <c r="H220" s="880">
        <v>1370.73</v>
      </c>
      <c r="I220" s="881" t="s">
        <v>1840</v>
      </c>
      <c r="J220" s="883">
        <v>2445.7800000000002</v>
      </c>
    </row>
    <row r="221" spans="1:10" s="876" customFormat="1" ht="40.799999999999997" x14ac:dyDescent="0.35">
      <c r="A221" s="877" t="s">
        <v>2027</v>
      </c>
      <c r="B221" s="878">
        <v>10237</v>
      </c>
      <c r="C221" s="878">
        <v>10237</v>
      </c>
      <c r="D221" s="877" t="s">
        <v>1841</v>
      </c>
      <c r="E221" s="879" t="s">
        <v>2036</v>
      </c>
      <c r="F221" s="877" t="s">
        <v>95</v>
      </c>
      <c r="G221" s="880">
        <v>1000</v>
      </c>
      <c r="H221" s="880"/>
      <c r="I221" s="881" t="s">
        <v>1840</v>
      </c>
      <c r="J221" s="883">
        <v>1000</v>
      </c>
    </row>
    <row r="222" spans="1:10" s="876" customFormat="1" ht="40.799999999999997" x14ac:dyDescent="0.35">
      <c r="A222" s="877" t="s">
        <v>2027</v>
      </c>
      <c r="B222" s="878">
        <v>10238</v>
      </c>
      <c r="C222" s="878">
        <v>10238</v>
      </c>
      <c r="D222" s="877" t="s">
        <v>1841</v>
      </c>
      <c r="E222" s="879" t="s">
        <v>2037</v>
      </c>
      <c r="F222" s="877" t="s">
        <v>95</v>
      </c>
      <c r="G222" s="880">
        <v>2816.59</v>
      </c>
      <c r="H222" s="880">
        <v>611.80999999999995</v>
      </c>
      <c r="I222" s="881" t="s">
        <v>1840</v>
      </c>
      <c r="J222" s="883">
        <v>2204.7800000000002</v>
      </c>
    </row>
    <row r="223" spans="1:10" s="876" customFormat="1" ht="40.799999999999997" x14ac:dyDescent="0.35">
      <c r="A223" s="877" t="s">
        <v>2027</v>
      </c>
      <c r="B223" s="878">
        <v>10242</v>
      </c>
      <c r="C223" s="878">
        <v>10242</v>
      </c>
      <c r="D223" s="877" t="s">
        <v>1841</v>
      </c>
      <c r="E223" s="879" t="s">
        <v>2038</v>
      </c>
      <c r="F223" s="877" t="s">
        <v>95</v>
      </c>
      <c r="G223" s="880">
        <v>15500</v>
      </c>
      <c r="H223" s="880">
        <v>15053.5</v>
      </c>
      <c r="I223" s="881" t="s">
        <v>1840</v>
      </c>
      <c r="J223" s="883">
        <v>446.5</v>
      </c>
    </row>
    <row r="224" spans="1:10" s="876" customFormat="1" ht="40.799999999999997" x14ac:dyDescent="0.35">
      <c r="A224" s="877" t="s">
        <v>2027</v>
      </c>
      <c r="B224" s="878">
        <v>10243</v>
      </c>
      <c r="C224" s="878">
        <v>10243</v>
      </c>
      <c r="D224" s="877" t="s">
        <v>1841</v>
      </c>
      <c r="E224" s="879" t="s">
        <v>2039</v>
      </c>
      <c r="F224" s="877" t="s">
        <v>95</v>
      </c>
      <c r="G224" s="880">
        <v>164</v>
      </c>
      <c r="H224" s="880">
        <v>164</v>
      </c>
      <c r="I224" s="881" t="s">
        <v>1840</v>
      </c>
      <c r="J224" s="883">
        <v>0</v>
      </c>
    </row>
    <row r="225" spans="1:10" s="876" customFormat="1" ht="40.799999999999997" x14ac:dyDescent="0.35">
      <c r="A225" s="877" t="s">
        <v>2027</v>
      </c>
      <c r="B225" s="878">
        <v>10245</v>
      </c>
      <c r="C225" s="878">
        <v>10245</v>
      </c>
      <c r="D225" s="877" t="s">
        <v>1841</v>
      </c>
      <c r="E225" s="879" t="s">
        <v>907</v>
      </c>
      <c r="F225" s="877" t="s">
        <v>95</v>
      </c>
      <c r="G225" s="880">
        <v>24806.12</v>
      </c>
      <c r="H225" s="880">
        <v>21755.8</v>
      </c>
      <c r="I225" s="881" t="s">
        <v>1840</v>
      </c>
      <c r="J225" s="883">
        <v>3050.32</v>
      </c>
    </row>
    <row r="226" spans="1:10" s="876" customFormat="1" ht="40.799999999999997" x14ac:dyDescent="0.35">
      <c r="A226" s="877" t="s">
        <v>2027</v>
      </c>
      <c r="B226" s="878">
        <v>10246</v>
      </c>
      <c r="C226" s="878">
        <v>10246</v>
      </c>
      <c r="D226" s="877" t="s">
        <v>1841</v>
      </c>
      <c r="E226" s="879" t="s">
        <v>908</v>
      </c>
      <c r="F226" s="877" t="s">
        <v>95</v>
      </c>
      <c r="G226" s="880">
        <v>15500</v>
      </c>
      <c r="H226" s="880">
        <v>13803.49</v>
      </c>
      <c r="I226" s="881" t="s">
        <v>1840</v>
      </c>
      <c r="J226" s="883">
        <v>1696.5100000000002</v>
      </c>
    </row>
    <row r="227" spans="1:10" s="876" customFormat="1" ht="40.799999999999997" x14ac:dyDescent="0.35">
      <c r="A227" s="877" t="s">
        <v>2027</v>
      </c>
      <c r="B227" s="878">
        <v>10247</v>
      </c>
      <c r="C227" s="878">
        <v>10247</v>
      </c>
      <c r="D227" s="877" t="s">
        <v>1841</v>
      </c>
      <c r="E227" s="879" t="s">
        <v>2040</v>
      </c>
      <c r="F227" s="877" t="s">
        <v>95</v>
      </c>
      <c r="G227" s="880">
        <v>4500</v>
      </c>
      <c r="H227" s="880">
        <v>2808.27</v>
      </c>
      <c r="I227" s="881" t="s">
        <v>1840</v>
      </c>
      <c r="J227" s="883">
        <v>1691.73</v>
      </c>
    </row>
    <row r="228" spans="1:10" s="876" customFormat="1" ht="40.799999999999997" x14ac:dyDescent="0.35">
      <c r="A228" s="877" t="s">
        <v>2027</v>
      </c>
      <c r="B228" s="878">
        <v>10248</v>
      </c>
      <c r="C228" s="878">
        <v>10248</v>
      </c>
      <c r="D228" s="877" t="s">
        <v>1841</v>
      </c>
      <c r="E228" s="879" t="s">
        <v>2041</v>
      </c>
      <c r="F228" s="877" t="s">
        <v>95</v>
      </c>
      <c r="G228" s="880">
        <v>200</v>
      </c>
      <c r="H228" s="880">
        <v>60</v>
      </c>
      <c r="I228" s="881" t="s">
        <v>1840</v>
      </c>
      <c r="J228" s="883">
        <v>140</v>
      </c>
    </row>
    <row r="229" spans="1:10" s="876" customFormat="1" ht="40.799999999999997" x14ac:dyDescent="0.35">
      <c r="A229" s="877" t="s">
        <v>2027</v>
      </c>
      <c r="B229" s="878">
        <v>10251</v>
      </c>
      <c r="C229" s="878">
        <v>10251</v>
      </c>
      <c r="D229" s="877" t="s">
        <v>1841</v>
      </c>
      <c r="E229" s="879" t="s">
        <v>2029</v>
      </c>
      <c r="F229" s="877" t="s">
        <v>95</v>
      </c>
      <c r="G229" s="880">
        <v>582000</v>
      </c>
      <c r="H229" s="880">
        <v>462000</v>
      </c>
      <c r="I229" s="881" t="s">
        <v>1840</v>
      </c>
      <c r="J229" s="883">
        <v>120000</v>
      </c>
    </row>
    <row r="230" spans="1:10" s="876" customFormat="1" ht="40.799999999999997" x14ac:dyDescent="0.35">
      <c r="A230" s="877" t="s">
        <v>2027</v>
      </c>
      <c r="B230" s="878">
        <v>10252</v>
      </c>
      <c r="C230" s="878">
        <v>10252</v>
      </c>
      <c r="D230" s="877" t="s">
        <v>1841</v>
      </c>
      <c r="E230" s="879" t="s">
        <v>2030</v>
      </c>
      <c r="F230" s="877" t="s">
        <v>95</v>
      </c>
      <c r="G230" s="880">
        <v>32700</v>
      </c>
      <c r="H230" s="880">
        <v>25701.17</v>
      </c>
      <c r="I230" s="881" t="s">
        <v>1840</v>
      </c>
      <c r="J230" s="883">
        <v>6998.8300000000017</v>
      </c>
    </row>
    <row r="231" spans="1:10" s="876" customFormat="1" ht="40.799999999999997" x14ac:dyDescent="0.35">
      <c r="A231" s="877" t="s">
        <v>2027</v>
      </c>
      <c r="B231" s="878">
        <v>10253</v>
      </c>
      <c r="C231" s="878">
        <v>10253</v>
      </c>
      <c r="D231" s="877" t="s">
        <v>1841</v>
      </c>
      <c r="E231" s="879" t="s">
        <v>909</v>
      </c>
      <c r="F231" s="877" t="s">
        <v>95</v>
      </c>
      <c r="G231" s="880">
        <v>39300</v>
      </c>
      <c r="H231" s="880">
        <v>29300</v>
      </c>
      <c r="I231" s="881" t="s">
        <v>1840</v>
      </c>
      <c r="J231" s="883">
        <v>10000</v>
      </c>
    </row>
    <row r="232" spans="1:10" s="876" customFormat="1" ht="40.799999999999997" x14ac:dyDescent="0.35">
      <c r="A232" s="877" t="s">
        <v>2027</v>
      </c>
      <c r="B232" s="878">
        <v>10254</v>
      </c>
      <c r="C232" s="878">
        <v>10254</v>
      </c>
      <c r="D232" s="877" t="s">
        <v>1841</v>
      </c>
      <c r="E232" s="879" t="s">
        <v>2028</v>
      </c>
      <c r="F232" s="877" t="s">
        <v>95</v>
      </c>
      <c r="G232" s="880">
        <v>431994.61</v>
      </c>
      <c r="H232" s="880">
        <v>397640.66</v>
      </c>
      <c r="I232" s="881" t="s">
        <v>1840</v>
      </c>
      <c r="J232" s="883">
        <v>34353.949999999953</v>
      </c>
    </row>
    <row r="233" spans="1:10" s="876" customFormat="1" ht="40.799999999999997" x14ac:dyDescent="0.35">
      <c r="A233" s="877" t="s">
        <v>2027</v>
      </c>
      <c r="B233" s="878">
        <v>10255</v>
      </c>
      <c r="C233" s="878">
        <v>10255</v>
      </c>
      <c r="D233" s="877" t="s">
        <v>1841</v>
      </c>
      <c r="E233" s="879" t="s">
        <v>2042</v>
      </c>
      <c r="F233" s="877" t="s">
        <v>95</v>
      </c>
      <c r="G233" s="880">
        <v>13400</v>
      </c>
      <c r="H233" s="880">
        <v>11670.57</v>
      </c>
      <c r="I233" s="881" t="s">
        <v>1840</v>
      </c>
      <c r="J233" s="883">
        <v>1729.4300000000003</v>
      </c>
    </row>
    <row r="234" spans="1:10" s="876" customFormat="1" ht="40.799999999999997" x14ac:dyDescent="0.35">
      <c r="A234" s="877" t="s">
        <v>2027</v>
      </c>
      <c r="B234" s="878">
        <v>10256</v>
      </c>
      <c r="C234" s="878">
        <v>10256</v>
      </c>
      <c r="D234" s="877" t="s">
        <v>1841</v>
      </c>
      <c r="E234" s="879" t="s">
        <v>2043</v>
      </c>
      <c r="F234" s="877" t="s">
        <v>95</v>
      </c>
      <c r="G234" s="880">
        <v>230600</v>
      </c>
      <c r="H234" s="880">
        <v>230587</v>
      </c>
      <c r="I234" s="881" t="s">
        <v>1840</v>
      </c>
      <c r="J234" s="883">
        <v>13</v>
      </c>
    </row>
    <row r="235" spans="1:10" s="876" customFormat="1" ht="40.799999999999997" x14ac:dyDescent="0.35">
      <c r="A235" s="877" t="s">
        <v>2027</v>
      </c>
      <c r="B235" s="878">
        <v>10257</v>
      </c>
      <c r="C235" s="878">
        <v>10257</v>
      </c>
      <c r="D235" s="877" t="s">
        <v>1841</v>
      </c>
      <c r="E235" s="879" t="s">
        <v>2044</v>
      </c>
      <c r="F235" s="877" t="s">
        <v>95</v>
      </c>
      <c r="G235" s="880">
        <v>491000</v>
      </c>
      <c r="H235" s="880">
        <v>488412.67</v>
      </c>
      <c r="I235" s="881" t="s">
        <v>1840</v>
      </c>
      <c r="J235" s="883">
        <v>2587.3300000000163</v>
      </c>
    </row>
    <row r="236" spans="1:10" s="876" customFormat="1" ht="40.799999999999997" x14ac:dyDescent="0.35">
      <c r="A236" s="877" t="s">
        <v>2027</v>
      </c>
      <c r="B236" s="878">
        <v>10258</v>
      </c>
      <c r="C236" s="878">
        <v>10258</v>
      </c>
      <c r="D236" s="877" t="s">
        <v>1841</v>
      </c>
      <c r="E236" s="879" t="s">
        <v>910</v>
      </c>
      <c r="F236" s="877" t="s">
        <v>95</v>
      </c>
      <c r="G236" s="880">
        <v>6000</v>
      </c>
      <c r="H236" s="880">
        <v>5353.28</v>
      </c>
      <c r="I236" s="881" t="s">
        <v>1840</v>
      </c>
      <c r="J236" s="883">
        <v>646.72000000000025</v>
      </c>
    </row>
    <row r="237" spans="1:10" s="876" customFormat="1" ht="40.799999999999997" x14ac:dyDescent="0.35">
      <c r="A237" s="877" t="s">
        <v>2027</v>
      </c>
      <c r="B237" s="878">
        <v>10263</v>
      </c>
      <c r="C237" s="878">
        <v>10263</v>
      </c>
      <c r="D237" s="877" t="s">
        <v>1841</v>
      </c>
      <c r="E237" s="879" t="s">
        <v>2045</v>
      </c>
      <c r="F237" s="877" t="s">
        <v>95</v>
      </c>
      <c r="G237" s="880">
        <v>12125.49</v>
      </c>
      <c r="H237" s="880">
        <v>10349.879999999999</v>
      </c>
      <c r="I237" s="881" t="s">
        <v>1840</v>
      </c>
      <c r="J237" s="883">
        <v>1775.6100000000006</v>
      </c>
    </row>
    <row r="238" spans="1:10" s="876" customFormat="1" ht="40.799999999999997" x14ac:dyDescent="0.35">
      <c r="A238" s="877" t="s">
        <v>2027</v>
      </c>
      <c r="B238" s="878">
        <v>10265</v>
      </c>
      <c r="C238" s="878">
        <v>10265</v>
      </c>
      <c r="D238" s="877" t="s">
        <v>1841</v>
      </c>
      <c r="E238" s="879" t="s">
        <v>2046</v>
      </c>
      <c r="F238" s="877" t="s">
        <v>95</v>
      </c>
      <c r="G238" s="880">
        <v>500</v>
      </c>
      <c r="H238" s="880"/>
      <c r="I238" s="881" t="s">
        <v>1840</v>
      </c>
      <c r="J238" s="883">
        <v>500</v>
      </c>
    </row>
    <row r="239" spans="1:10" s="876" customFormat="1" ht="40.799999999999997" x14ac:dyDescent="0.35">
      <c r="A239" s="877" t="s">
        <v>2027</v>
      </c>
      <c r="B239" s="878">
        <v>10292</v>
      </c>
      <c r="C239" s="878">
        <v>10292</v>
      </c>
      <c r="D239" s="877" t="s">
        <v>1841</v>
      </c>
      <c r="E239" s="879" t="s">
        <v>2047</v>
      </c>
      <c r="F239" s="877" t="s">
        <v>95</v>
      </c>
      <c r="G239" s="880">
        <v>24192.61</v>
      </c>
      <c r="H239" s="880">
        <v>4950.6400000000003</v>
      </c>
      <c r="I239" s="881" t="s">
        <v>1840</v>
      </c>
      <c r="J239" s="883">
        <v>19241.97</v>
      </c>
    </row>
    <row r="240" spans="1:10" s="876" customFormat="1" ht="40.799999999999997" x14ac:dyDescent="0.35">
      <c r="A240" s="877" t="s">
        <v>2027</v>
      </c>
      <c r="B240" s="878">
        <v>10296</v>
      </c>
      <c r="C240" s="878">
        <v>10296</v>
      </c>
      <c r="D240" s="877" t="s">
        <v>1841</v>
      </c>
      <c r="E240" s="879" t="s">
        <v>2048</v>
      </c>
      <c r="F240" s="877" t="s">
        <v>95</v>
      </c>
      <c r="G240" s="880">
        <v>50000</v>
      </c>
      <c r="H240" s="880">
        <v>39844.590000000004</v>
      </c>
      <c r="I240" s="881" t="s">
        <v>1840</v>
      </c>
      <c r="J240" s="883">
        <v>10155.409999999996</v>
      </c>
    </row>
    <row r="241" spans="1:10" s="876" customFormat="1" ht="40.799999999999997" x14ac:dyDescent="0.35">
      <c r="A241" s="877" t="s">
        <v>2027</v>
      </c>
      <c r="B241" s="878">
        <v>10297</v>
      </c>
      <c r="C241" s="878">
        <v>10297</v>
      </c>
      <c r="D241" s="877" t="s">
        <v>1841</v>
      </c>
      <c r="E241" s="879" t="s">
        <v>2049</v>
      </c>
      <c r="F241" s="877" t="s">
        <v>95</v>
      </c>
      <c r="G241" s="880">
        <v>3000</v>
      </c>
      <c r="H241" s="880"/>
      <c r="I241" s="881" t="s">
        <v>1840</v>
      </c>
      <c r="J241" s="883">
        <v>3000</v>
      </c>
    </row>
    <row r="242" spans="1:10" s="876" customFormat="1" ht="40.799999999999997" x14ac:dyDescent="0.35">
      <c r="A242" s="877" t="s">
        <v>2027</v>
      </c>
      <c r="B242" s="878">
        <v>10298</v>
      </c>
      <c r="C242" s="878">
        <v>10298</v>
      </c>
      <c r="D242" s="877" t="s">
        <v>1841</v>
      </c>
      <c r="E242" s="879" t="s">
        <v>912</v>
      </c>
      <c r="F242" s="877" t="s">
        <v>95</v>
      </c>
      <c r="G242" s="880">
        <v>155645.23000000001</v>
      </c>
      <c r="H242" s="880">
        <v>146921.24000000002</v>
      </c>
      <c r="I242" s="881" t="s">
        <v>1840</v>
      </c>
      <c r="J242" s="883">
        <v>8723.9899999999907</v>
      </c>
    </row>
    <row r="243" spans="1:10" s="876" customFormat="1" ht="40.799999999999997" x14ac:dyDescent="0.35">
      <c r="A243" s="877" t="s">
        <v>2027</v>
      </c>
      <c r="B243" s="878">
        <v>10299</v>
      </c>
      <c r="C243" s="878">
        <v>10299</v>
      </c>
      <c r="D243" s="877" t="s">
        <v>1841</v>
      </c>
      <c r="E243" s="879" t="s">
        <v>2050</v>
      </c>
      <c r="F243" s="877" t="s">
        <v>95</v>
      </c>
      <c r="G243" s="880">
        <v>7852.73</v>
      </c>
      <c r="H243" s="880">
        <v>7794.49</v>
      </c>
      <c r="I243" s="881" t="s">
        <v>1840</v>
      </c>
      <c r="J243" s="883">
        <v>58.239999999999782</v>
      </c>
    </row>
    <row r="244" spans="1:10" s="876" customFormat="1" ht="40.799999999999997" x14ac:dyDescent="0.35">
      <c r="A244" s="877" t="s">
        <v>2027</v>
      </c>
      <c r="B244" s="878">
        <v>10313</v>
      </c>
      <c r="C244" s="878">
        <v>10313</v>
      </c>
      <c r="D244" s="877" t="s">
        <v>1841</v>
      </c>
      <c r="E244" s="879" t="s">
        <v>2051</v>
      </c>
      <c r="F244" s="877" t="s">
        <v>95</v>
      </c>
      <c r="G244" s="880">
        <v>10245.35</v>
      </c>
      <c r="H244" s="880">
        <v>7109.92</v>
      </c>
      <c r="I244" s="881" t="s">
        <v>1840</v>
      </c>
      <c r="J244" s="883">
        <v>3135.43</v>
      </c>
    </row>
    <row r="245" spans="1:10" s="876" customFormat="1" ht="40.799999999999997" x14ac:dyDescent="0.35">
      <c r="A245" s="877" t="s">
        <v>2027</v>
      </c>
      <c r="B245" s="878">
        <v>10315</v>
      </c>
      <c r="C245" s="878">
        <v>10315</v>
      </c>
      <c r="D245" s="877" t="s">
        <v>1841</v>
      </c>
      <c r="E245" s="879" t="s">
        <v>2052</v>
      </c>
      <c r="F245" s="877" t="s">
        <v>95</v>
      </c>
      <c r="G245" s="880">
        <v>98115.76</v>
      </c>
      <c r="H245" s="880">
        <v>91383.87</v>
      </c>
      <c r="I245" s="881" t="s">
        <v>1840</v>
      </c>
      <c r="J245" s="883">
        <v>6731.89</v>
      </c>
    </row>
    <row r="246" spans="1:10" s="876" customFormat="1" ht="40.799999999999997" x14ac:dyDescent="0.35">
      <c r="A246" s="877" t="s">
        <v>2027</v>
      </c>
      <c r="B246" s="878">
        <v>10316</v>
      </c>
      <c r="C246" s="878">
        <v>10316</v>
      </c>
      <c r="D246" s="877" t="s">
        <v>1841</v>
      </c>
      <c r="E246" s="879" t="s">
        <v>2053</v>
      </c>
      <c r="F246" s="877" t="s">
        <v>95</v>
      </c>
      <c r="G246" s="880">
        <v>105244.58</v>
      </c>
      <c r="H246" s="880">
        <v>44966.22</v>
      </c>
      <c r="I246" s="881" t="s">
        <v>1840</v>
      </c>
      <c r="J246" s="883">
        <v>60278.36</v>
      </c>
    </row>
    <row r="247" spans="1:10" s="876" customFormat="1" ht="40.799999999999997" x14ac:dyDescent="0.35">
      <c r="A247" s="877" t="s">
        <v>2027</v>
      </c>
      <c r="B247" s="878">
        <v>10336</v>
      </c>
      <c r="C247" s="878">
        <v>10336</v>
      </c>
      <c r="D247" s="877" t="s">
        <v>1841</v>
      </c>
      <c r="E247" s="879" t="s">
        <v>2054</v>
      </c>
      <c r="F247" s="877" t="s">
        <v>95</v>
      </c>
      <c r="G247" s="880">
        <v>5280</v>
      </c>
      <c r="H247" s="880">
        <v>4400</v>
      </c>
      <c r="I247" s="881" t="s">
        <v>1840</v>
      </c>
      <c r="J247" s="883">
        <v>880</v>
      </c>
    </row>
    <row r="248" spans="1:10" s="876" customFormat="1" ht="40.799999999999997" x14ac:dyDescent="0.35">
      <c r="A248" s="877" t="s">
        <v>2027</v>
      </c>
      <c r="B248" s="878">
        <v>10404</v>
      </c>
      <c r="C248" s="878">
        <v>10404</v>
      </c>
      <c r="D248" s="877" t="s">
        <v>1841</v>
      </c>
      <c r="E248" s="879" t="s">
        <v>1843</v>
      </c>
      <c r="F248" s="877" t="s">
        <v>95</v>
      </c>
      <c r="G248" s="880">
        <v>1800</v>
      </c>
      <c r="H248" s="880">
        <v>885</v>
      </c>
      <c r="I248" s="881" t="s">
        <v>1840</v>
      </c>
      <c r="J248" s="883">
        <v>915</v>
      </c>
    </row>
    <row r="249" spans="1:10" s="876" customFormat="1" ht="40.799999999999997" x14ac:dyDescent="0.35">
      <c r="A249" s="877" t="s">
        <v>2027</v>
      </c>
      <c r="B249" s="878">
        <v>10542</v>
      </c>
      <c r="C249" s="878">
        <v>10542</v>
      </c>
      <c r="D249" s="877" t="s">
        <v>1841</v>
      </c>
      <c r="E249" s="879" t="s">
        <v>2055</v>
      </c>
      <c r="F249" s="877" t="s">
        <v>95</v>
      </c>
      <c r="G249" s="880">
        <v>1396.35</v>
      </c>
      <c r="H249" s="880"/>
      <c r="I249" s="881" t="s">
        <v>1840</v>
      </c>
      <c r="J249" s="883">
        <v>1396.35</v>
      </c>
    </row>
    <row r="250" spans="1:10" s="876" customFormat="1" ht="40.799999999999997" x14ac:dyDescent="0.35">
      <c r="A250" s="877" t="s">
        <v>2027</v>
      </c>
      <c r="B250" s="878">
        <v>10565</v>
      </c>
      <c r="C250" s="878">
        <v>10565</v>
      </c>
      <c r="D250" s="877" t="s">
        <v>1841</v>
      </c>
      <c r="E250" s="879" t="s">
        <v>930</v>
      </c>
      <c r="F250" s="877" t="s">
        <v>95</v>
      </c>
      <c r="G250" s="880">
        <v>17900</v>
      </c>
      <c r="H250" s="880">
        <v>8848.8700000000008</v>
      </c>
      <c r="I250" s="881" t="s">
        <v>1840</v>
      </c>
      <c r="J250" s="883">
        <v>9051.1299999999992</v>
      </c>
    </row>
    <row r="251" spans="1:10" s="876" customFormat="1" ht="40.799999999999997" x14ac:dyDescent="0.35">
      <c r="A251" s="877" t="s">
        <v>2027</v>
      </c>
      <c r="B251" s="878">
        <v>10567</v>
      </c>
      <c r="C251" s="878">
        <v>10567</v>
      </c>
      <c r="D251" s="877" t="s">
        <v>1841</v>
      </c>
      <c r="E251" s="879" t="s">
        <v>2056</v>
      </c>
      <c r="F251" s="877" t="s">
        <v>95</v>
      </c>
      <c r="G251" s="880">
        <v>19947</v>
      </c>
      <c r="H251" s="880">
        <v>19501.86</v>
      </c>
      <c r="I251" s="881" t="s">
        <v>1840</v>
      </c>
      <c r="J251" s="883">
        <v>445.13999999999942</v>
      </c>
    </row>
    <row r="252" spans="1:10" s="876" customFormat="1" ht="40.799999999999997" x14ac:dyDescent="0.35">
      <c r="A252" s="877" t="s">
        <v>2027</v>
      </c>
      <c r="B252" s="878">
        <v>10572</v>
      </c>
      <c r="C252" s="878">
        <v>10572</v>
      </c>
      <c r="D252" s="877" t="s">
        <v>1841</v>
      </c>
      <c r="E252" s="879" t="s">
        <v>2057</v>
      </c>
      <c r="F252" s="877" t="s">
        <v>95</v>
      </c>
      <c r="G252" s="880">
        <v>20000</v>
      </c>
      <c r="H252" s="880">
        <v>8765.01</v>
      </c>
      <c r="I252" s="881" t="s">
        <v>1840</v>
      </c>
      <c r="J252" s="883">
        <v>11234.99</v>
      </c>
    </row>
    <row r="253" spans="1:10" s="876" customFormat="1" ht="40.799999999999997" x14ac:dyDescent="0.35">
      <c r="A253" s="877" t="s">
        <v>2027</v>
      </c>
      <c r="B253" s="878">
        <v>10573</v>
      </c>
      <c r="C253" s="878">
        <v>10573</v>
      </c>
      <c r="D253" s="877" t="s">
        <v>1841</v>
      </c>
      <c r="E253" s="879" t="s">
        <v>2058</v>
      </c>
      <c r="F253" s="877" t="s">
        <v>95</v>
      </c>
      <c r="G253" s="880">
        <v>11103.65</v>
      </c>
      <c r="H253" s="880">
        <v>1722.35</v>
      </c>
      <c r="I253" s="881" t="s">
        <v>1840</v>
      </c>
      <c r="J253" s="883">
        <v>9381.2999999999993</v>
      </c>
    </row>
    <row r="254" spans="1:10" s="876" customFormat="1" ht="40.799999999999997" x14ac:dyDescent="0.35">
      <c r="A254" s="877" t="s">
        <v>2027</v>
      </c>
      <c r="B254" s="878">
        <v>10582</v>
      </c>
      <c r="C254" s="878">
        <v>10582</v>
      </c>
      <c r="D254" s="877" t="s">
        <v>1841</v>
      </c>
      <c r="E254" s="879" t="s">
        <v>2059</v>
      </c>
      <c r="F254" s="877" t="s">
        <v>95</v>
      </c>
      <c r="G254" s="880">
        <v>33244.199999999997</v>
      </c>
      <c r="H254" s="880">
        <v>32422.240000000002</v>
      </c>
      <c r="I254" s="881" t="s">
        <v>1840</v>
      </c>
      <c r="J254" s="883">
        <v>821.95999999999913</v>
      </c>
    </row>
    <row r="255" spans="1:10" s="876" customFormat="1" ht="40.799999999999997" x14ac:dyDescent="0.35">
      <c r="A255" s="877" t="s">
        <v>2027</v>
      </c>
      <c r="B255" s="878">
        <v>10591</v>
      </c>
      <c r="C255" s="878">
        <v>10591</v>
      </c>
      <c r="D255" s="877" t="s">
        <v>1841</v>
      </c>
      <c r="E255" s="879" t="s">
        <v>2060</v>
      </c>
      <c r="F255" s="877" t="s">
        <v>95</v>
      </c>
      <c r="G255" s="880">
        <v>756</v>
      </c>
      <c r="H255" s="880">
        <v>756</v>
      </c>
      <c r="I255" s="881" t="s">
        <v>1840</v>
      </c>
      <c r="J255" s="883">
        <v>0</v>
      </c>
    </row>
    <row r="256" spans="1:10" s="876" customFormat="1" ht="40.799999999999997" x14ac:dyDescent="0.35">
      <c r="A256" s="877" t="s">
        <v>2027</v>
      </c>
      <c r="B256" s="878">
        <v>10596</v>
      </c>
      <c r="C256" s="878">
        <v>10596</v>
      </c>
      <c r="D256" s="877" t="s">
        <v>1841</v>
      </c>
      <c r="E256" s="879" t="s">
        <v>2061</v>
      </c>
      <c r="F256" s="877" t="s">
        <v>95</v>
      </c>
      <c r="G256" s="880">
        <v>500</v>
      </c>
      <c r="H256" s="880"/>
      <c r="I256" s="881" t="s">
        <v>1840</v>
      </c>
      <c r="J256" s="883">
        <v>500</v>
      </c>
    </row>
    <row r="257" spans="1:10" s="876" customFormat="1" ht="40.799999999999997" x14ac:dyDescent="0.35">
      <c r="A257" s="877" t="s">
        <v>2027</v>
      </c>
      <c r="B257" s="878">
        <v>10602</v>
      </c>
      <c r="C257" s="878">
        <v>10602</v>
      </c>
      <c r="D257" s="877" t="s">
        <v>1841</v>
      </c>
      <c r="E257" s="879" t="s">
        <v>2062</v>
      </c>
      <c r="F257" s="877" t="s">
        <v>95</v>
      </c>
      <c r="G257" s="880">
        <v>113533.7</v>
      </c>
      <c r="H257" s="880">
        <v>64362.720000000001</v>
      </c>
      <c r="I257" s="881" t="s">
        <v>1840</v>
      </c>
      <c r="J257" s="883">
        <v>49170.98</v>
      </c>
    </row>
    <row r="258" spans="1:10" s="876" customFormat="1" ht="40.799999999999997" x14ac:dyDescent="0.35">
      <c r="A258" s="877" t="s">
        <v>2027</v>
      </c>
      <c r="B258" s="878">
        <v>10635</v>
      </c>
      <c r="C258" s="878">
        <v>10635</v>
      </c>
      <c r="D258" s="877" t="s">
        <v>1841</v>
      </c>
      <c r="E258" s="879" t="s">
        <v>2063</v>
      </c>
      <c r="F258" s="877" t="s">
        <v>95</v>
      </c>
      <c r="G258" s="880">
        <v>150</v>
      </c>
      <c r="H258" s="880"/>
      <c r="I258" s="881" t="s">
        <v>1840</v>
      </c>
      <c r="J258" s="883">
        <v>150</v>
      </c>
    </row>
    <row r="259" spans="1:10" s="876" customFormat="1" ht="40.799999999999997" x14ac:dyDescent="0.35">
      <c r="A259" s="877" t="s">
        <v>2027</v>
      </c>
      <c r="B259" s="878">
        <v>10660</v>
      </c>
      <c r="C259" s="878">
        <v>10660</v>
      </c>
      <c r="D259" s="877" t="s">
        <v>1841</v>
      </c>
      <c r="E259" s="879" t="s">
        <v>2064</v>
      </c>
      <c r="F259" s="877" t="s">
        <v>95</v>
      </c>
      <c r="G259" s="880">
        <v>2394</v>
      </c>
      <c r="H259" s="880">
        <v>2014</v>
      </c>
      <c r="I259" s="881" t="s">
        <v>1840</v>
      </c>
      <c r="J259" s="883">
        <v>380</v>
      </c>
    </row>
    <row r="260" spans="1:10" s="876" customFormat="1" ht="40.799999999999997" x14ac:dyDescent="0.35">
      <c r="A260" s="877" t="s">
        <v>1777</v>
      </c>
      <c r="B260" s="878">
        <v>263</v>
      </c>
      <c r="C260" s="878">
        <v>10703</v>
      </c>
      <c r="D260" s="877" t="s">
        <v>1841</v>
      </c>
      <c r="E260" s="879" t="s">
        <v>1843</v>
      </c>
      <c r="F260" s="877" t="s">
        <v>95</v>
      </c>
      <c r="G260" s="880">
        <v>30</v>
      </c>
      <c r="H260" s="880">
        <v>30</v>
      </c>
      <c r="I260" s="881" t="s">
        <v>1840</v>
      </c>
      <c r="J260" s="883">
        <v>0</v>
      </c>
    </row>
    <row r="261" spans="1:10" s="876" customFormat="1" ht="40.799999999999997" x14ac:dyDescent="0.35">
      <c r="A261" s="877" t="s">
        <v>1777</v>
      </c>
      <c r="B261" s="878">
        <v>10053</v>
      </c>
      <c r="C261" s="878">
        <v>10053</v>
      </c>
      <c r="D261" s="877" t="s">
        <v>1841</v>
      </c>
      <c r="E261" s="879" t="s">
        <v>2065</v>
      </c>
      <c r="F261" s="877" t="s">
        <v>95</v>
      </c>
      <c r="G261" s="880">
        <v>1500</v>
      </c>
      <c r="H261" s="880"/>
      <c r="I261" s="881" t="s">
        <v>1840</v>
      </c>
      <c r="J261" s="883">
        <v>1500</v>
      </c>
    </row>
    <row r="262" spans="1:10" s="876" customFormat="1" ht="40.799999999999997" x14ac:dyDescent="0.35">
      <c r="A262" s="877" t="s">
        <v>1777</v>
      </c>
      <c r="B262" s="878">
        <v>10188</v>
      </c>
      <c r="C262" s="878">
        <v>10188</v>
      </c>
      <c r="D262" s="877" t="s">
        <v>1841</v>
      </c>
      <c r="E262" s="879" t="s">
        <v>2066</v>
      </c>
      <c r="F262" s="877" t="s">
        <v>95</v>
      </c>
      <c r="G262" s="880">
        <v>10000</v>
      </c>
      <c r="H262" s="880">
        <v>0</v>
      </c>
      <c r="I262" s="881" t="s">
        <v>1840</v>
      </c>
      <c r="J262" s="883">
        <v>10000</v>
      </c>
    </row>
    <row r="263" spans="1:10" s="876" customFormat="1" ht="40.799999999999997" x14ac:dyDescent="0.35">
      <c r="A263" s="877" t="s">
        <v>1777</v>
      </c>
      <c r="B263" s="878">
        <v>10554</v>
      </c>
      <c r="C263" s="878">
        <v>10554</v>
      </c>
      <c r="D263" s="877" t="s">
        <v>1841</v>
      </c>
      <c r="E263" s="879" t="s">
        <v>2067</v>
      </c>
      <c r="F263" s="877" t="s">
        <v>95</v>
      </c>
      <c r="G263" s="880">
        <v>23090</v>
      </c>
      <c r="H263" s="880">
        <v>13957.68</v>
      </c>
      <c r="I263" s="881" t="s">
        <v>1840</v>
      </c>
      <c r="J263" s="883">
        <v>9132.32</v>
      </c>
    </row>
    <row r="264" spans="1:10" s="876" customFormat="1" ht="21" x14ac:dyDescent="0.4">
      <c r="A264" s="877"/>
      <c r="B264" s="878"/>
      <c r="C264" s="878"/>
      <c r="D264" s="877"/>
      <c r="E264" s="1029" t="s">
        <v>2068</v>
      </c>
      <c r="F264" s="1030"/>
      <c r="G264" s="1030"/>
      <c r="H264" s="1030"/>
      <c r="I264" s="1031"/>
      <c r="J264" s="884">
        <f>SUM(J2:J263)</f>
        <v>1433760.1700000009</v>
      </c>
    </row>
    <row r="265" spans="1:10" s="876" customFormat="1" ht="40.799999999999997" x14ac:dyDescent="0.35">
      <c r="A265" s="877" t="s">
        <v>1533</v>
      </c>
      <c r="B265" s="878">
        <v>108</v>
      </c>
      <c r="C265" s="878">
        <v>10135</v>
      </c>
      <c r="D265" s="877" t="s">
        <v>1858</v>
      </c>
      <c r="E265" s="879" t="s">
        <v>2069</v>
      </c>
      <c r="F265" s="877" t="s">
        <v>95</v>
      </c>
      <c r="G265" s="880">
        <v>2663.92</v>
      </c>
      <c r="H265" s="880"/>
      <c r="I265" s="881" t="s">
        <v>2070</v>
      </c>
      <c r="J265" s="883">
        <v>2663.92</v>
      </c>
    </row>
    <row r="266" spans="1:10" s="876" customFormat="1" ht="40.799999999999997" x14ac:dyDescent="0.35">
      <c r="A266" s="877" t="s">
        <v>1533</v>
      </c>
      <c r="B266" s="878">
        <v>10135</v>
      </c>
      <c r="C266" s="878">
        <v>10135</v>
      </c>
      <c r="D266" s="877" t="s">
        <v>1841</v>
      </c>
      <c r="E266" s="879" t="s">
        <v>2069</v>
      </c>
      <c r="F266" s="877" t="s">
        <v>95</v>
      </c>
      <c r="G266" s="880">
        <v>30000</v>
      </c>
      <c r="H266" s="880">
        <v>28321.32</v>
      </c>
      <c r="I266" s="881" t="s">
        <v>2070</v>
      </c>
      <c r="J266" s="883">
        <v>1678.6800000000003</v>
      </c>
    </row>
    <row r="267" spans="1:10" s="876" customFormat="1" x14ac:dyDescent="0.35">
      <c r="A267" s="877" t="s">
        <v>1257</v>
      </c>
      <c r="B267" s="878">
        <v>113</v>
      </c>
      <c r="C267" s="878">
        <v>10510</v>
      </c>
      <c r="D267" s="877" t="s">
        <v>1858</v>
      </c>
      <c r="E267" s="879" t="s">
        <v>2071</v>
      </c>
      <c r="F267" s="877" t="s">
        <v>95</v>
      </c>
      <c r="G267" s="880">
        <v>12000</v>
      </c>
      <c r="H267" s="880"/>
      <c r="I267" s="881" t="s">
        <v>2070</v>
      </c>
      <c r="J267" s="883">
        <v>12000</v>
      </c>
    </row>
    <row r="268" spans="1:10" s="876" customFormat="1" ht="61.2" x14ac:dyDescent="0.35">
      <c r="A268" s="877" t="s">
        <v>1257</v>
      </c>
      <c r="B268" s="878">
        <v>160</v>
      </c>
      <c r="C268" s="878">
        <v>10622</v>
      </c>
      <c r="D268" s="877" t="s">
        <v>1858</v>
      </c>
      <c r="E268" s="879" t="s">
        <v>2072</v>
      </c>
      <c r="F268" s="877" t="s">
        <v>95</v>
      </c>
      <c r="G268" s="880">
        <v>6524.18</v>
      </c>
      <c r="H268" s="880"/>
      <c r="I268" s="881" t="s">
        <v>2070</v>
      </c>
      <c r="J268" s="883">
        <v>6524.18</v>
      </c>
    </row>
    <row r="269" spans="1:10" s="876" customFormat="1" x14ac:dyDescent="0.35">
      <c r="A269" s="877" t="s">
        <v>1257</v>
      </c>
      <c r="B269" s="878">
        <v>222</v>
      </c>
      <c r="C269" s="878">
        <v>10547</v>
      </c>
      <c r="D269" s="877" t="s">
        <v>1858</v>
      </c>
      <c r="E269" s="879" t="s">
        <v>2073</v>
      </c>
      <c r="F269" s="877" t="s">
        <v>95</v>
      </c>
      <c r="G269" s="880">
        <v>204</v>
      </c>
      <c r="H269" s="880"/>
      <c r="I269" s="881" t="s">
        <v>2070</v>
      </c>
      <c r="J269" s="883">
        <v>204</v>
      </c>
    </row>
    <row r="270" spans="1:10" s="876" customFormat="1" x14ac:dyDescent="0.35">
      <c r="A270" s="877" t="s">
        <v>1257</v>
      </c>
      <c r="B270" s="878">
        <v>10510</v>
      </c>
      <c r="C270" s="878">
        <v>10510</v>
      </c>
      <c r="D270" s="877" t="s">
        <v>1841</v>
      </c>
      <c r="E270" s="879" t="s">
        <v>2071</v>
      </c>
      <c r="F270" s="877" t="s">
        <v>95</v>
      </c>
      <c r="G270" s="880">
        <v>6000</v>
      </c>
      <c r="H270" s="880"/>
      <c r="I270" s="881" t="s">
        <v>2070</v>
      </c>
      <c r="J270" s="883">
        <v>6000</v>
      </c>
    </row>
    <row r="271" spans="1:10" s="876" customFormat="1" ht="61.2" x14ac:dyDescent="0.35">
      <c r="A271" s="877" t="s">
        <v>1257</v>
      </c>
      <c r="B271" s="878">
        <v>10622</v>
      </c>
      <c r="C271" s="878">
        <v>10622</v>
      </c>
      <c r="D271" s="877" t="s">
        <v>1841</v>
      </c>
      <c r="E271" s="879" t="s">
        <v>2072</v>
      </c>
      <c r="F271" s="877" t="s">
        <v>95</v>
      </c>
      <c r="G271" s="880">
        <v>5676.07</v>
      </c>
      <c r="H271" s="880">
        <v>2.7</v>
      </c>
      <c r="I271" s="881" t="s">
        <v>2070</v>
      </c>
      <c r="J271" s="883">
        <v>5673.37</v>
      </c>
    </row>
    <row r="272" spans="1:10" s="876" customFormat="1" ht="40.799999999999997" x14ac:dyDescent="0.35">
      <c r="A272" s="877" t="s">
        <v>1132</v>
      </c>
      <c r="B272" s="878">
        <v>100</v>
      </c>
      <c r="C272" s="878">
        <v>10133</v>
      </c>
      <c r="D272" s="877" t="s">
        <v>1858</v>
      </c>
      <c r="E272" s="879" t="s">
        <v>2074</v>
      </c>
      <c r="F272" s="877" t="s">
        <v>95</v>
      </c>
      <c r="G272" s="880">
        <v>104686.11</v>
      </c>
      <c r="H272" s="880"/>
      <c r="I272" s="881" t="s">
        <v>2070</v>
      </c>
      <c r="J272" s="883">
        <v>104686.11</v>
      </c>
    </row>
    <row r="273" spans="1:19" s="876" customFormat="1" ht="40.799999999999997" x14ac:dyDescent="0.35">
      <c r="A273" s="877" t="s">
        <v>1132</v>
      </c>
      <c r="B273" s="878">
        <v>104</v>
      </c>
      <c r="C273" s="878">
        <v>10597</v>
      </c>
      <c r="D273" s="877" t="s">
        <v>1858</v>
      </c>
      <c r="E273" s="879" t="s">
        <v>2075</v>
      </c>
      <c r="F273" s="877" t="s">
        <v>95</v>
      </c>
      <c r="G273" s="880">
        <v>727.56</v>
      </c>
      <c r="H273" s="880"/>
      <c r="I273" s="881" t="s">
        <v>2070</v>
      </c>
      <c r="J273" s="883">
        <v>727.56</v>
      </c>
    </row>
    <row r="274" spans="1:19" s="876" customFormat="1" ht="40.799999999999997" x14ac:dyDescent="0.35">
      <c r="A274" s="877" t="s">
        <v>1132</v>
      </c>
      <c r="B274" s="878">
        <v>109</v>
      </c>
      <c r="C274" s="878">
        <v>10624</v>
      </c>
      <c r="D274" s="877" t="s">
        <v>1858</v>
      </c>
      <c r="E274" s="879" t="s">
        <v>2076</v>
      </c>
      <c r="F274" s="877" t="s">
        <v>95</v>
      </c>
      <c r="G274" s="880">
        <v>8363.61</v>
      </c>
      <c r="H274" s="880"/>
      <c r="I274" s="881" t="s">
        <v>2070</v>
      </c>
      <c r="J274" s="883">
        <v>8363.61</v>
      </c>
    </row>
    <row r="275" spans="1:19" s="876" customFormat="1" ht="40.799999999999997" x14ac:dyDescent="0.35">
      <c r="A275" s="877" t="s">
        <v>1132</v>
      </c>
      <c r="B275" s="878">
        <v>128</v>
      </c>
      <c r="C275" s="878">
        <v>10136</v>
      </c>
      <c r="D275" s="877" t="s">
        <v>1858</v>
      </c>
      <c r="E275" s="879" t="s">
        <v>2077</v>
      </c>
      <c r="F275" s="877" t="s">
        <v>95</v>
      </c>
      <c r="G275" s="880">
        <v>74163.55</v>
      </c>
      <c r="H275" s="880">
        <v>10000</v>
      </c>
      <c r="I275" s="881" t="s">
        <v>2070</v>
      </c>
      <c r="J275" s="883">
        <v>64163.55</v>
      </c>
    </row>
    <row r="276" spans="1:19" s="876" customFormat="1" ht="40.799999999999997" x14ac:dyDescent="0.35">
      <c r="A276" s="877" t="s">
        <v>1132</v>
      </c>
      <c r="B276" s="878">
        <v>137</v>
      </c>
      <c r="C276" s="878">
        <v>10136</v>
      </c>
      <c r="D276" s="877" t="s">
        <v>1839</v>
      </c>
      <c r="E276" s="879" t="s">
        <v>2077</v>
      </c>
      <c r="F276" s="877" t="s">
        <v>95</v>
      </c>
      <c r="G276" s="880">
        <v>12000</v>
      </c>
      <c r="H276" s="880">
        <v>12000</v>
      </c>
      <c r="I276" s="881" t="s">
        <v>2070</v>
      </c>
      <c r="J276" s="883">
        <v>0</v>
      </c>
    </row>
    <row r="277" spans="1:19" s="876" customFormat="1" ht="40.799999999999997" x14ac:dyDescent="0.35">
      <c r="A277" s="877" t="s">
        <v>1132</v>
      </c>
      <c r="B277" s="878">
        <v>161</v>
      </c>
      <c r="C277" s="878">
        <v>10507</v>
      </c>
      <c r="D277" s="877" t="s">
        <v>1858</v>
      </c>
      <c r="E277" s="879" t="s">
        <v>2078</v>
      </c>
      <c r="F277" s="877" t="s">
        <v>95</v>
      </c>
      <c r="G277" s="880">
        <v>1246.49</v>
      </c>
      <c r="H277" s="880"/>
      <c r="I277" s="881" t="s">
        <v>2070</v>
      </c>
      <c r="J277" s="883">
        <v>1246.49</v>
      </c>
    </row>
    <row r="278" spans="1:19" s="876" customFormat="1" ht="40.799999999999997" x14ac:dyDescent="0.35">
      <c r="A278" s="877" t="s">
        <v>1132</v>
      </c>
      <c r="B278" s="878">
        <v>192</v>
      </c>
      <c r="C278" s="878">
        <v>10654</v>
      </c>
      <c r="D278" s="877" t="s">
        <v>1858</v>
      </c>
      <c r="E278" s="879" t="s">
        <v>2079</v>
      </c>
      <c r="F278" s="877" t="s">
        <v>95</v>
      </c>
      <c r="G278" s="880">
        <v>11806.52</v>
      </c>
      <c r="H278" s="880">
        <v>2945.6</v>
      </c>
      <c r="I278" s="881" t="s">
        <v>2070</v>
      </c>
      <c r="J278" s="883">
        <v>8860.92</v>
      </c>
    </row>
    <row r="279" spans="1:19" s="876" customFormat="1" ht="40.799999999999997" x14ac:dyDescent="0.35">
      <c r="A279" s="877" t="s">
        <v>1132</v>
      </c>
      <c r="B279" s="878">
        <v>193</v>
      </c>
      <c r="C279" s="878">
        <v>10508</v>
      </c>
      <c r="D279" s="877" t="s">
        <v>1858</v>
      </c>
      <c r="E279" s="879" t="s">
        <v>2080</v>
      </c>
      <c r="F279" s="877" t="s">
        <v>95</v>
      </c>
      <c r="G279" s="880">
        <v>6000</v>
      </c>
      <c r="H279" s="880"/>
      <c r="I279" s="881" t="s">
        <v>2070</v>
      </c>
      <c r="J279" s="883">
        <v>6000</v>
      </c>
    </row>
    <row r="280" spans="1:19" s="876" customFormat="1" ht="40.799999999999997" x14ac:dyDescent="0.35">
      <c r="A280" s="877" t="s">
        <v>1132</v>
      </c>
      <c r="B280" s="878">
        <v>194</v>
      </c>
      <c r="C280" s="878">
        <v>10531</v>
      </c>
      <c r="D280" s="877" t="s">
        <v>1858</v>
      </c>
      <c r="E280" s="879" t="s">
        <v>2081</v>
      </c>
      <c r="F280" s="877" t="s">
        <v>95</v>
      </c>
      <c r="G280" s="880">
        <v>1700</v>
      </c>
      <c r="H280" s="880"/>
      <c r="I280" s="881" t="s">
        <v>2070</v>
      </c>
      <c r="J280" s="883">
        <v>1700</v>
      </c>
    </row>
    <row r="281" spans="1:19" s="876" customFormat="1" ht="40.799999999999997" x14ac:dyDescent="0.35">
      <c r="A281" s="877" t="s">
        <v>1132</v>
      </c>
      <c r="B281" s="878">
        <v>239</v>
      </c>
      <c r="C281" s="878">
        <v>10687</v>
      </c>
      <c r="D281" s="877" t="s">
        <v>1858</v>
      </c>
      <c r="E281" s="879" t="s">
        <v>2082</v>
      </c>
      <c r="F281" s="877" t="s">
        <v>95</v>
      </c>
      <c r="G281" s="880">
        <v>2000</v>
      </c>
      <c r="H281" s="880"/>
      <c r="I281" s="881" t="s">
        <v>2070</v>
      </c>
      <c r="J281" s="883">
        <v>2000</v>
      </c>
    </row>
    <row r="282" spans="1:19" s="876" customFormat="1" ht="40.799999999999997" x14ac:dyDescent="0.35">
      <c r="A282" s="877" t="s">
        <v>1132</v>
      </c>
      <c r="B282" s="878">
        <v>10133</v>
      </c>
      <c r="C282" s="878">
        <v>10133</v>
      </c>
      <c r="D282" s="877" t="s">
        <v>1841</v>
      </c>
      <c r="E282" s="879" t="s">
        <v>2074</v>
      </c>
      <c r="F282" s="877" t="s">
        <v>95</v>
      </c>
      <c r="G282" s="880">
        <v>86490</v>
      </c>
      <c r="H282" s="880">
        <v>40529.629999999997</v>
      </c>
      <c r="I282" s="881" t="s">
        <v>2070</v>
      </c>
      <c r="J282" s="883">
        <v>45960.37</v>
      </c>
    </row>
    <row r="283" spans="1:19" s="876" customFormat="1" ht="40.799999999999997" x14ac:dyDescent="0.35">
      <c r="A283" s="877" t="s">
        <v>1132</v>
      </c>
      <c r="B283" s="878">
        <v>10136</v>
      </c>
      <c r="C283" s="878">
        <v>10136</v>
      </c>
      <c r="D283" s="877" t="s">
        <v>1841</v>
      </c>
      <c r="E283" s="879" t="s">
        <v>2077</v>
      </c>
      <c r="F283" s="877" t="s">
        <v>95</v>
      </c>
      <c r="G283" s="880">
        <v>20000</v>
      </c>
      <c r="H283" s="880"/>
      <c r="I283" s="881" t="s">
        <v>2070</v>
      </c>
      <c r="J283" s="883">
        <v>20000</v>
      </c>
    </row>
    <row r="284" spans="1:19" s="876" customFormat="1" ht="40.799999999999997" x14ac:dyDescent="0.35">
      <c r="A284" s="877" t="s">
        <v>1132</v>
      </c>
      <c r="B284" s="878">
        <v>10507</v>
      </c>
      <c r="C284" s="878">
        <v>10507</v>
      </c>
      <c r="D284" s="877" t="s">
        <v>1841</v>
      </c>
      <c r="E284" s="879" t="s">
        <v>2078</v>
      </c>
      <c r="F284" s="877" t="s">
        <v>95</v>
      </c>
      <c r="G284" s="880">
        <v>1950</v>
      </c>
      <c r="H284" s="880">
        <v>304.49</v>
      </c>
      <c r="I284" s="881" t="s">
        <v>2070</v>
      </c>
      <c r="J284" s="883">
        <v>1645.51</v>
      </c>
    </row>
    <row r="285" spans="1:19" s="876" customFormat="1" ht="40.799999999999997" x14ac:dyDescent="0.35">
      <c r="A285" s="877" t="s">
        <v>1132</v>
      </c>
      <c r="B285" s="878">
        <v>10508</v>
      </c>
      <c r="C285" s="878">
        <v>10508</v>
      </c>
      <c r="D285" s="877" t="s">
        <v>1841</v>
      </c>
      <c r="E285" s="879" t="s">
        <v>2080</v>
      </c>
      <c r="F285" s="877" t="s">
        <v>95</v>
      </c>
      <c r="G285" s="880">
        <v>3495</v>
      </c>
      <c r="H285" s="880"/>
      <c r="I285" s="881" t="s">
        <v>2070</v>
      </c>
      <c r="J285" s="883">
        <v>3495</v>
      </c>
    </row>
    <row r="286" spans="1:19" s="876" customFormat="1" ht="40.799999999999997" x14ac:dyDescent="0.35">
      <c r="A286" s="877" t="s">
        <v>1132</v>
      </c>
      <c r="B286" s="878">
        <v>10531</v>
      </c>
      <c r="C286" s="878">
        <v>10531</v>
      </c>
      <c r="D286" s="877" t="s">
        <v>1841</v>
      </c>
      <c r="E286" s="879" t="s">
        <v>2081</v>
      </c>
      <c r="F286" s="877" t="s">
        <v>95</v>
      </c>
      <c r="G286" s="880">
        <v>1000</v>
      </c>
      <c r="H286" s="880"/>
      <c r="I286" s="881" t="s">
        <v>2070</v>
      </c>
      <c r="J286" s="883">
        <v>1000</v>
      </c>
      <c r="S286" s="876" t="s">
        <v>233</v>
      </c>
    </row>
    <row r="287" spans="1:19" s="876" customFormat="1" ht="40.799999999999997" x14ac:dyDescent="0.35">
      <c r="A287" s="877" t="s">
        <v>1132</v>
      </c>
      <c r="B287" s="878">
        <v>10654</v>
      </c>
      <c r="C287" s="878">
        <v>10654</v>
      </c>
      <c r="D287" s="877" t="s">
        <v>1841</v>
      </c>
      <c r="E287" s="879" t="s">
        <v>2079</v>
      </c>
      <c r="F287" s="877" t="s">
        <v>95</v>
      </c>
      <c r="G287" s="880">
        <v>16000</v>
      </c>
      <c r="H287" s="880">
        <v>9553.39</v>
      </c>
      <c r="I287" s="881" t="s">
        <v>2070</v>
      </c>
      <c r="J287" s="883">
        <v>6446.61</v>
      </c>
    </row>
    <row r="288" spans="1:19" s="876" customFormat="1" ht="40.799999999999997" x14ac:dyDescent="0.35">
      <c r="A288" s="877" t="s">
        <v>1132</v>
      </c>
      <c r="B288" s="878">
        <v>10687</v>
      </c>
      <c r="C288" s="878">
        <v>10687</v>
      </c>
      <c r="D288" s="877" t="s">
        <v>1841</v>
      </c>
      <c r="E288" s="879" t="s">
        <v>2082</v>
      </c>
      <c r="F288" s="877" t="s">
        <v>95</v>
      </c>
      <c r="G288" s="880">
        <v>1000</v>
      </c>
      <c r="H288" s="880"/>
      <c r="I288" s="881" t="s">
        <v>2070</v>
      </c>
      <c r="J288" s="883">
        <v>1000</v>
      </c>
    </row>
    <row r="289" spans="1:10" s="876" customFormat="1" ht="40.799999999999997" x14ac:dyDescent="0.35">
      <c r="A289" s="877" t="s">
        <v>1169</v>
      </c>
      <c r="B289" s="878">
        <v>105</v>
      </c>
      <c r="C289" s="878">
        <v>10598</v>
      </c>
      <c r="D289" s="877" t="s">
        <v>1858</v>
      </c>
      <c r="E289" s="879" t="s">
        <v>2083</v>
      </c>
      <c r="F289" s="877" t="s">
        <v>95</v>
      </c>
      <c r="G289" s="880">
        <v>185</v>
      </c>
      <c r="H289" s="880"/>
      <c r="I289" s="881" t="s">
        <v>2070</v>
      </c>
      <c r="J289" s="883">
        <v>185</v>
      </c>
    </row>
    <row r="290" spans="1:10" s="876" customFormat="1" ht="40.799999999999997" x14ac:dyDescent="0.35">
      <c r="A290" s="877" t="s">
        <v>1169</v>
      </c>
      <c r="B290" s="878">
        <v>106</v>
      </c>
      <c r="C290" s="878">
        <v>10604</v>
      </c>
      <c r="D290" s="877" t="s">
        <v>1858</v>
      </c>
      <c r="E290" s="879" t="s">
        <v>2084</v>
      </c>
      <c r="F290" s="877" t="s">
        <v>95</v>
      </c>
      <c r="G290" s="880">
        <v>432.73</v>
      </c>
      <c r="H290" s="880"/>
      <c r="I290" s="881" t="s">
        <v>2070</v>
      </c>
      <c r="J290" s="883">
        <v>432.73</v>
      </c>
    </row>
    <row r="291" spans="1:10" s="876" customFormat="1" ht="40.799999999999997" x14ac:dyDescent="0.35">
      <c r="A291" s="877" t="s">
        <v>1169</v>
      </c>
      <c r="B291" s="878">
        <v>107</v>
      </c>
      <c r="C291" s="878">
        <v>10605</v>
      </c>
      <c r="D291" s="877" t="s">
        <v>1858</v>
      </c>
      <c r="E291" s="879" t="s">
        <v>2085</v>
      </c>
      <c r="F291" s="877" t="s">
        <v>95</v>
      </c>
      <c r="G291" s="880">
        <v>510</v>
      </c>
      <c r="H291" s="880"/>
      <c r="I291" s="881" t="s">
        <v>2070</v>
      </c>
      <c r="J291" s="883">
        <v>510</v>
      </c>
    </row>
    <row r="292" spans="1:10" s="876" customFormat="1" ht="40.799999999999997" x14ac:dyDescent="0.35">
      <c r="A292" s="877" t="s">
        <v>1169</v>
      </c>
      <c r="B292" s="878">
        <v>114</v>
      </c>
      <c r="C292" s="878">
        <v>10511</v>
      </c>
      <c r="D292" s="877" t="s">
        <v>1858</v>
      </c>
      <c r="E292" s="879" t="s">
        <v>2086</v>
      </c>
      <c r="F292" s="877" t="s">
        <v>95</v>
      </c>
      <c r="G292" s="880">
        <v>1275</v>
      </c>
      <c r="H292" s="880"/>
      <c r="I292" s="881" t="s">
        <v>2070</v>
      </c>
      <c r="J292" s="883">
        <v>1275</v>
      </c>
    </row>
    <row r="293" spans="1:10" s="876" customFormat="1" ht="40.799999999999997" x14ac:dyDescent="0.35">
      <c r="A293" s="877" t="s">
        <v>1169</v>
      </c>
      <c r="B293" s="878">
        <v>115</v>
      </c>
      <c r="C293" s="878">
        <v>10512</v>
      </c>
      <c r="D293" s="877" t="s">
        <v>1858</v>
      </c>
      <c r="E293" s="879" t="s">
        <v>2087</v>
      </c>
      <c r="F293" s="877" t="s">
        <v>95</v>
      </c>
      <c r="G293" s="880">
        <v>300</v>
      </c>
      <c r="H293" s="880"/>
      <c r="I293" s="881" t="s">
        <v>2070</v>
      </c>
      <c r="J293" s="883">
        <v>300</v>
      </c>
    </row>
    <row r="294" spans="1:10" s="876" customFormat="1" ht="40.799999999999997" x14ac:dyDescent="0.35">
      <c r="A294" s="877" t="s">
        <v>1169</v>
      </c>
      <c r="B294" s="878">
        <v>10511</v>
      </c>
      <c r="C294" s="878">
        <v>10511</v>
      </c>
      <c r="D294" s="877" t="s">
        <v>1841</v>
      </c>
      <c r="E294" s="879" t="s">
        <v>2086</v>
      </c>
      <c r="F294" s="877" t="s">
        <v>95</v>
      </c>
      <c r="G294" s="880">
        <v>510</v>
      </c>
      <c r="H294" s="880">
        <v>0</v>
      </c>
      <c r="I294" s="881" t="s">
        <v>2070</v>
      </c>
      <c r="J294" s="883">
        <v>510</v>
      </c>
    </row>
    <row r="295" spans="1:10" s="876" customFormat="1" ht="40.799999999999997" x14ac:dyDescent="0.35">
      <c r="A295" s="877" t="s">
        <v>1169</v>
      </c>
      <c r="B295" s="878">
        <v>10512</v>
      </c>
      <c r="C295" s="878">
        <v>10512</v>
      </c>
      <c r="D295" s="877" t="s">
        <v>1841</v>
      </c>
      <c r="E295" s="879" t="s">
        <v>2087</v>
      </c>
      <c r="F295" s="877" t="s">
        <v>95</v>
      </c>
      <c r="G295" s="880">
        <v>100</v>
      </c>
      <c r="H295" s="880">
        <v>0</v>
      </c>
      <c r="I295" s="881" t="s">
        <v>2070</v>
      </c>
      <c r="J295" s="883">
        <v>100</v>
      </c>
    </row>
    <row r="296" spans="1:10" s="876" customFormat="1" ht="40.799999999999997" x14ac:dyDescent="0.35">
      <c r="A296" s="877" t="s">
        <v>1169</v>
      </c>
      <c r="B296" s="878">
        <v>10598</v>
      </c>
      <c r="C296" s="878">
        <v>10598</v>
      </c>
      <c r="D296" s="877" t="s">
        <v>1841</v>
      </c>
      <c r="E296" s="879" t="s">
        <v>2083</v>
      </c>
      <c r="F296" s="877" t="s">
        <v>95</v>
      </c>
      <c r="G296" s="880">
        <v>85</v>
      </c>
      <c r="H296" s="880">
        <v>0</v>
      </c>
      <c r="I296" s="881" t="s">
        <v>2070</v>
      </c>
      <c r="J296" s="883">
        <v>85</v>
      </c>
    </row>
    <row r="297" spans="1:10" s="876" customFormat="1" ht="40.799999999999997" x14ac:dyDescent="0.35">
      <c r="A297" s="877" t="s">
        <v>1169</v>
      </c>
      <c r="B297" s="878">
        <v>10604</v>
      </c>
      <c r="C297" s="878">
        <v>10604</v>
      </c>
      <c r="D297" s="877" t="s">
        <v>1841</v>
      </c>
      <c r="E297" s="879" t="s">
        <v>2084</v>
      </c>
      <c r="F297" s="877" t="s">
        <v>95</v>
      </c>
      <c r="G297" s="880">
        <v>170</v>
      </c>
      <c r="H297" s="880">
        <v>0</v>
      </c>
      <c r="I297" s="881" t="s">
        <v>2070</v>
      </c>
      <c r="J297" s="883">
        <v>170</v>
      </c>
    </row>
    <row r="298" spans="1:10" s="876" customFormat="1" ht="40.799999999999997" x14ac:dyDescent="0.35">
      <c r="A298" s="877" t="s">
        <v>1169</v>
      </c>
      <c r="B298" s="878">
        <v>10605</v>
      </c>
      <c r="C298" s="878">
        <v>10605</v>
      </c>
      <c r="D298" s="877" t="s">
        <v>1841</v>
      </c>
      <c r="E298" s="879" t="s">
        <v>2085</v>
      </c>
      <c r="F298" s="877" t="s">
        <v>95</v>
      </c>
      <c r="G298" s="880">
        <v>200</v>
      </c>
      <c r="H298" s="880">
        <v>0</v>
      </c>
      <c r="I298" s="881" t="s">
        <v>2070</v>
      </c>
      <c r="J298" s="883">
        <v>200</v>
      </c>
    </row>
    <row r="299" spans="1:10" s="876" customFormat="1" ht="40.799999999999997" x14ac:dyDescent="0.35">
      <c r="A299" s="877" t="s">
        <v>1132</v>
      </c>
      <c r="B299" s="878">
        <v>120</v>
      </c>
      <c r="C299" s="878">
        <v>10341</v>
      </c>
      <c r="D299" s="877" t="s">
        <v>1858</v>
      </c>
      <c r="E299" s="879" t="s">
        <v>2088</v>
      </c>
      <c r="F299" s="877" t="s">
        <v>95</v>
      </c>
      <c r="G299" s="880">
        <v>14960</v>
      </c>
      <c r="H299" s="880">
        <v>8040</v>
      </c>
      <c r="I299" s="881" t="s">
        <v>2089</v>
      </c>
      <c r="J299" s="883">
        <v>6920</v>
      </c>
    </row>
    <row r="300" spans="1:10" s="876" customFormat="1" ht="40.799999999999997" x14ac:dyDescent="0.35">
      <c r="A300" s="877" t="s">
        <v>1132</v>
      </c>
      <c r="B300" s="878">
        <v>10341</v>
      </c>
      <c r="C300" s="878">
        <v>10341</v>
      </c>
      <c r="D300" s="877" t="s">
        <v>1841</v>
      </c>
      <c r="E300" s="879" t="s">
        <v>2088</v>
      </c>
      <c r="F300" s="877" t="s">
        <v>95</v>
      </c>
      <c r="G300" s="880">
        <v>15000</v>
      </c>
      <c r="H300" s="880">
        <v>15000</v>
      </c>
      <c r="I300" s="881" t="s">
        <v>2089</v>
      </c>
      <c r="J300" s="883">
        <v>0</v>
      </c>
    </row>
    <row r="301" spans="1:10" s="876" customFormat="1" ht="40.799999999999997" x14ac:dyDescent="0.35">
      <c r="A301" s="877" t="s">
        <v>1169</v>
      </c>
      <c r="B301" s="878">
        <v>168</v>
      </c>
      <c r="C301" s="878">
        <v>10504</v>
      </c>
      <c r="D301" s="877" t="s">
        <v>1858</v>
      </c>
      <c r="E301" s="879" t="s">
        <v>2090</v>
      </c>
      <c r="F301" s="877" t="s">
        <v>95</v>
      </c>
      <c r="G301" s="880">
        <v>352717.73</v>
      </c>
      <c r="H301" s="880"/>
      <c r="I301" s="881" t="s">
        <v>2091</v>
      </c>
      <c r="J301" s="883">
        <v>352717.73</v>
      </c>
    </row>
    <row r="302" spans="1:10" s="876" customFormat="1" ht="40.799999999999997" x14ac:dyDescent="0.35">
      <c r="A302" s="877" t="s">
        <v>1169</v>
      </c>
      <c r="B302" s="878">
        <v>10504</v>
      </c>
      <c r="C302" s="878">
        <v>10504</v>
      </c>
      <c r="D302" s="877" t="s">
        <v>1841</v>
      </c>
      <c r="E302" s="879" t="s">
        <v>2090</v>
      </c>
      <c r="F302" s="877" t="s">
        <v>95</v>
      </c>
      <c r="G302" s="880">
        <v>300000</v>
      </c>
      <c r="H302" s="880"/>
      <c r="I302" s="881" t="s">
        <v>2091</v>
      </c>
      <c r="J302" s="883">
        <v>300000</v>
      </c>
    </row>
    <row r="303" spans="1:10" s="876" customFormat="1" ht="40.799999999999997" x14ac:dyDescent="0.35">
      <c r="A303" s="877" t="s">
        <v>2022</v>
      </c>
      <c r="B303" s="878">
        <v>126</v>
      </c>
      <c r="C303" s="878">
        <v>10335</v>
      </c>
      <c r="D303" s="877" t="s">
        <v>1858</v>
      </c>
      <c r="E303" s="879" t="s">
        <v>2092</v>
      </c>
      <c r="F303" s="877" t="s">
        <v>95</v>
      </c>
      <c r="G303" s="880">
        <v>2951456.4</v>
      </c>
      <c r="H303" s="880"/>
      <c r="I303" s="881" t="s">
        <v>437</v>
      </c>
      <c r="J303" s="883">
        <v>2951456.4</v>
      </c>
    </row>
    <row r="304" spans="1:10" s="876" customFormat="1" ht="40.799999999999997" x14ac:dyDescent="0.35">
      <c r="A304" s="877" t="s">
        <v>2022</v>
      </c>
      <c r="B304" s="878">
        <v>271</v>
      </c>
      <c r="C304" s="878">
        <v>10706</v>
      </c>
      <c r="D304" s="877" t="s">
        <v>1841</v>
      </c>
      <c r="E304" s="879" t="s">
        <v>2093</v>
      </c>
      <c r="F304" s="877" t="s">
        <v>95</v>
      </c>
      <c r="G304" s="880">
        <v>211000</v>
      </c>
      <c r="H304" s="880"/>
      <c r="I304" s="881" t="s">
        <v>437</v>
      </c>
      <c r="J304" s="883">
        <v>211000</v>
      </c>
    </row>
    <row r="305" spans="1:10" s="876" customFormat="1" x14ac:dyDescent="0.35">
      <c r="A305" s="877" t="s">
        <v>1139</v>
      </c>
      <c r="B305" s="878">
        <v>10682</v>
      </c>
      <c r="C305" s="878">
        <v>10682</v>
      </c>
      <c r="D305" s="877" t="s">
        <v>1841</v>
      </c>
      <c r="E305" s="879" t="s">
        <v>2094</v>
      </c>
      <c r="F305" s="877" t="s">
        <v>95</v>
      </c>
      <c r="G305" s="880">
        <v>5500</v>
      </c>
      <c r="H305" s="880"/>
      <c r="I305" s="881" t="s">
        <v>2095</v>
      </c>
      <c r="J305" s="883">
        <v>5500</v>
      </c>
    </row>
    <row r="306" spans="1:10" s="876" customFormat="1" ht="40.799999999999997" x14ac:dyDescent="0.35">
      <c r="A306" s="877" t="s">
        <v>1246</v>
      </c>
      <c r="B306" s="878">
        <v>119</v>
      </c>
      <c r="C306" s="878">
        <v>10568</v>
      </c>
      <c r="D306" s="877" t="s">
        <v>1858</v>
      </c>
      <c r="E306" s="879" t="s">
        <v>937</v>
      </c>
      <c r="F306" s="877" t="s">
        <v>95</v>
      </c>
      <c r="G306" s="880">
        <v>500</v>
      </c>
      <c r="H306" s="880"/>
      <c r="I306" s="881" t="s">
        <v>2095</v>
      </c>
      <c r="J306" s="883">
        <v>500</v>
      </c>
    </row>
    <row r="307" spans="1:10" s="876" customFormat="1" x14ac:dyDescent="0.35">
      <c r="A307" s="877" t="s">
        <v>1246</v>
      </c>
      <c r="B307" s="878">
        <v>127</v>
      </c>
      <c r="C307" s="878">
        <v>10072</v>
      </c>
      <c r="D307" s="877" t="s">
        <v>1858</v>
      </c>
      <c r="E307" s="879" t="s">
        <v>2096</v>
      </c>
      <c r="F307" s="877" t="s">
        <v>95</v>
      </c>
      <c r="G307" s="880">
        <v>4682.3599999999997</v>
      </c>
      <c r="H307" s="880"/>
      <c r="I307" s="881" t="s">
        <v>2095</v>
      </c>
      <c r="J307" s="883">
        <v>4682.3599999999997</v>
      </c>
    </row>
    <row r="308" spans="1:10" s="876" customFormat="1" x14ac:dyDescent="0.35">
      <c r="A308" s="877" t="s">
        <v>1246</v>
      </c>
      <c r="B308" s="878">
        <v>237</v>
      </c>
      <c r="C308" s="878">
        <v>10074</v>
      </c>
      <c r="D308" s="877" t="s">
        <v>1858</v>
      </c>
      <c r="E308" s="879" t="s">
        <v>2097</v>
      </c>
      <c r="F308" s="877" t="s">
        <v>95</v>
      </c>
      <c r="G308" s="880">
        <v>2675.18</v>
      </c>
      <c r="H308" s="880"/>
      <c r="I308" s="881" t="s">
        <v>2095</v>
      </c>
      <c r="J308" s="883">
        <v>2675.18</v>
      </c>
    </row>
    <row r="309" spans="1:10" s="876" customFormat="1" x14ac:dyDescent="0.35">
      <c r="A309" s="877" t="s">
        <v>1246</v>
      </c>
      <c r="B309" s="878">
        <v>10072</v>
      </c>
      <c r="C309" s="878">
        <v>10072</v>
      </c>
      <c r="D309" s="877" t="s">
        <v>1841</v>
      </c>
      <c r="E309" s="879" t="s">
        <v>2096</v>
      </c>
      <c r="F309" s="877" t="s">
        <v>95</v>
      </c>
      <c r="G309" s="880">
        <v>2000</v>
      </c>
      <c r="H309" s="880"/>
      <c r="I309" s="881" t="s">
        <v>2095</v>
      </c>
      <c r="J309" s="883">
        <v>2000</v>
      </c>
    </row>
    <row r="310" spans="1:10" s="876" customFormat="1" ht="40.799999999999997" x14ac:dyDescent="0.35">
      <c r="A310" s="877" t="s">
        <v>1132</v>
      </c>
      <c r="B310" s="878">
        <v>198</v>
      </c>
      <c r="C310" s="878">
        <v>10569</v>
      </c>
      <c r="D310" s="877" t="s">
        <v>1858</v>
      </c>
      <c r="E310" s="879" t="s">
        <v>2098</v>
      </c>
      <c r="F310" s="877" t="s">
        <v>95</v>
      </c>
      <c r="G310" s="880">
        <v>1000</v>
      </c>
      <c r="H310" s="880">
        <v>446.24</v>
      </c>
      <c r="I310" s="881" t="s">
        <v>2095</v>
      </c>
      <c r="J310" s="883">
        <v>553.76</v>
      </c>
    </row>
    <row r="311" spans="1:10" s="876" customFormat="1" ht="40.799999999999997" x14ac:dyDescent="0.35">
      <c r="A311" s="877" t="s">
        <v>1132</v>
      </c>
      <c r="B311" s="878">
        <v>199</v>
      </c>
      <c r="C311" s="878">
        <v>10570</v>
      </c>
      <c r="D311" s="877" t="s">
        <v>1858</v>
      </c>
      <c r="E311" s="879" t="s">
        <v>2099</v>
      </c>
      <c r="F311" s="877" t="s">
        <v>95</v>
      </c>
      <c r="G311" s="880">
        <v>2838.34</v>
      </c>
      <c r="H311" s="880">
        <v>2838.34</v>
      </c>
      <c r="I311" s="881" t="s">
        <v>2095</v>
      </c>
      <c r="J311" s="883">
        <v>0</v>
      </c>
    </row>
    <row r="312" spans="1:10" s="876" customFormat="1" ht="40.799999999999997" x14ac:dyDescent="0.35">
      <c r="A312" s="877" t="s">
        <v>1169</v>
      </c>
      <c r="B312" s="878">
        <v>118</v>
      </c>
      <c r="C312" s="878">
        <v>10077</v>
      </c>
      <c r="D312" s="877" t="s">
        <v>1858</v>
      </c>
      <c r="E312" s="879" t="s">
        <v>2100</v>
      </c>
      <c r="F312" s="877" t="s">
        <v>95</v>
      </c>
      <c r="G312" s="880">
        <v>230</v>
      </c>
      <c r="H312" s="880"/>
      <c r="I312" s="881" t="s">
        <v>2095</v>
      </c>
      <c r="J312" s="883">
        <v>230</v>
      </c>
    </row>
    <row r="313" spans="1:10" s="876" customFormat="1" ht="40.799999999999997" x14ac:dyDescent="0.35">
      <c r="A313" s="877" t="s">
        <v>1169</v>
      </c>
      <c r="B313" s="878">
        <v>191</v>
      </c>
      <c r="C313" s="878">
        <v>10606</v>
      </c>
      <c r="D313" s="877" t="s">
        <v>1858</v>
      </c>
      <c r="E313" s="879" t="s">
        <v>2101</v>
      </c>
      <c r="F313" s="877" t="s">
        <v>95</v>
      </c>
      <c r="G313" s="880">
        <v>170</v>
      </c>
      <c r="H313" s="880"/>
      <c r="I313" s="881" t="s">
        <v>2095</v>
      </c>
      <c r="J313" s="883">
        <v>170</v>
      </c>
    </row>
    <row r="314" spans="1:10" s="876" customFormat="1" ht="40.799999999999997" x14ac:dyDescent="0.35">
      <c r="A314" s="877" t="s">
        <v>2022</v>
      </c>
      <c r="B314" s="878">
        <v>10331</v>
      </c>
      <c r="C314" s="878">
        <v>10331</v>
      </c>
      <c r="D314" s="877" t="s">
        <v>1841</v>
      </c>
      <c r="E314" s="879" t="s">
        <v>2102</v>
      </c>
      <c r="F314" s="877" t="s">
        <v>95</v>
      </c>
      <c r="G314" s="880">
        <v>30500</v>
      </c>
      <c r="H314" s="880"/>
      <c r="I314" s="881" t="s">
        <v>2103</v>
      </c>
      <c r="J314" s="883">
        <v>30500</v>
      </c>
    </row>
    <row r="315" spans="1:10" s="876" customFormat="1" ht="40.799999999999997" x14ac:dyDescent="0.35">
      <c r="A315" s="877" t="s">
        <v>2022</v>
      </c>
      <c r="B315" s="878">
        <v>10330</v>
      </c>
      <c r="C315" s="878">
        <v>10330</v>
      </c>
      <c r="D315" s="877" t="s">
        <v>1841</v>
      </c>
      <c r="E315" s="879" t="s">
        <v>2104</v>
      </c>
      <c r="F315" s="877" t="s">
        <v>95</v>
      </c>
      <c r="G315" s="880">
        <v>8910</v>
      </c>
      <c r="H315" s="880"/>
      <c r="I315" s="881" t="s">
        <v>2105</v>
      </c>
      <c r="J315" s="883">
        <v>8910</v>
      </c>
    </row>
    <row r="316" spans="1:10" s="876" customFormat="1" ht="61.2" x14ac:dyDescent="0.35">
      <c r="A316" s="877" t="s">
        <v>1169</v>
      </c>
      <c r="B316" s="878">
        <v>125</v>
      </c>
      <c r="C316" s="878">
        <v>10612</v>
      </c>
      <c r="D316" s="877" t="s">
        <v>1858</v>
      </c>
      <c r="E316" s="885" t="s">
        <v>2106</v>
      </c>
      <c r="F316" s="886" t="s">
        <v>95</v>
      </c>
      <c r="G316" s="887">
        <v>70000</v>
      </c>
      <c r="H316" s="887"/>
      <c r="I316" s="888" t="s">
        <v>2107</v>
      </c>
      <c r="J316" s="889">
        <v>70000</v>
      </c>
    </row>
    <row r="317" spans="1:10" ht="21" x14ac:dyDescent="0.4">
      <c r="E317" s="1032" t="s">
        <v>2108</v>
      </c>
      <c r="F317" s="1033"/>
      <c r="G317" s="1033"/>
      <c r="H317" s="1033"/>
      <c r="I317" s="1034"/>
      <c r="J317" s="891">
        <f>SUM(J265:J316)</f>
        <v>4263623.0399999991</v>
      </c>
    </row>
    <row r="318" spans="1:10" ht="21" x14ac:dyDescent="0.4">
      <c r="E318" s="1035" t="s">
        <v>2109</v>
      </c>
      <c r="F318" s="1036"/>
      <c r="G318" s="1036"/>
      <c r="H318" s="1036"/>
      <c r="I318" s="1037"/>
      <c r="J318" s="892">
        <f>J317+J264</f>
        <v>5697383.21</v>
      </c>
    </row>
    <row r="321" spans="5:6" ht="27" customHeight="1" x14ac:dyDescent="0.4">
      <c r="E321" s="1038" t="s">
        <v>2110</v>
      </c>
      <c r="F321" s="1039"/>
    </row>
    <row r="322" spans="5:6" ht="42" x14ac:dyDescent="0.4">
      <c r="E322" s="893" t="s">
        <v>2111</v>
      </c>
      <c r="F322" s="894">
        <f>1433760.17</f>
        <v>1433760.17</v>
      </c>
    </row>
    <row r="323" spans="5:6" ht="21" x14ac:dyDescent="0.4">
      <c r="E323" s="895" t="s">
        <v>2112</v>
      </c>
      <c r="F323" s="896">
        <v>8910</v>
      </c>
    </row>
    <row r="324" spans="5:6" ht="21" x14ac:dyDescent="0.4">
      <c r="E324" s="895" t="s">
        <v>2113</v>
      </c>
      <c r="F324" s="897">
        <v>30500</v>
      </c>
    </row>
    <row r="325" spans="5:6" ht="21" x14ac:dyDescent="0.4">
      <c r="E325" s="895" t="s">
        <v>2114</v>
      </c>
      <c r="F325" s="898">
        <v>70000</v>
      </c>
    </row>
    <row r="326" spans="5:6" ht="21" x14ac:dyDescent="0.4">
      <c r="E326" s="895" t="s">
        <v>2115</v>
      </c>
      <c r="F326" s="898">
        <f>49500-2618.93+3472.35</f>
        <v>50353.42</v>
      </c>
    </row>
    <row r="327" spans="5:6" ht="63" x14ac:dyDescent="0.4">
      <c r="E327" s="895" t="s">
        <v>2116</v>
      </c>
      <c r="F327" s="898">
        <v>-3472.35</v>
      </c>
    </row>
    <row r="328" spans="5:6" ht="21" x14ac:dyDescent="0.4">
      <c r="E328" s="895" t="s">
        <v>2117</v>
      </c>
      <c r="F328" s="898">
        <v>0</v>
      </c>
    </row>
    <row r="329" spans="5:6" ht="21" x14ac:dyDescent="0.4">
      <c r="E329" s="895" t="s">
        <v>2118</v>
      </c>
      <c r="F329" s="898">
        <v>-750</v>
      </c>
    </row>
    <row r="330" spans="5:6" ht="21" x14ac:dyDescent="0.4">
      <c r="E330" s="895" t="s">
        <v>2119</v>
      </c>
      <c r="F330" s="898">
        <v>-10000</v>
      </c>
    </row>
    <row r="331" spans="5:6" ht="21" x14ac:dyDescent="0.4">
      <c r="E331" s="895" t="s">
        <v>2120</v>
      </c>
      <c r="F331" s="898">
        <v>0</v>
      </c>
    </row>
    <row r="332" spans="5:6" ht="21" x14ac:dyDescent="0.4">
      <c r="E332" s="895" t="s">
        <v>2121</v>
      </c>
      <c r="F332" s="898">
        <v>0</v>
      </c>
    </row>
    <row r="333" spans="5:6" ht="42" x14ac:dyDescent="0.4">
      <c r="E333" s="895" t="s">
        <v>2122</v>
      </c>
      <c r="F333" s="898">
        <f>45261.78+6483.88</f>
        <v>51745.659999999996</v>
      </c>
    </row>
    <row r="334" spans="5:6" ht="21" x14ac:dyDescent="0.4">
      <c r="E334" s="1040" t="s">
        <v>2123</v>
      </c>
      <c r="F334" s="1041"/>
    </row>
    <row r="335" spans="5:6" ht="21" x14ac:dyDescent="0.4">
      <c r="E335" s="895" t="s">
        <v>2124</v>
      </c>
      <c r="F335" s="899">
        <v>6639.74</v>
      </c>
    </row>
    <row r="336" spans="5:6" ht="21" x14ac:dyDescent="0.4">
      <c r="E336" s="895" t="s">
        <v>2125</v>
      </c>
      <c r="F336" s="899">
        <v>-86861.66</v>
      </c>
    </row>
    <row r="337" spans="5:6" ht="21" x14ac:dyDescent="0.4">
      <c r="E337" s="895" t="s">
        <v>2126</v>
      </c>
      <c r="F337" s="899">
        <v>23876</v>
      </c>
    </row>
    <row r="338" spans="5:6" ht="21" x14ac:dyDescent="0.4">
      <c r="E338" s="895" t="s">
        <v>2127</v>
      </c>
      <c r="F338" s="899">
        <v>124951.23</v>
      </c>
    </row>
    <row r="339" spans="5:6" ht="21" x14ac:dyDescent="0.4">
      <c r="E339" s="895" t="s">
        <v>2128</v>
      </c>
      <c r="F339" s="899">
        <v>-249.42</v>
      </c>
    </row>
    <row r="340" spans="5:6" ht="21" x14ac:dyDescent="0.4">
      <c r="E340" s="900" t="s">
        <v>2129</v>
      </c>
      <c r="F340" s="899">
        <f>SUM(F335:F339)</f>
        <v>68355.89</v>
      </c>
    </row>
    <row r="341" spans="5:6" ht="21" x14ac:dyDescent="0.4">
      <c r="E341" s="901" t="s">
        <v>2130</v>
      </c>
      <c r="F341" s="902">
        <f>F322+F323+F324+F340+F326+F333+F328+F329+F330+F331+F332+F327+F325</f>
        <v>1699402.7899999996</v>
      </c>
    </row>
  </sheetData>
  <autoFilter ref="A1:J315"/>
  <mergeCells count="5">
    <mergeCell ref="E264:I264"/>
    <mergeCell ref="E317:I317"/>
    <mergeCell ref="E318:I318"/>
    <mergeCell ref="E321:F321"/>
    <mergeCell ref="E334:F334"/>
  </mergeCells>
  <pageMargins left="0.78740157480314965" right="0.78740157480314965" top="0.78740157480314965" bottom="0.59055118110236227" header="0.51181102362204722" footer="0.51181102362204722"/>
  <pageSetup paperSize="8" scale="4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O11" sqref="O11"/>
    </sheetView>
  </sheetViews>
  <sheetFormatPr defaultRowHeight="13.2" x14ac:dyDescent="0.25"/>
  <cols>
    <col min="1" max="1" width="14.44140625" customWidth="1"/>
    <col min="2" max="2" width="40.33203125" customWidth="1"/>
    <col min="3" max="3" width="21.109375" customWidth="1"/>
    <col min="4" max="4" width="18.44140625" customWidth="1"/>
    <col min="257" max="257" width="14.44140625" customWidth="1"/>
    <col min="258" max="258" width="40.33203125" customWidth="1"/>
    <col min="259" max="259" width="21.109375" customWidth="1"/>
    <col min="260" max="260" width="18.44140625" customWidth="1"/>
    <col min="513" max="513" width="14.44140625" customWidth="1"/>
    <col min="514" max="514" width="40.33203125" customWidth="1"/>
    <col min="515" max="515" width="21.109375" customWidth="1"/>
    <col min="516" max="516" width="18.44140625" customWidth="1"/>
    <col min="769" max="769" width="14.44140625" customWidth="1"/>
    <col min="770" max="770" width="40.33203125" customWidth="1"/>
    <col min="771" max="771" width="21.109375" customWidth="1"/>
    <col min="772" max="772" width="18.44140625" customWidth="1"/>
    <col min="1025" max="1025" width="14.44140625" customWidth="1"/>
    <col min="1026" max="1026" width="40.33203125" customWidth="1"/>
    <col min="1027" max="1027" width="21.109375" customWidth="1"/>
    <col min="1028" max="1028" width="18.44140625" customWidth="1"/>
    <col min="1281" max="1281" width="14.44140625" customWidth="1"/>
    <col min="1282" max="1282" width="40.33203125" customWidth="1"/>
    <col min="1283" max="1283" width="21.109375" customWidth="1"/>
    <col min="1284" max="1284" width="18.44140625" customWidth="1"/>
    <col min="1537" max="1537" width="14.44140625" customWidth="1"/>
    <col min="1538" max="1538" width="40.33203125" customWidth="1"/>
    <col min="1539" max="1539" width="21.109375" customWidth="1"/>
    <col min="1540" max="1540" width="18.44140625" customWidth="1"/>
    <col min="1793" max="1793" width="14.44140625" customWidth="1"/>
    <col min="1794" max="1794" width="40.33203125" customWidth="1"/>
    <col min="1795" max="1795" width="21.109375" customWidth="1"/>
    <col min="1796" max="1796" width="18.44140625" customWidth="1"/>
    <col min="2049" max="2049" width="14.44140625" customWidth="1"/>
    <col min="2050" max="2050" width="40.33203125" customWidth="1"/>
    <col min="2051" max="2051" width="21.109375" customWidth="1"/>
    <col min="2052" max="2052" width="18.44140625" customWidth="1"/>
    <col min="2305" max="2305" width="14.44140625" customWidth="1"/>
    <col min="2306" max="2306" width="40.33203125" customWidth="1"/>
    <col min="2307" max="2307" width="21.109375" customWidth="1"/>
    <col min="2308" max="2308" width="18.44140625" customWidth="1"/>
    <col min="2561" max="2561" width="14.44140625" customWidth="1"/>
    <col min="2562" max="2562" width="40.33203125" customWidth="1"/>
    <col min="2563" max="2563" width="21.109375" customWidth="1"/>
    <col min="2564" max="2564" width="18.44140625" customWidth="1"/>
    <col min="2817" max="2817" width="14.44140625" customWidth="1"/>
    <col min="2818" max="2818" width="40.33203125" customWidth="1"/>
    <col min="2819" max="2819" width="21.109375" customWidth="1"/>
    <col min="2820" max="2820" width="18.44140625" customWidth="1"/>
    <col min="3073" max="3073" width="14.44140625" customWidth="1"/>
    <col min="3074" max="3074" width="40.33203125" customWidth="1"/>
    <col min="3075" max="3075" width="21.109375" customWidth="1"/>
    <col min="3076" max="3076" width="18.44140625" customWidth="1"/>
    <col min="3329" max="3329" width="14.44140625" customWidth="1"/>
    <col min="3330" max="3330" width="40.33203125" customWidth="1"/>
    <col min="3331" max="3331" width="21.109375" customWidth="1"/>
    <col min="3332" max="3332" width="18.44140625" customWidth="1"/>
    <col min="3585" max="3585" width="14.44140625" customWidth="1"/>
    <col min="3586" max="3586" width="40.33203125" customWidth="1"/>
    <col min="3587" max="3587" width="21.109375" customWidth="1"/>
    <col min="3588" max="3588" width="18.44140625" customWidth="1"/>
    <col min="3841" max="3841" width="14.44140625" customWidth="1"/>
    <col min="3842" max="3842" width="40.33203125" customWidth="1"/>
    <col min="3843" max="3843" width="21.109375" customWidth="1"/>
    <col min="3844" max="3844" width="18.44140625" customWidth="1"/>
    <col min="4097" max="4097" width="14.44140625" customWidth="1"/>
    <col min="4098" max="4098" width="40.33203125" customWidth="1"/>
    <col min="4099" max="4099" width="21.109375" customWidth="1"/>
    <col min="4100" max="4100" width="18.44140625" customWidth="1"/>
    <col min="4353" max="4353" width="14.44140625" customWidth="1"/>
    <col min="4354" max="4354" width="40.33203125" customWidth="1"/>
    <col min="4355" max="4355" width="21.109375" customWidth="1"/>
    <col min="4356" max="4356" width="18.44140625" customWidth="1"/>
    <col min="4609" max="4609" width="14.44140625" customWidth="1"/>
    <col min="4610" max="4610" width="40.33203125" customWidth="1"/>
    <col min="4611" max="4611" width="21.109375" customWidth="1"/>
    <col min="4612" max="4612" width="18.44140625" customWidth="1"/>
    <col min="4865" max="4865" width="14.44140625" customWidth="1"/>
    <col min="4866" max="4866" width="40.33203125" customWidth="1"/>
    <col min="4867" max="4867" width="21.109375" customWidth="1"/>
    <col min="4868" max="4868" width="18.44140625" customWidth="1"/>
    <col min="5121" max="5121" width="14.44140625" customWidth="1"/>
    <col min="5122" max="5122" width="40.33203125" customWidth="1"/>
    <col min="5123" max="5123" width="21.109375" customWidth="1"/>
    <col min="5124" max="5124" width="18.44140625" customWidth="1"/>
    <col min="5377" max="5377" width="14.44140625" customWidth="1"/>
    <col min="5378" max="5378" width="40.33203125" customWidth="1"/>
    <col min="5379" max="5379" width="21.109375" customWidth="1"/>
    <col min="5380" max="5380" width="18.44140625" customWidth="1"/>
    <col min="5633" max="5633" width="14.44140625" customWidth="1"/>
    <col min="5634" max="5634" width="40.33203125" customWidth="1"/>
    <col min="5635" max="5635" width="21.109375" customWidth="1"/>
    <col min="5636" max="5636" width="18.44140625" customWidth="1"/>
    <col min="5889" max="5889" width="14.44140625" customWidth="1"/>
    <col min="5890" max="5890" width="40.33203125" customWidth="1"/>
    <col min="5891" max="5891" width="21.109375" customWidth="1"/>
    <col min="5892" max="5892" width="18.44140625" customWidth="1"/>
    <col min="6145" max="6145" width="14.44140625" customWidth="1"/>
    <col min="6146" max="6146" width="40.33203125" customWidth="1"/>
    <col min="6147" max="6147" width="21.109375" customWidth="1"/>
    <col min="6148" max="6148" width="18.44140625" customWidth="1"/>
    <col min="6401" max="6401" width="14.44140625" customWidth="1"/>
    <col min="6402" max="6402" width="40.33203125" customWidth="1"/>
    <col min="6403" max="6403" width="21.109375" customWidth="1"/>
    <col min="6404" max="6404" width="18.44140625" customWidth="1"/>
    <col min="6657" max="6657" width="14.44140625" customWidth="1"/>
    <col min="6658" max="6658" width="40.33203125" customWidth="1"/>
    <col min="6659" max="6659" width="21.109375" customWidth="1"/>
    <col min="6660" max="6660" width="18.44140625" customWidth="1"/>
    <col min="6913" max="6913" width="14.44140625" customWidth="1"/>
    <col min="6914" max="6914" width="40.33203125" customWidth="1"/>
    <col min="6915" max="6915" width="21.109375" customWidth="1"/>
    <col min="6916" max="6916" width="18.44140625" customWidth="1"/>
    <col min="7169" max="7169" width="14.44140625" customWidth="1"/>
    <col min="7170" max="7170" width="40.33203125" customWidth="1"/>
    <col min="7171" max="7171" width="21.109375" customWidth="1"/>
    <col min="7172" max="7172" width="18.44140625" customWidth="1"/>
    <col min="7425" max="7425" width="14.44140625" customWidth="1"/>
    <col min="7426" max="7426" width="40.33203125" customWidth="1"/>
    <col min="7427" max="7427" width="21.109375" customWidth="1"/>
    <col min="7428" max="7428" width="18.44140625" customWidth="1"/>
    <col min="7681" max="7681" width="14.44140625" customWidth="1"/>
    <col min="7682" max="7682" width="40.33203125" customWidth="1"/>
    <col min="7683" max="7683" width="21.109375" customWidth="1"/>
    <col min="7684" max="7684" width="18.44140625" customWidth="1"/>
    <col min="7937" max="7937" width="14.44140625" customWidth="1"/>
    <col min="7938" max="7938" width="40.33203125" customWidth="1"/>
    <col min="7939" max="7939" width="21.109375" customWidth="1"/>
    <col min="7940" max="7940" width="18.44140625" customWidth="1"/>
    <col min="8193" max="8193" width="14.44140625" customWidth="1"/>
    <col min="8194" max="8194" width="40.33203125" customWidth="1"/>
    <col min="8195" max="8195" width="21.109375" customWidth="1"/>
    <col min="8196" max="8196" width="18.44140625" customWidth="1"/>
    <col min="8449" max="8449" width="14.44140625" customWidth="1"/>
    <col min="8450" max="8450" width="40.33203125" customWidth="1"/>
    <col min="8451" max="8451" width="21.109375" customWidth="1"/>
    <col min="8452" max="8452" width="18.44140625" customWidth="1"/>
    <col min="8705" max="8705" width="14.44140625" customWidth="1"/>
    <col min="8706" max="8706" width="40.33203125" customWidth="1"/>
    <col min="8707" max="8707" width="21.109375" customWidth="1"/>
    <col min="8708" max="8708" width="18.44140625" customWidth="1"/>
    <col min="8961" max="8961" width="14.44140625" customWidth="1"/>
    <col min="8962" max="8962" width="40.33203125" customWidth="1"/>
    <col min="8963" max="8963" width="21.109375" customWidth="1"/>
    <col min="8964" max="8964" width="18.44140625" customWidth="1"/>
    <col min="9217" max="9217" width="14.44140625" customWidth="1"/>
    <col min="9218" max="9218" width="40.33203125" customWidth="1"/>
    <col min="9219" max="9219" width="21.109375" customWidth="1"/>
    <col min="9220" max="9220" width="18.44140625" customWidth="1"/>
    <col min="9473" max="9473" width="14.44140625" customWidth="1"/>
    <col min="9474" max="9474" width="40.33203125" customWidth="1"/>
    <col min="9475" max="9475" width="21.109375" customWidth="1"/>
    <col min="9476" max="9476" width="18.44140625" customWidth="1"/>
    <col min="9729" max="9729" width="14.44140625" customWidth="1"/>
    <col min="9730" max="9730" width="40.33203125" customWidth="1"/>
    <col min="9731" max="9731" width="21.109375" customWidth="1"/>
    <col min="9732" max="9732" width="18.44140625" customWidth="1"/>
    <col min="9985" max="9985" width="14.44140625" customWidth="1"/>
    <col min="9986" max="9986" width="40.33203125" customWidth="1"/>
    <col min="9987" max="9987" width="21.109375" customWidth="1"/>
    <col min="9988" max="9988" width="18.44140625" customWidth="1"/>
    <col min="10241" max="10241" width="14.44140625" customWidth="1"/>
    <col min="10242" max="10242" width="40.33203125" customWidth="1"/>
    <col min="10243" max="10243" width="21.109375" customWidth="1"/>
    <col min="10244" max="10244" width="18.44140625" customWidth="1"/>
    <col min="10497" max="10497" width="14.44140625" customWidth="1"/>
    <col min="10498" max="10498" width="40.33203125" customWidth="1"/>
    <col min="10499" max="10499" width="21.109375" customWidth="1"/>
    <col min="10500" max="10500" width="18.44140625" customWidth="1"/>
    <col min="10753" max="10753" width="14.44140625" customWidth="1"/>
    <col min="10754" max="10754" width="40.33203125" customWidth="1"/>
    <col min="10755" max="10755" width="21.109375" customWidth="1"/>
    <col min="10756" max="10756" width="18.44140625" customWidth="1"/>
    <col min="11009" max="11009" width="14.44140625" customWidth="1"/>
    <col min="11010" max="11010" width="40.33203125" customWidth="1"/>
    <col min="11011" max="11011" width="21.109375" customWidth="1"/>
    <col min="11012" max="11012" width="18.44140625" customWidth="1"/>
    <col min="11265" max="11265" width="14.44140625" customWidth="1"/>
    <col min="11266" max="11266" width="40.33203125" customWidth="1"/>
    <col min="11267" max="11267" width="21.109375" customWidth="1"/>
    <col min="11268" max="11268" width="18.44140625" customWidth="1"/>
    <col min="11521" max="11521" width="14.44140625" customWidth="1"/>
    <col min="11522" max="11522" width="40.33203125" customWidth="1"/>
    <col min="11523" max="11523" width="21.109375" customWidth="1"/>
    <col min="11524" max="11524" width="18.44140625" customWidth="1"/>
    <col min="11777" max="11777" width="14.44140625" customWidth="1"/>
    <col min="11778" max="11778" width="40.33203125" customWidth="1"/>
    <col min="11779" max="11779" width="21.109375" customWidth="1"/>
    <col min="11780" max="11780" width="18.44140625" customWidth="1"/>
    <col min="12033" max="12033" width="14.44140625" customWidth="1"/>
    <col min="12034" max="12034" width="40.33203125" customWidth="1"/>
    <col min="12035" max="12035" width="21.109375" customWidth="1"/>
    <col min="12036" max="12036" width="18.44140625" customWidth="1"/>
    <col min="12289" max="12289" width="14.44140625" customWidth="1"/>
    <col min="12290" max="12290" width="40.33203125" customWidth="1"/>
    <col min="12291" max="12291" width="21.109375" customWidth="1"/>
    <col min="12292" max="12292" width="18.44140625" customWidth="1"/>
    <col min="12545" max="12545" width="14.44140625" customWidth="1"/>
    <col min="12546" max="12546" width="40.33203125" customWidth="1"/>
    <col min="12547" max="12547" width="21.109375" customWidth="1"/>
    <col min="12548" max="12548" width="18.44140625" customWidth="1"/>
    <col min="12801" max="12801" width="14.44140625" customWidth="1"/>
    <col min="12802" max="12802" width="40.33203125" customWidth="1"/>
    <col min="12803" max="12803" width="21.109375" customWidth="1"/>
    <col min="12804" max="12804" width="18.44140625" customWidth="1"/>
    <col min="13057" max="13057" width="14.44140625" customWidth="1"/>
    <col min="13058" max="13058" width="40.33203125" customWidth="1"/>
    <col min="13059" max="13059" width="21.109375" customWidth="1"/>
    <col min="13060" max="13060" width="18.44140625" customWidth="1"/>
    <col min="13313" max="13313" width="14.44140625" customWidth="1"/>
    <col min="13314" max="13314" width="40.33203125" customWidth="1"/>
    <col min="13315" max="13315" width="21.109375" customWidth="1"/>
    <col min="13316" max="13316" width="18.44140625" customWidth="1"/>
    <col min="13569" max="13569" width="14.44140625" customWidth="1"/>
    <col min="13570" max="13570" width="40.33203125" customWidth="1"/>
    <col min="13571" max="13571" width="21.109375" customWidth="1"/>
    <col min="13572" max="13572" width="18.44140625" customWidth="1"/>
    <col min="13825" max="13825" width="14.44140625" customWidth="1"/>
    <col min="13826" max="13826" width="40.33203125" customWidth="1"/>
    <col min="13827" max="13827" width="21.109375" customWidth="1"/>
    <col min="13828" max="13828" width="18.44140625" customWidth="1"/>
    <col min="14081" max="14081" width="14.44140625" customWidth="1"/>
    <col min="14082" max="14082" width="40.33203125" customWidth="1"/>
    <col min="14083" max="14083" width="21.109375" customWidth="1"/>
    <col min="14084" max="14084" width="18.44140625" customWidth="1"/>
    <col min="14337" max="14337" width="14.44140625" customWidth="1"/>
    <col min="14338" max="14338" width="40.33203125" customWidth="1"/>
    <col min="14339" max="14339" width="21.109375" customWidth="1"/>
    <col min="14340" max="14340" width="18.44140625" customWidth="1"/>
    <col min="14593" max="14593" width="14.44140625" customWidth="1"/>
    <col min="14594" max="14594" width="40.33203125" customWidth="1"/>
    <col min="14595" max="14595" width="21.109375" customWidth="1"/>
    <col min="14596" max="14596" width="18.44140625" customWidth="1"/>
    <col min="14849" max="14849" width="14.44140625" customWidth="1"/>
    <col min="14850" max="14850" width="40.33203125" customWidth="1"/>
    <col min="14851" max="14851" width="21.109375" customWidth="1"/>
    <col min="14852" max="14852" width="18.44140625" customWidth="1"/>
    <col min="15105" max="15105" width="14.44140625" customWidth="1"/>
    <col min="15106" max="15106" width="40.33203125" customWidth="1"/>
    <col min="15107" max="15107" width="21.109375" customWidth="1"/>
    <col min="15108" max="15108" width="18.44140625" customWidth="1"/>
    <col min="15361" max="15361" width="14.44140625" customWidth="1"/>
    <col min="15362" max="15362" width="40.33203125" customWidth="1"/>
    <col min="15363" max="15363" width="21.109375" customWidth="1"/>
    <col min="15364" max="15364" width="18.44140625" customWidth="1"/>
    <col min="15617" max="15617" width="14.44140625" customWidth="1"/>
    <col min="15618" max="15618" width="40.33203125" customWidth="1"/>
    <col min="15619" max="15619" width="21.109375" customWidth="1"/>
    <col min="15620" max="15620" width="18.44140625" customWidth="1"/>
    <col min="15873" max="15873" width="14.44140625" customWidth="1"/>
    <col min="15874" max="15874" width="40.33203125" customWidth="1"/>
    <col min="15875" max="15875" width="21.109375" customWidth="1"/>
    <col min="15876" max="15876" width="18.44140625" customWidth="1"/>
    <col min="16129" max="16129" width="14.44140625" customWidth="1"/>
    <col min="16130" max="16130" width="40.33203125" customWidth="1"/>
    <col min="16131" max="16131" width="21.109375" customWidth="1"/>
    <col min="16132" max="16132" width="18.44140625" customWidth="1"/>
  </cols>
  <sheetData>
    <row r="1" spans="1:4" s="905" customFormat="1" ht="4.5" customHeight="1" x14ac:dyDescent="0.2"/>
    <row r="2" spans="1:4" s="905" customFormat="1" ht="27" customHeight="1" x14ac:dyDescent="0.2">
      <c r="A2" s="1042" t="s">
        <v>2131</v>
      </c>
      <c r="B2" s="1042"/>
    </row>
    <row r="3" spans="1:4" s="905" customFormat="1" ht="10.35" customHeight="1" thickBot="1" x14ac:dyDescent="0.25"/>
    <row r="4" spans="1:4" s="905" customFormat="1" ht="26.25" customHeight="1" thickBot="1" x14ac:dyDescent="0.25">
      <c r="A4" s="1043" t="s">
        <v>2132</v>
      </c>
      <c r="B4" s="1043"/>
    </row>
    <row r="5" spans="1:4" s="905" customFormat="1" ht="9.15" customHeight="1" x14ac:dyDescent="0.2"/>
    <row r="6" spans="1:4" s="905" customFormat="1" ht="30" customHeight="1" x14ac:dyDescent="0.2">
      <c r="A6" s="906" t="s">
        <v>2133</v>
      </c>
      <c r="B6" s="907" t="s">
        <v>1111</v>
      </c>
      <c r="C6" s="908" t="s">
        <v>2134</v>
      </c>
      <c r="D6" s="908" t="s">
        <v>2135</v>
      </c>
    </row>
    <row r="7" spans="1:4" s="905" customFormat="1" ht="30" customHeight="1" x14ac:dyDescent="0.2">
      <c r="A7" s="909" t="s">
        <v>2136</v>
      </c>
      <c r="B7" s="910" t="s">
        <v>2137</v>
      </c>
      <c r="C7" s="911">
        <v>172676.07</v>
      </c>
      <c r="D7" s="911"/>
    </row>
    <row r="8" spans="1:4" s="905" customFormat="1" ht="30" customHeight="1" x14ac:dyDescent="0.2">
      <c r="A8" s="909" t="s">
        <v>2138</v>
      </c>
      <c r="B8" s="910" t="s">
        <v>2139</v>
      </c>
      <c r="C8" s="911">
        <v>2750</v>
      </c>
      <c r="D8" s="911"/>
    </row>
    <row r="9" spans="1:4" s="905" customFormat="1" ht="30" customHeight="1" x14ac:dyDescent="0.2">
      <c r="A9" s="909" t="s">
        <v>2140</v>
      </c>
      <c r="B9" s="910" t="s">
        <v>2141</v>
      </c>
      <c r="C9" s="911">
        <v>25000</v>
      </c>
      <c r="D9" s="911"/>
    </row>
    <row r="10" spans="1:4" s="905" customFormat="1" ht="30" customHeight="1" x14ac:dyDescent="0.2">
      <c r="A10" s="909" t="s">
        <v>2142</v>
      </c>
      <c r="B10" s="910" t="s">
        <v>2143</v>
      </c>
      <c r="C10" s="911">
        <v>22555956.32</v>
      </c>
      <c r="D10" s="911">
        <v>26551.759999999998</v>
      </c>
    </row>
    <row r="11" spans="1:4" s="905" customFormat="1" ht="30" customHeight="1" x14ac:dyDescent="0.2">
      <c r="A11" s="909" t="s">
        <v>2144</v>
      </c>
      <c r="B11" s="910" t="s">
        <v>2145</v>
      </c>
      <c r="C11" s="911">
        <v>5500</v>
      </c>
      <c r="D11" s="911"/>
    </row>
    <row r="12" spans="1:4" s="905" customFormat="1" ht="30" customHeight="1" x14ac:dyDescent="0.2">
      <c r="A12" s="909" t="s">
        <v>2146</v>
      </c>
      <c r="B12" s="910" t="s">
        <v>2147</v>
      </c>
      <c r="C12" s="911">
        <v>3097.59</v>
      </c>
      <c r="D12" s="911"/>
    </row>
    <row r="13" spans="1:4" s="905" customFormat="1" ht="30" customHeight="1" x14ac:dyDescent="0.2">
      <c r="A13" s="909" t="s">
        <v>2148</v>
      </c>
      <c r="B13" s="910" t="s">
        <v>2149</v>
      </c>
      <c r="C13" s="911">
        <v>270</v>
      </c>
      <c r="D13" s="911"/>
    </row>
    <row r="14" spans="1:4" s="905" customFormat="1" ht="19.5" customHeight="1" x14ac:dyDescent="0.2">
      <c r="A14" s="909" t="s">
        <v>2150</v>
      </c>
      <c r="B14" s="910" t="s">
        <v>2151</v>
      </c>
      <c r="C14" s="911">
        <v>436.35</v>
      </c>
      <c r="D14" s="911"/>
    </row>
    <row r="15" spans="1:4" s="905" customFormat="1" ht="40.5" customHeight="1" x14ac:dyDescent="0.2">
      <c r="A15" s="909" t="s">
        <v>2152</v>
      </c>
      <c r="B15" s="910" t="s">
        <v>2153</v>
      </c>
      <c r="C15" s="911">
        <v>34419.440000000002</v>
      </c>
      <c r="D15" s="911">
        <v>31089.52</v>
      </c>
    </row>
    <row r="16" spans="1:4" s="905" customFormat="1" ht="40.5" customHeight="1" x14ac:dyDescent="0.2">
      <c r="A16" s="909" t="s">
        <v>2154</v>
      </c>
      <c r="B16" s="910" t="s">
        <v>2155</v>
      </c>
      <c r="C16" s="911"/>
      <c r="D16" s="911"/>
    </row>
    <row r="17" spans="1:4" s="905" customFormat="1" ht="40.5" customHeight="1" x14ac:dyDescent="0.2">
      <c r="A17" s="909" t="s">
        <v>2156</v>
      </c>
      <c r="B17" s="910" t="s">
        <v>2157</v>
      </c>
      <c r="C17" s="911">
        <v>43274.55</v>
      </c>
      <c r="D17" s="911"/>
    </row>
    <row r="18" spans="1:4" s="905" customFormat="1" ht="40.5" customHeight="1" x14ac:dyDescent="0.2">
      <c r="A18" s="909" t="s">
        <v>2158</v>
      </c>
      <c r="B18" s="910" t="s">
        <v>2159</v>
      </c>
      <c r="C18" s="911">
        <v>4430.58</v>
      </c>
      <c r="D18" s="911">
        <v>2.2000000000000002</v>
      </c>
    </row>
    <row r="19" spans="1:4" s="905" customFormat="1" ht="40.5" customHeight="1" x14ac:dyDescent="0.2">
      <c r="A19" s="909" t="s">
        <v>2160</v>
      </c>
      <c r="B19" s="910" t="s">
        <v>2161</v>
      </c>
      <c r="C19" s="911">
        <v>3600</v>
      </c>
      <c r="D19" s="911"/>
    </row>
    <row r="20" spans="1:4" s="905" customFormat="1" ht="19.5" customHeight="1" x14ac:dyDescent="0.2">
      <c r="A20" s="909" t="s">
        <v>2162</v>
      </c>
      <c r="B20" s="910" t="s">
        <v>2163</v>
      </c>
      <c r="C20" s="911">
        <v>15410.35</v>
      </c>
      <c r="D20" s="911">
        <v>1196.5999999999999</v>
      </c>
    </row>
    <row r="21" spans="1:4" s="905" customFormat="1" ht="30" customHeight="1" x14ac:dyDescent="0.2">
      <c r="A21" s="909" t="s">
        <v>2164</v>
      </c>
      <c r="B21" s="910" t="s">
        <v>2165</v>
      </c>
      <c r="C21" s="911">
        <v>1347271</v>
      </c>
      <c r="D21" s="911"/>
    </row>
    <row r="22" spans="1:4" s="905" customFormat="1" ht="40.5" customHeight="1" x14ac:dyDescent="0.2">
      <c r="A22" s="909" t="s">
        <v>2166</v>
      </c>
      <c r="B22" s="910" t="s">
        <v>2167</v>
      </c>
      <c r="C22" s="911">
        <v>23876</v>
      </c>
      <c r="D22" s="911"/>
    </row>
    <row r="23" spans="1:4" s="905" customFormat="1" ht="19.5" customHeight="1" x14ac:dyDescent="0.2">
      <c r="A23" s="909" t="s">
        <v>2168</v>
      </c>
      <c r="B23" s="910" t="s">
        <v>2169</v>
      </c>
      <c r="C23" s="911">
        <v>1216.83</v>
      </c>
      <c r="D23" s="911"/>
    </row>
    <row r="24" spans="1:4" s="905" customFormat="1" ht="30" customHeight="1" x14ac:dyDescent="0.2">
      <c r="A24" s="909" t="s">
        <v>2170</v>
      </c>
      <c r="B24" s="910" t="s">
        <v>2171</v>
      </c>
      <c r="C24" s="911">
        <v>1004004.31</v>
      </c>
      <c r="D24" s="911"/>
    </row>
    <row r="25" spans="1:4" s="905" customFormat="1" ht="19.5" customHeight="1" x14ac:dyDescent="0.2">
      <c r="A25" s="909" t="s">
        <v>2172</v>
      </c>
      <c r="B25" s="910" t="s">
        <v>2173</v>
      </c>
      <c r="C25" s="911">
        <v>545594.57999999996</v>
      </c>
      <c r="D25" s="911"/>
    </row>
    <row r="26" spans="1:4" s="905" customFormat="1" ht="30" customHeight="1" x14ac:dyDescent="0.2">
      <c r="A26" s="909" t="s">
        <v>2174</v>
      </c>
      <c r="B26" s="910" t="s">
        <v>2175</v>
      </c>
      <c r="C26" s="911">
        <v>3148830.39</v>
      </c>
      <c r="D26" s="911"/>
    </row>
    <row r="27" spans="1:4" s="905" customFormat="1" ht="30" customHeight="1" x14ac:dyDescent="0.2">
      <c r="A27" s="909" t="s">
        <v>2176</v>
      </c>
      <c r="B27" s="910" t="s">
        <v>2177</v>
      </c>
      <c r="C27" s="911">
        <v>12161.79</v>
      </c>
      <c r="D27" s="911"/>
    </row>
    <row r="28" spans="1:4" s="905" customFormat="1" ht="30" customHeight="1" x14ac:dyDescent="0.2">
      <c r="A28" s="909" t="s">
        <v>2178</v>
      </c>
      <c r="B28" s="910" t="s">
        <v>2179</v>
      </c>
      <c r="C28" s="911">
        <v>696</v>
      </c>
      <c r="D28" s="911"/>
    </row>
    <row r="29" spans="1:4" s="905" customFormat="1" ht="30" customHeight="1" x14ac:dyDescent="0.2">
      <c r="A29" s="909" t="s">
        <v>2180</v>
      </c>
      <c r="B29" s="910" t="s">
        <v>2181</v>
      </c>
      <c r="C29" s="911">
        <v>44585.27</v>
      </c>
      <c r="D29" s="911"/>
    </row>
    <row r="30" spans="1:4" s="905" customFormat="1" ht="19.5" customHeight="1" x14ac:dyDescent="0.2">
      <c r="A30" s="909" t="s">
        <v>2182</v>
      </c>
      <c r="B30" s="910" t="s">
        <v>2183</v>
      </c>
      <c r="C30" s="911">
        <v>450.71</v>
      </c>
      <c r="D30" s="911">
        <v>14776</v>
      </c>
    </row>
    <row r="31" spans="1:4" s="905" customFormat="1" ht="19.5" customHeight="1" x14ac:dyDescent="0.2">
      <c r="A31" s="909" t="s">
        <v>2184</v>
      </c>
      <c r="B31" s="910" t="s">
        <v>2185</v>
      </c>
      <c r="C31" s="911">
        <v>2219.0700000000002</v>
      </c>
      <c r="D31" s="911"/>
    </row>
    <row r="32" spans="1:4" s="905" customFormat="1" ht="30" customHeight="1" x14ac:dyDescent="0.2">
      <c r="A32" s="909" t="s">
        <v>2186</v>
      </c>
      <c r="B32" s="910" t="s">
        <v>2187</v>
      </c>
      <c r="C32" s="911"/>
      <c r="D32" s="911"/>
    </row>
    <row r="33" spans="1:4" s="905" customFormat="1" ht="19.5" customHeight="1" x14ac:dyDescent="0.2">
      <c r="A33" s="909" t="s">
        <v>2188</v>
      </c>
      <c r="B33" s="910" t="s">
        <v>2189</v>
      </c>
      <c r="C33" s="911">
        <v>90</v>
      </c>
      <c r="D33" s="911"/>
    </row>
    <row r="34" spans="1:4" s="905" customFormat="1" ht="19.5" customHeight="1" x14ac:dyDescent="0.25">
      <c r="A34" s="912"/>
      <c r="B34" s="913" t="s">
        <v>837</v>
      </c>
      <c r="C34" s="914">
        <v>28997817.199999999</v>
      </c>
      <c r="D34" s="914">
        <v>73616.079999999987</v>
      </c>
    </row>
  </sheetData>
  <mergeCells count="2">
    <mergeCell ref="A2:B2"/>
    <mergeCell ref="A4:B4"/>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1"/>
  <sheetViews>
    <sheetView workbookViewId="0">
      <selection activeCell="I15" sqref="I15"/>
    </sheetView>
  </sheetViews>
  <sheetFormatPr defaultRowHeight="13.2" x14ac:dyDescent="0.25"/>
  <cols>
    <col min="1" max="1" width="5.109375" customWidth="1"/>
    <col min="2" max="2" width="0.6640625" customWidth="1"/>
    <col min="3" max="3" width="16" customWidth="1"/>
    <col min="4" max="4" width="44.88671875" customWidth="1"/>
    <col min="5" max="5" width="17.88671875" customWidth="1"/>
    <col min="6" max="6" width="15.5546875" customWidth="1"/>
    <col min="7" max="7" width="0.33203125" customWidth="1"/>
    <col min="257" max="257" width="5.109375" customWidth="1"/>
    <col min="258" max="258" width="0.6640625" customWidth="1"/>
    <col min="259" max="259" width="16" customWidth="1"/>
    <col min="260" max="260" width="44.88671875" customWidth="1"/>
    <col min="261" max="261" width="17.88671875" customWidth="1"/>
    <col min="262" max="262" width="15.5546875" customWidth="1"/>
    <col min="263" max="263" width="0.33203125" customWidth="1"/>
    <col min="513" max="513" width="5.109375" customWidth="1"/>
    <col min="514" max="514" width="0.6640625" customWidth="1"/>
    <col min="515" max="515" width="16" customWidth="1"/>
    <col min="516" max="516" width="44.88671875" customWidth="1"/>
    <col min="517" max="517" width="17.88671875" customWidth="1"/>
    <col min="518" max="518" width="15.5546875" customWidth="1"/>
    <col min="519" max="519" width="0.33203125" customWidth="1"/>
    <col min="769" max="769" width="5.109375" customWidth="1"/>
    <col min="770" max="770" width="0.6640625" customWidth="1"/>
    <col min="771" max="771" width="16" customWidth="1"/>
    <col min="772" max="772" width="44.88671875" customWidth="1"/>
    <col min="773" max="773" width="17.88671875" customWidth="1"/>
    <col min="774" max="774" width="15.5546875" customWidth="1"/>
    <col min="775" max="775" width="0.33203125" customWidth="1"/>
    <col min="1025" max="1025" width="5.109375" customWidth="1"/>
    <col min="1026" max="1026" width="0.6640625" customWidth="1"/>
    <col min="1027" max="1027" width="16" customWidth="1"/>
    <col min="1028" max="1028" width="44.88671875" customWidth="1"/>
    <col min="1029" max="1029" width="17.88671875" customWidth="1"/>
    <col min="1030" max="1030" width="15.5546875" customWidth="1"/>
    <col min="1031" max="1031" width="0.33203125" customWidth="1"/>
    <col min="1281" max="1281" width="5.109375" customWidth="1"/>
    <col min="1282" max="1282" width="0.6640625" customWidth="1"/>
    <col min="1283" max="1283" width="16" customWidth="1"/>
    <col min="1284" max="1284" width="44.88671875" customWidth="1"/>
    <col min="1285" max="1285" width="17.88671875" customWidth="1"/>
    <col min="1286" max="1286" width="15.5546875" customWidth="1"/>
    <col min="1287" max="1287" width="0.33203125" customWidth="1"/>
    <col min="1537" max="1537" width="5.109375" customWidth="1"/>
    <col min="1538" max="1538" width="0.6640625" customWidth="1"/>
    <col min="1539" max="1539" width="16" customWidth="1"/>
    <col min="1540" max="1540" width="44.88671875" customWidth="1"/>
    <col min="1541" max="1541" width="17.88671875" customWidth="1"/>
    <col min="1542" max="1542" width="15.5546875" customWidth="1"/>
    <col min="1543" max="1543" width="0.33203125" customWidth="1"/>
    <col min="1793" max="1793" width="5.109375" customWidth="1"/>
    <col min="1794" max="1794" width="0.6640625" customWidth="1"/>
    <col min="1795" max="1795" width="16" customWidth="1"/>
    <col min="1796" max="1796" width="44.88671875" customWidth="1"/>
    <col min="1797" max="1797" width="17.88671875" customWidth="1"/>
    <col min="1798" max="1798" width="15.5546875" customWidth="1"/>
    <col min="1799" max="1799" width="0.33203125" customWidth="1"/>
    <col min="2049" max="2049" width="5.109375" customWidth="1"/>
    <col min="2050" max="2050" width="0.6640625" customWidth="1"/>
    <col min="2051" max="2051" width="16" customWidth="1"/>
    <col min="2052" max="2052" width="44.88671875" customWidth="1"/>
    <col min="2053" max="2053" width="17.88671875" customWidth="1"/>
    <col min="2054" max="2054" width="15.5546875" customWidth="1"/>
    <col min="2055" max="2055" width="0.33203125" customWidth="1"/>
    <col min="2305" max="2305" width="5.109375" customWidth="1"/>
    <col min="2306" max="2306" width="0.6640625" customWidth="1"/>
    <col min="2307" max="2307" width="16" customWidth="1"/>
    <col min="2308" max="2308" width="44.88671875" customWidth="1"/>
    <col min="2309" max="2309" width="17.88671875" customWidth="1"/>
    <col min="2310" max="2310" width="15.5546875" customWidth="1"/>
    <col min="2311" max="2311" width="0.33203125" customWidth="1"/>
    <col min="2561" max="2561" width="5.109375" customWidth="1"/>
    <col min="2562" max="2562" width="0.6640625" customWidth="1"/>
    <col min="2563" max="2563" width="16" customWidth="1"/>
    <col min="2564" max="2564" width="44.88671875" customWidth="1"/>
    <col min="2565" max="2565" width="17.88671875" customWidth="1"/>
    <col min="2566" max="2566" width="15.5546875" customWidth="1"/>
    <col min="2567" max="2567" width="0.33203125" customWidth="1"/>
    <col min="2817" max="2817" width="5.109375" customWidth="1"/>
    <col min="2818" max="2818" width="0.6640625" customWidth="1"/>
    <col min="2819" max="2819" width="16" customWidth="1"/>
    <col min="2820" max="2820" width="44.88671875" customWidth="1"/>
    <col min="2821" max="2821" width="17.88671875" customWidth="1"/>
    <col min="2822" max="2822" width="15.5546875" customWidth="1"/>
    <col min="2823" max="2823" width="0.33203125" customWidth="1"/>
    <col min="3073" max="3073" width="5.109375" customWidth="1"/>
    <col min="3074" max="3074" width="0.6640625" customWidth="1"/>
    <col min="3075" max="3075" width="16" customWidth="1"/>
    <col min="3076" max="3076" width="44.88671875" customWidth="1"/>
    <col min="3077" max="3077" width="17.88671875" customWidth="1"/>
    <col min="3078" max="3078" width="15.5546875" customWidth="1"/>
    <col min="3079" max="3079" width="0.33203125" customWidth="1"/>
    <col min="3329" max="3329" width="5.109375" customWidth="1"/>
    <col min="3330" max="3330" width="0.6640625" customWidth="1"/>
    <col min="3331" max="3331" width="16" customWidth="1"/>
    <col min="3332" max="3332" width="44.88671875" customWidth="1"/>
    <col min="3333" max="3333" width="17.88671875" customWidth="1"/>
    <col min="3334" max="3334" width="15.5546875" customWidth="1"/>
    <col min="3335" max="3335" width="0.33203125" customWidth="1"/>
    <col min="3585" max="3585" width="5.109375" customWidth="1"/>
    <col min="3586" max="3586" width="0.6640625" customWidth="1"/>
    <col min="3587" max="3587" width="16" customWidth="1"/>
    <col min="3588" max="3588" width="44.88671875" customWidth="1"/>
    <col min="3589" max="3589" width="17.88671875" customWidth="1"/>
    <col min="3590" max="3590" width="15.5546875" customWidth="1"/>
    <col min="3591" max="3591" width="0.33203125" customWidth="1"/>
    <col min="3841" max="3841" width="5.109375" customWidth="1"/>
    <col min="3842" max="3842" width="0.6640625" customWidth="1"/>
    <col min="3843" max="3843" width="16" customWidth="1"/>
    <col min="3844" max="3844" width="44.88671875" customWidth="1"/>
    <col min="3845" max="3845" width="17.88671875" customWidth="1"/>
    <col min="3846" max="3846" width="15.5546875" customWidth="1"/>
    <col min="3847" max="3847" width="0.33203125" customWidth="1"/>
    <col min="4097" max="4097" width="5.109375" customWidth="1"/>
    <col min="4098" max="4098" width="0.6640625" customWidth="1"/>
    <col min="4099" max="4099" width="16" customWidth="1"/>
    <col min="4100" max="4100" width="44.88671875" customWidth="1"/>
    <col min="4101" max="4101" width="17.88671875" customWidth="1"/>
    <col min="4102" max="4102" width="15.5546875" customWidth="1"/>
    <col min="4103" max="4103" width="0.33203125" customWidth="1"/>
    <col min="4353" max="4353" width="5.109375" customWidth="1"/>
    <col min="4354" max="4354" width="0.6640625" customWidth="1"/>
    <col min="4355" max="4355" width="16" customWidth="1"/>
    <col min="4356" max="4356" width="44.88671875" customWidth="1"/>
    <col min="4357" max="4357" width="17.88671875" customWidth="1"/>
    <col min="4358" max="4358" width="15.5546875" customWidth="1"/>
    <col min="4359" max="4359" width="0.33203125" customWidth="1"/>
    <col min="4609" max="4609" width="5.109375" customWidth="1"/>
    <col min="4610" max="4610" width="0.6640625" customWidth="1"/>
    <col min="4611" max="4611" width="16" customWidth="1"/>
    <col min="4612" max="4612" width="44.88671875" customWidth="1"/>
    <col min="4613" max="4613" width="17.88671875" customWidth="1"/>
    <col min="4614" max="4614" width="15.5546875" customWidth="1"/>
    <col min="4615" max="4615" width="0.33203125" customWidth="1"/>
    <col min="4865" max="4865" width="5.109375" customWidth="1"/>
    <col min="4866" max="4866" width="0.6640625" customWidth="1"/>
    <col min="4867" max="4867" width="16" customWidth="1"/>
    <col min="4868" max="4868" width="44.88671875" customWidth="1"/>
    <col min="4869" max="4869" width="17.88671875" customWidth="1"/>
    <col min="4870" max="4870" width="15.5546875" customWidth="1"/>
    <col min="4871" max="4871" width="0.33203125" customWidth="1"/>
    <col min="5121" max="5121" width="5.109375" customWidth="1"/>
    <col min="5122" max="5122" width="0.6640625" customWidth="1"/>
    <col min="5123" max="5123" width="16" customWidth="1"/>
    <col min="5124" max="5124" width="44.88671875" customWidth="1"/>
    <col min="5125" max="5125" width="17.88671875" customWidth="1"/>
    <col min="5126" max="5126" width="15.5546875" customWidth="1"/>
    <col min="5127" max="5127" width="0.33203125" customWidth="1"/>
    <col min="5377" max="5377" width="5.109375" customWidth="1"/>
    <col min="5378" max="5378" width="0.6640625" customWidth="1"/>
    <col min="5379" max="5379" width="16" customWidth="1"/>
    <col min="5380" max="5380" width="44.88671875" customWidth="1"/>
    <col min="5381" max="5381" width="17.88671875" customWidth="1"/>
    <col min="5382" max="5382" width="15.5546875" customWidth="1"/>
    <col min="5383" max="5383" width="0.33203125" customWidth="1"/>
    <col min="5633" max="5633" width="5.109375" customWidth="1"/>
    <col min="5634" max="5634" width="0.6640625" customWidth="1"/>
    <col min="5635" max="5635" width="16" customWidth="1"/>
    <col min="5636" max="5636" width="44.88671875" customWidth="1"/>
    <col min="5637" max="5637" width="17.88671875" customWidth="1"/>
    <col min="5638" max="5638" width="15.5546875" customWidth="1"/>
    <col min="5639" max="5639" width="0.33203125" customWidth="1"/>
    <col min="5889" max="5889" width="5.109375" customWidth="1"/>
    <col min="5890" max="5890" width="0.6640625" customWidth="1"/>
    <col min="5891" max="5891" width="16" customWidth="1"/>
    <col min="5892" max="5892" width="44.88671875" customWidth="1"/>
    <col min="5893" max="5893" width="17.88671875" customWidth="1"/>
    <col min="5894" max="5894" width="15.5546875" customWidth="1"/>
    <col min="5895" max="5895" width="0.33203125" customWidth="1"/>
    <col min="6145" max="6145" width="5.109375" customWidth="1"/>
    <col min="6146" max="6146" width="0.6640625" customWidth="1"/>
    <col min="6147" max="6147" width="16" customWidth="1"/>
    <col min="6148" max="6148" width="44.88671875" customWidth="1"/>
    <col min="6149" max="6149" width="17.88671875" customWidth="1"/>
    <col min="6150" max="6150" width="15.5546875" customWidth="1"/>
    <col min="6151" max="6151" width="0.33203125" customWidth="1"/>
    <col min="6401" max="6401" width="5.109375" customWidth="1"/>
    <col min="6402" max="6402" width="0.6640625" customWidth="1"/>
    <col min="6403" max="6403" width="16" customWidth="1"/>
    <col min="6404" max="6404" width="44.88671875" customWidth="1"/>
    <col min="6405" max="6405" width="17.88671875" customWidth="1"/>
    <col min="6406" max="6406" width="15.5546875" customWidth="1"/>
    <col min="6407" max="6407" width="0.33203125" customWidth="1"/>
    <col min="6657" max="6657" width="5.109375" customWidth="1"/>
    <col min="6658" max="6658" width="0.6640625" customWidth="1"/>
    <col min="6659" max="6659" width="16" customWidth="1"/>
    <col min="6660" max="6660" width="44.88671875" customWidth="1"/>
    <col min="6661" max="6661" width="17.88671875" customWidth="1"/>
    <col min="6662" max="6662" width="15.5546875" customWidth="1"/>
    <col min="6663" max="6663" width="0.33203125" customWidth="1"/>
    <col min="6913" max="6913" width="5.109375" customWidth="1"/>
    <col min="6914" max="6914" width="0.6640625" customWidth="1"/>
    <col min="6915" max="6915" width="16" customWidth="1"/>
    <col min="6916" max="6916" width="44.88671875" customWidth="1"/>
    <col min="6917" max="6917" width="17.88671875" customWidth="1"/>
    <col min="6918" max="6918" width="15.5546875" customWidth="1"/>
    <col min="6919" max="6919" width="0.33203125" customWidth="1"/>
    <col min="7169" max="7169" width="5.109375" customWidth="1"/>
    <col min="7170" max="7170" width="0.6640625" customWidth="1"/>
    <col min="7171" max="7171" width="16" customWidth="1"/>
    <col min="7172" max="7172" width="44.88671875" customWidth="1"/>
    <col min="7173" max="7173" width="17.88671875" customWidth="1"/>
    <col min="7174" max="7174" width="15.5546875" customWidth="1"/>
    <col min="7175" max="7175" width="0.33203125" customWidth="1"/>
    <col min="7425" max="7425" width="5.109375" customWidth="1"/>
    <col min="7426" max="7426" width="0.6640625" customWidth="1"/>
    <col min="7427" max="7427" width="16" customWidth="1"/>
    <col min="7428" max="7428" width="44.88671875" customWidth="1"/>
    <col min="7429" max="7429" width="17.88671875" customWidth="1"/>
    <col min="7430" max="7430" width="15.5546875" customWidth="1"/>
    <col min="7431" max="7431" width="0.33203125" customWidth="1"/>
    <col min="7681" max="7681" width="5.109375" customWidth="1"/>
    <col min="7682" max="7682" width="0.6640625" customWidth="1"/>
    <col min="7683" max="7683" width="16" customWidth="1"/>
    <col min="7684" max="7684" width="44.88671875" customWidth="1"/>
    <col min="7685" max="7685" width="17.88671875" customWidth="1"/>
    <col min="7686" max="7686" width="15.5546875" customWidth="1"/>
    <col min="7687" max="7687" width="0.33203125" customWidth="1"/>
    <col min="7937" max="7937" width="5.109375" customWidth="1"/>
    <col min="7938" max="7938" width="0.6640625" customWidth="1"/>
    <col min="7939" max="7939" width="16" customWidth="1"/>
    <col min="7940" max="7940" width="44.88671875" customWidth="1"/>
    <col min="7941" max="7941" width="17.88671875" customWidth="1"/>
    <col min="7942" max="7942" width="15.5546875" customWidth="1"/>
    <col min="7943" max="7943" width="0.33203125" customWidth="1"/>
    <col min="8193" max="8193" width="5.109375" customWidth="1"/>
    <col min="8194" max="8194" width="0.6640625" customWidth="1"/>
    <col min="8195" max="8195" width="16" customWidth="1"/>
    <col min="8196" max="8196" width="44.88671875" customWidth="1"/>
    <col min="8197" max="8197" width="17.88671875" customWidth="1"/>
    <col min="8198" max="8198" width="15.5546875" customWidth="1"/>
    <col min="8199" max="8199" width="0.33203125" customWidth="1"/>
    <col min="8449" max="8449" width="5.109375" customWidth="1"/>
    <col min="8450" max="8450" width="0.6640625" customWidth="1"/>
    <col min="8451" max="8451" width="16" customWidth="1"/>
    <col min="8452" max="8452" width="44.88671875" customWidth="1"/>
    <col min="8453" max="8453" width="17.88671875" customWidth="1"/>
    <col min="8454" max="8454" width="15.5546875" customWidth="1"/>
    <col min="8455" max="8455" width="0.33203125" customWidth="1"/>
    <col min="8705" max="8705" width="5.109375" customWidth="1"/>
    <col min="8706" max="8706" width="0.6640625" customWidth="1"/>
    <col min="8707" max="8707" width="16" customWidth="1"/>
    <col min="8708" max="8708" width="44.88671875" customWidth="1"/>
    <col min="8709" max="8709" width="17.88671875" customWidth="1"/>
    <col min="8710" max="8710" width="15.5546875" customWidth="1"/>
    <col min="8711" max="8711" width="0.33203125" customWidth="1"/>
    <col min="8961" max="8961" width="5.109375" customWidth="1"/>
    <col min="8962" max="8962" width="0.6640625" customWidth="1"/>
    <col min="8963" max="8963" width="16" customWidth="1"/>
    <col min="8964" max="8964" width="44.88671875" customWidth="1"/>
    <col min="8965" max="8965" width="17.88671875" customWidth="1"/>
    <col min="8966" max="8966" width="15.5546875" customWidth="1"/>
    <col min="8967" max="8967" width="0.33203125" customWidth="1"/>
    <col min="9217" max="9217" width="5.109375" customWidth="1"/>
    <col min="9218" max="9218" width="0.6640625" customWidth="1"/>
    <col min="9219" max="9219" width="16" customWidth="1"/>
    <col min="9220" max="9220" width="44.88671875" customWidth="1"/>
    <col min="9221" max="9221" width="17.88671875" customWidth="1"/>
    <col min="9222" max="9222" width="15.5546875" customWidth="1"/>
    <col min="9223" max="9223" width="0.33203125" customWidth="1"/>
    <col min="9473" max="9473" width="5.109375" customWidth="1"/>
    <col min="9474" max="9474" width="0.6640625" customWidth="1"/>
    <col min="9475" max="9475" width="16" customWidth="1"/>
    <col min="9476" max="9476" width="44.88671875" customWidth="1"/>
    <col min="9477" max="9477" width="17.88671875" customWidth="1"/>
    <col min="9478" max="9478" width="15.5546875" customWidth="1"/>
    <col min="9479" max="9479" width="0.33203125" customWidth="1"/>
    <col min="9729" max="9729" width="5.109375" customWidth="1"/>
    <col min="9730" max="9730" width="0.6640625" customWidth="1"/>
    <col min="9731" max="9731" width="16" customWidth="1"/>
    <col min="9732" max="9732" width="44.88671875" customWidth="1"/>
    <col min="9733" max="9733" width="17.88671875" customWidth="1"/>
    <col min="9734" max="9734" width="15.5546875" customWidth="1"/>
    <col min="9735" max="9735" width="0.33203125" customWidth="1"/>
    <col min="9985" max="9985" width="5.109375" customWidth="1"/>
    <col min="9986" max="9986" width="0.6640625" customWidth="1"/>
    <col min="9987" max="9987" width="16" customWidth="1"/>
    <col min="9988" max="9988" width="44.88671875" customWidth="1"/>
    <col min="9989" max="9989" width="17.88671875" customWidth="1"/>
    <col min="9990" max="9990" width="15.5546875" customWidth="1"/>
    <col min="9991" max="9991" width="0.33203125" customWidth="1"/>
    <col min="10241" max="10241" width="5.109375" customWidth="1"/>
    <col min="10242" max="10242" width="0.6640625" customWidth="1"/>
    <col min="10243" max="10243" width="16" customWidth="1"/>
    <col min="10244" max="10244" width="44.88671875" customWidth="1"/>
    <col min="10245" max="10245" width="17.88671875" customWidth="1"/>
    <col min="10246" max="10246" width="15.5546875" customWidth="1"/>
    <col min="10247" max="10247" width="0.33203125" customWidth="1"/>
    <col min="10497" max="10497" width="5.109375" customWidth="1"/>
    <col min="10498" max="10498" width="0.6640625" customWidth="1"/>
    <col min="10499" max="10499" width="16" customWidth="1"/>
    <col min="10500" max="10500" width="44.88671875" customWidth="1"/>
    <col min="10501" max="10501" width="17.88671875" customWidth="1"/>
    <col min="10502" max="10502" width="15.5546875" customWidth="1"/>
    <col min="10503" max="10503" width="0.33203125" customWidth="1"/>
    <col min="10753" max="10753" width="5.109375" customWidth="1"/>
    <col min="10754" max="10754" width="0.6640625" customWidth="1"/>
    <col min="10755" max="10755" width="16" customWidth="1"/>
    <col min="10756" max="10756" width="44.88671875" customWidth="1"/>
    <col min="10757" max="10757" width="17.88671875" customWidth="1"/>
    <col min="10758" max="10758" width="15.5546875" customWidth="1"/>
    <col min="10759" max="10759" width="0.33203125" customWidth="1"/>
    <col min="11009" max="11009" width="5.109375" customWidth="1"/>
    <col min="11010" max="11010" width="0.6640625" customWidth="1"/>
    <col min="11011" max="11011" width="16" customWidth="1"/>
    <col min="11012" max="11012" width="44.88671875" customWidth="1"/>
    <col min="11013" max="11013" width="17.88671875" customWidth="1"/>
    <col min="11014" max="11014" width="15.5546875" customWidth="1"/>
    <col min="11015" max="11015" width="0.33203125" customWidth="1"/>
    <col min="11265" max="11265" width="5.109375" customWidth="1"/>
    <col min="11266" max="11266" width="0.6640625" customWidth="1"/>
    <col min="11267" max="11267" width="16" customWidth="1"/>
    <col min="11268" max="11268" width="44.88671875" customWidth="1"/>
    <col min="11269" max="11269" width="17.88671875" customWidth="1"/>
    <col min="11270" max="11270" width="15.5546875" customWidth="1"/>
    <col min="11271" max="11271" width="0.33203125" customWidth="1"/>
    <col min="11521" max="11521" width="5.109375" customWidth="1"/>
    <col min="11522" max="11522" width="0.6640625" customWidth="1"/>
    <col min="11523" max="11523" width="16" customWidth="1"/>
    <col min="11524" max="11524" width="44.88671875" customWidth="1"/>
    <col min="11525" max="11525" width="17.88671875" customWidth="1"/>
    <col min="11526" max="11526" width="15.5546875" customWidth="1"/>
    <col min="11527" max="11527" width="0.33203125" customWidth="1"/>
    <col min="11777" max="11777" width="5.109375" customWidth="1"/>
    <col min="11778" max="11778" width="0.6640625" customWidth="1"/>
    <col min="11779" max="11779" width="16" customWidth="1"/>
    <col min="11780" max="11780" width="44.88671875" customWidth="1"/>
    <col min="11781" max="11781" width="17.88671875" customWidth="1"/>
    <col min="11782" max="11782" width="15.5546875" customWidth="1"/>
    <col min="11783" max="11783" width="0.33203125" customWidth="1"/>
    <col min="12033" max="12033" width="5.109375" customWidth="1"/>
    <col min="12034" max="12034" width="0.6640625" customWidth="1"/>
    <col min="12035" max="12035" width="16" customWidth="1"/>
    <col min="12036" max="12036" width="44.88671875" customWidth="1"/>
    <col min="12037" max="12037" width="17.88671875" customWidth="1"/>
    <col min="12038" max="12038" width="15.5546875" customWidth="1"/>
    <col min="12039" max="12039" width="0.33203125" customWidth="1"/>
    <col min="12289" max="12289" width="5.109375" customWidth="1"/>
    <col min="12290" max="12290" width="0.6640625" customWidth="1"/>
    <col min="12291" max="12291" width="16" customWidth="1"/>
    <col min="12292" max="12292" width="44.88671875" customWidth="1"/>
    <col min="12293" max="12293" width="17.88671875" customWidth="1"/>
    <col min="12294" max="12294" width="15.5546875" customWidth="1"/>
    <col min="12295" max="12295" width="0.33203125" customWidth="1"/>
    <col min="12545" max="12545" width="5.109375" customWidth="1"/>
    <col min="12546" max="12546" width="0.6640625" customWidth="1"/>
    <col min="12547" max="12547" width="16" customWidth="1"/>
    <col min="12548" max="12548" width="44.88671875" customWidth="1"/>
    <col min="12549" max="12549" width="17.88671875" customWidth="1"/>
    <col min="12550" max="12550" width="15.5546875" customWidth="1"/>
    <col min="12551" max="12551" width="0.33203125" customWidth="1"/>
    <col min="12801" max="12801" width="5.109375" customWidth="1"/>
    <col min="12802" max="12802" width="0.6640625" customWidth="1"/>
    <col min="12803" max="12803" width="16" customWidth="1"/>
    <col min="12804" max="12804" width="44.88671875" customWidth="1"/>
    <col min="12805" max="12805" width="17.88671875" customWidth="1"/>
    <col min="12806" max="12806" width="15.5546875" customWidth="1"/>
    <col min="12807" max="12807" width="0.33203125" customWidth="1"/>
    <col min="13057" max="13057" width="5.109375" customWidth="1"/>
    <col min="13058" max="13058" width="0.6640625" customWidth="1"/>
    <col min="13059" max="13059" width="16" customWidth="1"/>
    <col min="13060" max="13060" width="44.88671875" customWidth="1"/>
    <col min="13061" max="13061" width="17.88671875" customWidth="1"/>
    <col min="13062" max="13062" width="15.5546875" customWidth="1"/>
    <col min="13063" max="13063" width="0.33203125" customWidth="1"/>
    <col min="13313" max="13313" width="5.109375" customWidth="1"/>
    <col min="13314" max="13314" width="0.6640625" customWidth="1"/>
    <col min="13315" max="13315" width="16" customWidth="1"/>
    <col min="13316" max="13316" width="44.88671875" customWidth="1"/>
    <col min="13317" max="13317" width="17.88671875" customWidth="1"/>
    <col min="13318" max="13318" width="15.5546875" customWidth="1"/>
    <col min="13319" max="13319" width="0.33203125" customWidth="1"/>
    <col min="13569" max="13569" width="5.109375" customWidth="1"/>
    <col min="13570" max="13570" width="0.6640625" customWidth="1"/>
    <col min="13571" max="13571" width="16" customWidth="1"/>
    <col min="13572" max="13572" width="44.88671875" customWidth="1"/>
    <col min="13573" max="13573" width="17.88671875" customWidth="1"/>
    <col min="13574" max="13574" width="15.5546875" customWidth="1"/>
    <col min="13575" max="13575" width="0.33203125" customWidth="1"/>
    <col min="13825" max="13825" width="5.109375" customWidth="1"/>
    <col min="13826" max="13826" width="0.6640625" customWidth="1"/>
    <col min="13827" max="13827" width="16" customWidth="1"/>
    <col min="13828" max="13828" width="44.88671875" customWidth="1"/>
    <col min="13829" max="13829" width="17.88671875" customWidth="1"/>
    <col min="13830" max="13830" width="15.5546875" customWidth="1"/>
    <col min="13831" max="13831" width="0.33203125" customWidth="1"/>
    <col min="14081" max="14081" width="5.109375" customWidth="1"/>
    <col min="14082" max="14082" width="0.6640625" customWidth="1"/>
    <col min="14083" max="14083" width="16" customWidth="1"/>
    <col min="14084" max="14084" width="44.88671875" customWidth="1"/>
    <col min="14085" max="14085" width="17.88671875" customWidth="1"/>
    <col min="14086" max="14086" width="15.5546875" customWidth="1"/>
    <col min="14087" max="14087" width="0.33203125" customWidth="1"/>
    <col min="14337" max="14337" width="5.109375" customWidth="1"/>
    <col min="14338" max="14338" width="0.6640625" customWidth="1"/>
    <col min="14339" max="14339" width="16" customWidth="1"/>
    <col min="14340" max="14340" width="44.88671875" customWidth="1"/>
    <col min="14341" max="14341" width="17.88671875" customWidth="1"/>
    <col min="14342" max="14342" width="15.5546875" customWidth="1"/>
    <col min="14343" max="14343" width="0.33203125" customWidth="1"/>
    <col min="14593" max="14593" width="5.109375" customWidth="1"/>
    <col min="14594" max="14594" width="0.6640625" customWidth="1"/>
    <col min="14595" max="14595" width="16" customWidth="1"/>
    <col min="14596" max="14596" width="44.88671875" customWidth="1"/>
    <col min="14597" max="14597" width="17.88671875" customWidth="1"/>
    <col min="14598" max="14598" width="15.5546875" customWidth="1"/>
    <col min="14599" max="14599" width="0.33203125" customWidth="1"/>
    <col min="14849" max="14849" width="5.109375" customWidth="1"/>
    <col min="14850" max="14850" width="0.6640625" customWidth="1"/>
    <col min="14851" max="14851" width="16" customWidth="1"/>
    <col min="14852" max="14852" width="44.88671875" customWidth="1"/>
    <col min="14853" max="14853" width="17.88671875" customWidth="1"/>
    <col min="14854" max="14854" width="15.5546875" customWidth="1"/>
    <col min="14855" max="14855" width="0.33203125" customWidth="1"/>
    <col min="15105" max="15105" width="5.109375" customWidth="1"/>
    <col min="15106" max="15106" width="0.6640625" customWidth="1"/>
    <col min="15107" max="15107" width="16" customWidth="1"/>
    <col min="15108" max="15108" width="44.88671875" customWidth="1"/>
    <col min="15109" max="15109" width="17.88671875" customWidth="1"/>
    <col min="15110" max="15110" width="15.5546875" customWidth="1"/>
    <col min="15111" max="15111" width="0.33203125" customWidth="1"/>
    <col min="15361" max="15361" width="5.109375" customWidth="1"/>
    <col min="15362" max="15362" width="0.6640625" customWidth="1"/>
    <col min="15363" max="15363" width="16" customWidth="1"/>
    <col min="15364" max="15364" width="44.88671875" customWidth="1"/>
    <col min="15365" max="15365" width="17.88671875" customWidth="1"/>
    <col min="15366" max="15366" width="15.5546875" customWidth="1"/>
    <col min="15367" max="15367" width="0.33203125" customWidth="1"/>
    <col min="15617" max="15617" width="5.109375" customWidth="1"/>
    <col min="15618" max="15618" width="0.6640625" customWidth="1"/>
    <col min="15619" max="15619" width="16" customWidth="1"/>
    <col min="15620" max="15620" width="44.88671875" customWidth="1"/>
    <col min="15621" max="15621" width="17.88671875" customWidth="1"/>
    <col min="15622" max="15622" width="15.5546875" customWidth="1"/>
    <col min="15623" max="15623" width="0.33203125" customWidth="1"/>
    <col min="15873" max="15873" width="5.109375" customWidth="1"/>
    <col min="15874" max="15874" width="0.6640625" customWidth="1"/>
    <col min="15875" max="15875" width="16" customWidth="1"/>
    <col min="15876" max="15876" width="44.88671875" customWidth="1"/>
    <col min="15877" max="15877" width="17.88671875" customWidth="1"/>
    <col min="15878" max="15878" width="15.5546875" customWidth="1"/>
    <col min="15879" max="15879" width="0.33203125" customWidth="1"/>
    <col min="16129" max="16129" width="5.109375" customWidth="1"/>
    <col min="16130" max="16130" width="0.6640625" customWidth="1"/>
    <col min="16131" max="16131" width="16" customWidth="1"/>
    <col min="16132" max="16132" width="44.88671875" customWidth="1"/>
    <col min="16133" max="16133" width="17.88671875" customWidth="1"/>
    <col min="16134" max="16134" width="15.5546875" customWidth="1"/>
    <col min="16135" max="16135" width="0.33203125" customWidth="1"/>
  </cols>
  <sheetData>
    <row r="1" spans="2:7" s="905" customFormat="1" ht="9.4499999999999993" customHeight="1" x14ac:dyDescent="0.2"/>
    <row r="2" spans="2:7" s="905" customFormat="1" ht="30.9" customHeight="1" x14ac:dyDescent="0.2">
      <c r="B2" s="1042" t="s">
        <v>2131</v>
      </c>
      <c r="C2" s="1042"/>
      <c r="D2" s="1042"/>
      <c r="E2" s="1042"/>
      <c r="F2" s="1042"/>
      <c r="G2" s="1042"/>
    </row>
    <row r="3" spans="2:7" s="905" customFormat="1" ht="6.9" customHeight="1" thickBot="1" x14ac:dyDescent="0.25"/>
    <row r="4" spans="2:7" s="905" customFormat="1" ht="30.9" customHeight="1" thickBot="1" x14ac:dyDescent="0.25">
      <c r="C4" s="1043" t="s">
        <v>2190</v>
      </c>
      <c r="D4" s="1043"/>
      <c r="E4" s="1043"/>
      <c r="F4" s="1043"/>
      <c r="G4" s="1043"/>
    </row>
    <row r="5" spans="2:7" s="905" customFormat="1" ht="14.7" customHeight="1" x14ac:dyDescent="0.2"/>
    <row r="6" spans="2:7" s="905" customFormat="1" ht="44.4" customHeight="1" x14ac:dyDescent="0.2">
      <c r="C6" s="915" t="s">
        <v>2191</v>
      </c>
      <c r="D6" s="916" t="s">
        <v>2192</v>
      </c>
      <c r="E6" s="916" t="s">
        <v>2193</v>
      </c>
      <c r="F6" s="917" t="s">
        <v>2194</v>
      </c>
    </row>
    <row r="7" spans="2:7" s="905" customFormat="1" ht="19.2" customHeight="1" x14ac:dyDescent="0.2">
      <c r="C7" s="918" t="s">
        <v>2195</v>
      </c>
      <c r="D7" s="910" t="s">
        <v>2196</v>
      </c>
      <c r="E7" s="919">
        <v>6763.39</v>
      </c>
      <c r="F7" s="919">
        <v>561.1</v>
      </c>
    </row>
    <row r="8" spans="2:7" s="905" customFormat="1" ht="19.2" customHeight="1" x14ac:dyDescent="0.2">
      <c r="C8" s="918" t="s">
        <v>2197</v>
      </c>
      <c r="D8" s="910" t="s">
        <v>2198</v>
      </c>
      <c r="E8" s="919">
        <v>83151.72</v>
      </c>
      <c r="F8" s="919">
        <v>7693.74</v>
      </c>
    </row>
    <row r="9" spans="2:7" s="905" customFormat="1" ht="19.2" customHeight="1" x14ac:dyDescent="0.2">
      <c r="C9" s="918" t="s">
        <v>2199</v>
      </c>
      <c r="D9" s="910" t="s">
        <v>2200</v>
      </c>
      <c r="E9" s="919"/>
      <c r="F9" s="919"/>
    </row>
    <row r="10" spans="2:7" s="905" customFormat="1" ht="19.2" customHeight="1" x14ac:dyDescent="0.2">
      <c r="C10" s="918" t="s">
        <v>2201</v>
      </c>
      <c r="D10" s="910" t="s">
        <v>2202</v>
      </c>
      <c r="E10" s="919">
        <v>894482.7</v>
      </c>
      <c r="F10" s="919"/>
    </row>
    <row r="11" spans="2:7" s="905" customFormat="1" ht="19.2" customHeight="1" x14ac:dyDescent="0.2">
      <c r="C11" s="918" t="s">
        <v>2203</v>
      </c>
      <c r="D11" s="910" t="s">
        <v>2204</v>
      </c>
      <c r="E11" s="919">
        <v>7344</v>
      </c>
      <c r="F11" s="919">
        <v>496</v>
      </c>
    </row>
    <row r="12" spans="2:7" s="905" customFormat="1" ht="19.2" customHeight="1" x14ac:dyDescent="0.2">
      <c r="C12" s="918" t="s">
        <v>2205</v>
      </c>
      <c r="D12" s="910" t="s">
        <v>2206</v>
      </c>
      <c r="E12" s="919">
        <v>230587</v>
      </c>
      <c r="F12" s="919"/>
    </row>
    <row r="13" spans="2:7" s="905" customFormat="1" ht="29.7" customHeight="1" x14ac:dyDescent="0.2">
      <c r="C13" s="918" t="s">
        <v>2207</v>
      </c>
      <c r="D13" s="910" t="s">
        <v>2208</v>
      </c>
      <c r="E13" s="919"/>
      <c r="F13" s="919"/>
    </row>
    <row r="14" spans="2:7" s="905" customFormat="1" ht="29.7" customHeight="1" x14ac:dyDescent="0.2">
      <c r="C14" s="918" t="s">
        <v>2209</v>
      </c>
      <c r="D14" s="910" t="s">
        <v>2210</v>
      </c>
      <c r="E14" s="919">
        <v>16.3</v>
      </c>
      <c r="F14" s="919"/>
    </row>
    <row r="15" spans="2:7" s="905" customFormat="1" ht="19.2" customHeight="1" x14ac:dyDescent="0.2">
      <c r="C15" s="918" t="s">
        <v>2211</v>
      </c>
      <c r="D15" s="910" t="s">
        <v>2212</v>
      </c>
      <c r="E15" s="919">
        <v>28102.89</v>
      </c>
      <c r="F15" s="919">
        <v>10618.33</v>
      </c>
    </row>
    <row r="16" spans="2:7" s="905" customFormat="1" ht="19.2" customHeight="1" x14ac:dyDescent="0.2">
      <c r="C16" s="918" t="s">
        <v>2213</v>
      </c>
      <c r="D16" s="910" t="s">
        <v>2214</v>
      </c>
      <c r="E16" s="919">
        <v>35377.160000000003</v>
      </c>
      <c r="F16" s="919">
        <v>9137.18</v>
      </c>
    </row>
    <row r="17" spans="3:6" s="905" customFormat="1" ht="19.2" customHeight="1" x14ac:dyDescent="0.2">
      <c r="C17" s="918" t="s">
        <v>2215</v>
      </c>
      <c r="D17" s="910" t="s">
        <v>2216</v>
      </c>
      <c r="E17" s="919">
        <v>60004.29</v>
      </c>
      <c r="F17" s="919">
        <v>5169.82</v>
      </c>
    </row>
    <row r="18" spans="3:6" s="905" customFormat="1" ht="19.2" customHeight="1" x14ac:dyDescent="0.2">
      <c r="C18" s="918" t="s">
        <v>2217</v>
      </c>
      <c r="D18" s="910" t="s">
        <v>2218</v>
      </c>
      <c r="E18" s="919">
        <v>13803.49</v>
      </c>
      <c r="F18" s="919"/>
    </row>
    <row r="19" spans="3:6" s="905" customFormat="1" ht="19.2" customHeight="1" x14ac:dyDescent="0.2">
      <c r="C19" s="918" t="s">
        <v>2219</v>
      </c>
      <c r="D19" s="910" t="s">
        <v>2220</v>
      </c>
      <c r="E19" s="919">
        <v>948.79</v>
      </c>
      <c r="F19" s="919"/>
    </row>
    <row r="20" spans="3:6" s="905" customFormat="1" ht="19.2" customHeight="1" x14ac:dyDescent="0.2">
      <c r="C20" s="918" t="s">
        <v>2221</v>
      </c>
      <c r="D20" s="910" t="s">
        <v>2222</v>
      </c>
      <c r="E20" s="919">
        <v>17144.32</v>
      </c>
      <c r="F20" s="919"/>
    </row>
    <row r="21" spans="3:6" s="905" customFormat="1" ht="19.2" customHeight="1" x14ac:dyDescent="0.2">
      <c r="C21" s="918" t="s">
        <v>2223</v>
      </c>
      <c r="D21" s="910" t="s">
        <v>2224</v>
      </c>
      <c r="E21" s="919">
        <v>8854.76</v>
      </c>
      <c r="F21" s="919">
        <v>3105.29</v>
      </c>
    </row>
    <row r="22" spans="3:6" s="905" customFormat="1" ht="19.2" customHeight="1" x14ac:dyDescent="0.2">
      <c r="C22" s="918" t="s">
        <v>2225</v>
      </c>
      <c r="D22" s="910" t="s">
        <v>2226</v>
      </c>
      <c r="E22" s="919">
        <v>14871.8</v>
      </c>
      <c r="F22" s="919">
        <v>4950</v>
      </c>
    </row>
    <row r="23" spans="3:6" s="905" customFormat="1" ht="19.2" customHeight="1" x14ac:dyDescent="0.2">
      <c r="C23" s="918" t="s">
        <v>2227</v>
      </c>
      <c r="D23" s="910" t="s">
        <v>2228</v>
      </c>
      <c r="E23" s="919">
        <v>4074.56</v>
      </c>
      <c r="F23" s="919"/>
    </row>
    <row r="24" spans="3:6" s="905" customFormat="1" ht="19.2" customHeight="1" x14ac:dyDescent="0.2">
      <c r="C24" s="918" t="s">
        <v>2229</v>
      </c>
      <c r="D24" s="910" t="s">
        <v>2230</v>
      </c>
      <c r="E24" s="919">
        <v>10611233.039999999</v>
      </c>
      <c r="F24" s="919">
        <v>22483.69</v>
      </c>
    </row>
    <row r="25" spans="3:6" s="905" customFormat="1" ht="19.2" customHeight="1" x14ac:dyDescent="0.2">
      <c r="C25" s="918" t="s">
        <v>2231</v>
      </c>
      <c r="D25" s="910" t="s">
        <v>2232</v>
      </c>
      <c r="E25" s="919">
        <v>1726646.16</v>
      </c>
      <c r="F25" s="919">
        <v>2961.2</v>
      </c>
    </row>
    <row r="26" spans="3:6" s="905" customFormat="1" ht="19.2" customHeight="1" x14ac:dyDescent="0.2">
      <c r="C26" s="918" t="s">
        <v>2233</v>
      </c>
      <c r="D26" s="910" t="s">
        <v>2234</v>
      </c>
      <c r="E26" s="919">
        <v>5419.36</v>
      </c>
      <c r="F26" s="919"/>
    </row>
    <row r="27" spans="3:6" s="905" customFormat="1" ht="19.2" customHeight="1" x14ac:dyDescent="0.2">
      <c r="C27" s="918" t="s">
        <v>2235</v>
      </c>
      <c r="D27" s="910" t="s">
        <v>2236</v>
      </c>
      <c r="E27" s="919">
        <v>32999.230000000003</v>
      </c>
      <c r="F27" s="919">
        <v>21960</v>
      </c>
    </row>
    <row r="28" spans="3:6" s="905" customFormat="1" ht="19.2" customHeight="1" x14ac:dyDescent="0.2">
      <c r="C28" s="918" t="s">
        <v>2237</v>
      </c>
      <c r="D28" s="910" t="s">
        <v>2238</v>
      </c>
      <c r="E28" s="919">
        <v>550</v>
      </c>
      <c r="F28" s="919"/>
    </row>
    <row r="29" spans="3:6" s="905" customFormat="1" ht="29.7" customHeight="1" x14ac:dyDescent="0.2">
      <c r="C29" s="918" t="s">
        <v>2239</v>
      </c>
      <c r="D29" s="910" t="s">
        <v>2240</v>
      </c>
      <c r="E29" s="919">
        <v>53617</v>
      </c>
      <c r="F29" s="919"/>
    </row>
    <row r="30" spans="3:6" s="905" customFormat="1" ht="19.2" customHeight="1" x14ac:dyDescent="0.2">
      <c r="C30" s="918" t="s">
        <v>2241</v>
      </c>
      <c r="D30" s="910" t="s">
        <v>2242</v>
      </c>
      <c r="E30" s="919">
        <v>3976</v>
      </c>
      <c r="F30" s="919">
        <v>2688.16</v>
      </c>
    </row>
    <row r="31" spans="3:6" s="905" customFormat="1" ht="29.7" customHeight="1" x14ac:dyDescent="0.2">
      <c r="C31" s="918" t="s">
        <v>2243</v>
      </c>
      <c r="D31" s="910" t="s">
        <v>2244</v>
      </c>
      <c r="E31" s="919">
        <v>21644.59</v>
      </c>
      <c r="F31" s="919">
        <v>1768</v>
      </c>
    </row>
    <row r="32" spans="3:6" s="905" customFormat="1" ht="19.2" customHeight="1" x14ac:dyDescent="0.2">
      <c r="C32" s="918" t="s">
        <v>2245</v>
      </c>
      <c r="D32" s="910" t="s">
        <v>2246</v>
      </c>
      <c r="E32" s="919">
        <v>27755.55</v>
      </c>
      <c r="F32" s="919">
        <v>20970.78</v>
      </c>
    </row>
    <row r="33" spans="3:6" s="905" customFormat="1" ht="19.2" customHeight="1" x14ac:dyDescent="0.2">
      <c r="C33" s="918" t="s">
        <v>2247</v>
      </c>
      <c r="D33" s="910" t="s">
        <v>2248</v>
      </c>
      <c r="E33" s="919">
        <v>17418.53</v>
      </c>
      <c r="F33" s="919">
        <v>3472.03</v>
      </c>
    </row>
    <row r="34" spans="3:6" s="905" customFormat="1" ht="19.2" customHeight="1" x14ac:dyDescent="0.2">
      <c r="C34" s="918" t="s">
        <v>2249</v>
      </c>
      <c r="D34" s="910" t="s">
        <v>2250</v>
      </c>
      <c r="E34" s="919">
        <v>423963.83</v>
      </c>
      <c r="F34" s="919">
        <v>56139.57</v>
      </c>
    </row>
    <row r="35" spans="3:6" s="905" customFormat="1" ht="19.2" customHeight="1" x14ac:dyDescent="0.2">
      <c r="C35" s="918" t="s">
        <v>2251</v>
      </c>
      <c r="D35" s="910" t="s">
        <v>2252</v>
      </c>
      <c r="E35" s="919">
        <v>433667.61</v>
      </c>
      <c r="F35" s="919">
        <v>48951.519999999997</v>
      </c>
    </row>
    <row r="36" spans="3:6" s="905" customFormat="1" ht="19.2" customHeight="1" x14ac:dyDescent="0.2">
      <c r="C36" s="918" t="s">
        <v>2253</v>
      </c>
      <c r="D36" s="910" t="s">
        <v>2254</v>
      </c>
      <c r="E36" s="919">
        <v>20482.16</v>
      </c>
      <c r="F36" s="919">
        <v>3483.27</v>
      </c>
    </row>
    <row r="37" spans="3:6" s="905" customFormat="1" ht="19.2" customHeight="1" x14ac:dyDescent="0.2">
      <c r="C37" s="918" t="s">
        <v>2255</v>
      </c>
      <c r="D37" s="910" t="s">
        <v>2256</v>
      </c>
      <c r="E37" s="919">
        <v>25401.17</v>
      </c>
      <c r="F37" s="919">
        <v>3500</v>
      </c>
    </row>
    <row r="38" spans="3:6" s="905" customFormat="1" ht="19.2" customHeight="1" x14ac:dyDescent="0.2">
      <c r="C38" s="918" t="s">
        <v>2257</v>
      </c>
      <c r="D38" s="910" t="s">
        <v>2258</v>
      </c>
      <c r="E38" s="919">
        <v>477640.66</v>
      </c>
      <c r="F38" s="919"/>
    </row>
    <row r="39" spans="3:6" s="905" customFormat="1" ht="19.2" customHeight="1" x14ac:dyDescent="0.2">
      <c r="C39" s="918" t="s">
        <v>2259</v>
      </c>
      <c r="D39" s="910" t="s">
        <v>2260</v>
      </c>
      <c r="E39" s="919">
        <v>2668.67</v>
      </c>
      <c r="F39" s="919">
        <v>397.12</v>
      </c>
    </row>
    <row r="40" spans="3:6" s="905" customFormat="1" ht="19.2" customHeight="1" x14ac:dyDescent="0.2">
      <c r="C40" s="918" t="s">
        <v>2261</v>
      </c>
      <c r="D40" s="910" t="s">
        <v>2262</v>
      </c>
      <c r="E40" s="919">
        <v>15053.5</v>
      </c>
      <c r="F40" s="919"/>
    </row>
    <row r="41" spans="3:6" s="905" customFormat="1" ht="19.2" customHeight="1" x14ac:dyDescent="0.2">
      <c r="C41" s="918" t="s">
        <v>2263</v>
      </c>
      <c r="D41" s="910" t="s">
        <v>2264</v>
      </c>
      <c r="E41" s="919">
        <v>13149.08</v>
      </c>
      <c r="F41" s="919">
        <v>2177.73</v>
      </c>
    </row>
    <row r="42" spans="3:6" s="905" customFormat="1" ht="19.2" customHeight="1" x14ac:dyDescent="0.2">
      <c r="C42" s="918" t="s">
        <v>2265</v>
      </c>
      <c r="D42" s="910" t="s">
        <v>2266</v>
      </c>
      <c r="E42" s="919">
        <v>206204.67</v>
      </c>
      <c r="F42" s="919">
        <v>54169.11</v>
      </c>
    </row>
    <row r="43" spans="3:6" s="905" customFormat="1" ht="19.2" customHeight="1" x14ac:dyDescent="0.2">
      <c r="C43" s="918" t="s">
        <v>2267</v>
      </c>
      <c r="D43" s="910" t="s">
        <v>2268</v>
      </c>
      <c r="E43" s="919">
        <v>17889.02</v>
      </c>
      <c r="F43" s="919"/>
    </row>
    <row r="44" spans="3:6" s="905" customFormat="1" ht="19.2" customHeight="1" x14ac:dyDescent="0.2">
      <c r="C44" s="918" t="s">
        <v>2269</v>
      </c>
      <c r="D44" s="910" t="s">
        <v>2270</v>
      </c>
      <c r="E44" s="919">
        <v>6239.45</v>
      </c>
      <c r="F44" s="919"/>
    </row>
    <row r="45" spans="3:6" s="905" customFormat="1" ht="29.7" customHeight="1" x14ac:dyDescent="0.2">
      <c r="C45" s="918" t="s">
        <v>2271</v>
      </c>
      <c r="D45" s="910" t="s">
        <v>2272</v>
      </c>
      <c r="E45" s="919">
        <v>5011.8100000000004</v>
      </c>
      <c r="F45" s="919">
        <v>915</v>
      </c>
    </row>
    <row r="46" spans="3:6" s="905" customFormat="1" ht="29.7" customHeight="1" x14ac:dyDescent="0.2">
      <c r="C46" s="918" t="s">
        <v>2273</v>
      </c>
      <c r="D46" s="910" t="s">
        <v>2274</v>
      </c>
      <c r="E46" s="919">
        <v>44</v>
      </c>
      <c r="F46" s="919"/>
    </row>
    <row r="47" spans="3:6" s="905" customFormat="1" ht="29.7" customHeight="1" x14ac:dyDescent="0.2">
      <c r="C47" s="918" t="s">
        <v>2275</v>
      </c>
      <c r="D47" s="910" t="s">
        <v>2276</v>
      </c>
      <c r="E47" s="919">
        <v>12554.72</v>
      </c>
      <c r="F47" s="919">
        <v>13763.77</v>
      </c>
    </row>
    <row r="48" spans="3:6" s="905" customFormat="1" ht="29.7" customHeight="1" x14ac:dyDescent="0.2">
      <c r="C48" s="918" t="s">
        <v>2277</v>
      </c>
      <c r="D48" s="910" t="s">
        <v>2278</v>
      </c>
      <c r="E48" s="919">
        <v>178465.97</v>
      </c>
      <c r="F48" s="919">
        <v>103584.55</v>
      </c>
    </row>
    <row r="49" spans="3:6" s="905" customFormat="1" ht="29.7" customHeight="1" x14ac:dyDescent="0.2">
      <c r="C49" s="918" t="s">
        <v>2279</v>
      </c>
      <c r="D49" s="910" t="s">
        <v>2280</v>
      </c>
      <c r="E49" s="919"/>
      <c r="F49" s="919"/>
    </row>
    <row r="50" spans="3:6" s="905" customFormat="1" ht="29.7" customHeight="1" x14ac:dyDescent="0.2">
      <c r="C50" s="918" t="s">
        <v>2281</v>
      </c>
      <c r="D50" s="910" t="s">
        <v>2282</v>
      </c>
      <c r="E50" s="919">
        <v>15126.54</v>
      </c>
      <c r="F50" s="919">
        <v>10438.32</v>
      </c>
    </row>
    <row r="51" spans="3:6" s="905" customFormat="1" ht="19.2" customHeight="1" x14ac:dyDescent="0.2">
      <c r="C51" s="918" t="s">
        <v>2283</v>
      </c>
      <c r="D51" s="910" t="s">
        <v>2284</v>
      </c>
      <c r="E51" s="919">
        <v>464</v>
      </c>
      <c r="F51" s="919">
        <v>1519.9</v>
      </c>
    </row>
    <row r="52" spans="3:6" s="905" customFormat="1" ht="19.2" customHeight="1" x14ac:dyDescent="0.2">
      <c r="C52" s="918" t="s">
        <v>2285</v>
      </c>
      <c r="D52" s="910" t="s">
        <v>2286</v>
      </c>
      <c r="E52" s="919">
        <v>657198.55000000005</v>
      </c>
      <c r="F52" s="919">
        <v>102509.88</v>
      </c>
    </row>
    <row r="53" spans="3:6" s="905" customFormat="1" ht="19.2" customHeight="1" x14ac:dyDescent="0.2">
      <c r="C53" s="918" t="s">
        <v>2287</v>
      </c>
      <c r="D53" s="910" t="s">
        <v>2288</v>
      </c>
      <c r="E53" s="919">
        <v>427280.68</v>
      </c>
      <c r="F53" s="919">
        <v>46295.39</v>
      </c>
    </row>
    <row r="54" spans="3:6" s="905" customFormat="1" ht="19.2" customHeight="1" x14ac:dyDescent="0.2">
      <c r="C54" s="918" t="s">
        <v>2289</v>
      </c>
      <c r="D54" s="910" t="s">
        <v>2290</v>
      </c>
      <c r="E54" s="919">
        <v>88383.53</v>
      </c>
      <c r="F54" s="919">
        <v>11696.2</v>
      </c>
    </row>
    <row r="55" spans="3:6" s="905" customFormat="1" ht="19.2" customHeight="1" x14ac:dyDescent="0.2">
      <c r="C55" s="918" t="s">
        <v>2291</v>
      </c>
      <c r="D55" s="910" t="s">
        <v>2292</v>
      </c>
      <c r="E55" s="919">
        <v>5264.67</v>
      </c>
      <c r="F55" s="919">
        <v>4964.8500000000004</v>
      </c>
    </row>
    <row r="56" spans="3:6" s="905" customFormat="1" ht="19.2" customHeight="1" x14ac:dyDescent="0.2">
      <c r="C56" s="918" t="s">
        <v>2293</v>
      </c>
      <c r="D56" s="910" t="s">
        <v>2294</v>
      </c>
      <c r="E56" s="919">
        <v>22675.56</v>
      </c>
      <c r="F56" s="919">
        <v>11890.15</v>
      </c>
    </row>
    <row r="57" spans="3:6" s="905" customFormat="1" ht="19.2" customHeight="1" x14ac:dyDescent="0.2">
      <c r="C57" s="918" t="s">
        <v>2295</v>
      </c>
      <c r="D57" s="910" t="s">
        <v>2296</v>
      </c>
      <c r="E57" s="919">
        <v>41512.910000000003</v>
      </c>
      <c r="F57" s="919">
        <v>3163.26</v>
      </c>
    </row>
    <row r="58" spans="3:6" s="905" customFormat="1" ht="19.2" customHeight="1" x14ac:dyDescent="0.2">
      <c r="C58" s="918" t="s">
        <v>2297</v>
      </c>
      <c r="D58" s="910" t="s">
        <v>2298</v>
      </c>
      <c r="E58" s="919">
        <v>8765.01</v>
      </c>
      <c r="F58" s="919"/>
    </row>
    <row r="59" spans="3:6" s="905" customFormat="1" ht="19.2" customHeight="1" x14ac:dyDescent="0.2">
      <c r="C59" s="918" t="s">
        <v>2299</v>
      </c>
      <c r="D59" s="910" t="s">
        <v>2300</v>
      </c>
      <c r="E59" s="919">
        <v>2043.7</v>
      </c>
      <c r="F59" s="919">
        <v>136.66999999999999</v>
      </c>
    </row>
    <row r="60" spans="3:6" s="905" customFormat="1" ht="19.2" customHeight="1" x14ac:dyDescent="0.2">
      <c r="C60" s="918" t="s">
        <v>2301</v>
      </c>
      <c r="D60" s="910" t="s">
        <v>2302</v>
      </c>
      <c r="E60" s="919">
        <v>756</v>
      </c>
      <c r="F60" s="919"/>
    </row>
    <row r="61" spans="3:6" s="905" customFormat="1" ht="19.2" customHeight="1" x14ac:dyDescent="0.2">
      <c r="C61" s="918" t="s">
        <v>2303</v>
      </c>
      <c r="D61" s="910" t="s">
        <v>2304</v>
      </c>
      <c r="E61" s="919">
        <v>4.5</v>
      </c>
      <c r="F61" s="919"/>
    </row>
    <row r="62" spans="3:6" s="905" customFormat="1" ht="19.2" customHeight="1" x14ac:dyDescent="0.2">
      <c r="C62" s="918" t="s">
        <v>2305</v>
      </c>
      <c r="D62" s="910" t="s">
        <v>2306</v>
      </c>
      <c r="E62" s="919">
        <v>85.31</v>
      </c>
      <c r="F62" s="919"/>
    </row>
    <row r="63" spans="3:6" s="905" customFormat="1" ht="29.7" customHeight="1" x14ac:dyDescent="0.2">
      <c r="C63" s="918" t="s">
        <v>2307</v>
      </c>
      <c r="D63" s="910" t="s">
        <v>2308</v>
      </c>
      <c r="E63" s="919">
        <v>4725.41</v>
      </c>
      <c r="F63" s="919">
        <v>2722.98</v>
      </c>
    </row>
    <row r="64" spans="3:6" s="905" customFormat="1" ht="19.2" customHeight="1" x14ac:dyDescent="0.2">
      <c r="C64" s="918" t="s">
        <v>2309</v>
      </c>
      <c r="D64" s="910" t="s">
        <v>2310</v>
      </c>
      <c r="E64" s="919">
        <v>50118</v>
      </c>
      <c r="F64" s="919">
        <v>59879.77</v>
      </c>
    </row>
    <row r="65" spans="3:6" s="905" customFormat="1" ht="19.2" customHeight="1" x14ac:dyDescent="0.2">
      <c r="C65" s="918" t="s">
        <v>2311</v>
      </c>
      <c r="D65" s="910" t="s">
        <v>2312</v>
      </c>
      <c r="E65" s="919">
        <v>228.91</v>
      </c>
      <c r="F65" s="919">
        <v>462.83</v>
      </c>
    </row>
    <row r="66" spans="3:6" s="905" customFormat="1" ht="29.7" customHeight="1" x14ac:dyDescent="0.2">
      <c r="C66" s="918" t="s">
        <v>2313</v>
      </c>
      <c r="D66" s="910" t="s">
        <v>2314</v>
      </c>
      <c r="E66" s="919">
        <v>50461.46</v>
      </c>
      <c r="F66" s="919">
        <v>13986.11</v>
      </c>
    </row>
    <row r="67" spans="3:6" s="905" customFormat="1" ht="19.2" customHeight="1" x14ac:dyDescent="0.2">
      <c r="C67" s="918" t="s">
        <v>2315</v>
      </c>
      <c r="D67" s="910" t="s">
        <v>2316</v>
      </c>
      <c r="E67" s="919">
        <v>225968.15</v>
      </c>
      <c r="F67" s="919">
        <v>272569.84000000003</v>
      </c>
    </row>
    <row r="68" spans="3:6" s="905" customFormat="1" ht="19.2" customHeight="1" x14ac:dyDescent="0.2">
      <c r="C68" s="918" t="s">
        <v>2317</v>
      </c>
      <c r="D68" s="910" t="s">
        <v>2318</v>
      </c>
      <c r="E68" s="919">
        <v>3975.8</v>
      </c>
      <c r="F68" s="919">
        <v>795.16</v>
      </c>
    </row>
    <row r="69" spans="3:6" s="905" customFormat="1" ht="19.2" customHeight="1" x14ac:dyDescent="0.2">
      <c r="C69" s="918" t="s">
        <v>2319</v>
      </c>
      <c r="D69" s="910" t="s">
        <v>2320</v>
      </c>
      <c r="E69" s="919">
        <v>8879.7999999999993</v>
      </c>
      <c r="F69" s="919">
        <v>3895.08</v>
      </c>
    </row>
    <row r="70" spans="3:6" s="905" customFormat="1" ht="29.7" customHeight="1" x14ac:dyDescent="0.2">
      <c r="C70" s="918" t="s">
        <v>2321</v>
      </c>
      <c r="D70" s="910" t="s">
        <v>2322</v>
      </c>
      <c r="E70" s="919">
        <v>50933.38</v>
      </c>
      <c r="F70" s="919">
        <v>55070.44</v>
      </c>
    </row>
    <row r="71" spans="3:6" s="905" customFormat="1" ht="19.2" customHeight="1" x14ac:dyDescent="0.2">
      <c r="C71" s="918" t="s">
        <v>2323</v>
      </c>
      <c r="D71" s="910" t="s">
        <v>2324</v>
      </c>
      <c r="E71" s="919">
        <v>50857.09</v>
      </c>
      <c r="F71" s="919"/>
    </row>
    <row r="72" spans="3:6" s="905" customFormat="1" ht="19.2" customHeight="1" x14ac:dyDescent="0.2">
      <c r="C72" s="918" t="s">
        <v>2325</v>
      </c>
      <c r="D72" s="910" t="s">
        <v>2326</v>
      </c>
      <c r="E72" s="919"/>
      <c r="F72" s="919"/>
    </row>
    <row r="73" spans="3:6" s="905" customFormat="1" ht="19.2" customHeight="1" x14ac:dyDescent="0.2">
      <c r="C73" s="918" t="s">
        <v>2327</v>
      </c>
      <c r="D73" s="910" t="s">
        <v>2328</v>
      </c>
      <c r="E73" s="919">
        <v>28094.52</v>
      </c>
      <c r="F73" s="919"/>
    </row>
    <row r="74" spans="3:6" s="905" customFormat="1" ht="19.2" customHeight="1" x14ac:dyDescent="0.2">
      <c r="C74" s="918" t="s">
        <v>2329</v>
      </c>
      <c r="D74" s="910" t="s">
        <v>2330</v>
      </c>
      <c r="E74" s="919"/>
      <c r="F74" s="919">
        <v>4880</v>
      </c>
    </row>
    <row r="75" spans="3:6" s="905" customFormat="1" ht="19.2" customHeight="1" x14ac:dyDescent="0.2">
      <c r="C75" s="918" t="s">
        <v>2331</v>
      </c>
      <c r="D75" s="910" t="s">
        <v>2332</v>
      </c>
      <c r="E75" s="919">
        <v>97825</v>
      </c>
      <c r="F75" s="919">
        <v>57821.19</v>
      </c>
    </row>
    <row r="76" spans="3:6" s="905" customFormat="1" ht="29.7" customHeight="1" x14ac:dyDescent="0.2">
      <c r="C76" s="918" t="s">
        <v>2333</v>
      </c>
      <c r="D76" s="910" t="s">
        <v>2334</v>
      </c>
      <c r="E76" s="919">
        <v>144598.31</v>
      </c>
      <c r="F76" s="919"/>
    </row>
    <row r="77" spans="3:6" s="905" customFormat="1" ht="29.7" customHeight="1" x14ac:dyDescent="0.2">
      <c r="C77" s="918" t="s">
        <v>2335</v>
      </c>
      <c r="D77" s="910" t="s">
        <v>2336</v>
      </c>
      <c r="E77" s="919">
        <v>132957.01</v>
      </c>
      <c r="F77" s="919"/>
    </row>
    <row r="78" spans="3:6" s="905" customFormat="1" ht="19.2" customHeight="1" x14ac:dyDescent="0.2">
      <c r="C78" s="918" t="s">
        <v>2337</v>
      </c>
      <c r="D78" s="910" t="s">
        <v>2338</v>
      </c>
      <c r="E78" s="919">
        <v>17500</v>
      </c>
      <c r="F78" s="919"/>
    </row>
    <row r="79" spans="3:6" s="905" customFormat="1" ht="19.2" customHeight="1" x14ac:dyDescent="0.2">
      <c r="C79" s="918" t="s">
        <v>2339</v>
      </c>
      <c r="D79" s="910" t="s">
        <v>2340</v>
      </c>
      <c r="E79" s="919">
        <v>1911031.17</v>
      </c>
      <c r="F79" s="919">
        <v>26386.95</v>
      </c>
    </row>
    <row r="80" spans="3:6" s="905" customFormat="1" ht="19.2" customHeight="1" x14ac:dyDescent="0.2">
      <c r="C80" s="918" t="s">
        <v>2341</v>
      </c>
      <c r="D80" s="910" t="s">
        <v>2342</v>
      </c>
      <c r="E80" s="919">
        <v>17769.37</v>
      </c>
      <c r="F80" s="919"/>
    </row>
    <row r="81" spans="3:6" s="905" customFormat="1" ht="19.2" customHeight="1" x14ac:dyDescent="0.2">
      <c r="C81" s="918" t="s">
        <v>2343</v>
      </c>
      <c r="D81" s="910" t="s">
        <v>2344</v>
      </c>
      <c r="E81" s="919">
        <v>146038.29999999999</v>
      </c>
      <c r="F81" s="919">
        <v>3900</v>
      </c>
    </row>
    <row r="82" spans="3:6" s="905" customFormat="1" ht="40.200000000000003" customHeight="1" x14ac:dyDescent="0.2">
      <c r="C82" s="918" t="s">
        <v>2345</v>
      </c>
      <c r="D82" s="910" t="s">
        <v>2346</v>
      </c>
      <c r="E82" s="919">
        <v>14878</v>
      </c>
      <c r="F82" s="919"/>
    </row>
    <row r="83" spans="3:6" s="905" customFormat="1" ht="40.200000000000003" customHeight="1" x14ac:dyDescent="0.2">
      <c r="C83" s="918" t="s">
        <v>2347</v>
      </c>
      <c r="D83" s="910" t="s">
        <v>2348</v>
      </c>
      <c r="E83" s="919"/>
      <c r="F83" s="919">
        <v>1802</v>
      </c>
    </row>
    <row r="84" spans="3:6" s="905" customFormat="1" ht="19.2" customHeight="1" x14ac:dyDescent="0.2">
      <c r="C84" s="918" t="s">
        <v>2349</v>
      </c>
      <c r="D84" s="910" t="s">
        <v>2350</v>
      </c>
      <c r="E84" s="919">
        <v>2189.63</v>
      </c>
      <c r="F84" s="919"/>
    </row>
    <row r="85" spans="3:6" s="905" customFormat="1" ht="29.7" customHeight="1" x14ac:dyDescent="0.2">
      <c r="C85" s="918" t="s">
        <v>2351</v>
      </c>
      <c r="D85" s="910" t="s">
        <v>2352</v>
      </c>
      <c r="E85" s="919">
        <v>12000</v>
      </c>
      <c r="F85" s="919">
        <v>25000</v>
      </c>
    </row>
    <row r="86" spans="3:6" s="905" customFormat="1" ht="29.7" customHeight="1" x14ac:dyDescent="0.2">
      <c r="C86" s="918" t="s">
        <v>2353</v>
      </c>
      <c r="D86" s="910" t="s">
        <v>2354</v>
      </c>
      <c r="E86" s="919">
        <v>203398</v>
      </c>
      <c r="F86" s="919">
        <v>1275</v>
      </c>
    </row>
    <row r="87" spans="3:6" s="905" customFormat="1" ht="19.2" customHeight="1" x14ac:dyDescent="0.2">
      <c r="C87" s="918" t="s">
        <v>2355</v>
      </c>
      <c r="D87" s="910" t="s">
        <v>2356</v>
      </c>
      <c r="E87" s="919">
        <v>20000</v>
      </c>
      <c r="F87" s="919"/>
    </row>
    <row r="88" spans="3:6" s="905" customFormat="1" ht="19.2" customHeight="1" x14ac:dyDescent="0.2">
      <c r="C88" s="918" t="s">
        <v>2357</v>
      </c>
      <c r="D88" s="910" t="s">
        <v>2358</v>
      </c>
      <c r="E88" s="919">
        <v>201500</v>
      </c>
      <c r="F88" s="919"/>
    </row>
    <row r="89" spans="3:6" s="905" customFormat="1" ht="19.2" customHeight="1" x14ac:dyDescent="0.2">
      <c r="C89" s="918" t="s">
        <v>2359</v>
      </c>
      <c r="D89" s="910" t="s">
        <v>2360</v>
      </c>
      <c r="E89" s="919">
        <v>709987.7</v>
      </c>
      <c r="F89" s="919">
        <v>62067.92</v>
      </c>
    </row>
    <row r="90" spans="3:6" s="905" customFormat="1" ht="19.2" customHeight="1" x14ac:dyDescent="0.2">
      <c r="C90" s="918" t="s">
        <v>2361</v>
      </c>
      <c r="D90" s="910" t="s">
        <v>2362</v>
      </c>
      <c r="E90" s="919">
        <v>453188.18</v>
      </c>
      <c r="F90" s="919">
        <v>7554.47</v>
      </c>
    </row>
    <row r="91" spans="3:6" s="905" customFormat="1" ht="19.2" customHeight="1" x14ac:dyDescent="0.2">
      <c r="C91" s="918" t="s">
        <v>2363</v>
      </c>
      <c r="D91" s="910" t="s">
        <v>2364</v>
      </c>
      <c r="E91" s="919">
        <v>20000</v>
      </c>
      <c r="F91" s="919"/>
    </row>
    <row r="92" spans="3:6" s="905" customFormat="1" ht="29.7" customHeight="1" x14ac:dyDescent="0.2">
      <c r="C92" s="918" t="s">
        <v>2365</v>
      </c>
      <c r="D92" s="910" t="s">
        <v>2366</v>
      </c>
      <c r="E92" s="919">
        <v>8675.14</v>
      </c>
      <c r="F92" s="919">
        <v>22565.15</v>
      </c>
    </row>
    <row r="93" spans="3:6" s="905" customFormat="1" ht="19.2" customHeight="1" x14ac:dyDescent="0.2">
      <c r="C93" s="918" t="s">
        <v>2367</v>
      </c>
      <c r="D93" s="910" t="s">
        <v>2368</v>
      </c>
      <c r="E93" s="919"/>
      <c r="F93" s="919"/>
    </row>
    <row r="94" spans="3:6" s="905" customFormat="1" ht="19.2" customHeight="1" x14ac:dyDescent="0.2">
      <c r="C94" s="918" t="s">
        <v>2369</v>
      </c>
      <c r="D94" s="910" t="s">
        <v>2370</v>
      </c>
      <c r="E94" s="919">
        <v>2116.3000000000002</v>
      </c>
      <c r="F94" s="919"/>
    </row>
    <row r="95" spans="3:6" s="905" customFormat="1" ht="29.7" customHeight="1" x14ac:dyDescent="0.2">
      <c r="C95" s="918" t="s">
        <v>2371</v>
      </c>
      <c r="D95" s="910" t="s">
        <v>2372</v>
      </c>
      <c r="E95" s="919">
        <v>28145</v>
      </c>
      <c r="F95" s="919"/>
    </row>
    <row r="96" spans="3:6" s="905" customFormat="1" ht="19.2" customHeight="1" x14ac:dyDescent="0.2">
      <c r="C96" s="918" t="s">
        <v>2373</v>
      </c>
      <c r="D96" s="910" t="s">
        <v>2374</v>
      </c>
      <c r="E96" s="919">
        <v>20935</v>
      </c>
      <c r="F96" s="919">
        <v>21160</v>
      </c>
    </row>
    <row r="97" spans="3:6" s="905" customFormat="1" ht="19.2" customHeight="1" x14ac:dyDescent="0.2">
      <c r="C97" s="918" t="s">
        <v>2375</v>
      </c>
      <c r="D97" s="910" t="s">
        <v>2376</v>
      </c>
      <c r="E97" s="919">
        <v>26349.93</v>
      </c>
      <c r="F97" s="919">
        <v>10980</v>
      </c>
    </row>
    <row r="98" spans="3:6" s="905" customFormat="1" ht="19.2" customHeight="1" x14ac:dyDescent="0.2">
      <c r="C98" s="918" t="s">
        <v>2377</v>
      </c>
      <c r="D98" s="910" t="s">
        <v>2378</v>
      </c>
      <c r="E98" s="919">
        <v>108548.68</v>
      </c>
      <c r="F98" s="919">
        <v>6865.6</v>
      </c>
    </row>
    <row r="99" spans="3:6" s="905" customFormat="1" ht="19.2" customHeight="1" x14ac:dyDescent="0.2">
      <c r="C99" s="918" t="s">
        <v>2379</v>
      </c>
      <c r="D99" s="910" t="s">
        <v>2380</v>
      </c>
      <c r="E99" s="919">
        <v>7581.74</v>
      </c>
      <c r="F99" s="919"/>
    </row>
    <row r="100" spans="3:6" s="905" customFormat="1" ht="19.2" customHeight="1" x14ac:dyDescent="0.2">
      <c r="C100" s="918" t="s">
        <v>2381</v>
      </c>
      <c r="D100" s="910" t="s">
        <v>2382</v>
      </c>
      <c r="E100" s="919"/>
      <c r="F100" s="919">
        <v>97478</v>
      </c>
    </row>
    <row r="101" spans="3:6" s="905" customFormat="1" ht="19.2" customHeight="1" x14ac:dyDescent="0.2">
      <c r="C101" s="918" t="s">
        <v>2383</v>
      </c>
      <c r="D101" s="910" t="s">
        <v>2384</v>
      </c>
      <c r="E101" s="919">
        <v>25433.78</v>
      </c>
      <c r="F101" s="919">
        <v>13032.65</v>
      </c>
    </row>
    <row r="102" spans="3:6" s="905" customFormat="1" ht="19.2" customHeight="1" x14ac:dyDescent="0.2">
      <c r="C102" s="918" t="s">
        <v>2385</v>
      </c>
      <c r="D102" s="910" t="s">
        <v>2386</v>
      </c>
      <c r="E102" s="919"/>
      <c r="F102" s="919"/>
    </row>
    <row r="103" spans="3:6" s="905" customFormat="1" ht="19.2" customHeight="1" x14ac:dyDescent="0.2">
      <c r="C103" s="918" t="s">
        <v>2387</v>
      </c>
      <c r="D103" s="910" t="s">
        <v>2388</v>
      </c>
      <c r="E103" s="919"/>
      <c r="F103" s="919">
        <v>58438</v>
      </c>
    </row>
    <row r="104" spans="3:6" s="905" customFormat="1" ht="19.2" customHeight="1" x14ac:dyDescent="0.2">
      <c r="C104" s="918" t="s">
        <v>2389</v>
      </c>
      <c r="D104" s="910" t="s">
        <v>2390</v>
      </c>
      <c r="E104" s="919">
        <v>13165.53</v>
      </c>
      <c r="F104" s="919">
        <v>337197.73</v>
      </c>
    </row>
    <row r="105" spans="3:6" s="905" customFormat="1" ht="29.7" customHeight="1" x14ac:dyDescent="0.2">
      <c r="C105" s="918" t="s">
        <v>2391</v>
      </c>
      <c r="D105" s="910" t="s">
        <v>2392</v>
      </c>
      <c r="E105" s="919">
        <v>48799.87</v>
      </c>
      <c r="F105" s="919"/>
    </row>
    <row r="106" spans="3:6" s="905" customFormat="1" ht="29.7" customHeight="1" x14ac:dyDescent="0.2">
      <c r="C106" s="918" t="s">
        <v>2393</v>
      </c>
      <c r="D106" s="910" t="s">
        <v>2394</v>
      </c>
      <c r="E106" s="919">
        <v>8454.82</v>
      </c>
      <c r="F106" s="919"/>
    </row>
    <row r="107" spans="3:6" s="905" customFormat="1" ht="19.2" customHeight="1" x14ac:dyDescent="0.2">
      <c r="C107" s="918" t="s">
        <v>2395</v>
      </c>
      <c r="D107" s="910" t="s">
        <v>2396</v>
      </c>
      <c r="E107" s="919">
        <v>74470.7</v>
      </c>
      <c r="F107" s="919">
        <v>35229.879999999997</v>
      </c>
    </row>
    <row r="108" spans="3:6" s="905" customFormat="1" ht="19.2" customHeight="1" x14ac:dyDescent="0.2">
      <c r="C108" s="918" t="s">
        <v>2397</v>
      </c>
      <c r="D108" s="910" t="s">
        <v>2398</v>
      </c>
      <c r="E108" s="919">
        <v>1265.6199999999999</v>
      </c>
      <c r="F108" s="919">
        <v>18287.8</v>
      </c>
    </row>
    <row r="109" spans="3:6" s="905" customFormat="1" ht="29.7" customHeight="1" x14ac:dyDescent="0.2">
      <c r="C109" s="918" t="s">
        <v>2399</v>
      </c>
      <c r="D109" s="910" t="s">
        <v>2400</v>
      </c>
      <c r="E109" s="919">
        <v>10034.52</v>
      </c>
      <c r="F109" s="919">
        <v>7047.94</v>
      </c>
    </row>
    <row r="110" spans="3:6" s="905" customFormat="1" ht="19.2" customHeight="1" x14ac:dyDescent="0.2">
      <c r="C110" s="918" t="s">
        <v>2401</v>
      </c>
      <c r="D110" s="910" t="s">
        <v>2402</v>
      </c>
      <c r="E110" s="919">
        <v>728825.29</v>
      </c>
      <c r="F110" s="919"/>
    </row>
    <row r="111" spans="3:6" s="905" customFormat="1" ht="29.7" customHeight="1" x14ac:dyDescent="0.2">
      <c r="C111" s="918" t="s">
        <v>2403</v>
      </c>
      <c r="D111" s="910" t="s">
        <v>2404</v>
      </c>
      <c r="E111" s="919">
        <v>1216.83</v>
      </c>
      <c r="F111" s="919"/>
    </row>
    <row r="112" spans="3:6" s="905" customFormat="1" ht="29.7" customHeight="1" x14ac:dyDescent="0.2">
      <c r="C112" s="918" t="s">
        <v>2405</v>
      </c>
      <c r="D112" s="910" t="s">
        <v>2406</v>
      </c>
      <c r="E112" s="919">
        <v>1004004.31</v>
      </c>
      <c r="F112" s="919"/>
    </row>
    <row r="113" spans="3:6" s="905" customFormat="1" ht="19.2" customHeight="1" x14ac:dyDescent="0.2">
      <c r="C113" s="918" t="s">
        <v>2407</v>
      </c>
      <c r="D113" s="910" t="s">
        <v>2408</v>
      </c>
      <c r="E113" s="919">
        <v>545594.57999999996</v>
      </c>
      <c r="F113" s="919"/>
    </row>
    <row r="114" spans="3:6" s="905" customFormat="1" ht="29.7" customHeight="1" x14ac:dyDescent="0.2">
      <c r="C114" s="918" t="s">
        <v>2409</v>
      </c>
      <c r="D114" s="910" t="s">
        <v>2410</v>
      </c>
      <c r="E114" s="919">
        <v>3148830.39</v>
      </c>
      <c r="F114" s="919"/>
    </row>
    <row r="115" spans="3:6" s="905" customFormat="1" ht="29.7" customHeight="1" x14ac:dyDescent="0.2">
      <c r="C115" s="918" t="s">
        <v>2411</v>
      </c>
      <c r="D115" s="910" t="s">
        <v>2412</v>
      </c>
      <c r="E115" s="919">
        <v>12161.79</v>
      </c>
      <c r="F115" s="919"/>
    </row>
    <row r="116" spans="3:6" s="905" customFormat="1" ht="29.7" customHeight="1" x14ac:dyDescent="0.2">
      <c r="C116" s="918" t="s">
        <v>2413</v>
      </c>
      <c r="D116" s="910" t="s">
        <v>2414</v>
      </c>
      <c r="E116" s="919">
        <v>696</v>
      </c>
      <c r="F116" s="919"/>
    </row>
    <row r="117" spans="3:6" s="905" customFormat="1" ht="19.2" customHeight="1" x14ac:dyDescent="0.2">
      <c r="C117" s="918" t="s">
        <v>2415</v>
      </c>
      <c r="D117" s="910" t="s">
        <v>2416</v>
      </c>
      <c r="E117" s="919">
        <v>44585.27</v>
      </c>
      <c r="F117" s="919"/>
    </row>
    <row r="118" spans="3:6" s="905" customFormat="1" ht="19.2" customHeight="1" x14ac:dyDescent="0.2">
      <c r="C118" s="918" t="s">
        <v>2417</v>
      </c>
      <c r="D118" s="910" t="s">
        <v>2418</v>
      </c>
      <c r="E118" s="919">
        <v>30000</v>
      </c>
      <c r="F118" s="919"/>
    </row>
    <row r="119" spans="3:6" s="905" customFormat="1" ht="19.2" customHeight="1" x14ac:dyDescent="0.2">
      <c r="C119" s="918" t="s">
        <v>2419</v>
      </c>
      <c r="D119" s="910" t="s">
        <v>2420</v>
      </c>
      <c r="E119" s="919">
        <v>2219.0700000000002</v>
      </c>
      <c r="F119" s="919"/>
    </row>
    <row r="120" spans="3:6" s="905" customFormat="1" ht="19.2" customHeight="1" x14ac:dyDescent="0.2">
      <c r="C120" s="918" t="s">
        <v>2421</v>
      </c>
      <c r="D120" s="910" t="s">
        <v>2422</v>
      </c>
      <c r="E120" s="919">
        <v>90</v>
      </c>
      <c r="F120" s="919"/>
    </row>
    <row r="121" spans="3:6" s="905" customFormat="1" ht="19.2" customHeight="1" x14ac:dyDescent="0.25">
      <c r="C121" s="920"/>
      <c r="D121" s="921"/>
      <c r="E121" s="914">
        <v>27496087.259999998</v>
      </c>
      <c r="F121" s="914">
        <v>1826084.0699999994</v>
      </c>
    </row>
  </sheetData>
  <mergeCells count="2">
    <mergeCell ref="B2:G2"/>
    <mergeCell ref="C4:G4"/>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workbookViewId="0">
      <selection sqref="A1:M1"/>
    </sheetView>
  </sheetViews>
  <sheetFormatPr defaultRowHeight="13.2" x14ac:dyDescent="0.25"/>
  <cols>
    <col min="1" max="1" width="1" customWidth="1"/>
    <col min="2" max="2" width="5" customWidth="1"/>
    <col min="3" max="3" width="10.6640625" customWidth="1"/>
    <col min="4" max="4" width="39.109375" customWidth="1"/>
    <col min="5" max="5" width="6.5546875" customWidth="1"/>
    <col min="6" max="6" width="12" customWidth="1"/>
    <col min="7" max="7" width="6.5546875" customWidth="1"/>
    <col min="8" max="8" width="12" customWidth="1"/>
    <col min="9" max="9" width="6.5546875" customWidth="1"/>
    <col min="10" max="10" width="12" customWidth="1"/>
    <col min="11" max="11" width="6.5546875" customWidth="1"/>
    <col min="12" max="12" width="12" customWidth="1"/>
    <col min="13" max="13" width="6.5546875" customWidth="1"/>
    <col min="14" max="14" width="11.88671875" customWidth="1"/>
    <col min="257" max="257" width="1" customWidth="1"/>
    <col min="258" max="258" width="5" customWidth="1"/>
    <col min="259" max="259" width="10.6640625" customWidth="1"/>
    <col min="260" max="260" width="39.109375" customWidth="1"/>
    <col min="261" max="261" width="6.5546875" customWidth="1"/>
    <col min="262" max="262" width="12" customWidth="1"/>
    <col min="263" max="263" width="6.5546875" customWidth="1"/>
    <col min="264" max="264" width="12" customWidth="1"/>
    <col min="265" max="265" width="6.5546875" customWidth="1"/>
    <col min="266" max="266" width="12" customWidth="1"/>
    <col min="267" max="267" width="6.5546875" customWidth="1"/>
    <col min="268" max="268" width="12" customWidth="1"/>
    <col min="269" max="269" width="6.5546875" customWidth="1"/>
    <col min="270" max="270" width="11.88671875" customWidth="1"/>
    <col min="513" max="513" width="1" customWidth="1"/>
    <col min="514" max="514" width="5" customWidth="1"/>
    <col min="515" max="515" width="10.6640625" customWidth="1"/>
    <col min="516" max="516" width="39.109375" customWidth="1"/>
    <col min="517" max="517" width="6.5546875" customWidth="1"/>
    <col min="518" max="518" width="12" customWidth="1"/>
    <col min="519" max="519" width="6.5546875" customWidth="1"/>
    <col min="520" max="520" width="12" customWidth="1"/>
    <col min="521" max="521" width="6.5546875" customWidth="1"/>
    <col min="522" max="522" width="12" customWidth="1"/>
    <col min="523" max="523" width="6.5546875" customWidth="1"/>
    <col min="524" max="524" width="12" customWidth="1"/>
    <col min="525" max="525" width="6.5546875" customWidth="1"/>
    <col min="526" max="526" width="11.88671875" customWidth="1"/>
    <col min="769" max="769" width="1" customWidth="1"/>
    <col min="770" max="770" width="5" customWidth="1"/>
    <col min="771" max="771" width="10.6640625" customWidth="1"/>
    <col min="772" max="772" width="39.109375" customWidth="1"/>
    <col min="773" max="773" width="6.5546875" customWidth="1"/>
    <col min="774" max="774" width="12" customWidth="1"/>
    <col min="775" max="775" width="6.5546875" customWidth="1"/>
    <col min="776" max="776" width="12" customWidth="1"/>
    <col min="777" max="777" width="6.5546875" customWidth="1"/>
    <col min="778" max="778" width="12" customWidth="1"/>
    <col min="779" max="779" width="6.5546875" customWidth="1"/>
    <col min="780" max="780" width="12" customWidth="1"/>
    <col min="781" max="781" width="6.5546875" customWidth="1"/>
    <col min="782" max="782" width="11.88671875" customWidth="1"/>
    <col min="1025" max="1025" width="1" customWidth="1"/>
    <col min="1026" max="1026" width="5" customWidth="1"/>
    <col min="1027" max="1027" width="10.6640625" customWidth="1"/>
    <col min="1028" max="1028" width="39.109375" customWidth="1"/>
    <col min="1029" max="1029" width="6.5546875" customWidth="1"/>
    <col min="1030" max="1030" width="12" customWidth="1"/>
    <col min="1031" max="1031" width="6.5546875" customWidth="1"/>
    <col min="1032" max="1032" width="12" customWidth="1"/>
    <col min="1033" max="1033" width="6.5546875" customWidth="1"/>
    <col min="1034" max="1034" width="12" customWidth="1"/>
    <col min="1035" max="1035" width="6.5546875" customWidth="1"/>
    <col min="1036" max="1036" width="12" customWidth="1"/>
    <col min="1037" max="1037" width="6.5546875" customWidth="1"/>
    <col min="1038" max="1038" width="11.88671875" customWidth="1"/>
    <col min="1281" max="1281" width="1" customWidth="1"/>
    <col min="1282" max="1282" width="5" customWidth="1"/>
    <col min="1283" max="1283" width="10.6640625" customWidth="1"/>
    <col min="1284" max="1284" width="39.109375" customWidth="1"/>
    <col min="1285" max="1285" width="6.5546875" customWidth="1"/>
    <col min="1286" max="1286" width="12" customWidth="1"/>
    <col min="1287" max="1287" width="6.5546875" customWidth="1"/>
    <col min="1288" max="1288" width="12" customWidth="1"/>
    <col min="1289" max="1289" width="6.5546875" customWidth="1"/>
    <col min="1290" max="1290" width="12" customWidth="1"/>
    <col min="1291" max="1291" width="6.5546875" customWidth="1"/>
    <col min="1292" max="1292" width="12" customWidth="1"/>
    <col min="1293" max="1293" width="6.5546875" customWidth="1"/>
    <col min="1294" max="1294" width="11.88671875" customWidth="1"/>
    <col min="1537" max="1537" width="1" customWidth="1"/>
    <col min="1538" max="1538" width="5" customWidth="1"/>
    <col min="1539" max="1539" width="10.6640625" customWidth="1"/>
    <col min="1540" max="1540" width="39.109375" customWidth="1"/>
    <col min="1541" max="1541" width="6.5546875" customWidth="1"/>
    <col min="1542" max="1542" width="12" customWidth="1"/>
    <col min="1543" max="1543" width="6.5546875" customWidth="1"/>
    <col min="1544" max="1544" width="12" customWidth="1"/>
    <col min="1545" max="1545" width="6.5546875" customWidth="1"/>
    <col min="1546" max="1546" width="12" customWidth="1"/>
    <col min="1547" max="1547" width="6.5546875" customWidth="1"/>
    <col min="1548" max="1548" width="12" customWidth="1"/>
    <col min="1549" max="1549" width="6.5546875" customWidth="1"/>
    <col min="1550" max="1550" width="11.88671875" customWidth="1"/>
    <col min="1793" max="1793" width="1" customWidth="1"/>
    <col min="1794" max="1794" width="5" customWidth="1"/>
    <col min="1795" max="1795" width="10.6640625" customWidth="1"/>
    <col min="1796" max="1796" width="39.109375" customWidth="1"/>
    <col min="1797" max="1797" width="6.5546875" customWidth="1"/>
    <col min="1798" max="1798" width="12" customWidth="1"/>
    <col min="1799" max="1799" width="6.5546875" customWidth="1"/>
    <col min="1800" max="1800" width="12" customWidth="1"/>
    <col min="1801" max="1801" width="6.5546875" customWidth="1"/>
    <col min="1802" max="1802" width="12" customWidth="1"/>
    <col min="1803" max="1803" width="6.5546875" customWidth="1"/>
    <col min="1804" max="1804" width="12" customWidth="1"/>
    <col min="1805" max="1805" width="6.5546875" customWidth="1"/>
    <col min="1806" max="1806" width="11.88671875" customWidth="1"/>
    <col min="2049" max="2049" width="1" customWidth="1"/>
    <col min="2050" max="2050" width="5" customWidth="1"/>
    <col min="2051" max="2051" width="10.6640625" customWidth="1"/>
    <col min="2052" max="2052" width="39.109375" customWidth="1"/>
    <col min="2053" max="2053" width="6.5546875" customWidth="1"/>
    <col min="2054" max="2054" width="12" customWidth="1"/>
    <col min="2055" max="2055" width="6.5546875" customWidth="1"/>
    <col min="2056" max="2056" width="12" customWidth="1"/>
    <col min="2057" max="2057" width="6.5546875" customWidth="1"/>
    <col min="2058" max="2058" width="12" customWidth="1"/>
    <col min="2059" max="2059" width="6.5546875" customWidth="1"/>
    <col min="2060" max="2060" width="12" customWidth="1"/>
    <col min="2061" max="2061" width="6.5546875" customWidth="1"/>
    <col min="2062" max="2062" width="11.88671875" customWidth="1"/>
    <col min="2305" max="2305" width="1" customWidth="1"/>
    <col min="2306" max="2306" width="5" customWidth="1"/>
    <col min="2307" max="2307" width="10.6640625" customWidth="1"/>
    <col min="2308" max="2308" width="39.109375" customWidth="1"/>
    <col min="2309" max="2309" width="6.5546875" customWidth="1"/>
    <col min="2310" max="2310" width="12" customWidth="1"/>
    <col min="2311" max="2311" width="6.5546875" customWidth="1"/>
    <col min="2312" max="2312" width="12" customWidth="1"/>
    <col min="2313" max="2313" width="6.5546875" customWidth="1"/>
    <col min="2314" max="2314" width="12" customWidth="1"/>
    <col min="2315" max="2315" width="6.5546875" customWidth="1"/>
    <col min="2316" max="2316" width="12" customWidth="1"/>
    <col min="2317" max="2317" width="6.5546875" customWidth="1"/>
    <col min="2318" max="2318" width="11.88671875" customWidth="1"/>
    <col min="2561" max="2561" width="1" customWidth="1"/>
    <col min="2562" max="2562" width="5" customWidth="1"/>
    <col min="2563" max="2563" width="10.6640625" customWidth="1"/>
    <col min="2564" max="2564" width="39.109375" customWidth="1"/>
    <col min="2565" max="2565" width="6.5546875" customWidth="1"/>
    <col min="2566" max="2566" width="12" customWidth="1"/>
    <col min="2567" max="2567" width="6.5546875" customWidth="1"/>
    <col min="2568" max="2568" width="12" customWidth="1"/>
    <col min="2569" max="2569" width="6.5546875" customWidth="1"/>
    <col min="2570" max="2570" width="12" customWidth="1"/>
    <col min="2571" max="2571" width="6.5546875" customWidth="1"/>
    <col min="2572" max="2572" width="12" customWidth="1"/>
    <col min="2573" max="2573" width="6.5546875" customWidth="1"/>
    <col min="2574" max="2574" width="11.88671875" customWidth="1"/>
    <col min="2817" max="2817" width="1" customWidth="1"/>
    <col min="2818" max="2818" width="5" customWidth="1"/>
    <col min="2819" max="2819" width="10.6640625" customWidth="1"/>
    <col min="2820" max="2820" width="39.109375" customWidth="1"/>
    <col min="2821" max="2821" width="6.5546875" customWidth="1"/>
    <col min="2822" max="2822" width="12" customWidth="1"/>
    <col min="2823" max="2823" width="6.5546875" customWidth="1"/>
    <col min="2824" max="2824" width="12" customWidth="1"/>
    <col min="2825" max="2825" width="6.5546875" customWidth="1"/>
    <col min="2826" max="2826" width="12" customWidth="1"/>
    <col min="2827" max="2827" width="6.5546875" customWidth="1"/>
    <col min="2828" max="2828" width="12" customWidth="1"/>
    <col min="2829" max="2829" width="6.5546875" customWidth="1"/>
    <col min="2830" max="2830" width="11.88671875" customWidth="1"/>
    <col min="3073" max="3073" width="1" customWidth="1"/>
    <col min="3074" max="3074" width="5" customWidth="1"/>
    <col min="3075" max="3075" width="10.6640625" customWidth="1"/>
    <col min="3076" max="3076" width="39.109375" customWidth="1"/>
    <col min="3077" max="3077" width="6.5546875" customWidth="1"/>
    <col min="3078" max="3078" width="12" customWidth="1"/>
    <col min="3079" max="3079" width="6.5546875" customWidth="1"/>
    <col min="3080" max="3080" width="12" customWidth="1"/>
    <col min="3081" max="3081" width="6.5546875" customWidth="1"/>
    <col min="3082" max="3082" width="12" customWidth="1"/>
    <col min="3083" max="3083" width="6.5546875" customWidth="1"/>
    <col min="3084" max="3084" width="12" customWidth="1"/>
    <col min="3085" max="3085" width="6.5546875" customWidth="1"/>
    <col min="3086" max="3086" width="11.88671875" customWidth="1"/>
    <col min="3329" max="3329" width="1" customWidth="1"/>
    <col min="3330" max="3330" width="5" customWidth="1"/>
    <col min="3331" max="3331" width="10.6640625" customWidth="1"/>
    <col min="3332" max="3332" width="39.109375" customWidth="1"/>
    <col min="3333" max="3333" width="6.5546875" customWidth="1"/>
    <col min="3334" max="3334" width="12" customWidth="1"/>
    <col min="3335" max="3335" width="6.5546875" customWidth="1"/>
    <col min="3336" max="3336" width="12" customWidth="1"/>
    <col min="3337" max="3337" width="6.5546875" customWidth="1"/>
    <col min="3338" max="3338" width="12" customWidth="1"/>
    <col min="3339" max="3339" width="6.5546875" customWidth="1"/>
    <col min="3340" max="3340" width="12" customWidth="1"/>
    <col min="3341" max="3341" width="6.5546875" customWidth="1"/>
    <col min="3342" max="3342" width="11.88671875" customWidth="1"/>
    <col min="3585" max="3585" width="1" customWidth="1"/>
    <col min="3586" max="3586" width="5" customWidth="1"/>
    <col min="3587" max="3587" width="10.6640625" customWidth="1"/>
    <col min="3588" max="3588" width="39.109375" customWidth="1"/>
    <col min="3589" max="3589" width="6.5546875" customWidth="1"/>
    <col min="3590" max="3590" width="12" customWidth="1"/>
    <col min="3591" max="3591" width="6.5546875" customWidth="1"/>
    <col min="3592" max="3592" width="12" customWidth="1"/>
    <col min="3593" max="3593" width="6.5546875" customWidth="1"/>
    <col min="3594" max="3594" width="12" customWidth="1"/>
    <col min="3595" max="3595" width="6.5546875" customWidth="1"/>
    <col min="3596" max="3596" width="12" customWidth="1"/>
    <col min="3597" max="3597" width="6.5546875" customWidth="1"/>
    <col min="3598" max="3598" width="11.88671875" customWidth="1"/>
    <col min="3841" max="3841" width="1" customWidth="1"/>
    <col min="3842" max="3842" width="5" customWidth="1"/>
    <col min="3843" max="3843" width="10.6640625" customWidth="1"/>
    <col min="3844" max="3844" width="39.109375" customWidth="1"/>
    <col min="3845" max="3845" width="6.5546875" customWidth="1"/>
    <col min="3846" max="3846" width="12" customWidth="1"/>
    <col min="3847" max="3847" width="6.5546875" customWidth="1"/>
    <col min="3848" max="3848" width="12" customWidth="1"/>
    <col min="3849" max="3849" width="6.5546875" customWidth="1"/>
    <col min="3850" max="3850" width="12" customWidth="1"/>
    <col min="3851" max="3851" width="6.5546875" customWidth="1"/>
    <col min="3852" max="3852" width="12" customWidth="1"/>
    <col min="3853" max="3853" width="6.5546875" customWidth="1"/>
    <col min="3854" max="3854" width="11.88671875" customWidth="1"/>
    <col min="4097" max="4097" width="1" customWidth="1"/>
    <col min="4098" max="4098" width="5" customWidth="1"/>
    <col min="4099" max="4099" width="10.6640625" customWidth="1"/>
    <col min="4100" max="4100" width="39.109375" customWidth="1"/>
    <col min="4101" max="4101" width="6.5546875" customWidth="1"/>
    <col min="4102" max="4102" width="12" customWidth="1"/>
    <col min="4103" max="4103" width="6.5546875" customWidth="1"/>
    <col min="4104" max="4104" width="12" customWidth="1"/>
    <col min="4105" max="4105" width="6.5546875" customWidth="1"/>
    <col min="4106" max="4106" width="12" customWidth="1"/>
    <col min="4107" max="4107" width="6.5546875" customWidth="1"/>
    <col min="4108" max="4108" width="12" customWidth="1"/>
    <col min="4109" max="4109" width="6.5546875" customWidth="1"/>
    <col min="4110" max="4110" width="11.88671875" customWidth="1"/>
    <col min="4353" max="4353" width="1" customWidth="1"/>
    <col min="4354" max="4354" width="5" customWidth="1"/>
    <col min="4355" max="4355" width="10.6640625" customWidth="1"/>
    <col min="4356" max="4356" width="39.109375" customWidth="1"/>
    <col min="4357" max="4357" width="6.5546875" customWidth="1"/>
    <col min="4358" max="4358" width="12" customWidth="1"/>
    <col min="4359" max="4359" width="6.5546875" customWidth="1"/>
    <col min="4360" max="4360" width="12" customWidth="1"/>
    <col min="4361" max="4361" width="6.5546875" customWidth="1"/>
    <col min="4362" max="4362" width="12" customWidth="1"/>
    <col min="4363" max="4363" width="6.5546875" customWidth="1"/>
    <col min="4364" max="4364" width="12" customWidth="1"/>
    <col min="4365" max="4365" width="6.5546875" customWidth="1"/>
    <col min="4366" max="4366" width="11.88671875" customWidth="1"/>
    <col min="4609" max="4609" width="1" customWidth="1"/>
    <col min="4610" max="4610" width="5" customWidth="1"/>
    <col min="4611" max="4611" width="10.6640625" customWidth="1"/>
    <col min="4612" max="4612" width="39.109375" customWidth="1"/>
    <col min="4613" max="4613" width="6.5546875" customWidth="1"/>
    <col min="4614" max="4614" width="12" customWidth="1"/>
    <col min="4615" max="4615" width="6.5546875" customWidth="1"/>
    <col min="4616" max="4616" width="12" customWidth="1"/>
    <col min="4617" max="4617" width="6.5546875" customWidth="1"/>
    <col min="4618" max="4618" width="12" customWidth="1"/>
    <col min="4619" max="4619" width="6.5546875" customWidth="1"/>
    <col min="4620" max="4620" width="12" customWidth="1"/>
    <col min="4621" max="4621" width="6.5546875" customWidth="1"/>
    <col min="4622" max="4622" width="11.88671875" customWidth="1"/>
    <col min="4865" max="4865" width="1" customWidth="1"/>
    <col min="4866" max="4866" width="5" customWidth="1"/>
    <col min="4867" max="4867" width="10.6640625" customWidth="1"/>
    <col min="4868" max="4868" width="39.109375" customWidth="1"/>
    <col min="4869" max="4869" width="6.5546875" customWidth="1"/>
    <col min="4870" max="4870" width="12" customWidth="1"/>
    <col min="4871" max="4871" width="6.5546875" customWidth="1"/>
    <col min="4872" max="4872" width="12" customWidth="1"/>
    <col min="4873" max="4873" width="6.5546875" customWidth="1"/>
    <col min="4874" max="4874" width="12" customWidth="1"/>
    <col min="4875" max="4875" width="6.5546875" customWidth="1"/>
    <col min="4876" max="4876" width="12" customWidth="1"/>
    <col min="4877" max="4877" width="6.5546875" customWidth="1"/>
    <col min="4878" max="4878" width="11.88671875" customWidth="1"/>
    <col min="5121" max="5121" width="1" customWidth="1"/>
    <col min="5122" max="5122" width="5" customWidth="1"/>
    <col min="5123" max="5123" width="10.6640625" customWidth="1"/>
    <col min="5124" max="5124" width="39.109375" customWidth="1"/>
    <col min="5125" max="5125" width="6.5546875" customWidth="1"/>
    <col min="5126" max="5126" width="12" customWidth="1"/>
    <col min="5127" max="5127" width="6.5546875" customWidth="1"/>
    <col min="5128" max="5128" width="12" customWidth="1"/>
    <col min="5129" max="5129" width="6.5546875" customWidth="1"/>
    <col min="5130" max="5130" width="12" customWidth="1"/>
    <col min="5131" max="5131" width="6.5546875" customWidth="1"/>
    <col min="5132" max="5132" width="12" customWidth="1"/>
    <col min="5133" max="5133" width="6.5546875" customWidth="1"/>
    <col min="5134" max="5134" width="11.88671875" customWidth="1"/>
    <col min="5377" max="5377" width="1" customWidth="1"/>
    <col min="5378" max="5378" width="5" customWidth="1"/>
    <col min="5379" max="5379" width="10.6640625" customWidth="1"/>
    <col min="5380" max="5380" width="39.109375" customWidth="1"/>
    <col min="5381" max="5381" width="6.5546875" customWidth="1"/>
    <col min="5382" max="5382" width="12" customWidth="1"/>
    <col min="5383" max="5383" width="6.5546875" customWidth="1"/>
    <col min="5384" max="5384" width="12" customWidth="1"/>
    <col min="5385" max="5385" width="6.5546875" customWidth="1"/>
    <col min="5386" max="5386" width="12" customWidth="1"/>
    <col min="5387" max="5387" width="6.5546875" customWidth="1"/>
    <col min="5388" max="5388" width="12" customWidth="1"/>
    <col min="5389" max="5389" width="6.5546875" customWidth="1"/>
    <col min="5390" max="5390" width="11.88671875" customWidth="1"/>
    <col min="5633" max="5633" width="1" customWidth="1"/>
    <col min="5634" max="5634" width="5" customWidth="1"/>
    <col min="5635" max="5635" width="10.6640625" customWidth="1"/>
    <col min="5636" max="5636" width="39.109375" customWidth="1"/>
    <col min="5637" max="5637" width="6.5546875" customWidth="1"/>
    <col min="5638" max="5638" width="12" customWidth="1"/>
    <col min="5639" max="5639" width="6.5546875" customWidth="1"/>
    <col min="5640" max="5640" width="12" customWidth="1"/>
    <col min="5641" max="5641" width="6.5546875" customWidth="1"/>
    <col min="5642" max="5642" width="12" customWidth="1"/>
    <col min="5643" max="5643" width="6.5546875" customWidth="1"/>
    <col min="5644" max="5644" width="12" customWidth="1"/>
    <col min="5645" max="5645" width="6.5546875" customWidth="1"/>
    <col min="5646" max="5646" width="11.88671875" customWidth="1"/>
    <col min="5889" max="5889" width="1" customWidth="1"/>
    <col min="5890" max="5890" width="5" customWidth="1"/>
    <col min="5891" max="5891" width="10.6640625" customWidth="1"/>
    <col min="5892" max="5892" width="39.109375" customWidth="1"/>
    <col min="5893" max="5893" width="6.5546875" customWidth="1"/>
    <col min="5894" max="5894" width="12" customWidth="1"/>
    <col min="5895" max="5895" width="6.5546875" customWidth="1"/>
    <col min="5896" max="5896" width="12" customWidth="1"/>
    <col min="5897" max="5897" width="6.5546875" customWidth="1"/>
    <col min="5898" max="5898" width="12" customWidth="1"/>
    <col min="5899" max="5899" width="6.5546875" customWidth="1"/>
    <col min="5900" max="5900" width="12" customWidth="1"/>
    <col min="5901" max="5901" width="6.5546875" customWidth="1"/>
    <col min="5902" max="5902" width="11.88671875" customWidth="1"/>
    <col min="6145" max="6145" width="1" customWidth="1"/>
    <col min="6146" max="6146" width="5" customWidth="1"/>
    <col min="6147" max="6147" width="10.6640625" customWidth="1"/>
    <col min="6148" max="6148" width="39.109375" customWidth="1"/>
    <col min="6149" max="6149" width="6.5546875" customWidth="1"/>
    <col min="6150" max="6150" width="12" customWidth="1"/>
    <col min="6151" max="6151" width="6.5546875" customWidth="1"/>
    <col min="6152" max="6152" width="12" customWidth="1"/>
    <col min="6153" max="6153" width="6.5546875" customWidth="1"/>
    <col min="6154" max="6154" width="12" customWidth="1"/>
    <col min="6155" max="6155" width="6.5546875" customWidth="1"/>
    <col min="6156" max="6156" width="12" customWidth="1"/>
    <col min="6157" max="6157" width="6.5546875" customWidth="1"/>
    <col min="6158" max="6158" width="11.88671875" customWidth="1"/>
    <col min="6401" max="6401" width="1" customWidth="1"/>
    <col min="6402" max="6402" width="5" customWidth="1"/>
    <col min="6403" max="6403" width="10.6640625" customWidth="1"/>
    <col min="6404" max="6404" width="39.109375" customWidth="1"/>
    <col min="6405" max="6405" width="6.5546875" customWidth="1"/>
    <col min="6406" max="6406" width="12" customWidth="1"/>
    <col min="6407" max="6407" width="6.5546875" customWidth="1"/>
    <col min="6408" max="6408" width="12" customWidth="1"/>
    <col min="6409" max="6409" width="6.5546875" customWidth="1"/>
    <col min="6410" max="6410" width="12" customWidth="1"/>
    <col min="6411" max="6411" width="6.5546875" customWidth="1"/>
    <col min="6412" max="6412" width="12" customWidth="1"/>
    <col min="6413" max="6413" width="6.5546875" customWidth="1"/>
    <col min="6414" max="6414" width="11.88671875" customWidth="1"/>
    <col min="6657" max="6657" width="1" customWidth="1"/>
    <col min="6658" max="6658" width="5" customWidth="1"/>
    <col min="6659" max="6659" width="10.6640625" customWidth="1"/>
    <col min="6660" max="6660" width="39.109375" customWidth="1"/>
    <col min="6661" max="6661" width="6.5546875" customWidth="1"/>
    <col min="6662" max="6662" width="12" customWidth="1"/>
    <col min="6663" max="6663" width="6.5546875" customWidth="1"/>
    <col min="6664" max="6664" width="12" customWidth="1"/>
    <col min="6665" max="6665" width="6.5546875" customWidth="1"/>
    <col min="6666" max="6666" width="12" customWidth="1"/>
    <col min="6667" max="6667" width="6.5546875" customWidth="1"/>
    <col min="6668" max="6668" width="12" customWidth="1"/>
    <col min="6669" max="6669" width="6.5546875" customWidth="1"/>
    <col min="6670" max="6670" width="11.88671875" customWidth="1"/>
    <col min="6913" max="6913" width="1" customWidth="1"/>
    <col min="6914" max="6914" width="5" customWidth="1"/>
    <col min="6915" max="6915" width="10.6640625" customWidth="1"/>
    <col min="6916" max="6916" width="39.109375" customWidth="1"/>
    <col min="6917" max="6917" width="6.5546875" customWidth="1"/>
    <col min="6918" max="6918" width="12" customWidth="1"/>
    <col min="6919" max="6919" width="6.5546875" customWidth="1"/>
    <col min="6920" max="6920" width="12" customWidth="1"/>
    <col min="6921" max="6921" width="6.5546875" customWidth="1"/>
    <col min="6922" max="6922" width="12" customWidth="1"/>
    <col min="6923" max="6923" width="6.5546875" customWidth="1"/>
    <col min="6924" max="6924" width="12" customWidth="1"/>
    <col min="6925" max="6925" width="6.5546875" customWidth="1"/>
    <col min="6926" max="6926" width="11.88671875" customWidth="1"/>
    <col min="7169" max="7169" width="1" customWidth="1"/>
    <col min="7170" max="7170" width="5" customWidth="1"/>
    <col min="7171" max="7171" width="10.6640625" customWidth="1"/>
    <col min="7172" max="7172" width="39.109375" customWidth="1"/>
    <col min="7173" max="7173" width="6.5546875" customWidth="1"/>
    <col min="7174" max="7174" width="12" customWidth="1"/>
    <col min="7175" max="7175" width="6.5546875" customWidth="1"/>
    <col min="7176" max="7176" width="12" customWidth="1"/>
    <col min="7177" max="7177" width="6.5546875" customWidth="1"/>
    <col min="7178" max="7178" width="12" customWidth="1"/>
    <col min="7179" max="7179" width="6.5546875" customWidth="1"/>
    <col min="7180" max="7180" width="12" customWidth="1"/>
    <col min="7181" max="7181" width="6.5546875" customWidth="1"/>
    <col min="7182" max="7182" width="11.88671875" customWidth="1"/>
    <col min="7425" max="7425" width="1" customWidth="1"/>
    <col min="7426" max="7426" width="5" customWidth="1"/>
    <col min="7427" max="7427" width="10.6640625" customWidth="1"/>
    <col min="7428" max="7428" width="39.109375" customWidth="1"/>
    <col min="7429" max="7429" width="6.5546875" customWidth="1"/>
    <col min="7430" max="7430" width="12" customWidth="1"/>
    <col min="7431" max="7431" width="6.5546875" customWidth="1"/>
    <col min="7432" max="7432" width="12" customWidth="1"/>
    <col min="7433" max="7433" width="6.5546875" customWidth="1"/>
    <col min="7434" max="7434" width="12" customWidth="1"/>
    <col min="7435" max="7435" width="6.5546875" customWidth="1"/>
    <col min="7436" max="7436" width="12" customWidth="1"/>
    <col min="7437" max="7437" width="6.5546875" customWidth="1"/>
    <col min="7438" max="7438" width="11.88671875" customWidth="1"/>
    <col min="7681" max="7681" width="1" customWidth="1"/>
    <col min="7682" max="7682" width="5" customWidth="1"/>
    <col min="7683" max="7683" width="10.6640625" customWidth="1"/>
    <col min="7684" max="7684" width="39.109375" customWidth="1"/>
    <col min="7685" max="7685" width="6.5546875" customWidth="1"/>
    <col min="7686" max="7686" width="12" customWidth="1"/>
    <col min="7687" max="7687" width="6.5546875" customWidth="1"/>
    <col min="7688" max="7688" width="12" customWidth="1"/>
    <col min="7689" max="7689" width="6.5546875" customWidth="1"/>
    <col min="7690" max="7690" width="12" customWidth="1"/>
    <col min="7691" max="7691" width="6.5546875" customWidth="1"/>
    <col min="7692" max="7692" width="12" customWidth="1"/>
    <col min="7693" max="7693" width="6.5546875" customWidth="1"/>
    <col min="7694" max="7694" width="11.88671875" customWidth="1"/>
    <col min="7937" max="7937" width="1" customWidth="1"/>
    <col min="7938" max="7938" width="5" customWidth="1"/>
    <col min="7939" max="7939" width="10.6640625" customWidth="1"/>
    <col min="7940" max="7940" width="39.109375" customWidth="1"/>
    <col min="7941" max="7941" width="6.5546875" customWidth="1"/>
    <col min="7942" max="7942" width="12" customWidth="1"/>
    <col min="7943" max="7943" width="6.5546875" customWidth="1"/>
    <col min="7944" max="7944" width="12" customWidth="1"/>
    <col min="7945" max="7945" width="6.5546875" customWidth="1"/>
    <col min="7946" max="7946" width="12" customWidth="1"/>
    <col min="7947" max="7947" width="6.5546875" customWidth="1"/>
    <col min="7948" max="7948" width="12" customWidth="1"/>
    <col min="7949" max="7949" width="6.5546875" customWidth="1"/>
    <col min="7950" max="7950" width="11.88671875" customWidth="1"/>
    <col min="8193" max="8193" width="1" customWidth="1"/>
    <col min="8194" max="8194" width="5" customWidth="1"/>
    <col min="8195" max="8195" width="10.6640625" customWidth="1"/>
    <col min="8196" max="8196" width="39.109375" customWidth="1"/>
    <col min="8197" max="8197" width="6.5546875" customWidth="1"/>
    <col min="8198" max="8198" width="12" customWidth="1"/>
    <col min="8199" max="8199" width="6.5546875" customWidth="1"/>
    <col min="8200" max="8200" width="12" customWidth="1"/>
    <col min="8201" max="8201" width="6.5546875" customWidth="1"/>
    <col min="8202" max="8202" width="12" customWidth="1"/>
    <col min="8203" max="8203" width="6.5546875" customWidth="1"/>
    <col min="8204" max="8204" width="12" customWidth="1"/>
    <col min="8205" max="8205" width="6.5546875" customWidth="1"/>
    <col min="8206" max="8206" width="11.88671875" customWidth="1"/>
    <col min="8449" max="8449" width="1" customWidth="1"/>
    <col min="8450" max="8450" width="5" customWidth="1"/>
    <col min="8451" max="8451" width="10.6640625" customWidth="1"/>
    <col min="8452" max="8452" width="39.109375" customWidth="1"/>
    <col min="8453" max="8453" width="6.5546875" customWidth="1"/>
    <col min="8454" max="8454" width="12" customWidth="1"/>
    <col min="8455" max="8455" width="6.5546875" customWidth="1"/>
    <col min="8456" max="8456" width="12" customWidth="1"/>
    <col min="8457" max="8457" width="6.5546875" customWidth="1"/>
    <col min="8458" max="8458" width="12" customWidth="1"/>
    <col min="8459" max="8459" width="6.5546875" customWidth="1"/>
    <col min="8460" max="8460" width="12" customWidth="1"/>
    <col min="8461" max="8461" width="6.5546875" customWidth="1"/>
    <col min="8462" max="8462" width="11.88671875" customWidth="1"/>
    <col min="8705" max="8705" width="1" customWidth="1"/>
    <col min="8706" max="8706" width="5" customWidth="1"/>
    <col min="8707" max="8707" width="10.6640625" customWidth="1"/>
    <col min="8708" max="8708" width="39.109375" customWidth="1"/>
    <col min="8709" max="8709" width="6.5546875" customWidth="1"/>
    <col min="8710" max="8710" width="12" customWidth="1"/>
    <col min="8711" max="8711" width="6.5546875" customWidth="1"/>
    <col min="8712" max="8712" width="12" customWidth="1"/>
    <col min="8713" max="8713" width="6.5546875" customWidth="1"/>
    <col min="8714" max="8714" width="12" customWidth="1"/>
    <col min="8715" max="8715" width="6.5546875" customWidth="1"/>
    <col min="8716" max="8716" width="12" customWidth="1"/>
    <col min="8717" max="8717" width="6.5546875" customWidth="1"/>
    <col min="8718" max="8718" width="11.88671875" customWidth="1"/>
    <col min="8961" max="8961" width="1" customWidth="1"/>
    <col min="8962" max="8962" width="5" customWidth="1"/>
    <col min="8963" max="8963" width="10.6640625" customWidth="1"/>
    <col min="8964" max="8964" width="39.109375" customWidth="1"/>
    <col min="8965" max="8965" width="6.5546875" customWidth="1"/>
    <col min="8966" max="8966" width="12" customWidth="1"/>
    <col min="8967" max="8967" width="6.5546875" customWidth="1"/>
    <col min="8968" max="8968" width="12" customWidth="1"/>
    <col min="8969" max="8969" width="6.5546875" customWidth="1"/>
    <col min="8970" max="8970" width="12" customWidth="1"/>
    <col min="8971" max="8971" width="6.5546875" customWidth="1"/>
    <col min="8972" max="8972" width="12" customWidth="1"/>
    <col min="8973" max="8973" width="6.5546875" customWidth="1"/>
    <col min="8974" max="8974" width="11.88671875" customWidth="1"/>
    <col min="9217" max="9217" width="1" customWidth="1"/>
    <col min="9218" max="9218" width="5" customWidth="1"/>
    <col min="9219" max="9219" width="10.6640625" customWidth="1"/>
    <col min="9220" max="9220" width="39.109375" customWidth="1"/>
    <col min="9221" max="9221" width="6.5546875" customWidth="1"/>
    <col min="9222" max="9222" width="12" customWidth="1"/>
    <col min="9223" max="9223" width="6.5546875" customWidth="1"/>
    <col min="9224" max="9224" width="12" customWidth="1"/>
    <col min="9225" max="9225" width="6.5546875" customWidth="1"/>
    <col min="9226" max="9226" width="12" customWidth="1"/>
    <col min="9227" max="9227" width="6.5546875" customWidth="1"/>
    <col min="9228" max="9228" width="12" customWidth="1"/>
    <col min="9229" max="9229" width="6.5546875" customWidth="1"/>
    <col min="9230" max="9230" width="11.88671875" customWidth="1"/>
    <col min="9473" max="9473" width="1" customWidth="1"/>
    <col min="9474" max="9474" width="5" customWidth="1"/>
    <col min="9475" max="9475" width="10.6640625" customWidth="1"/>
    <col min="9476" max="9476" width="39.109375" customWidth="1"/>
    <col min="9477" max="9477" width="6.5546875" customWidth="1"/>
    <col min="9478" max="9478" width="12" customWidth="1"/>
    <col min="9479" max="9479" width="6.5546875" customWidth="1"/>
    <col min="9480" max="9480" width="12" customWidth="1"/>
    <col min="9481" max="9481" width="6.5546875" customWidth="1"/>
    <col min="9482" max="9482" width="12" customWidth="1"/>
    <col min="9483" max="9483" width="6.5546875" customWidth="1"/>
    <col min="9484" max="9484" width="12" customWidth="1"/>
    <col min="9485" max="9485" width="6.5546875" customWidth="1"/>
    <col min="9486" max="9486" width="11.88671875" customWidth="1"/>
    <col min="9729" max="9729" width="1" customWidth="1"/>
    <col min="9730" max="9730" width="5" customWidth="1"/>
    <col min="9731" max="9731" width="10.6640625" customWidth="1"/>
    <col min="9732" max="9732" width="39.109375" customWidth="1"/>
    <col min="9733" max="9733" width="6.5546875" customWidth="1"/>
    <col min="9734" max="9734" width="12" customWidth="1"/>
    <col min="9735" max="9735" width="6.5546875" customWidth="1"/>
    <col min="9736" max="9736" width="12" customWidth="1"/>
    <col min="9737" max="9737" width="6.5546875" customWidth="1"/>
    <col min="9738" max="9738" width="12" customWidth="1"/>
    <col min="9739" max="9739" width="6.5546875" customWidth="1"/>
    <col min="9740" max="9740" width="12" customWidth="1"/>
    <col min="9741" max="9741" width="6.5546875" customWidth="1"/>
    <col min="9742" max="9742" width="11.88671875" customWidth="1"/>
    <col min="9985" max="9985" width="1" customWidth="1"/>
    <col min="9986" max="9986" width="5" customWidth="1"/>
    <col min="9987" max="9987" width="10.6640625" customWidth="1"/>
    <col min="9988" max="9988" width="39.109375" customWidth="1"/>
    <col min="9989" max="9989" width="6.5546875" customWidth="1"/>
    <col min="9990" max="9990" width="12" customWidth="1"/>
    <col min="9991" max="9991" width="6.5546875" customWidth="1"/>
    <col min="9992" max="9992" width="12" customWidth="1"/>
    <col min="9993" max="9993" width="6.5546875" customWidth="1"/>
    <col min="9994" max="9994" width="12" customWidth="1"/>
    <col min="9995" max="9995" width="6.5546875" customWidth="1"/>
    <col min="9996" max="9996" width="12" customWidth="1"/>
    <col min="9997" max="9997" width="6.5546875" customWidth="1"/>
    <col min="9998" max="9998" width="11.88671875" customWidth="1"/>
    <col min="10241" max="10241" width="1" customWidth="1"/>
    <col min="10242" max="10242" width="5" customWidth="1"/>
    <col min="10243" max="10243" width="10.6640625" customWidth="1"/>
    <col min="10244" max="10244" width="39.109375" customWidth="1"/>
    <col min="10245" max="10245" width="6.5546875" customWidth="1"/>
    <col min="10246" max="10246" width="12" customWidth="1"/>
    <col min="10247" max="10247" width="6.5546875" customWidth="1"/>
    <col min="10248" max="10248" width="12" customWidth="1"/>
    <col min="10249" max="10249" width="6.5546875" customWidth="1"/>
    <col min="10250" max="10250" width="12" customWidth="1"/>
    <col min="10251" max="10251" width="6.5546875" customWidth="1"/>
    <col min="10252" max="10252" width="12" customWidth="1"/>
    <col min="10253" max="10253" width="6.5546875" customWidth="1"/>
    <col min="10254" max="10254" width="11.88671875" customWidth="1"/>
    <col min="10497" max="10497" width="1" customWidth="1"/>
    <col min="10498" max="10498" width="5" customWidth="1"/>
    <col min="10499" max="10499" width="10.6640625" customWidth="1"/>
    <col min="10500" max="10500" width="39.109375" customWidth="1"/>
    <col min="10501" max="10501" width="6.5546875" customWidth="1"/>
    <col min="10502" max="10502" width="12" customWidth="1"/>
    <col min="10503" max="10503" width="6.5546875" customWidth="1"/>
    <col min="10504" max="10504" width="12" customWidth="1"/>
    <col min="10505" max="10505" width="6.5546875" customWidth="1"/>
    <col min="10506" max="10506" width="12" customWidth="1"/>
    <col min="10507" max="10507" width="6.5546875" customWidth="1"/>
    <col min="10508" max="10508" width="12" customWidth="1"/>
    <col min="10509" max="10509" width="6.5546875" customWidth="1"/>
    <col min="10510" max="10510" width="11.88671875" customWidth="1"/>
    <col min="10753" max="10753" width="1" customWidth="1"/>
    <col min="10754" max="10754" width="5" customWidth="1"/>
    <col min="10755" max="10755" width="10.6640625" customWidth="1"/>
    <col min="10756" max="10756" width="39.109375" customWidth="1"/>
    <col min="10757" max="10757" width="6.5546875" customWidth="1"/>
    <col min="10758" max="10758" width="12" customWidth="1"/>
    <col min="10759" max="10759" width="6.5546875" customWidth="1"/>
    <col min="10760" max="10760" width="12" customWidth="1"/>
    <col min="10761" max="10761" width="6.5546875" customWidth="1"/>
    <col min="10762" max="10762" width="12" customWidth="1"/>
    <col min="10763" max="10763" width="6.5546875" customWidth="1"/>
    <col min="10764" max="10764" width="12" customWidth="1"/>
    <col min="10765" max="10765" width="6.5546875" customWidth="1"/>
    <col min="10766" max="10766" width="11.88671875" customWidth="1"/>
    <col min="11009" max="11009" width="1" customWidth="1"/>
    <col min="11010" max="11010" width="5" customWidth="1"/>
    <col min="11011" max="11011" width="10.6640625" customWidth="1"/>
    <col min="11012" max="11012" width="39.109375" customWidth="1"/>
    <col min="11013" max="11013" width="6.5546875" customWidth="1"/>
    <col min="11014" max="11014" width="12" customWidth="1"/>
    <col min="11015" max="11015" width="6.5546875" customWidth="1"/>
    <col min="11016" max="11016" width="12" customWidth="1"/>
    <col min="11017" max="11017" width="6.5546875" customWidth="1"/>
    <col min="11018" max="11018" width="12" customWidth="1"/>
    <col min="11019" max="11019" width="6.5546875" customWidth="1"/>
    <col min="11020" max="11020" width="12" customWidth="1"/>
    <col min="11021" max="11021" width="6.5546875" customWidth="1"/>
    <col min="11022" max="11022" width="11.88671875" customWidth="1"/>
    <col min="11265" max="11265" width="1" customWidth="1"/>
    <col min="11266" max="11266" width="5" customWidth="1"/>
    <col min="11267" max="11267" width="10.6640625" customWidth="1"/>
    <col min="11268" max="11268" width="39.109375" customWidth="1"/>
    <col min="11269" max="11269" width="6.5546875" customWidth="1"/>
    <col min="11270" max="11270" width="12" customWidth="1"/>
    <col min="11271" max="11271" width="6.5546875" customWidth="1"/>
    <col min="11272" max="11272" width="12" customWidth="1"/>
    <col min="11273" max="11273" width="6.5546875" customWidth="1"/>
    <col min="11274" max="11274" width="12" customWidth="1"/>
    <col min="11275" max="11275" width="6.5546875" customWidth="1"/>
    <col min="11276" max="11276" width="12" customWidth="1"/>
    <col min="11277" max="11277" width="6.5546875" customWidth="1"/>
    <col min="11278" max="11278" width="11.88671875" customWidth="1"/>
    <col min="11521" max="11521" width="1" customWidth="1"/>
    <col min="11522" max="11522" width="5" customWidth="1"/>
    <col min="11523" max="11523" width="10.6640625" customWidth="1"/>
    <col min="11524" max="11524" width="39.109375" customWidth="1"/>
    <col min="11525" max="11525" width="6.5546875" customWidth="1"/>
    <col min="11526" max="11526" width="12" customWidth="1"/>
    <col min="11527" max="11527" width="6.5546875" customWidth="1"/>
    <col min="11528" max="11528" width="12" customWidth="1"/>
    <col min="11529" max="11529" width="6.5546875" customWidth="1"/>
    <col min="11530" max="11530" width="12" customWidth="1"/>
    <col min="11531" max="11531" width="6.5546875" customWidth="1"/>
    <col min="11532" max="11532" width="12" customWidth="1"/>
    <col min="11533" max="11533" width="6.5546875" customWidth="1"/>
    <col min="11534" max="11534" width="11.88671875" customWidth="1"/>
    <col min="11777" max="11777" width="1" customWidth="1"/>
    <col min="11778" max="11778" width="5" customWidth="1"/>
    <col min="11779" max="11779" width="10.6640625" customWidth="1"/>
    <col min="11780" max="11780" width="39.109375" customWidth="1"/>
    <col min="11781" max="11781" width="6.5546875" customWidth="1"/>
    <col min="11782" max="11782" width="12" customWidth="1"/>
    <col min="11783" max="11783" width="6.5546875" customWidth="1"/>
    <col min="11784" max="11784" width="12" customWidth="1"/>
    <col min="11785" max="11785" width="6.5546875" customWidth="1"/>
    <col min="11786" max="11786" width="12" customWidth="1"/>
    <col min="11787" max="11787" width="6.5546875" customWidth="1"/>
    <col min="11788" max="11788" width="12" customWidth="1"/>
    <col min="11789" max="11789" width="6.5546875" customWidth="1"/>
    <col min="11790" max="11790" width="11.88671875" customWidth="1"/>
    <col min="12033" max="12033" width="1" customWidth="1"/>
    <col min="12034" max="12034" width="5" customWidth="1"/>
    <col min="12035" max="12035" width="10.6640625" customWidth="1"/>
    <col min="12036" max="12036" width="39.109375" customWidth="1"/>
    <col min="12037" max="12037" width="6.5546875" customWidth="1"/>
    <col min="12038" max="12038" width="12" customWidth="1"/>
    <col min="12039" max="12039" width="6.5546875" customWidth="1"/>
    <col min="12040" max="12040" width="12" customWidth="1"/>
    <col min="12041" max="12041" width="6.5546875" customWidth="1"/>
    <col min="12042" max="12042" width="12" customWidth="1"/>
    <col min="12043" max="12043" width="6.5546875" customWidth="1"/>
    <col min="12044" max="12044" width="12" customWidth="1"/>
    <col min="12045" max="12045" width="6.5546875" customWidth="1"/>
    <col min="12046" max="12046" width="11.88671875" customWidth="1"/>
    <col min="12289" max="12289" width="1" customWidth="1"/>
    <col min="12290" max="12290" width="5" customWidth="1"/>
    <col min="12291" max="12291" width="10.6640625" customWidth="1"/>
    <col min="12292" max="12292" width="39.109375" customWidth="1"/>
    <col min="12293" max="12293" width="6.5546875" customWidth="1"/>
    <col min="12294" max="12294" width="12" customWidth="1"/>
    <col min="12295" max="12295" width="6.5546875" customWidth="1"/>
    <col min="12296" max="12296" width="12" customWidth="1"/>
    <col min="12297" max="12297" width="6.5546875" customWidth="1"/>
    <col min="12298" max="12298" width="12" customWidth="1"/>
    <col min="12299" max="12299" width="6.5546875" customWidth="1"/>
    <col min="12300" max="12300" width="12" customWidth="1"/>
    <col min="12301" max="12301" width="6.5546875" customWidth="1"/>
    <col min="12302" max="12302" width="11.88671875" customWidth="1"/>
    <col min="12545" max="12545" width="1" customWidth="1"/>
    <col min="12546" max="12546" width="5" customWidth="1"/>
    <col min="12547" max="12547" width="10.6640625" customWidth="1"/>
    <col min="12548" max="12548" width="39.109375" customWidth="1"/>
    <col min="12549" max="12549" width="6.5546875" customWidth="1"/>
    <col min="12550" max="12550" width="12" customWidth="1"/>
    <col min="12551" max="12551" width="6.5546875" customWidth="1"/>
    <col min="12552" max="12552" width="12" customWidth="1"/>
    <col min="12553" max="12553" width="6.5546875" customWidth="1"/>
    <col min="12554" max="12554" width="12" customWidth="1"/>
    <col min="12555" max="12555" width="6.5546875" customWidth="1"/>
    <col min="12556" max="12556" width="12" customWidth="1"/>
    <col min="12557" max="12557" width="6.5546875" customWidth="1"/>
    <col min="12558" max="12558" width="11.88671875" customWidth="1"/>
    <col min="12801" max="12801" width="1" customWidth="1"/>
    <col min="12802" max="12802" width="5" customWidth="1"/>
    <col min="12803" max="12803" width="10.6640625" customWidth="1"/>
    <col min="12804" max="12804" width="39.109375" customWidth="1"/>
    <col min="12805" max="12805" width="6.5546875" customWidth="1"/>
    <col min="12806" max="12806" width="12" customWidth="1"/>
    <col min="12807" max="12807" width="6.5546875" customWidth="1"/>
    <col min="12808" max="12808" width="12" customWidth="1"/>
    <col min="12809" max="12809" width="6.5546875" customWidth="1"/>
    <col min="12810" max="12810" width="12" customWidth="1"/>
    <col min="12811" max="12811" width="6.5546875" customWidth="1"/>
    <col min="12812" max="12812" width="12" customWidth="1"/>
    <col min="12813" max="12813" width="6.5546875" customWidth="1"/>
    <col min="12814" max="12814" width="11.88671875" customWidth="1"/>
    <col min="13057" max="13057" width="1" customWidth="1"/>
    <col min="13058" max="13058" width="5" customWidth="1"/>
    <col min="13059" max="13059" width="10.6640625" customWidth="1"/>
    <col min="13060" max="13060" width="39.109375" customWidth="1"/>
    <col min="13061" max="13061" width="6.5546875" customWidth="1"/>
    <col min="13062" max="13062" width="12" customWidth="1"/>
    <col min="13063" max="13063" width="6.5546875" customWidth="1"/>
    <col min="13064" max="13064" width="12" customWidth="1"/>
    <col min="13065" max="13065" width="6.5546875" customWidth="1"/>
    <col min="13066" max="13066" width="12" customWidth="1"/>
    <col min="13067" max="13067" width="6.5546875" customWidth="1"/>
    <col min="13068" max="13068" width="12" customWidth="1"/>
    <col min="13069" max="13069" width="6.5546875" customWidth="1"/>
    <col min="13070" max="13070" width="11.88671875" customWidth="1"/>
    <col min="13313" max="13313" width="1" customWidth="1"/>
    <col min="13314" max="13314" width="5" customWidth="1"/>
    <col min="13315" max="13315" width="10.6640625" customWidth="1"/>
    <col min="13316" max="13316" width="39.109375" customWidth="1"/>
    <col min="13317" max="13317" width="6.5546875" customWidth="1"/>
    <col min="13318" max="13318" width="12" customWidth="1"/>
    <col min="13319" max="13319" width="6.5546875" customWidth="1"/>
    <col min="13320" max="13320" width="12" customWidth="1"/>
    <col min="13321" max="13321" width="6.5546875" customWidth="1"/>
    <col min="13322" max="13322" width="12" customWidth="1"/>
    <col min="13323" max="13323" width="6.5546875" customWidth="1"/>
    <col min="13324" max="13324" width="12" customWidth="1"/>
    <col min="13325" max="13325" width="6.5546875" customWidth="1"/>
    <col min="13326" max="13326" width="11.88671875" customWidth="1"/>
    <col min="13569" max="13569" width="1" customWidth="1"/>
    <col min="13570" max="13570" width="5" customWidth="1"/>
    <col min="13571" max="13571" width="10.6640625" customWidth="1"/>
    <col min="13572" max="13572" width="39.109375" customWidth="1"/>
    <col min="13573" max="13573" width="6.5546875" customWidth="1"/>
    <col min="13574" max="13574" width="12" customWidth="1"/>
    <col min="13575" max="13575" width="6.5546875" customWidth="1"/>
    <col min="13576" max="13576" width="12" customWidth="1"/>
    <col min="13577" max="13577" width="6.5546875" customWidth="1"/>
    <col min="13578" max="13578" width="12" customWidth="1"/>
    <col min="13579" max="13579" width="6.5546875" customWidth="1"/>
    <col min="13580" max="13580" width="12" customWidth="1"/>
    <col min="13581" max="13581" width="6.5546875" customWidth="1"/>
    <col min="13582" max="13582" width="11.88671875" customWidth="1"/>
    <col min="13825" max="13825" width="1" customWidth="1"/>
    <col min="13826" max="13826" width="5" customWidth="1"/>
    <col min="13827" max="13827" width="10.6640625" customWidth="1"/>
    <col min="13828" max="13828" width="39.109375" customWidth="1"/>
    <col min="13829" max="13829" width="6.5546875" customWidth="1"/>
    <col min="13830" max="13830" width="12" customWidth="1"/>
    <col min="13831" max="13831" width="6.5546875" customWidth="1"/>
    <col min="13832" max="13832" width="12" customWidth="1"/>
    <col min="13833" max="13833" width="6.5546875" customWidth="1"/>
    <col min="13834" max="13834" width="12" customWidth="1"/>
    <col min="13835" max="13835" width="6.5546875" customWidth="1"/>
    <col min="13836" max="13836" width="12" customWidth="1"/>
    <col min="13837" max="13837" width="6.5546875" customWidth="1"/>
    <col min="13838" max="13838" width="11.88671875" customWidth="1"/>
    <col min="14081" max="14081" width="1" customWidth="1"/>
    <col min="14082" max="14082" width="5" customWidth="1"/>
    <col min="14083" max="14083" width="10.6640625" customWidth="1"/>
    <col min="14084" max="14084" width="39.109375" customWidth="1"/>
    <col min="14085" max="14085" width="6.5546875" customWidth="1"/>
    <col min="14086" max="14086" width="12" customWidth="1"/>
    <col min="14087" max="14087" width="6.5546875" customWidth="1"/>
    <col min="14088" max="14088" width="12" customWidth="1"/>
    <col min="14089" max="14089" width="6.5546875" customWidth="1"/>
    <col min="14090" max="14090" width="12" customWidth="1"/>
    <col min="14091" max="14091" width="6.5546875" customWidth="1"/>
    <col min="14092" max="14092" width="12" customWidth="1"/>
    <col min="14093" max="14093" width="6.5546875" customWidth="1"/>
    <col min="14094" max="14094" width="11.88671875" customWidth="1"/>
    <col min="14337" max="14337" width="1" customWidth="1"/>
    <col min="14338" max="14338" width="5" customWidth="1"/>
    <col min="14339" max="14339" width="10.6640625" customWidth="1"/>
    <col min="14340" max="14340" width="39.109375" customWidth="1"/>
    <col min="14341" max="14341" width="6.5546875" customWidth="1"/>
    <col min="14342" max="14342" width="12" customWidth="1"/>
    <col min="14343" max="14343" width="6.5546875" customWidth="1"/>
    <col min="14344" max="14344" width="12" customWidth="1"/>
    <col min="14345" max="14345" width="6.5546875" customWidth="1"/>
    <col min="14346" max="14346" width="12" customWidth="1"/>
    <col min="14347" max="14347" width="6.5546875" customWidth="1"/>
    <col min="14348" max="14348" width="12" customWidth="1"/>
    <col min="14349" max="14349" width="6.5546875" customWidth="1"/>
    <col min="14350" max="14350" width="11.88671875" customWidth="1"/>
    <col min="14593" max="14593" width="1" customWidth="1"/>
    <col min="14594" max="14594" width="5" customWidth="1"/>
    <col min="14595" max="14595" width="10.6640625" customWidth="1"/>
    <col min="14596" max="14596" width="39.109375" customWidth="1"/>
    <col min="14597" max="14597" width="6.5546875" customWidth="1"/>
    <col min="14598" max="14598" width="12" customWidth="1"/>
    <col min="14599" max="14599" width="6.5546875" customWidth="1"/>
    <col min="14600" max="14600" width="12" customWidth="1"/>
    <col min="14601" max="14601" width="6.5546875" customWidth="1"/>
    <col min="14602" max="14602" width="12" customWidth="1"/>
    <col min="14603" max="14603" width="6.5546875" customWidth="1"/>
    <col min="14604" max="14604" width="12" customWidth="1"/>
    <col min="14605" max="14605" width="6.5546875" customWidth="1"/>
    <col min="14606" max="14606" width="11.88671875" customWidth="1"/>
    <col min="14849" max="14849" width="1" customWidth="1"/>
    <col min="14850" max="14850" width="5" customWidth="1"/>
    <col min="14851" max="14851" width="10.6640625" customWidth="1"/>
    <col min="14852" max="14852" width="39.109375" customWidth="1"/>
    <col min="14853" max="14853" width="6.5546875" customWidth="1"/>
    <col min="14854" max="14854" width="12" customWidth="1"/>
    <col min="14855" max="14855" width="6.5546875" customWidth="1"/>
    <col min="14856" max="14856" width="12" customWidth="1"/>
    <col min="14857" max="14857" width="6.5546875" customWidth="1"/>
    <col min="14858" max="14858" width="12" customWidth="1"/>
    <col min="14859" max="14859" width="6.5546875" customWidth="1"/>
    <col min="14860" max="14860" width="12" customWidth="1"/>
    <col min="14861" max="14861" width="6.5546875" customWidth="1"/>
    <col min="14862" max="14862" width="11.88671875" customWidth="1"/>
    <col min="15105" max="15105" width="1" customWidth="1"/>
    <col min="15106" max="15106" width="5" customWidth="1"/>
    <col min="15107" max="15107" width="10.6640625" customWidth="1"/>
    <col min="15108" max="15108" width="39.109375" customWidth="1"/>
    <col min="15109" max="15109" width="6.5546875" customWidth="1"/>
    <col min="15110" max="15110" width="12" customWidth="1"/>
    <col min="15111" max="15111" width="6.5546875" customWidth="1"/>
    <col min="15112" max="15112" width="12" customWidth="1"/>
    <col min="15113" max="15113" width="6.5546875" customWidth="1"/>
    <col min="15114" max="15114" width="12" customWidth="1"/>
    <col min="15115" max="15115" width="6.5546875" customWidth="1"/>
    <col min="15116" max="15116" width="12" customWidth="1"/>
    <col min="15117" max="15117" width="6.5546875" customWidth="1"/>
    <col min="15118" max="15118" width="11.88671875" customWidth="1"/>
    <col min="15361" max="15361" width="1" customWidth="1"/>
    <col min="15362" max="15362" width="5" customWidth="1"/>
    <col min="15363" max="15363" width="10.6640625" customWidth="1"/>
    <col min="15364" max="15364" width="39.109375" customWidth="1"/>
    <col min="15365" max="15365" width="6.5546875" customWidth="1"/>
    <col min="15366" max="15366" width="12" customWidth="1"/>
    <col min="15367" max="15367" width="6.5546875" customWidth="1"/>
    <col min="15368" max="15368" width="12" customWidth="1"/>
    <col min="15369" max="15369" width="6.5546875" customWidth="1"/>
    <col min="15370" max="15370" width="12" customWidth="1"/>
    <col min="15371" max="15371" width="6.5546875" customWidth="1"/>
    <col min="15372" max="15372" width="12" customWidth="1"/>
    <col min="15373" max="15373" width="6.5546875" customWidth="1"/>
    <col min="15374" max="15374" width="11.88671875" customWidth="1"/>
    <col min="15617" max="15617" width="1" customWidth="1"/>
    <col min="15618" max="15618" width="5" customWidth="1"/>
    <col min="15619" max="15619" width="10.6640625" customWidth="1"/>
    <col min="15620" max="15620" width="39.109375" customWidth="1"/>
    <col min="15621" max="15621" width="6.5546875" customWidth="1"/>
    <col min="15622" max="15622" width="12" customWidth="1"/>
    <col min="15623" max="15623" width="6.5546875" customWidth="1"/>
    <col min="15624" max="15624" width="12" customWidth="1"/>
    <col min="15625" max="15625" width="6.5546875" customWidth="1"/>
    <col min="15626" max="15626" width="12" customWidth="1"/>
    <col min="15627" max="15627" width="6.5546875" customWidth="1"/>
    <col min="15628" max="15628" width="12" customWidth="1"/>
    <col min="15629" max="15629" width="6.5546875" customWidth="1"/>
    <col min="15630" max="15630" width="11.88671875" customWidth="1"/>
    <col min="15873" max="15873" width="1" customWidth="1"/>
    <col min="15874" max="15874" width="5" customWidth="1"/>
    <col min="15875" max="15875" width="10.6640625" customWidth="1"/>
    <col min="15876" max="15876" width="39.109375" customWidth="1"/>
    <col min="15877" max="15877" width="6.5546875" customWidth="1"/>
    <col min="15878" max="15878" width="12" customWidth="1"/>
    <col min="15879" max="15879" width="6.5546875" customWidth="1"/>
    <col min="15880" max="15880" width="12" customWidth="1"/>
    <col min="15881" max="15881" width="6.5546875" customWidth="1"/>
    <col min="15882" max="15882" width="12" customWidth="1"/>
    <col min="15883" max="15883" width="6.5546875" customWidth="1"/>
    <col min="15884" max="15884" width="12" customWidth="1"/>
    <col min="15885" max="15885" width="6.5546875" customWidth="1"/>
    <col min="15886" max="15886" width="11.88671875" customWidth="1"/>
    <col min="16129" max="16129" width="1" customWidth="1"/>
    <col min="16130" max="16130" width="5" customWidth="1"/>
    <col min="16131" max="16131" width="10.6640625" customWidth="1"/>
    <col min="16132" max="16132" width="39.109375" customWidth="1"/>
    <col min="16133" max="16133" width="6.5546875" customWidth="1"/>
    <col min="16134" max="16134" width="12" customWidth="1"/>
    <col min="16135" max="16135" width="6.5546875" customWidth="1"/>
    <col min="16136" max="16136" width="12" customWidth="1"/>
    <col min="16137" max="16137" width="6.5546875" customWidth="1"/>
    <col min="16138" max="16138" width="12" customWidth="1"/>
    <col min="16139" max="16139" width="6.5546875" customWidth="1"/>
    <col min="16140" max="16140" width="12" customWidth="1"/>
    <col min="16141" max="16141" width="6.5546875" customWidth="1"/>
    <col min="16142" max="16142" width="11.88671875" customWidth="1"/>
  </cols>
  <sheetData>
    <row r="1" spans="1:14" s="1" customFormat="1" ht="13.5" customHeight="1" x14ac:dyDescent="0.15">
      <c r="A1" s="933" t="s">
        <v>214</v>
      </c>
      <c r="B1" s="933"/>
      <c r="C1" s="933"/>
      <c r="D1" s="933"/>
      <c r="E1" s="933"/>
      <c r="F1" s="933"/>
      <c r="G1" s="933"/>
      <c r="H1" s="933"/>
      <c r="I1" s="933"/>
      <c r="J1" s="933"/>
      <c r="K1" s="933"/>
      <c r="L1" s="933"/>
      <c r="M1" s="933"/>
    </row>
    <row r="2" spans="1:14" s="1" customFormat="1" ht="11.25" customHeight="1" x14ac:dyDescent="0.15"/>
    <row r="3" spans="1:14" s="1" customFormat="1" ht="26.25" customHeight="1" x14ac:dyDescent="0.15">
      <c r="B3" s="935" t="s">
        <v>215</v>
      </c>
      <c r="C3" s="935"/>
      <c r="D3" s="935" t="s">
        <v>2</v>
      </c>
      <c r="E3" s="936" t="s">
        <v>76</v>
      </c>
      <c r="F3" s="936"/>
      <c r="G3" s="934" t="s">
        <v>77</v>
      </c>
      <c r="H3" s="934"/>
      <c r="I3" s="936" t="s">
        <v>78</v>
      </c>
      <c r="J3" s="936"/>
      <c r="K3" s="934"/>
      <c r="L3" s="934"/>
      <c r="M3" s="936" t="s">
        <v>79</v>
      </c>
      <c r="N3" s="936"/>
    </row>
    <row r="4" spans="1:14" s="1" customFormat="1" ht="26.25" customHeight="1" x14ac:dyDescent="0.15">
      <c r="B4" s="935"/>
      <c r="C4" s="935"/>
      <c r="D4" s="935"/>
      <c r="E4" s="936" t="s">
        <v>7</v>
      </c>
      <c r="F4" s="936"/>
      <c r="G4" s="934" t="s">
        <v>80</v>
      </c>
      <c r="H4" s="934"/>
      <c r="I4" s="936" t="s">
        <v>81</v>
      </c>
      <c r="J4" s="936"/>
      <c r="K4" s="934" t="s">
        <v>82</v>
      </c>
      <c r="L4" s="934"/>
      <c r="M4" s="936" t="s">
        <v>83</v>
      </c>
      <c r="N4" s="936"/>
    </row>
    <row r="5" spans="1:14" s="1" customFormat="1" ht="26.25" customHeight="1" x14ac:dyDescent="0.15">
      <c r="B5" s="935"/>
      <c r="C5" s="935"/>
      <c r="D5" s="935"/>
      <c r="E5" s="936" t="s">
        <v>12</v>
      </c>
      <c r="F5" s="936"/>
      <c r="G5" s="936" t="s">
        <v>84</v>
      </c>
      <c r="H5" s="936"/>
      <c r="I5" s="936" t="s">
        <v>85</v>
      </c>
      <c r="J5" s="936"/>
      <c r="K5" s="934"/>
      <c r="L5" s="934"/>
      <c r="M5" s="934" t="s">
        <v>86</v>
      </c>
      <c r="N5" s="934"/>
    </row>
    <row r="6" spans="1:14" s="1" customFormat="1" ht="3.6" customHeight="1" x14ac:dyDescent="0.15"/>
    <row r="7" spans="1:14" s="1" customFormat="1" ht="18" customHeight="1" x14ac:dyDescent="0.15">
      <c r="B7" s="941"/>
      <c r="C7" s="941"/>
      <c r="D7" s="6" t="s">
        <v>87</v>
      </c>
      <c r="E7" s="7" t="s">
        <v>17</v>
      </c>
      <c r="F7" s="8">
        <v>0</v>
      </c>
      <c r="G7" s="9"/>
      <c r="H7" s="9"/>
      <c r="I7" s="9"/>
      <c r="J7" s="9"/>
      <c r="K7" s="9"/>
      <c r="L7" s="9"/>
      <c r="M7" s="9"/>
      <c r="N7" s="10"/>
    </row>
    <row r="8" spans="1:14" s="1" customFormat="1" ht="18" customHeight="1" x14ac:dyDescent="0.15">
      <c r="B8" s="942"/>
      <c r="C8" s="942"/>
      <c r="D8" s="19" t="s">
        <v>88</v>
      </c>
      <c r="E8" s="20" t="s">
        <v>17</v>
      </c>
      <c r="F8" s="49">
        <v>0</v>
      </c>
      <c r="G8" s="22"/>
      <c r="H8" s="22"/>
      <c r="I8" s="22"/>
      <c r="J8" s="22"/>
      <c r="K8" s="22"/>
      <c r="L8" s="22"/>
      <c r="M8" s="22"/>
      <c r="N8" s="23"/>
    </row>
    <row r="9" spans="1:14" s="1" customFormat="1" ht="3.75" customHeight="1" x14ac:dyDescent="0.25">
      <c r="A9" s="64"/>
      <c r="B9" s="943"/>
      <c r="C9" s="943"/>
      <c r="D9" s="66"/>
      <c r="E9" s="66"/>
      <c r="F9" s="66"/>
      <c r="G9" s="66"/>
      <c r="H9" s="66"/>
      <c r="I9" s="66"/>
      <c r="J9" s="66"/>
      <c r="K9" s="66"/>
      <c r="L9" s="66"/>
      <c r="M9" s="66"/>
      <c r="N9" s="66"/>
    </row>
    <row r="10" spans="1:14" s="1" customFormat="1" ht="3.75" customHeight="1" x14ac:dyDescent="0.25">
      <c r="A10" s="64"/>
      <c r="B10" s="943"/>
      <c r="C10" s="943"/>
      <c r="D10" s="66"/>
      <c r="E10" s="66"/>
      <c r="F10" s="66"/>
      <c r="G10" s="66"/>
      <c r="H10" s="66"/>
      <c r="I10" s="66"/>
      <c r="J10" s="66"/>
      <c r="K10" s="66"/>
      <c r="L10" s="66"/>
      <c r="M10" s="66"/>
      <c r="N10" s="66"/>
    </row>
    <row r="11" spans="1:14" s="1" customFormat="1" ht="18" customHeight="1" x14ac:dyDescent="0.2">
      <c r="A11" s="24">
        <v>100</v>
      </c>
      <c r="B11" s="940" t="s">
        <v>89</v>
      </c>
      <c r="C11" s="940"/>
      <c r="D11" s="78" t="s">
        <v>90</v>
      </c>
      <c r="E11" s="7" t="s">
        <v>24</v>
      </c>
      <c r="F11" s="27">
        <v>1920594.33</v>
      </c>
      <c r="G11" s="7" t="s">
        <v>96</v>
      </c>
      <c r="H11" s="27">
        <v>1683509.06</v>
      </c>
      <c r="I11" s="7" t="s">
        <v>26</v>
      </c>
      <c r="J11" s="27">
        <v>-121503.7</v>
      </c>
      <c r="K11" s="28"/>
      <c r="L11" s="29"/>
      <c r="M11" s="7" t="s">
        <v>27</v>
      </c>
      <c r="N11" s="30">
        <v>115581.57000000002</v>
      </c>
    </row>
    <row r="12" spans="1:14" s="1" customFormat="1" ht="18" customHeight="1" x14ac:dyDescent="0.2">
      <c r="A12" s="31"/>
      <c r="B12" s="944"/>
      <c r="C12" s="944"/>
      <c r="D12" s="33"/>
      <c r="E12" s="13" t="s">
        <v>17</v>
      </c>
      <c r="F12" s="34">
        <v>24107906.579999998</v>
      </c>
      <c r="G12" s="13" t="s">
        <v>97</v>
      </c>
      <c r="H12" s="34">
        <v>19102394.400000006</v>
      </c>
      <c r="I12" s="13" t="s">
        <v>98</v>
      </c>
      <c r="J12" s="34">
        <v>21173278.670000002</v>
      </c>
      <c r="K12" s="13" t="s">
        <v>99</v>
      </c>
      <c r="L12" s="34">
        <v>1937080.9599999965</v>
      </c>
      <c r="M12" s="13" t="s">
        <v>30</v>
      </c>
      <c r="N12" s="35">
        <v>2070884.2699999958</v>
      </c>
    </row>
    <row r="13" spans="1:14" s="1" customFormat="1" ht="18" customHeight="1" x14ac:dyDescent="0.2">
      <c r="A13" s="31"/>
      <c r="B13" s="945"/>
      <c r="C13" s="945"/>
      <c r="D13" s="37"/>
      <c r="E13" s="20" t="s">
        <v>31</v>
      </c>
      <c r="F13" s="38">
        <v>25480241.189999998</v>
      </c>
      <c r="G13" s="20" t="s">
        <v>100</v>
      </c>
      <c r="H13" s="38">
        <v>20785903.460000008</v>
      </c>
      <c r="I13" s="20" t="s">
        <v>101</v>
      </c>
      <c r="J13" s="38">
        <v>997546.95</v>
      </c>
      <c r="K13" s="39"/>
      <c r="L13" s="37"/>
      <c r="M13" s="20" t="s">
        <v>32</v>
      </c>
      <c r="N13" s="40">
        <v>2186465.8399999961</v>
      </c>
    </row>
    <row r="14" spans="1:14" s="1" customFormat="1" ht="3.75" customHeight="1" x14ac:dyDescent="0.25">
      <c r="A14" s="64"/>
      <c r="B14" s="943"/>
      <c r="C14" s="943"/>
      <c r="D14" s="66"/>
      <c r="E14" s="66"/>
      <c r="F14" s="66"/>
      <c r="G14" s="66"/>
      <c r="H14" s="66"/>
      <c r="I14" s="66"/>
      <c r="J14" s="66"/>
      <c r="K14" s="66"/>
      <c r="L14" s="66"/>
      <c r="M14" s="66"/>
      <c r="N14" s="66"/>
    </row>
    <row r="15" spans="1:14" s="1" customFormat="1" ht="18" customHeight="1" x14ac:dyDescent="0.2">
      <c r="A15" s="24">
        <v>400</v>
      </c>
      <c r="B15" s="940" t="s">
        <v>136</v>
      </c>
      <c r="C15" s="940"/>
      <c r="D15" s="78" t="s">
        <v>137</v>
      </c>
      <c r="E15" s="7" t="s">
        <v>24</v>
      </c>
      <c r="F15" s="27" t="s">
        <v>21</v>
      </c>
      <c r="G15" s="7" t="s">
        <v>96</v>
      </c>
      <c r="H15" s="27" t="s">
        <v>21</v>
      </c>
      <c r="I15" s="7" t="s">
        <v>26</v>
      </c>
      <c r="J15" s="27" t="s">
        <v>21</v>
      </c>
      <c r="K15" s="28"/>
      <c r="L15" s="29"/>
      <c r="M15" s="7" t="s">
        <v>27</v>
      </c>
      <c r="N15" s="30" t="s">
        <v>21</v>
      </c>
    </row>
    <row r="16" spans="1:14" s="1" customFormat="1" ht="18" customHeight="1" x14ac:dyDescent="0.2">
      <c r="A16" s="31"/>
      <c r="B16" s="944"/>
      <c r="C16" s="944"/>
      <c r="D16" s="33"/>
      <c r="E16" s="13" t="s">
        <v>17</v>
      </c>
      <c r="F16" s="34">
        <v>100000</v>
      </c>
      <c r="G16" s="13" t="s">
        <v>97</v>
      </c>
      <c r="H16" s="34">
        <v>100000</v>
      </c>
      <c r="I16" s="13" t="s">
        <v>98</v>
      </c>
      <c r="J16" s="34">
        <v>100000</v>
      </c>
      <c r="K16" s="13" t="s">
        <v>99</v>
      </c>
      <c r="L16" s="34">
        <v>0</v>
      </c>
      <c r="M16" s="13" t="s">
        <v>30</v>
      </c>
      <c r="N16" s="35">
        <v>0</v>
      </c>
    </row>
    <row r="17" spans="1:14" s="1" customFormat="1" ht="18" customHeight="1" x14ac:dyDescent="0.2">
      <c r="A17" s="31"/>
      <c r="B17" s="945"/>
      <c r="C17" s="945"/>
      <c r="D17" s="37"/>
      <c r="E17" s="20" t="s">
        <v>31</v>
      </c>
      <c r="F17" s="38">
        <v>100000</v>
      </c>
      <c r="G17" s="20" t="s">
        <v>100</v>
      </c>
      <c r="H17" s="38">
        <v>100000</v>
      </c>
      <c r="I17" s="20" t="s">
        <v>101</v>
      </c>
      <c r="J17" s="38" t="s">
        <v>21</v>
      </c>
      <c r="K17" s="39"/>
      <c r="L17" s="37"/>
      <c r="M17" s="20" t="s">
        <v>32</v>
      </c>
      <c r="N17" s="40">
        <v>0</v>
      </c>
    </row>
    <row r="18" spans="1:14" s="1" customFormat="1" ht="3.75" customHeight="1" x14ac:dyDescent="0.25">
      <c r="A18" s="64"/>
      <c r="B18" s="943"/>
      <c r="C18" s="943"/>
      <c r="D18" s="66"/>
      <c r="E18" s="66"/>
      <c r="F18" s="66"/>
      <c r="G18" s="66"/>
      <c r="H18" s="66"/>
      <c r="I18" s="66"/>
      <c r="J18" s="66"/>
      <c r="K18" s="66"/>
      <c r="L18" s="66"/>
      <c r="M18" s="66"/>
      <c r="N18" s="66"/>
    </row>
    <row r="19" spans="1:14" s="1" customFormat="1" ht="18" customHeight="1" x14ac:dyDescent="0.2">
      <c r="A19" s="24">
        <v>500</v>
      </c>
      <c r="B19" s="940" t="s">
        <v>143</v>
      </c>
      <c r="C19" s="940"/>
      <c r="D19" s="78" t="s">
        <v>144</v>
      </c>
      <c r="E19" s="7" t="s">
        <v>24</v>
      </c>
      <c r="F19" s="27">
        <v>143397.94999999998</v>
      </c>
      <c r="G19" s="7" t="s">
        <v>96</v>
      </c>
      <c r="H19" s="27">
        <v>137562.03</v>
      </c>
      <c r="I19" s="7" t="s">
        <v>26</v>
      </c>
      <c r="J19" s="27">
        <v>-3447.53</v>
      </c>
      <c r="K19" s="28"/>
      <c r="L19" s="29"/>
      <c r="M19" s="7" t="s">
        <v>27</v>
      </c>
      <c r="N19" s="30">
        <v>2388.3899999999835</v>
      </c>
    </row>
    <row r="20" spans="1:14" s="1" customFormat="1" ht="18" customHeight="1" x14ac:dyDescent="0.2">
      <c r="A20" s="31"/>
      <c r="B20" s="944"/>
      <c r="C20" s="944"/>
      <c r="D20" s="33"/>
      <c r="E20" s="13" t="s">
        <v>17</v>
      </c>
      <c r="F20" s="34">
        <v>2488196.42</v>
      </c>
      <c r="G20" s="13" t="s">
        <v>97</v>
      </c>
      <c r="H20" s="34">
        <v>2157395.13</v>
      </c>
      <c r="I20" s="13" t="s">
        <v>98</v>
      </c>
      <c r="J20" s="34">
        <v>2247655.33</v>
      </c>
      <c r="K20" s="13" t="s">
        <v>99</v>
      </c>
      <c r="L20" s="34">
        <v>147331.75999999983</v>
      </c>
      <c r="M20" s="13" t="s">
        <v>30</v>
      </c>
      <c r="N20" s="35">
        <v>90260.200000000186</v>
      </c>
    </row>
    <row r="21" spans="1:14" s="1" customFormat="1" ht="18" customHeight="1" x14ac:dyDescent="0.2">
      <c r="A21" s="31"/>
      <c r="B21" s="945"/>
      <c r="C21" s="945"/>
      <c r="D21" s="37"/>
      <c r="E21" s="20" t="s">
        <v>31</v>
      </c>
      <c r="F21" s="38">
        <v>2631594.37</v>
      </c>
      <c r="G21" s="20" t="s">
        <v>100</v>
      </c>
      <c r="H21" s="38">
        <v>2294957.16</v>
      </c>
      <c r="I21" s="20" t="s">
        <v>101</v>
      </c>
      <c r="J21" s="38">
        <v>93209.33</v>
      </c>
      <c r="K21" s="39"/>
      <c r="L21" s="37"/>
      <c r="M21" s="20" t="s">
        <v>32</v>
      </c>
      <c r="N21" s="40">
        <v>92648.590000000317</v>
      </c>
    </row>
    <row r="22" spans="1:14" s="1" customFormat="1" ht="3.75" customHeight="1" x14ac:dyDescent="0.25">
      <c r="A22" s="64"/>
      <c r="B22" s="943"/>
      <c r="C22" s="943"/>
      <c r="D22" s="66"/>
      <c r="E22" s="66"/>
      <c r="F22" s="66"/>
      <c r="G22" s="66"/>
      <c r="H22" s="66"/>
      <c r="I22" s="66"/>
      <c r="J22" s="66"/>
      <c r="K22" s="66"/>
      <c r="L22" s="66"/>
      <c r="M22" s="66"/>
      <c r="N22" s="66"/>
    </row>
    <row r="23" spans="1:14" s="1" customFormat="1" ht="18" customHeight="1" x14ac:dyDescent="0.2">
      <c r="A23" s="24">
        <v>600</v>
      </c>
      <c r="B23" s="940" t="s">
        <v>150</v>
      </c>
      <c r="C23" s="940"/>
      <c r="D23" s="78" t="s">
        <v>151</v>
      </c>
      <c r="E23" s="7" t="s">
        <v>24</v>
      </c>
      <c r="F23" s="27" t="s">
        <v>21</v>
      </c>
      <c r="G23" s="7" t="s">
        <v>96</v>
      </c>
      <c r="H23" s="27" t="s">
        <v>21</v>
      </c>
      <c r="I23" s="7" t="s">
        <v>26</v>
      </c>
      <c r="J23" s="27" t="s">
        <v>21</v>
      </c>
      <c r="K23" s="28"/>
      <c r="L23" s="29"/>
      <c r="M23" s="7" t="s">
        <v>27</v>
      </c>
      <c r="N23" s="30" t="s">
        <v>21</v>
      </c>
    </row>
    <row r="24" spans="1:14" s="1" customFormat="1" ht="18" customHeight="1" x14ac:dyDescent="0.2">
      <c r="A24" s="31"/>
      <c r="B24" s="944"/>
      <c r="C24" s="944"/>
      <c r="D24" s="33"/>
      <c r="E24" s="13" t="s">
        <v>17</v>
      </c>
      <c r="F24" s="34">
        <v>450000</v>
      </c>
      <c r="G24" s="13" t="s">
        <v>97</v>
      </c>
      <c r="H24" s="34">
        <v>382243.6</v>
      </c>
      <c r="I24" s="13" t="s">
        <v>98</v>
      </c>
      <c r="J24" s="34">
        <v>429863.6</v>
      </c>
      <c r="K24" s="13" t="s">
        <v>99</v>
      </c>
      <c r="L24" s="34">
        <v>20136.400000000023</v>
      </c>
      <c r="M24" s="13" t="s">
        <v>30</v>
      </c>
      <c r="N24" s="35">
        <v>47620</v>
      </c>
    </row>
    <row r="25" spans="1:14" s="1" customFormat="1" ht="18" customHeight="1" x14ac:dyDescent="0.2">
      <c r="A25" s="31"/>
      <c r="B25" s="945"/>
      <c r="C25" s="945"/>
      <c r="D25" s="37"/>
      <c r="E25" s="20" t="s">
        <v>31</v>
      </c>
      <c r="F25" s="38">
        <v>450000</v>
      </c>
      <c r="G25" s="20" t="s">
        <v>100</v>
      </c>
      <c r="H25" s="38">
        <v>382243.6</v>
      </c>
      <c r="I25" s="20" t="s">
        <v>101</v>
      </c>
      <c r="J25" s="38" t="s">
        <v>21</v>
      </c>
      <c r="K25" s="39"/>
      <c r="L25" s="37"/>
      <c r="M25" s="20" t="s">
        <v>32</v>
      </c>
      <c r="N25" s="40">
        <v>47620</v>
      </c>
    </row>
    <row r="26" spans="1:14" s="1" customFormat="1" ht="3.75" customHeight="1" x14ac:dyDescent="0.25">
      <c r="A26" s="64"/>
      <c r="B26" s="943"/>
      <c r="C26" s="943"/>
      <c r="D26" s="66"/>
      <c r="E26" s="66"/>
      <c r="F26" s="66"/>
      <c r="G26" s="66"/>
      <c r="H26" s="66"/>
      <c r="I26" s="66"/>
      <c r="J26" s="66"/>
      <c r="K26" s="66"/>
      <c r="L26" s="66"/>
      <c r="M26" s="66"/>
      <c r="N26" s="66"/>
    </row>
    <row r="27" spans="1:14" s="1" customFormat="1" ht="18" customHeight="1" x14ac:dyDescent="0.2">
      <c r="A27" s="24">
        <v>700</v>
      </c>
      <c r="B27" s="940" t="s">
        <v>157</v>
      </c>
      <c r="C27" s="940"/>
      <c r="D27" s="78" t="s">
        <v>158</v>
      </c>
      <c r="E27" s="7" t="s">
        <v>24</v>
      </c>
      <c r="F27" s="27" t="s">
        <v>21</v>
      </c>
      <c r="G27" s="7" t="s">
        <v>96</v>
      </c>
      <c r="H27" s="27" t="s">
        <v>21</v>
      </c>
      <c r="I27" s="7" t="s">
        <v>26</v>
      </c>
      <c r="J27" s="27" t="s">
        <v>21</v>
      </c>
      <c r="K27" s="28"/>
      <c r="L27" s="29"/>
      <c r="M27" s="7" t="s">
        <v>27</v>
      </c>
      <c r="N27" s="30" t="s">
        <v>21</v>
      </c>
    </row>
    <row r="28" spans="1:14" s="1" customFormat="1" ht="18" customHeight="1" x14ac:dyDescent="0.2">
      <c r="A28" s="31"/>
      <c r="B28" s="944"/>
      <c r="C28" s="944"/>
      <c r="D28" s="33"/>
      <c r="E28" s="13" t="s">
        <v>17</v>
      </c>
      <c r="F28" s="34">
        <v>0</v>
      </c>
      <c r="G28" s="13" t="s">
        <v>97</v>
      </c>
      <c r="H28" s="34" t="s">
        <v>21</v>
      </c>
      <c r="I28" s="13" t="s">
        <v>98</v>
      </c>
      <c r="J28" s="34" t="s">
        <v>21</v>
      </c>
      <c r="K28" s="13" t="s">
        <v>99</v>
      </c>
      <c r="L28" s="34">
        <v>0</v>
      </c>
      <c r="M28" s="13" t="s">
        <v>30</v>
      </c>
      <c r="N28" s="35" t="s">
        <v>21</v>
      </c>
    </row>
    <row r="29" spans="1:14" s="1" customFormat="1" ht="18" customHeight="1" x14ac:dyDescent="0.2">
      <c r="A29" s="31"/>
      <c r="B29" s="945"/>
      <c r="C29" s="945"/>
      <c r="D29" s="37"/>
      <c r="E29" s="20" t="s">
        <v>31</v>
      </c>
      <c r="F29" s="38">
        <v>0</v>
      </c>
      <c r="G29" s="20" t="s">
        <v>100</v>
      </c>
      <c r="H29" s="38" t="s">
        <v>21</v>
      </c>
      <c r="I29" s="20" t="s">
        <v>101</v>
      </c>
      <c r="J29" s="38" t="s">
        <v>21</v>
      </c>
      <c r="K29" s="39"/>
      <c r="L29" s="37"/>
      <c r="M29" s="20" t="s">
        <v>32</v>
      </c>
      <c r="N29" s="40" t="s">
        <v>21</v>
      </c>
    </row>
    <row r="30" spans="1:14" s="1" customFormat="1" ht="3.75" customHeight="1" x14ac:dyDescent="0.25">
      <c r="A30" s="64"/>
      <c r="B30" s="943"/>
      <c r="C30" s="943"/>
      <c r="D30" s="66"/>
      <c r="E30" s="66"/>
      <c r="F30" s="66"/>
      <c r="G30" s="66"/>
      <c r="H30" s="66"/>
      <c r="I30" s="66"/>
      <c r="J30" s="66"/>
      <c r="K30" s="66"/>
      <c r="L30" s="66"/>
      <c r="M30" s="66"/>
      <c r="N30" s="66"/>
    </row>
    <row r="31" spans="1:14" s="1" customFormat="1" ht="18" customHeight="1" x14ac:dyDescent="0.2">
      <c r="A31" s="24">
        <v>900</v>
      </c>
      <c r="B31" s="940" t="s">
        <v>162</v>
      </c>
      <c r="C31" s="940"/>
      <c r="D31" s="78" t="s">
        <v>163</v>
      </c>
      <c r="E31" s="7" t="s">
        <v>24</v>
      </c>
      <c r="F31" s="27">
        <v>5012.9799999999996</v>
      </c>
      <c r="G31" s="7" t="s">
        <v>96</v>
      </c>
      <c r="H31" s="27">
        <v>5012.9799999999996</v>
      </c>
      <c r="I31" s="7" t="s">
        <v>26</v>
      </c>
      <c r="J31" s="27" t="s">
        <v>21</v>
      </c>
      <c r="K31" s="28"/>
      <c r="L31" s="29"/>
      <c r="M31" s="7" t="s">
        <v>27</v>
      </c>
      <c r="N31" s="30">
        <v>0</v>
      </c>
    </row>
    <row r="32" spans="1:14" s="1" customFormat="1" ht="18" customHeight="1" x14ac:dyDescent="0.2">
      <c r="A32" s="31"/>
      <c r="B32" s="944"/>
      <c r="C32" s="944"/>
      <c r="D32" s="33"/>
      <c r="E32" s="13" t="s">
        <v>17</v>
      </c>
      <c r="F32" s="34">
        <v>13400</v>
      </c>
      <c r="G32" s="13" t="s">
        <v>97</v>
      </c>
      <c r="H32" s="34">
        <v>7905.5</v>
      </c>
      <c r="I32" s="13" t="s">
        <v>98</v>
      </c>
      <c r="J32" s="34">
        <v>11670.57</v>
      </c>
      <c r="K32" s="13" t="s">
        <v>99</v>
      </c>
      <c r="L32" s="34">
        <v>1729.4300000000003</v>
      </c>
      <c r="M32" s="13" t="s">
        <v>30</v>
      </c>
      <c r="N32" s="35">
        <v>3765.07</v>
      </c>
    </row>
    <row r="33" spans="1:14" s="1" customFormat="1" ht="18" customHeight="1" x14ac:dyDescent="0.2">
      <c r="A33" s="31"/>
      <c r="B33" s="945"/>
      <c r="C33" s="945"/>
      <c r="D33" s="37"/>
      <c r="E33" s="20" t="s">
        <v>31</v>
      </c>
      <c r="F33" s="38">
        <v>18412.98</v>
      </c>
      <c r="G33" s="20" t="s">
        <v>100</v>
      </c>
      <c r="H33" s="38">
        <v>12918.48</v>
      </c>
      <c r="I33" s="20" t="s">
        <v>101</v>
      </c>
      <c r="J33" s="38" t="s">
        <v>21</v>
      </c>
      <c r="K33" s="39"/>
      <c r="L33" s="37"/>
      <c r="M33" s="20" t="s">
        <v>32</v>
      </c>
      <c r="N33" s="40">
        <v>3765.07</v>
      </c>
    </row>
    <row r="34" spans="1:14" s="1" customFormat="1" ht="3.75" customHeight="1" x14ac:dyDescent="0.25">
      <c r="A34" s="64"/>
      <c r="B34" s="943"/>
      <c r="C34" s="943"/>
      <c r="D34" s="66"/>
      <c r="E34" s="66"/>
      <c r="F34" s="66"/>
      <c r="G34" s="66"/>
      <c r="H34" s="66"/>
      <c r="I34" s="66"/>
      <c r="J34" s="66"/>
      <c r="K34" s="66"/>
      <c r="L34" s="66"/>
      <c r="M34" s="66"/>
      <c r="N34" s="66"/>
    </row>
    <row r="35" spans="1:14" s="1" customFormat="1" ht="18" customHeight="1" x14ac:dyDescent="0.2">
      <c r="A35" s="24">
        <v>1100</v>
      </c>
      <c r="B35" s="940" t="s">
        <v>167</v>
      </c>
      <c r="C35" s="940"/>
      <c r="D35" s="78" t="s">
        <v>168</v>
      </c>
      <c r="E35" s="7" t="s">
        <v>24</v>
      </c>
      <c r="F35" s="27" t="s">
        <v>21</v>
      </c>
      <c r="G35" s="7" t="s">
        <v>96</v>
      </c>
      <c r="H35" s="27" t="s">
        <v>21</v>
      </c>
      <c r="I35" s="7" t="s">
        <v>26</v>
      </c>
      <c r="J35" s="27" t="s">
        <v>21</v>
      </c>
      <c r="K35" s="28"/>
      <c r="L35" s="29"/>
      <c r="M35" s="7" t="s">
        <v>27</v>
      </c>
      <c r="N35" s="30" t="s">
        <v>21</v>
      </c>
    </row>
    <row r="36" spans="1:14" s="1" customFormat="1" ht="18" customHeight="1" x14ac:dyDescent="0.2">
      <c r="A36" s="31"/>
      <c r="B36" s="944"/>
      <c r="C36" s="944"/>
      <c r="D36" s="33"/>
      <c r="E36" s="13" t="s">
        <v>17</v>
      </c>
      <c r="F36" s="34">
        <v>50622.7</v>
      </c>
      <c r="G36" s="13" t="s">
        <v>97</v>
      </c>
      <c r="H36" s="34">
        <v>50000</v>
      </c>
      <c r="I36" s="13" t="s">
        <v>98</v>
      </c>
      <c r="J36" s="34">
        <v>50000</v>
      </c>
      <c r="K36" s="13" t="s">
        <v>99</v>
      </c>
      <c r="L36" s="34">
        <v>622.69999999999709</v>
      </c>
      <c r="M36" s="13" t="s">
        <v>30</v>
      </c>
      <c r="N36" s="35">
        <v>0</v>
      </c>
    </row>
    <row r="37" spans="1:14" s="1" customFormat="1" ht="18" customHeight="1" x14ac:dyDescent="0.2">
      <c r="A37" s="31"/>
      <c r="B37" s="945"/>
      <c r="C37" s="945"/>
      <c r="D37" s="37"/>
      <c r="E37" s="20" t="s">
        <v>31</v>
      </c>
      <c r="F37" s="38">
        <v>50622.7</v>
      </c>
      <c r="G37" s="20" t="s">
        <v>100</v>
      </c>
      <c r="H37" s="38">
        <v>50000</v>
      </c>
      <c r="I37" s="20" t="s">
        <v>101</v>
      </c>
      <c r="J37" s="38" t="s">
        <v>21</v>
      </c>
      <c r="K37" s="39"/>
      <c r="L37" s="37"/>
      <c r="M37" s="20" t="s">
        <v>32</v>
      </c>
      <c r="N37" s="40">
        <v>0</v>
      </c>
    </row>
    <row r="38" spans="1:14" s="1" customFormat="1" ht="3.75" customHeight="1" x14ac:dyDescent="0.25">
      <c r="A38" s="64"/>
      <c r="B38" s="943"/>
      <c r="C38" s="943"/>
      <c r="D38" s="66"/>
      <c r="E38" s="66"/>
      <c r="F38" s="66"/>
      <c r="G38" s="66"/>
      <c r="H38" s="66"/>
      <c r="I38" s="66"/>
      <c r="J38" s="66"/>
      <c r="K38" s="66"/>
      <c r="L38" s="66"/>
      <c r="M38" s="66"/>
      <c r="N38" s="66"/>
    </row>
    <row r="39" spans="1:14" s="1" customFormat="1" ht="18" customHeight="1" x14ac:dyDescent="0.2">
      <c r="A39" s="24">
        <v>1200</v>
      </c>
      <c r="B39" s="940" t="s">
        <v>172</v>
      </c>
      <c r="C39" s="940"/>
      <c r="D39" s="78" t="s">
        <v>173</v>
      </c>
      <c r="E39" s="7" t="s">
        <v>24</v>
      </c>
      <c r="F39" s="27" t="s">
        <v>21</v>
      </c>
      <c r="G39" s="7" t="s">
        <v>96</v>
      </c>
      <c r="H39" s="27" t="s">
        <v>21</v>
      </c>
      <c r="I39" s="7" t="s">
        <v>26</v>
      </c>
      <c r="J39" s="27" t="s">
        <v>21</v>
      </c>
      <c r="K39" s="28"/>
      <c r="L39" s="29"/>
      <c r="M39" s="7" t="s">
        <v>27</v>
      </c>
      <c r="N39" s="30" t="s">
        <v>21</v>
      </c>
    </row>
    <row r="40" spans="1:14" s="1" customFormat="1" ht="18" customHeight="1" x14ac:dyDescent="0.2">
      <c r="A40" s="31"/>
      <c r="B40" s="944"/>
      <c r="C40" s="944"/>
      <c r="D40" s="33"/>
      <c r="E40" s="13" t="s">
        <v>17</v>
      </c>
      <c r="F40" s="34">
        <v>740000</v>
      </c>
      <c r="G40" s="13" t="s">
        <v>97</v>
      </c>
      <c r="H40" s="34">
        <v>728825.29</v>
      </c>
      <c r="I40" s="13" t="s">
        <v>98</v>
      </c>
      <c r="J40" s="34">
        <v>728825.29</v>
      </c>
      <c r="K40" s="13" t="s">
        <v>99</v>
      </c>
      <c r="L40" s="34">
        <v>11174.709999999963</v>
      </c>
      <c r="M40" s="13" t="s">
        <v>30</v>
      </c>
      <c r="N40" s="35">
        <v>0</v>
      </c>
    </row>
    <row r="41" spans="1:14" s="1" customFormat="1" ht="18" customHeight="1" x14ac:dyDescent="0.2">
      <c r="A41" s="31"/>
      <c r="B41" s="945"/>
      <c r="C41" s="945"/>
      <c r="D41" s="37"/>
      <c r="E41" s="20" t="s">
        <v>31</v>
      </c>
      <c r="F41" s="38">
        <v>740000</v>
      </c>
      <c r="G41" s="20" t="s">
        <v>100</v>
      </c>
      <c r="H41" s="38">
        <v>728825.29</v>
      </c>
      <c r="I41" s="20" t="s">
        <v>101</v>
      </c>
      <c r="J41" s="38" t="s">
        <v>21</v>
      </c>
      <c r="K41" s="39"/>
      <c r="L41" s="37"/>
      <c r="M41" s="20" t="s">
        <v>32</v>
      </c>
      <c r="N41" s="40">
        <v>0</v>
      </c>
    </row>
    <row r="42" spans="1:14" s="1" customFormat="1" ht="3.75" customHeight="1" x14ac:dyDescent="0.25">
      <c r="A42" s="64"/>
      <c r="B42" s="943"/>
      <c r="C42" s="943"/>
      <c r="D42" s="66"/>
      <c r="E42" s="66"/>
      <c r="F42" s="66"/>
      <c r="G42" s="66"/>
      <c r="H42" s="66"/>
      <c r="I42" s="66"/>
      <c r="J42" s="66"/>
      <c r="K42" s="66"/>
      <c r="L42" s="66"/>
      <c r="M42" s="66"/>
      <c r="N42" s="66"/>
    </row>
    <row r="43" spans="1:14" s="1" customFormat="1" ht="18" customHeight="1" x14ac:dyDescent="0.2">
      <c r="A43" s="24">
        <v>1400</v>
      </c>
      <c r="B43" s="940" t="s">
        <v>179</v>
      </c>
      <c r="C43" s="940"/>
      <c r="D43" s="78" t="s">
        <v>180</v>
      </c>
      <c r="E43" s="7" t="s">
        <v>24</v>
      </c>
      <c r="F43" s="27" t="s">
        <v>21</v>
      </c>
      <c r="G43" s="7" t="s">
        <v>96</v>
      </c>
      <c r="H43" s="27" t="s">
        <v>21</v>
      </c>
      <c r="I43" s="7" t="s">
        <v>26</v>
      </c>
      <c r="J43" s="27" t="s">
        <v>21</v>
      </c>
      <c r="K43" s="28"/>
      <c r="L43" s="29"/>
      <c r="M43" s="7" t="s">
        <v>27</v>
      </c>
      <c r="N43" s="30" t="s">
        <v>21</v>
      </c>
    </row>
    <row r="44" spans="1:14" s="1" customFormat="1" ht="18" customHeight="1" x14ac:dyDescent="0.2">
      <c r="A44" s="31"/>
      <c r="B44" s="944"/>
      <c r="C44" s="944"/>
      <c r="D44" s="33"/>
      <c r="E44" s="13" t="s">
        <v>17</v>
      </c>
      <c r="F44" s="34">
        <v>150000</v>
      </c>
      <c r="G44" s="13" t="s">
        <v>97</v>
      </c>
      <c r="H44" s="34">
        <v>35925.1</v>
      </c>
      <c r="I44" s="13" t="s">
        <v>98</v>
      </c>
      <c r="J44" s="34">
        <v>130879.08</v>
      </c>
      <c r="K44" s="13" t="s">
        <v>99</v>
      </c>
      <c r="L44" s="34">
        <v>19120.919999999998</v>
      </c>
      <c r="M44" s="13" t="s">
        <v>30</v>
      </c>
      <c r="N44" s="35">
        <v>94953.98000000001</v>
      </c>
    </row>
    <row r="45" spans="1:14" s="1" customFormat="1" ht="18" customHeight="1" x14ac:dyDescent="0.2">
      <c r="A45" s="31"/>
      <c r="B45" s="945"/>
      <c r="C45" s="945"/>
      <c r="D45" s="37"/>
      <c r="E45" s="20" t="s">
        <v>31</v>
      </c>
      <c r="F45" s="38">
        <v>150000</v>
      </c>
      <c r="G45" s="20" t="s">
        <v>100</v>
      </c>
      <c r="H45" s="38">
        <v>35925.1</v>
      </c>
      <c r="I45" s="20" t="s">
        <v>101</v>
      </c>
      <c r="J45" s="38" t="s">
        <v>21</v>
      </c>
      <c r="K45" s="39"/>
      <c r="L45" s="37"/>
      <c r="M45" s="20" t="s">
        <v>32</v>
      </c>
      <c r="N45" s="40">
        <v>94953.98000000001</v>
      </c>
    </row>
    <row r="46" spans="1:14" s="1" customFormat="1" ht="3.75" customHeight="1" x14ac:dyDescent="0.25">
      <c r="A46" s="64"/>
      <c r="B46" s="943"/>
      <c r="C46" s="943"/>
      <c r="D46" s="66"/>
      <c r="E46" s="66"/>
      <c r="F46" s="66"/>
      <c r="G46" s="66"/>
      <c r="H46" s="66"/>
      <c r="I46" s="66"/>
      <c r="J46" s="66"/>
      <c r="K46" s="66"/>
      <c r="L46" s="66"/>
      <c r="M46" s="66"/>
      <c r="N46" s="66"/>
    </row>
    <row r="47" spans="1:14" s="1" customFormat="1" ht="18" customHeight="1" x14ac:dyDescent="0.2">
      <c r="A47" s="24">
        <v>1500</v>
      </c>
      <c r="B47" s="940" t="s">
        <v>186</v>
      </c>
      <c r="C47" s="940"/>
      <c r="D47" s="78" t="s">
        <v>187</v>
      </c>
      <c r="E47" s="7" t="s">
        <v>24</v>
      </c>
      <c r="F47" s="27" t="s">
        <v>21</v>
      </c>
      <c r="G47" s="7" t="s">
        <v>96</v>
      </c>
      <c r="H47" s="27" t="s">
        <v>21</v>
      </c>
      <c r="I47" s="7" t="s">
        <v>26</v>
      </c>
      <c r="J47" s="27" t="s">
        <v>21</v>
      </c>
      <c r="K47" s="28"/>
      <c r="L47" s="29"/>
      <c r="M47" s="7" t="s">
        <v>27</v>
      </c>
      <c r="N47" s="30" t="s">
        <v>21</v>
      </c>
    </row>
    <row r="48" spans="1:14" s="1" customFormat="1" ht="18" customHeight="1" x14ac:dyDescent="0.2">
      <c r="A48" s="31"/>
      <c r="B48" s="944"/>
      <c r="C48" s="944"/>
      <c r="D48" s="33"/>
      <c r="E48" s="13" t="s">
        <v>17</v>
      </c>
      <c r="F48" s="34">
        <v>100000</v>
      </c>
      <c r="G48" s="13" t="s">
        <v>97</v>
      </c>
      <c r="H48" s="34">
        <v>80000</v>
      </c>
      <c r="I48" s="13" t="s">
        <v>98</v>
      </c>
      <c r="J48" s="34">
        <v>80000</v>
      </c>
      <c r="K48" s="13" t="s">
        <v>99</v>
      </c>
      <c r="L48" s="34">
        <v>20000</v>
      </c>
      <c r="M48" s="13" t="s">
        <v>30</v>
      </c>
      <c r="N48" s="35">
        <v>0</v>
      </c>
    </row>
    <row r="49" spans="1:14" s="1" customFormat="1" ht="18" customHeight="1" x14ac:dyDescent="0.2">
      <c r="A49" s="31"/>
      <c r="B49" s="945"/>
      <c r="C49" s="945"/>
      <c r="D49" s="37"/>
      <c r="E49" s="20" t="s">
        <v>31</v>
      </c>
      <c r="F49" s="38">
        <v>100000</v>
      </c>
      <c r="G49" s="20" t="s">
        <v>100</v>
      </c>
      <c r="H49" s="38">
        <v>80000</v>
      </c>
      <c r="I49" s="20" t="s">
        <v>101</v>
      </c>
      <c r="J49" s="38" t="s">
        <v>21</v>
      </c>
      <c r="K49" s="39"/>
      <c r="L49" s="37"/>
      <c r="M49" s="20" t="s">
        <v>32</v>
      </c>
      <c r="N49" s="40">
        <v>0</v>
      </c>
    </row>
    <row r="50" spans="1:14" s="1" customFormat="1" ht="3.75" customHeight="1" x14ac:dyDescent="0.25">
      <c r="A50" s="64"/>
      <c r="B50" s="943"/>
      <c r="C50" s="943"/>
      <c r="D50" s="66"/>
      <c r="E50" s="66"/>
      <c r="F50" s="66"/>
      <c r="G50" s="66"/>
      <c r="H50" s="66"/>
      <c r="I50" s="66"/>
      <c r="J50" s="66"/>
      <c r="K50" s="66"/>
      <c r="L50" s="66"/>
      <c r="M50" s="66"/>
      <c r="N50" s="66"/>
    </row>
    <row r="51" spans="1:14" s="1" customFormat="1" ht="18" customHeight="1" x14ac:dyDescent="0.2">
      <c r="A51" s="24">
        <v>1800</v>
      </c>
      <c r="B51" s="940" t="s">
        <v>191</v>
      </c>
      <c r="C51" s="940"/>
      <c r="D51" s="78" t="s">
        <v>192</v>
      </c>
      <c r="E51" s="7" t="s">
        <v>24</v>
      </c>
      <c r="F51" s="27" t="s">
        <v>21</v>
      </c>
      <c r="G51" s="7" t="s">
        <v>96</v>
      </c>
      <c r="H51" s="27" t="s">
        <v>21</v>
      </c>
      <c r="I51" s="7" t="s">
        <v>26</v>
      </c>
      <c r="J51" s="27" t="s">
        <v>21</v>
      </c>
      <c r="K51" s="28"/>
      <c r="L51" s="29"/>
      <c r="M51" s="7" t="s">
        <v>27</v>
      </c>
      <c r="N51" s="30" t="s">
        <v>21</v>
      </c>
    </row>
    <row r="52" spans="1:14" s="1" customFormat="1" ht="18" customHeight="1" x14ac:dyDescent="0.2">
      <c r="A52" s="31"/>
      <c r="B52" s="944"/>
      <c r="C52" s="944"/>
      <c r="D52" s="33"/>
      <c r="E52" s="13" t="s">
        <v>17</v>
      </c>
      <c r="F52" s="34">
        <v>62000</v>
      </c>
      <c r="G52" s="13" t="s">
        <v>97</v>
      </c>
      <c r="H52" s="34">
        <v>62000</v>
      </c>
      <c r="I52" s="13" t="s">
        <v>98</v>
      </c>
      <c r="J52" s="34">
        <v>62000</v>
      </c>
      <c r="K52" s="13" t="s">
        <v>99</v>
      </c>
      <c r="L52" s="34">
        <v>0</v>
      </c>
      <c r="M52" s="13" t="s">
        <v>30</v>
      </c>
      <c r="N52" s="35">
        <v>0</v>
      </c>
    </row>
    <row r="53" spans="1:14" s="1" customFormat="1" ht="18" customHeight="1" x14ac:dyDescent="0.2">
      <c r="A53" s="31"/>
      <c r="B53" s="945"/>
      <c r="C53" s="945"/>
      <c r="D53" s="37"/>
      <c r="E53" s="20" t="s">
        <v>31</v>
      </c>
      <c r="F53" s="38">
        <v>62000</v>
      </c>
      <c r="G53" s="20" t="s">
        <v>100</v>
      </c>
      <c r="H53" s="38">
        <v>62000</v>
      </c>
      <c r="I53" s="20" t="s">
        <v>101</v>
      </c>
      <c r="J53" s="38" t="s">
        <v>21</v>
      </c>
      <c r="K53" s="39"/>
      <c r="L53" s="37"/>
      <c r="M53" s="20" t="s">
        <v>32</v>
      </c>
      <c r="N53" s="40">
        <v>0</v>
      </c>
    </row>
    <row r="54" spans="1:14" s="1" customFormat="1" ht="3.75" customHeight="1" x14ac:dyDescent="0.25">
      <c r="A54" s="64"/>
      <c r="B54" s="943"/>
      <c r="C54" s="943"/>
      <c r="D54" s="66"/>
      <c r="E54" s="66"/>
      <c r="F54" s="66"/>
      <c r="G54" s="66"/>
      <c r="H54" s="66"/>
      <c r="I54" s="66"/>
      <c r="J54" s="66"/>
      <c r="K54" s="66"/>
      <c r="L54" s="66"/>
      <c r="M54" s="66"/>
      <c r="N54" s="66"/>
    </row>
    <row r="55" spans="1:14" s="1" customFormat="1" ht="18" customHeight="1" x14ac:dyDescent="0.2">
      <c r="A55" s="24">
        <v>2000</v>
      </c>
      <c r="B55" s="940" t="s">
        <v>196</v>
      </c>
      <c r="C55" s="940"/>
      <c r="D55" s="78" t="s">
        <v>197</v>
      </c>
      <c r="E55" s="7" t="s">
        <v>24</v>
      </c>
      <c r="F55" s="27" t="s">
        <v>21</v>
      </c>
      <c r="G55" s="7" t="s">
        <v>96</v>
      </c>
      <c r="H55" s="27" t="s">
        <v>21</v>
      </c>
      <c r="I55" s="7" t="s">
        <v>26</v>
      </c>
      <c r="J55" s="27" t="s">
        <v>21</v>
      </c>
      <c r="K55" s="28"/>
      <c r="L55" s="29"/>
      <c r="M55" s="7" t="s">
        <v>27</v>
      </c>
      <c r="N55" s="30" t="s">
        <v>21</v>
      </c>
    </row>
    <row r="56" spans="1:14" s="1" customFormat="1" ht="18" customHeight="1" x14ac:dyDescent="0.2">
      <c r="A56" s="31"/>
      <c r="B56" s="944"/>
      <c r="C56" s="944"/>
      <c r="D56" s="33"/>
      <c r="E56" s="13" t="s">
        <v>17</v>
      </c>
      <c r="F56" s="34">
        <v>4824084.13</v>
      </c>
      <c r="G56" s="13" t="s">
        <v>97</v>
      </c>
      <c r="H56" s="34" t="s">
        <v>21</v>
      </c>
      <c r="I56" s="13" t="s">
        <v>98</v>
      </c>
      <c r="J56" s="34" t="s">
        <v>21</v>
      </c>
      <c r="K56" s="13" t="s">
        <v>99</v>
      </c>
      <c r="L56" s="34">
        <v>4824084.13</v>
      </c>
      <c r="M56" s="13" t="s">
        <v>30</v>
      </c>
      <c r="N56" s="35" t="s">
        <v>21</v>
      </c>
    </row>
    <row r="57" spans="1:14" s="1" customFormat="1" ht="18" customHeight="1" x14ac:dyDescent="0.2">
      <c r="A57" s="31"/>
      <c r="B57" s="945"/>
      <c r="C57" s="945"/>
      <c r="D57" s="37"/>
      <c r="E57" s="20" t="s">
        <v>31</v>
      </c>
      <c r="F57" s="38">
        <v>4824084.13</v>
      </c>
      <c r="G57" s="20" t="s">
        <v>100</v>
      </c>
      <c r="H57" s="38" t="s">
        <v>21</v>
      </c>
      <c r="I57" s="20" t="s">
        <v>101</v>
      </c>
      <c r="J57" s="38" t="s">
        <v>21</v>
      </c>
      <c r="K57" s="39"/>
      <c r="L57" s="37"/>
      <c r="M57" s="20" t="s">
        <v>32</v>
      </c>
      <c r="N57" s="40" t="s">
        <v>21</v>
      </c>
    </row>
    <row r="58" spans="1:14" s="1" customFormat="1" ht="3.75" customHeight="1" x14ac:dyDescent="0.25">
      <c r="A58" s="64"/>
      <c r="B58" s="943"/>
      <c r="C58" s="943"/>
      <c r="D58" s="66"/>
      <c r="E58" s="66"/>
      <c r="F58" s="66"/>
      <c r="G58" s="66"/>
      <c r="H58" s="66"/>
      <c r="I58" s="66"/>
      <c r="J58" s="66"/>
      <c r="K58" s="66"/>
      <c r="L58" s="66"/>
      <c r="M58" s="66"/>
      <c r="N58" s="66"/>
    </row>
    <row r="59" spans="1:14" s="1" customFormat="1" ht="18" customHeight="1" x14ac:dyDescent="0.2">
      <c r="A59" s="24">
        <v>9900</v>
      </c>
      <c r="B59" s="940" t="s">
        <v>205</v>
      </c>
      <c r="C59" s="940"/>
      <c r="D59" s="78" t="s">
        <v>206</v>
      </c>
      <c r="E59" s="7" t="s">
        <v>24</v>
      </c>
      <c r="F59" s="27" t="s">
        <v>21</v>
      </c>
      <c r="G59" s="7" t="s">
        <v>96</v>
      </c>
      <c r="H59" s="27" t="s">
        <v>21</v>
      </c>
      <c r="I59" s="7" t="s">
        <v>26</v>
      </c>
      <c r="J59" s="27" t="s">
        <v>21</v>
      </c>
      <c r="K59" s="28"/>
      <c r="L59" s="29"/>
      <c r="M59" s="7" t="s">
        <v>27</v>
      </c>
      <c r="N59" s="30" t="s">
        <v>21</v>
      </c>
    </row>
    <row r="60" spans="1:14" s="1" customFormat="1" ht="18" customHeight="1" x14ac:dyDescent="0.2">
      <c r="A60" s="31"/>
      <c r="B60" s="944"/>
      <c r="C60" s="944"/>
      <c r="D60" s="33"/>
      <c r="E60" s="13" t="s">
        <v>17</v>
      </c>
      <c r="F60" s="34">
        <v>5366949.3499999996</v>
      </c>
      <c r="G60" s="13" t="s">
        <v>97</v>
      </c>
      <c r="H60" s="34">
        <v>4789398.24</v>
      </c>
      <c r="I60" s="13" t="s">
        <v>98</v>
      </c>
      <c r="J60" s="34">
        <v>4789398.24</v>
      </c>
      <c r="K60" s="13" t="s">
        <v>99</v>
      </c>
      <c r="L60" s="34">
        <v>577551.1099999994</v>
      </c>
      <c r="M60" s="13" t="s">
        <v>30</v>
      </c>
      <c r="N60" s="35">
        <v>0</v>
      </c>
    </row>
    <row r="61" spans="1:14" s="1" customFormat="1" ht="18" customHeight="1" x14ac:dyDescent="0.2">
      <c r="A61" s="31"/>
      <c r="B61" s="945"/>
      <c r="C61" s="945"/>
      <c r="D61" s="37"/>
      <c r="E61" s="20" t="s">
        <v>31</v>
      </c>
      <c r="F61" s="38">
        <v>5366949.3499999996</v>
      </c>
      <c r="G61" s="20" t="s">
        <v>100</v>
      </c>
      <c r="H61" s="38">
        <v>4789398.24</v>
      </c>
      <c r="I61" s="20" t="s">
        <v>101</v>
      </c>
      <c r="J61" s="38" t="s">
        <v>21</v>
      </c>
      <c r="K61" s="39"/>
      <c r="L61" s="37"/>
      <c r="M61" s="20" t="s">
        <v>32</v>
      </c>
      <c r="N61" s="40">
        <v>0</v>
      </c>
    </row>
    <row r="62" spans="1:14" s="1" customFormat="1" ht="3.75" customHeight="1" x14ac:dyDescent="0.15"/>
    <row r="63" spans="1:14" s="1" customFormat="1" ht="18" customHeight="1" x14ac:dyDescent="0.15">
      <c r="B63" s="5"/>
      <c r="C63" s="9"/>
      <c r="D63" s="6" t="s">
        <v>212</v>
      </c>
      <c r="E63" s="42" t="s">
        <v>24</v>
      </c>
      <c r="F63" s="8">
        <v>2069005.2600000002</v>
      </c>
      <c r="G63" s="42" t="s">
        <v>96</v>
      </c>
      <c r="H63" s="8">
        <v>1826084.07</v>
      </c>
      <c r="I63" s="42" t="s">
        <v>26</v>
      </c>
      <c r="J63" s="8">
        <v>-124951.22999999998</v>
      </c>
      <c r="K63" s="43"/>
      <c r="L63" s="9"/>
      <c r="M63" s="42" t="s">
        <v>27</v>
      </c>
      <c r="N63" s="44">
        <v>117969.9600000002</v>
      </c>
    </row>
    <row r="64" spans="1:14" s="1" customFormat="1" ht="18" customHeight="1" x14ac:dyDescent="0.15">
      <c r="B64" s="11"/>
      <c r="C64" s="15"/>
      <c r="D64" s="45"/>
      <c r="E64" s="46" t="s">
        <v>17</v>
      </c>
      <c r="F64" s="14">
        <v>38453159.18</v>
      </c>
      <c r="G64" s="46" t="s">
        <v>97</v>
      </c>
      <c r="H64" s="14">
        <v>27496087.260000005</v>
      </c>
      <c r="I64" s="46" t="s">
        <v>98</v>
      </c>
      <c r="J64" s="14">
        <v>29803570.780000001</v>
      </c>
      <c r="K64" s="46" t="s">
        <v>99</v>
      </c>
      <c r="L64" s="14">
        <v>7558832.1199999982</v>
      </c>
      <c r="M64" s="46" t="s">
        <v>30</v>
      </c>
      <c r="N64" s="47">
        <v>2307483.5199999958</v>
      </c>
    </row>
    <row r="65" spans="2:14" s="1" customFormat="1" ht="18" customHeight="1" x14ac:dyDescent="0.15">
      <c r="B65" s="18"/>
      <c r="C65" s="22"/>
      <c r="D65" s="22"/>
      <c r="E65" s="48" t="s">
        <v>31</v>
      </c>
      <c r="F65" s="49">
        <v>39973904.719999999</v>
      </c>
      <c r="G65" s="48" t="s">
        <v>100</v>
      </c>
      <c r="H65" s="49">
        <v>29322171.330000006</v>
      </c>
      <c r="I65" s="48" t="s">
        <v>101</v>
      </c>
      <c r="J65" s="49">
        <v>1090756.28</v>
      </c>
      <c r="K65" s="50"/>
      <c r="L65" s="22"/>
      <c r="M65" s="48" t="s">
        <v>32</v>
      </c>
      <c r="N65" s="51">
        <v>2425453.4799999967</v>
      </c>
    </row>
    <row r="66" spans="2:14" s="1" customFormat="1" ht="3.75" customHeight="1" x14ac:dyDescent="0.15"/>
    <row r="67" spans="2:14" s="1" customFormat="1" ht="18" customHeight="1" x14ac:dyDescent="0.15">
      <c r="B67" s="5"/>
      <c r="C67" s="9"/>
      <c r="D67" s="6" t="s">
        <v>213</v>
      </c>
      <c r="E67" s="42" t="s">
        <v>24</v>
      </c>
      <c r="F67" s="8">
        <v>2069005.2600000002</v>
      </c>
      <c r="G67" s="42" t="s">
        <v>96</v>
      </c>
      <c r="H67" s="8">
        <v>1826084.07</v>
      </c>
      <c r="I67" s="42" t="s">
        <v>26</v>
      </c>
      <c r="J67" s="8">
        <v>-124951.22999999998</v>
      </c>
      <c r="K67" s="43"/>
      <c r="L67" s="9"/>
      <c r="M67" s="42" t="s">
        <v>27</v>
      </c>
      <c r="N67" s="44">
        <v>117969.9600000002</v>
      </c>
    </row>
    <row r="68" spans="2:14" s="1" customFormat="1" ht="18" customHeight="1" x14ac:dyDescent="0.15">
      <c r="B68" s="11"/>
      <c r="C68" s="15"/>
      <c r="D68" s="45"/>
      <c r="E68" s="46" t="s">
        <v>17</v>
      </c>
      <c r="F68" s="14">
        <v>38453159.18</v>
      </c>
      <c r="G68" s="46" t="s">
        <v>97</v>
      </c>
      <c r="H68" s="14">
        <v>27496087.260000005</v>
      </c>
      <c r="I68" s="46" t="s">
        <v>98</v>
      </c>
      <c r="J68" s="14">
        <v>29803570.780000001</v>
      </c>
      <c r="K68" s="46" t="s">
        <v>99</v>
      </c>
      <c r="L68" s="14">
        <v>7558832.1199999982</v>
      </c>
      <c r="M68" s="46" t="s">
        <v>30</v>
      </c>
      <c r="N68" s="47">
        <v>2307483.5199999958</v>
      </c>
    </row>
    <row r="69" spans="2:14" s="1" customFormat="1" ht="18" customHeight="1" x14ac:dyDescent="0.15">
      <c r="B69" s="18"/>
      <c r="C69" s="22"/>
      <c r="D69" s="22"/>
      <c r="E69" s="48" t="s">
        <v>31</v>
      </c>
      <c r="F69" s="49">
        <v>39973904.719999999</v>
      </c>
      <c r="G69" s="48" t="s">
        <v>100</v>
      </c>
      <c r="H69" s="49">
        <v>29322171.330000006</v>
      </c>
      <c r="I69" s="48" t="s">
        <v>101</v>
      </c>
      <c r="J69" s="49">
        <v>1090756.28</v>
      </c>
      <c r="K69" s="50"/>
      <c r="L69" s="22"/>
      <c r="M69" s="48" t="s">
        <v>32</v>
      </c>
      <c r="N69" s="51">
        <v>2425453.4799999967</v>
      </c>
    </row>
  </sheetData>
  <mergeCells count="73">
    <mergeCell ref="B61:C61"/>
    <mergeCell ref="B55:C55"/>
    <mergeCell ref="B56:C56"/>
    <mergeCell ref="B57:C57"/>
    <mergeCell ref="B58:C58"/>
    <mergeCell ref="B59:C59"/>
    <mergeCell ref="B60:C60"/>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K5:L5"/>
    <mergeCell ref="M5:N5"/>
    <mergeCell ref="B18:C18"/>
    <mergeCell ref="B7:C7"/>
    <mergeCell ref="B8:C8"/>
    <mergeCell ref="B9:C9"/>
    <mergeCell ref="B10:C10"/>
    <mergeCell ref="B11:C11"/>
    <mergeCell ref="B12:C12"/>
    <mergeCell ref="B13:C13"/>
    <mergeCell ref="B14:C14"/>
    <mergeCell ref="B15:C15"/>
    <mergeCell ref="B16:C16"/>
    <mergeCell ref="B17:C17"/>
    <mergeCell ref="A1:M1"/>
    <mergeCell ref="B3:C5"/>
    <mergeCell ref="D3:D5"/>
    <mergeCell ref="E3:F3"/>
    <mergeCell ref="G3:H3"/>
    <mergeCell ref="I3:J3"/>
    <mergeCell ref="K3:L3"/>
    <mergeCell ref="M3:N3"/>
    <mergeCell ref="E4:F4"/>
    <mergeCell ref="G4:H4"/>
    <mergeCell ref="I4:J4"/>
    <mergeCell ref="K4:L4"/>
    <mergeCell ref="M4:N4"/>
    <mergeCell ref="E5:F5"/>
    <mergeCell ref="G5:H5"/>
    <mergeCell ref="I5:J5"/>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sqref="A1:L1"/>
    </sheetView>
  </sheetViews>
  <sheetFormatPr defaultRowHeight="13.2" x14ac:dyDescent="0.25"/>
  <cols>
    <col min="1" max="1" width="1" customWidth="1"/>
    <col min="2" max="2" width="13.5546875" customWidth="1"/>
    <col min="3" max="3" width="39.109375" customWidth="1"/>
    <col min="4" max="4" width="6.44140625" customWidth="1"/>
    <col min="5" max="5" width="12.109375" customWidth="1"/>
    <col min="6" max="6" width="6.44140625" customWidth="1"/>
    <col min="7" max="7" width="12.109375" customWidth="1"/>
    <col min="8" max="8" width="6.44140625" customWidth="1"/>
    <col min="9" max="9" width="12" customWidth="1"/>
    <col min="10" max="10" width="6.44140625" customWidth="1"/>
    <col min="11" max="11" width="12" customWidth="1"/>
    <col min="12" max="12" width="6.5546875" customWidth="1"/>
    <col min="13" max="13" width="12" customWidth="1"/>
    <col min="257" max="257" width="1" customWidth="1"/>
    <col min="258" max="258" width="13.5546875" customWidth="1"/>
    <col min="259" max="259" width="39.109375" customWidth="1"/>
    <col min="260" max="260" width="6.44140625" customWidth="1"/>
    <col min="261" max="261" width="12.109375" customWidth="1"/>
    <col min="262" max="262" width="6.44140625" customWidth="1"/>
    <col min="263" max="263" width="12.109375" customWidth="1"/>
    <col min="264" max="264" width="6.44140625" customWidth="1"/>
    <col min="265" max="265" width="12" customWidth="1"/>
    <col min="266" max="266" width="6.44140625" customWidth="1"/>
    <col min="267" max="267" width="12" customWidth="1"/>
    <col min="268" max="268" width="6.5546875" customWidth="1"/>
    <col min="269" max="269" width="12" customWidth="1"/>
    <col min="513" max="513" width="1" customWidth="1"/>
    <col min="514" max="514" width="13.5546875" customWidth="1"/>
    <col min="515" max="515" width="39.109375" customWidth="1"/>
    <col min="516" max="516" width="6.44140625" customWidth="1"/>
    <col min="517" max="517" width="12.109375" customWidth="1"/>
    <col min="518" max="518" width="6.44140625" customWidth="1"/>
    <col min="519" max="519" width="12.109375" customWidth="1"/>
    <col min="520" max="520" width="6.44140625" customWidth="1"/>
    <col min="521" max="521" width="12" customWidth="1"/>
    <col min="522" max="522" width="6.44140625" customWidth="1"/>
    <col min="523" max="523" width="12" customWidth="1"/>
    <col min="524" max="524" width="6.5546875" customWidth="1"/>
    <col min="525" max="525" width="12" customWidth="1"/>
    <col min="769" max="769" width="1" customWidth="1"/>
    <col min="770" max="770" width="13.5546875" customWidth="1"/>
    <col min="771" max="771" width="39.109375" customWidth="1"/>
    <col min="772" max="772" width="6.44140625" customWidth="1"/>
    <col min="773" max="773" width="12.109375" customWidth="1"/>
    <col min="774" max="774" width="6.44140625" customWidth="1"/>
    <col min="775" max="775" width="12.109375" customWidth="1"/>
    <col min="776" max="776" width="6.44140625" customWidth="1"/>
    <col min="777" max="777" width="12" customWidth="1"/>
    <col min="778" max="778" width="6.44140625" customWidth="1"/>
    <col min="779" max="779" width="12" customWidth="1"/>
    <col min="780" max="780" width="6.5546875" customWidth="1"/>
    <col min="781" max="781" width="12" customWidth="1"/>
    <col min="1025" max="1025" width="1" customWidth="1"/>
    <col min="1026" max="1026" width="13.5546875" customWidth="1"/>
    <col min="1027" max="1027" width="39.109375" customWidth="1"/>
    <col min="1028" max="1028" width="6.44140625" customWidth="1"/>
    <col min="1029" max="1029" width="12.109375" customWidth="1"/>
    <col min="1030" max="1030" width="6.44140625" customWidth="1"/>
    <col min="1031" max="1031" width="12.109375" customWidth="1"/>
    <col min="1032" max="1032" width="6.44140625" customWidth="1"/>
    <col min="1033" max="1033" width="12" customWidth="1"/>
    <col min="1034" max="1034" width="6.44140625" customWidth="1"/>
    <col min="1035" max="1035" width="12" customWidth="1"/>
    <col min="1036" max="1036" width="6.5546875" customWidth="1"/>
    <col min="1037" max="1037" width="12" customWidth="1"/>
    <col min="1281" max="1281" width="1" customWidth="1"/>
    <col min="1282" max="1282" width="13.5546875" customWidth="1"/>
    <col min="1283" max="1283" width="39.109375" customWidth="1"/>
    <col min="1284" max="1284" width="6.44140625" customWidth="1"/>
    <col min="1285" max="1285" width="12.109375" customWidth="1"/>
    <col min="1286" max="1286" width="6.44140625" customWidth="1"/>
    <col min="1287" max="1287" width="12.109375" customWidth="1"/>
    <col min="1288" max="1288" width="6.44140625" customWidth="1"/>
    <col min="1289" max="1289" width="12" customWidth="1"/>
    <col min="1290" max="1290" width="6.44140625" customWidth="1"/>
    <col min="1291" max="1291" width="12" customWidth="1"/>
    <col min="1292" max="1292" width="6.5546875" customWidth="1"/>
    <col min="1293" max="1293" width="12" customWidth="1"/>
    <col min="1537" max="1537" width="1" customWidth="1"/>
    <col min="1538" max="1538" width="13.5546875" customWidth="1"/>
    <col min="1539" max="1539" width="39.109375" customWidth="1"/>
    <col min="1540" max="1540" width="6.44140625" customWidth="1"/>
    <col min="1541" max="1541" width="12.109375" customWidth="1"/>
    <col min="1542" max="1542" width="6.44140625" customWidth="1"/>
    <col min="1543" max="1543" width="12.109375" customWidth="1"/>
    <col min="1544" max="1544" width="6.44140625" customWidth="1"/>
    <col min="1545" max="1545" width="12" customWidth="1"/>
    <col min="1546" max="1546" width="6.44140625" customWidth="1"/>
    <col min="1547" max="1547" width="12" customWidth="1"/>
    <col min="1548" max="1548" width="6.5546875" customWidth="1"/>
    <col min="1549" max="1549" width="12" customWidth="1"/>
    <col min="1793" max="1793" width="1" customWidth="1"/>
    <col min="1794" max="1794" width="13.5546875" customWidth="1"/>
    <col min="1795" max="1795" width="39.109375" customWidth="1"/>
    <col min="1796" max="1796" width="6.44140625" customWidth="1"/>
    <col min="1797" max="1797" width="12.109375" customWidth="1"/>
    <col min="1798" max="1798" width="6.44140625" customWidth="1"/>
    <col min="1799" max="1799" width="12.109375" customWidth="1"/>
    <col min="1800" max="1800" width="6.44140625" customWidth="1"/>
    <col min="1801" max="1801" width="12" customWidth="1"/>
    <col min="1802" max="1802" width="6.44140625" customWidth="1"/>
    <col min="1803" max="1803" width="12" customWidth="1"/>
    <col min="1804" max="1804" width="6.5546875" customWidth="1"/>
    <col min="1805" max="1805" width="12" customWidth="1"/>
    <col min="2049" max="2049" width="1" customWidth="1"/>
    <col min="2050" max="2050" width="13.5546875" customWidth="1"/>
    <col min="2051" max="2051" width="39.109375" customWidth="1"/>
    <col min="2052" max="2052" width="6.44140625" customWidth="1"/>
    <col min="2053" max="2053" width="12.109375" customWidth="1"/>
    <col min="2054" max="2054" width="6.44140625" customWidth="1"/>
    <col min="2055" max="2055" width="12.109375" customWidth="1"/>
    <col min="2056" max="2056" width="6.44140625" customWidth="1"/>
    <col min="2057" max="2057" width="12" customWidth="1"/>
    <col min="2058" max="2058" width="6.44140625" customWidth="1"/>
    <col min="2059" max="2059" width="12" customWidth="1"/>
    <col min="2060" max="2060" width="6.5546875" customWidth="1"/>
    <col min="2061" max="2061" width="12" customWidth="1"/>
    <col min="2305" max="2305" width="1" customWidth="1"/>
    <col min="2306" max="2306" width="13.5546875" customWidth="1"/>
    <col min="2307" max="2307" width="39.109375" customWidth="1"/>
    <col min="2308" max="2308" width="6.44140625" customWidth="1"/>
    <col min="2309" max="2309" width="12.109375" customWidth="1"/>
    <col min="2310" max="2310" width="6.44140625" customWidth="1"/>
    <col min="2311" max="2311" width="12.109375" customWidth="1"/>
    <col min="2312" max="2312" width="6.44140625" customWidth="1"/>
    <col min="2313" max="2313" width="12" customWidth="1"/>
    <col min="2314" max="2314" width="6.44140625" customWidth="1"/>
    <col min="2315" max="2315" width="12" customWidth="1"/>
    <col min="2316" max="2316" width="6.5546875" customWidth="1"/>
    <col min="2317" max="2317" width="12" customWidth="1"/>
    <col min="2561" max="2561" width="1" customWidth="1"/>
    <col min="2562" max="2562" width="13.5546875" customWidth="1"/>
    <col min="2563" max="2563" width="39.109375" customWidth="1"/>
    <col min="2564" max="2564" width="6.44140625" customWidth="1"/>
    <col min="2565" max="2565" width="12.109375" customWidth="1"/>
    <col min="2566" max="2566" width="6.44140625" customWidth="1"/>
    <col min="2567" max="2567" width="12.109375" customWidth="1"/>
    <col min="2568" max="2568" width="6.44140625" customWidth="1"/>
    <col min="2569" max="2569" width="12" customWidth="1"/>
    <col min="2570" max="2570" width="6.44140625" customWidth="1"/>
    <col min="2571" max="2571" width="12" customWidth="1"/>
    <col min="2572" max="2572" width="6.5546875" customWidth="1"/>
    <col min="2573" max="2573" width="12" customWidth="1"/>
    <col min="2817" max="2817" width="1" customWidth="1"/>
    <col min="2818" max="2818" width="13.5546875" customWidth="1"/>
    <col min="2819" max="2819" width="39.109375" customWidth="1"/>
    <col min="2820" max="2820" width="6.44140625" customWidth="1"/>
    <col min="2821" max="2821" width="12.109375" customWidth="1"/>
    <col min="2822" max="2822" width="6.44140625" customWidth="1"/>
    <col min="2823" max="2823" width="12.109375" customWidth="1"/>
    <col min="2824" max="2824" width="6.44140625" customWidth="1"/>
    <col min="2825" max="2825" width="12" customWidth="1"/>
    <col min="2826" max="2826" width="6.44140625" customWidth="1"/>
    <col min="2827" max="2827" width="12" customWidth="1"/>
    <col min="2828" max="2828" width="6.5546875" customWidth="1"/>
    <col min="2829" max="2829" width="12" customWidth="1"/>
    <col min="3073" max="3073" width="1" customWidth="1"/>
    <col min="3074" max="3074" width="13.5546875" customWidth="1"/>
    <col min="3075" max="3075" width="39.109375" customWidth="1"/>
    <col min="3076" max="3076" width="6.44140625" customWidth="1"/>
    <col min="3077" max="3077" width="12.109375" customWidth="1"/>
    <col min="3078" max="3078" width="6.44140625" customWidth="1"/>
    <col min="3079" max="3079" width="12.109375" customWidth="1"/>
    <col min="3080" max="3080" width="6.44140625" customWidth="1"/>
    <col min="3081" max="3081" width="12" customWidth="1"/>
    <col min="3082" max="3082" width="6.44140625" customWidth="1"/>
    <col min="3083" max="3083" width="12" customWidth="1"/>
    <col min="3084" max="3084" width="6.5546875" customWidth="1"/>
    <col min="3085" max="3085" width="12" customWidth="1"/>
    <col min="3329" max="3329" width="1" customWidth="1"/>
    <col min="3330" max="3330" width="13.5546875" customWidth="1"/>
    <col min="3331" max="3331" width="39.109375" customWidth="1"/>
    <col min="3332" max="3332" width="6.44140625" customWidth="1"/>
    <col min="3333" max="3333" width="12.109375" customWidth="1"/>
    <col min="3334" max="3334" width="6.44140625" customWidth="1"/>
    <col min="3335" max="3335" width="12.109375" customWidth="1"/>
    <col min="3336" max="3336" width="6.44140625" customWidth="1"/>
    <col min="3337" max="3337" width="12" customWidth="1"/>
    <col min="3338" max="3338" width="6.44140625" customWidth="1"/>
    <col min="3339" max="3339" width="12" customWidth="1"/>
    <col min="3340" max="3340" width="6.5546875" customWidth="1"/>
    <col min="3341" max="3341" width="12" customWidth="1"/>
    <col min="3585" max="3585" width="1" customWidth="1"/>
    <col min="3586" max="3586" width="13.5546875" customWidth="1"/>
    <col min="3587" max="3587" width="39.109375" customWidth="1"/>
    <col min="3588" max="3588" width="6.44140625" customWidth="1"/>
    <col min="3589" max="3589" width="12.109375" customWidth="1"/>
    <col min="3590" max="3590" width="6.44140625" customWidth="1"/>
    <col min="3591" max="3591" width="12.109375" customWidth="1"/>
    <col min="3592" max="3592" width="6.44140625" customWidth="1"/>
    <col min="3593" max="3593" width="12" customWidth="1"/>
    <col min="3594" max="3594" width="6.44140625" customWidth="1"/>
    <col min="3595" max="3595" width="12" customWidth="1"/>
    <col min="3596" max="3596" width="6.5546875" customWidth="1"/>
    <col min="3597" max="3597" width="12" customWidth="1"/>
    <col min="3841" max="3841" width="1" customWidth="1"/>
    <col min="3842" max="3842" width="13.5546875" customWidth="1"/>
    <col min="3843" max="3843" width="39.109375" customWidth="1"/>
    <col min="3844" max="3844" width="6.44140625" customWidth="1"/>
    <col min="3845" max="3845" width="12.109375" customWidth="1"/>
    <col min="3846" max="3846" width="6.44140625" customWidth="1"/>
    <col min="3847" max="3847" width="12.109375" customWidth="1"/>
    <col min="3848" max="3848" width="6.44140625" customWidth="1"/>
    <col min="3849" max="3849" width="12" customWidth="1"/>
    <col min="3850" max="3850" width="6.44140625" customWidth="1"/>
    <col min="3851" max="3851" width="12" customWidth="1"/>
    <col min="3852" max="3852" width="6.5546875" customWidth="1"/>
    <col min="3853" max="3853" width="12" customWidth="1"/>
    <col min="4097" max="4097" width="1" customWidth="1"/>
    <col min="4098" max="4098" width="13.5546875" customWidth="1"/>
    <col min="4099" max="4099" width="39.109375" customWidth="1"/>
    <col min="4100" max="4100" width="6.44140625" customWidth="1"/>
    <col min="4101" max="4101" width="12.109375" customWidth="1"/>
    <col min="4102" max="4102" width="6.44140625" customWidth="1"/>
    <col min="4103" max="4103" width="12.109375" customWidth="1"/>
    <col min="4104" max="4104" width="6.44140625" customWidth="1"/>
    <col min="4105" max="4105" width="12" customWidth="1"/>
    <col min="4106" max="4106" width="6.44140625" customWidth="1"/>
    <col min="4107" max="4107" width="12" customWidth="1"/>
    <col min="4108" max="4108" width="6.5546875" customWidth="1"/>
    <col min="4109" max="4109" width="12" customWidth="1"/>
    <col min="4353" max="4353" width="1" customWidth="1"/>
    <col min="4354" max="4354" width="13.5546875" customWidth="1"/>
    <col min="4355" max="4355" width="39.109375" customWidth="1"/>
    <col min="4356" max="4356" width="6.44140625" customWidth="1"/>
    <col min="4357" max="4357" width="12.109375" customWidth="1"/>
    <col min="4358" max="4358" width="6.44140625" customWidth="1"/>
    <col min="4359" max="4359" width="12.109375" customWidth="1"/>
    <col min="4360" max="4360" width="6.44140625" customWidth="1"/>
    <col min="4361" max="4361" width="12" customWidth="1"/>
    <col min="4362" max="4362" width="6.44140625" customWidth="1"/>
    <col min="4363" max="4363" width="12" customWidth="1"/>
    <col min="4364" max="4364" width="6.5546875" customWidth="1"/>
    <col min="4365" max="4365" width="12" customWidth="1"/>
    <col min="4609" max="4609" width="1" customWidth="1"/>
    <col min="4610" max="4610" width="13.5546875" customWidth="1"/>
    <col min="4611" max="4611" width="39.109375" customWidth="1"/>
    <col min="4612" max="4612" width="6.44140625" customWidth="1"/>
    <col min="4613" max="4613" width="12.109375" customWidth="1"/>
    <col min="4614" max="4614" width="6.44140625" customWidth="1"/>
    <col min="4615" max="4615" width="12.109375" customWidth="1"/>
    <col min="4616" max="4616" width="6.44140625" customWidth="1"/>
    <col min="4617" max="4617" width="12" customWidth="1"/>
    <col min="4618" max="4618" width="6.44140625" customWidth="1"/>
    <col min="4619" max="4619" width="12" customWidth="1"/>
    <col min="4620" max="4620" width="6.5546875" customWidth="1"/>
    <col min="4621" max="4621" width="12" customWidth="1"/>
    <col min="4865" max="4865" width="1" customWidth="1"/>
    <col min="4866" max="4866" width="13.5546875" customWidth="1"/>
    <col min="4867" max="4867" width="39.109375" customWidth="1"/>
    <col min="4868" max="4868" width="6.44140625" customWidth="1"/>
    <col min="4869" max="4869" width="12.109375" customWidth="1"/>
    <col min="4870" max="4870" width="6.44140625" customWidth="1"/>
    <col min="4871" max="4871" width="12.109375" customWidth="1"/>
    <col min="4872" max="4872" width="6.44140625" customWidth="1"/>
    <col min="4873" max="4873" width="12" customWidth="1"/>
    <col min="4874" max="4874" width="6.44140625" customWidth="1"/>
    <col min="4875" max="4875" width="12" customWidth="1"/>
    <col min="4876" max="4876" width="6.5546875" customWidth="1"/>
    <col min="4877" max="4877" width="12" customWidth="1"/>
    <col min="5121" max="5121" width="1" customWidth="1"/>
    <col min="5122" max="5122" width="13.5546875" customWidth="1"/>
    <col min="5123" max="5123" width="39.109375" customWidth="1"/>
    <col min="5124" max="5124" width="6.44140625" customWidth="1"/>
    <col min="5125" max="5125" width="12.109375" customWidth="1"/>
    <col min="5126" max="5126" width="6.44140625" customWidth="1"/>
    <col min="5127" max="5127" width="12.109375" customWidth="1"/>
    <col min="5128" max="5128" width="6.44140625" customWidth="1"/>
    <col min="5129" max="5129" width="12" customWidth="1"/>
    <col min="5130" max="5130" width="6.44140625" customWidth="1"/>
    <col min="5131" max="5131" width="12" customWidth="1"/>
    <col min="5132" max="5132" width="6.5546875" customWidth="1"/>
    <col min="5133" max="5133" width="12" customWidth="1"/>
    <col min="5377" max="5377" width="1" customWidth="1"/>
    <col min="5378" max="5378" width="13.5546875" customWidth="1"/>
    <col min="5379" max="5379" width="39.109375" customWidth="1"/>
    <col min="5380" max="5380" width="6.44140625" customWidth="1"/>
    <col min="5381" max="5381" width="12.109375" customWidth="1"/>
    <col min="5382" max="5382" width="6.44140625" customWidth="1"/>
    <col min="5383" max="5383" width="12.109375" customWidth="1"/>
    <col min="5384" max="5384" width="6.44140625" customWidth="1"/>
    <col min="5385" max="5385" width="12" customWidth="1"/>
    <col min="5386" max="5386" width="6.44140625" customWidth="1"/>
    <col min="5387" max="5387" width="12" customWidth="1"/>
    <col min="5388" max="5388" width="6.5546875" customWidth="1"/>
    <col min="5389" max="5389" width="12" customWidth="1"/>
    <col min="5633" max="5633" width="1" customWidth="1"/>
    <col min="5634" max="5634" width="13.5546875" customWidth="1"/>
    <col min="5635" max="5635" width="39.109375" customWidth="1"/>
    <col min="5636" max="5636" width="6.44140625" customWidth="1"/>
    <col min="5637" max="5637" width="12.109375" customWidth="1"/>
    <col min="5638" max="5638" width="6.44140625" customWidth="1"/>
    <col min="5639" max="5639" width="12.109375" customWidth="1"/>
    <col min="5640" max="5640" width="6.44140625" customWidth="1"/>
    <col min="5641" max="5641" width="12" customWidth="1"/>
    <col min="5642" max="5642" width="6.44140625" customWidth="1"/>
    <col min="5643" max="5643" width="12" customWidth="1"/>
    <col min="5644" max="5644" width="6.5546875" customWidth="1"/>
    <col min="5645" max="5645" width="12" customWidth="1"/>
    <col min="5889" max="5889" width="1" customWidth="1"/>
    <col min="5890" max="5890" width="13.5546875" customWidth="1"/>
    <col min="5891" max="5891" width="39.109375" customWidth="1"/>
    <col min="5892" max="5892" width="6.44140625" customWidth="1"/>
    <col min="5893" max="5893" width="12.109375" customWidth="1"/>
    <col min="5894" max="5894" width="6.44140625" customWidth="1"/>
    <col min="5895" max="5895" width="12.109375" customWidth="1"/>
    <col min="5896" max="5896" width="6.44140625" customWidth="1"/>
    <col min="5897" max="5897" width="12" customWidth="1"/>
    <col min="5898" max="5898" width="6.44140625" customWidth="1"/>
    <col min="5899" max="5899" width="12" customWidth="1"/>
    <col min="5900" max="5900" width="6.5546875" customWidth="1"/>
    <col min="5901" max="5901" width="12" customWidth="1"/>
    <col min="6145" max="6145" width="1" customWidth="1"/>
    <col min="6146" max="6146" width="13.5546875" customWidth="1"/>
    <col min="6147" max="6147" width="39.109375" customWidth="1"/>
    <col min="6148" max="6148" width="6.44140625" customWidth="1"/>
    <col min="6149" max="6149" width="12.109375" customWidth="1"/>
    <col min="6150" max="6150" width="6.44140625" customWidth="1"/>
    <col min="6151" max="6151" width="12.109375" customWidth="1"/>
    <col min="6152" max="6152" width="6.44140625" customWidth="1"/>
    <col min="6153" max="6153" width="12" customWidth="1"/>
    <col min="6154" max="6154" width="6.44140625" customWidth="1"/>
    <col min="6155" max="6155" width="12" customWidth="1"/>
    <col min="6156" max="6156" width="6.5546875" customWidth="1"/>
    <col min="6157" max="6157" width="12" customWidth="1"/>
    <col min="6401" max="6401" width="1" customWidth="1"/>
    <col min="6402" max="6402" width="13.5546875" customWidth="1"/>
    <col min="6403" max="6403" width="39.109375" customWidth="1"/>
    <col min="6404" max="6404" width="6.44140625" customWidth="1"/>
    <col min="6405" max="6405" width="12.109375" customWidth="1"/>
    <col min="6406" max="6406" width="6.44140625" customWidth="1"/>
    <col min="6407" max="6407" width="12.109375" customWidth="1"/>
    <col min="6408" max="6408" width="6.44140625" customWidth="1"/>
    <col min="6409" max="6409" width="12" customWidth="1"/>
    <col min="6410" max="6410" width="6.44140625" customWidth="1"/>
    <col min="6411" max="6411" width="12" customWidth="1"/>
    <col min="6412" max="6412" width="6.5546875" customWidth="1"/>
    <col min="6413" max="6413" width="12" customWidth="1"/>
    <col min="6657" max="6657" width="1" customWidth="1"/>
    <col min="6658" max="6658" width="13.5546875" customWidth="1"/>
    <col min="6659" max="6659" width="39.109375" customWidth="1"/>
    <col min="6660" max="6660" width="6.44140625" customWidth="1"/>
    <col min="6661" max="6661" width="12.109375" customWidth="1"/>
    <col min="6662" max="6662" width="6.44140625" customWidth="1"/>
    <col min="6663" max="6663" width="12.109375" customWidth="1"/>
    <col min="6664" max="6664" width="6.44140625" customWidth="1"/>
    <col min="6665" max="6665" width="12" customWidth="1"/>
    <col min="6666" max="6666" width="6.44140625" customWidth="1"/>
    <col min="6667" max="6667" width="12" customWidth="1"/>
    <col min="6668" max="6668" width="6.5546875" customWidth="1"/>
    <col min="6669" max="6669" width="12" customWidth="1"/>
    <col min="6913" max="6913" width="1" customWidth="1"/>
    <col min="6914" max="6914" width="13.5546875" customWidth="1"/>
    <col min="6915" max="6915" width="39.109375" customWidth="1"/>
    <col min="6916" max="6916" width="6.44140625" customWidth="1"/>
    <col min="6917" max="6917" width="12.109375" customWidth="1"/>
    <col min="6918" max="6918" width="6.44140625" customWidth="1"/>
    <col min="6919" max="6919" width="12.109375" customWidth="1"/>
    <col min="6920" max="6920" width="6.44140625" customWidth="1"/>
    <col min="6921" max="6921" width="12" customWidth="1"/>
    <col min="6922" max="6922" width="6.44140625" customWidth="1"/>
    <col min="6923" max="6923" width="12" customWidth="1"/>
    <col min="6924" max="6924" width="6.5546875" customWidth="1"/>
    <col min="6925" max="6925" width="12" customWidth="1"/>
    <col min="7169" max="7169" width="1" customWidth="1"/>
    <col min="7170" max="7170" width="13.5546875" customWidth="1"/>
    <col min="7171" max="7171" width="39.109375" customWidth="1"/>
    <col min="7172" max="7172" width="6.44140625" customWidth="1"/>
    <col min="7173" max="7173" width="12.109375" customWidth="1"/>
    <col min="7174" max="7174" width="6.44140625" customWidth="1"/>
    <col min="7175" max="7175" width="12.109375" customWidth="1"/>
    <col min="7176" max="7176" width="6.44140625" customWidth="1"/>
    <col min="7177" max="7177" width="12" customWidth="1"/>
    <col min="7178" max="7178" width="6.44140625" customWidth="1"/>
    <col min="7179" max="7179" width="12" customWidth="1"/>
    <col min="7180" max="7180" width="6.5546875" customWidth="1"/>
    <col min="7181" max="7181" width="12" customWidth="1"/>
    <col min="7425" max="7425" width="1" customWidth="1"/>
    <col min="7426" max="7426" width="13.5546875" customWidth="1"/>
    <col min="7427" max="7427" width="39.109375" customWidth="1"/>
    <col min="7428" max="7428" width="6.44140625" customWidth="1"/>
    <col min="7429" max="7429" width="12.109375" customWidth="1"/>
    <col min="7430" max="7430" width="6.44140625" customWidth="1"/>
    <col min="7431" max="7431" width="12.109375" customWidth="1"/>
    <col min="7432" max="7432" width="6.44140625" customWidth="1"/>
    <col min="7433" max="7433" width="12" customWidth="1"/>
    <col min="7434" max="7434" width="6.44140625" customWidth="1"/>
    <col min="7435" max="7435" width="12" customWidth="1"/>
    <col min="7436" max="7436" width="6.5546875" customWidth="1"/>
    <col min="7437" max="7437" width="12" customWidth="1"/>
    <col min="7681" max="7681" width="1" customWidth="1"/>
    <col min="7682" max="7682" width="13.5546875" customWidth="1"/>
    <col min="7683" max="7683" width="39.109375" customWidth="1"/>
    <col min="7684" max="7684" width="6.44140625" customWidth="1"/>
    <col min="7685" max="7685" width="12.109375" customWidth="1"/>
    <col min="7686" max="7686" width="6.44140625" customWidth="1"/>
    <col min="7687" max="7687" width="12.109375" customWidth="1"/>
    <col min="7688" max="7688" width="6.44140625" customWidth="1"/>
    <col min="7689" max="7689" width="12" customWidth="1"/>
    <col min="7690" max="7690" width="6.44140625" customWidth="1"/>
    <col min="7691" max="7691" width="12" customWidth="1"/>
    <col min="7692" max="7692" width="6.5546875" customWidth="1"/>
    <col min="7693" max="7693" width="12" customWidth="1"/>
    <col min="7937" max="7937" width="1" customWidth="1"/>
    <col min="7938" max="7938" width="13.5546875" customWidth="1"/>
    <col min="7939" max="7939" width="39.109375" customWidth="1"/>
    <col min="7940" max="7940" width="6.44140625" customWidth="1"/>
    <col min="7941" max="7941" width="12.109375" customWidth="1"/>
    <col min="7942" max="7942" width="6.44140625" customWidth="1"/>
    <col min="7943" max="7943" width="12.109375" customWidth="1"/>
    <col min="7944" max="7944" width="6.44140625" customWidth="1"/>
    <col min="7945" max="7945" width="12" customWidth="1"/>
    <col min="7946" max="7946" width="6.44140625" customWidth="1"/>
    <col min="7947" max="7947" width="12" customWidth="1"/>
    <col min="7948" max="7948" width="6.5546875" customWidth="1"/>
    <col min="7949" max="7949" width="12" customWidth="1"/>
    <col min="8193" max="8193" width="1" customWidth="1"/>
    <col min="8194" max="8194" width="13.5546875" customWidth="1"/>
    <col min="8195" max="8195" width="39.109375" customWidth="1"/>
    <col min="8196" max="8196" width="6.44140625" customWidth="1"/>
    <col min="8197" max="8197" width="12.109375" customWidth="1"/>
    <col min="8198" max="8198" width="6.44140625" customWidth="1"/>
    <col min="8199" max="8199" width="12.109375" customWidth="1"/>
    <col min="8200" max="8200" width="6.44140625" customWidth="1"/>
    <col min="8201" max="8201" width="12" customWidth="1"/>
    <col min="8202" max="8202" width="6.44140625" customWidth="1"/>
    <col min="8203" max="8203" width="12" customWidth="1"/>
    <col min="8204" max="8204" width="6.5546875" customWidth="1"/>
    <col min="8205" max="8205" width="12" customWidth="1"/>
    <col min="8449" max="8449" width="1" customWidth="1"/>
    <col min="8450" max="8450" width="13.5546875" customWidth="1"/>
    <col min="8451" max="8451" width="39.109375" customWidth="1"/>
    <col min="8452" max="8452" width="6.44140625" customWidth="1"/>
    <col min="8453" max="8453" width="12.109375" customWidth="1"/>
    <col min="8454" max="8454" width="6.44140625" customWidth="1"/>
    <col min="8455" max="8455" width="12.109375" customWidth="1"/>
    <col min="8456" max="8456" width="6.44140625" customWidth="1"/>
    <col min="8457" max="8457" width="12" customWidth="1"/>
    <col min="8458" max="8458" width="6.44140625" customWidth="1"/>
    <col min="8459" max="8459" width="12" customWidth="1"/>
    <col min="8460" max="8460" width="6.5546875" customWidth="1"/>
    <col min="8461" max="8461" width="12" customWidth="1"/>
    <col min="8705" max="8705" width="1" customWidth="1"/>
    <col min="8706" max="8706" width="13.5546875" customWidth="1"/>
    <col min="8707" max="8707" width="39.109375" customWidth="1"/>
    <col min="8708" max="8708" width="6.44140625" customWidth="1"/>
    <col min="8709" max="8709" width="12.109375" customWidth="1"/>
    <col min="8710" max="8710" width="6.44140625" customWidth="1"/>
    <col min="8711" max="8711" width="12.109375" customWidth="1"/>
    <col min="8712" max="8712" width="6.44140625" customWidth="1"/>
    <col min="8713" max="8713" width="12" customWidth="1"/>
    <col min="8714" max="8714" width="6.44140625" customWidth="1"/>
    <col min="8715" max="8715" width="12" customWidth="1"/>
    <col min="8716" max="8716" width="6.5546875" customWidth="1"/>
    <col min="8717" max="8717" width="12" customWidth="1"/>
    <col min="8961" max="8961" width="1" customWidth="1"/>
    <col min="8962" max="8962" width="13.5546875" customWidth="1"/>
    <col min="8963" max="8963" width="39.109375" customWidth="1"/>
    <col min="8964" max="8964" width="6.44140625" customWidth="1"/>
    <col min="8965" max="8965" width="12.109375" customWidth="1"/>
    <col min="8966" max="8966" width="6.44140625" customWidth="1"/>
    <col min="8967" max="8967" width="12.109375" customWidth="1"/>
    <col min="8968" max="8968" width="6.44140625" customWidth="1"/>
    <col min="8969" max="8969" width="12" customWidth="1"/>
    <col min="8970" max="8970" width="6.44140625" customWidth="1"/>
    <col min="8971" max="8971" width="12" customWidth="1"/>
    <col min="8972" max="8972" width="6.5546875" customWidth="1"/>
    <col min="8973" max="8973" width="12" customWidth="1"/>
    <col min="9217" max="9217" width="1" customWidth="1"/>
    <col min="9218" max="9218" width="13.5546875" customWidth="1"/>
    <col min="9219" max="9219" width="39.109375" customWidth="1"/>
    <col min="9220" max="9220" width="6.44140625" customWidth="1"/>
    <col min="9221" max="9221" width="12.109375" customWidth="1"/>
    <col min="9222" max="9222" width="6.44140625" customWidth="1"/>
    <col min="9223" max="9223" width="12.109375" customWidth="1"/>
    <col min="9224" max="9224" width="6.44140625" customWidth="1"/>
    <col min="9225" max="9225" width="12" customWidth="1"/>
    <col min="9226" max="9226" width="6.44140625" customWidth="1"/>
    <col min="9227" max="9227" width="12" customWidth="1"/>
    <col min="9228" max="9228" width="6.5546875" customWidth="1"/>
    <col min="9229" max="9229" width="12" customWidth="1"/>
    <col min="9473" max="9473" width="1" customWidth="1"/>
    <col min="9474" max="9474" width="13.5546875" customWidth="1"/>
    <col min="9475" max="9475" width="39.109375" customWidth="1"/>
    <col min="9476" max="9476" width="6.44140625" customWidth="1"/>
    <col min="9477" max="9477" width="12.109375" customWidth="1"/>
    <col min="9478" max="9478" width="6.44140625" customWidth="1"/>
    <col min="9479" max="9479" width="12.109375" customWidth="1"/>
    <col min="9480" max="9480" width="6.44140625" customWidth="1"/>
    <col min="9481" max="9481" width="12" customWidth="1"/>
    <col min="9482" max="9482" width="6.44140625" customWidth="1"/>
    <col min="9483" max="9483" width="12" customWidth="1"/>
    <col min="9484" max="9484" width="6.5546875" customWidth="1"/>
    <col min="9485" max="9485" width="12" customWidth="1"/>
    <col min="9729" max="9729" width="1" customWidth="1"/>
    <col min="9730" max="9730" width="13.5546875" customWidth="1"/>
    <col min="9731" max="9731" width="39.109375" customWidth="1"/>
    <col min="9732" max="9732" width="6.44140625" customWidth="1"/>
    <col min="9733" max="9733" width="12.109375" customWidth="1"/>
    <col min="9734" max="9734" width="6.44140625" customWidth="1"/>
    <col min="9735" max="9735" width="12.109375" customWidth="1"/>
    <col min="9736" max="9736" width="6.44140625" customWidth="1"/>
    <col min="9737" max="9737" width="12" customWidth="1"/>
    <col min="9738" max="9738" width="6.44140625" customWidth="1"/>
    <col min="9739" max="9739" width="12" customWidth="1"/>
    <col min="9740" max="9740" width="6.5546875" customWidth="1"/>
    <col min="9741" max="9741" width="12" customWidth="1"/>
    <col min="9985" max="9985" width="1" customWidth="1"/>
    <col min="9986" max="9986" width="13.5546875" customWidth="1"/>
    <col min="9987" max="9987" width="39.109375" customWidth="1"/>
    <col min="9988" max="9988" width="6.44140625" customWidth="1"/>
    <col min="9989" max="9989" width="12.109375" customWidth="1"/>
    <col min="9990" max="9990" width="6.44140625" customWidth="1"/>
    <col min="9991" max="9991" width="12.109375" customWidth="1"/>
    <col min="9992" max="9992" width="6.44140625" customWidth="1"/>
    <col min="9993" max="9993" width="12" customWidth="1"/>
    <col min="9994" max="9994" width="6.44140625" customWidth="1"/>
    <col min="9995" max="9995" width="12" customWidth="1"/>
    <col min="9996" max="9996" width="6.5546875" customWidth="1"/>
    <col min="9997" max="9997" width="12" customWidth="1"/>
    <col min="10241" max="10241" width="1" customWidth="1"/>
    <col min="10242" max="10242" width="13.5546875" customWidth="1"/>
    <col min="10243" max="10243" width="39.109375" customWidth="1"/>
    <col min="10244" max="10244" width="6.44140625" customWidth="1"/>
    <col min="10245" max="10245" width="12.109375" customWidth="1"/>
    <col min="10246" max="10246" width="6.44140625" customWidth="1"/>
    <col min="10247" max="10247" width="12.109375" customWidth="1"/>
    <col min="10248" max="10248" width="6.44140625" customWidth="1"/>
    <col min="10249" max="10249" width="12" customWidth="1"/>
    <col min="10250" max="10250" width="6.44140625" customWidth="1"/>
    <col min="10251" max="10251" width="12" customWidth="1"/>
    <col min="10252" max="10252" width="6.5546875" customWidth="1"/>
    <col min="10253" max="10253" width="12" customWidth="1"/>
    <col min="10497" max="10497" width="1" customWidth="1"/>
    <col min="10498" max="10498" width="13.5546875" customWidth="1"/>
    <col min="10499" max="10499" width="39.109375" customWidth="1"/>
    <col min="10500" max="10500" width="6.44140625" customWidth="1"/>
    <col min="10501" max="10501" width="12.109375" customWidth="1"/>
    <col min="10502" max="10502" width="6.44140625" customWidth="1"/>
    <col min="10503" max="10503" width="12.109375" customWidth="1"/>
    <col min="10504" max="10504" width="6.44140625" customWidth="1"/>
    <col min="10505" max="10505" width="12" customWidth="1"/>
    <col min="10506" max="10506" width="6.44140625" customWidth="1"/>
    <col min="10507" max="10507" width="12" customWidth="1"/>
    <col min="10508" max="10508" width="6.5546875" customWidth="1"/>
    <col min="10509" max="10509" width="12" customWidth="1"/>
    <col min="10753" max="10753" width="1" customWidth="1"/>
    <col min="10754" max="10754" width="13.5546875" customWidth="1"/>
    <col min="10755" max="10755" width="39.109375" customWidth="1"/>
    <col min="10756" max="10756" width="6.44140625" customWidth="1"/>
    <col min="10757" max="10757" width="12.109375" customWidth="1"/>
    <col min="10758" max="10758" width="6.44140625" customWidth="1"/>
    <col min="10759" max="10759" width="12.109375" customWidth="1"/>
    <col min="10760" max="10760" width="6.44140625" customWidth="1"/>
    <col min="10761" max="10761" width="12" customWidth="1"/>
    <col min="10762" max="10762" width="6.44140625" customWidth="1"/>
    <col min="10763" max="10763" width="12" customWidth="1"/>
    <col min="10764" max="10764" width="6.5546875" customWidth="1"/>
    <col min="10765" max="10765" width="12" customWidth="1"/>
    <col min="11009" max="11009" width="1" customWidth="1"/>
    <col min="11010" max="11010" width="13.5546875" customWidth="1"/>
    <col min="11011" max="11011" width="39.109375" customWidth="1"/>
    <col min="11012" max="11012" width="6.44140625" customWidth="1"/>
    <col min="11013" max="11013" width="12.109375" customWidth="1"/>
    <col min="11014" max="11014" width="6.44140625" customWidth="1"/>
    <col min="11015" max="11015" width="12.109375" customWidth="1"/>
    <col min="11016" max="11016" width="6.44140625" customWidth="1"/>
    <col min="11017" max="11017" width="12" customWidth="1"/>
    <col min="11018" max="11018" width="6.44140625" customWidth="1"/>
    <col min="11019" max="11019" width="12" customWidth="1"/>
    <col min="11020" max="11020" width="6.5546875" customWidth="1"/>
    <col min="11021" max="11021" width="12" customWidth="1"/>
    <col min="11265" max="11265" width="1" customWidth="1"/>
    <col min="11266" max="11266" width="13.5546875" customWidth="1"/>
    <col min="11267" max="11267" width="39.109375" customWidth="1"/>
    <col min="11268" max="11268" width="6.44140625" customWidth="1"/>
    <col min="11269" max="11269" width="12.109375" customWidth="1"/>
    <col min="11270" max="11270" width="6.44140625" customWidth="1"/>
    <col min="11271" max="11271" width="12.109375" customWidth="1"/>
    <col min="11272" max="11272" width="6.44140625" customWidth="1"/>
    <col min="11273" max="11273" width="12" customWidth="1"/>
    <col min="11274" max="11274" width="6.44140625" customWidth="1"/>
    <col min="11275" max="11275" width="12" customWidth="1"/>
    <col min="11276" max="11276" width="6.5546875" customWidth="1"/>
    <col min="11277" max="11277" width="12" customWidth="1"/>
    <col min="11521" max="11521" width="1" customWidth="1"/>
    <col min="11522" max="11522" width="13.5546875" customWidth="1"/>
    <col min="11523" max="11523" width="39.109375" customWidth="1"/>
    <col min="11524" max="11524" width="6.44140625" customWidth="1"/>
    <col min="11525" max="11525" width="12.109375" customWidth="1"/>
    <col min="11526" max="11526" width="6.44140625" customWidth="1"/>
    <col min="11527" max="11527" width="12.109375" customWidth="1"/>
    <col min="11528" max="11528" width="6.44140625" customWidth="1"/>
    <col min="11529" max="11529" width="12" customWidth="1"/>
    <col min="11530" max="11530" width="6.44140625" customWidth="1"/>
    <col min="11531" max="11531" width="12" customWidth="1"/>
    <col min="11532" max="11532" width="6.5546875" customWidth="1"/>
    <col min="11533" max="11533" width="12" customWidth="1"/>
    <col min="11777" max="11777" width="1" customWidth="1"/>
    <col min="11778" max="11778" width="13.5546875" customWidth="1"/>
    <col min="11779" max="11779" width="39.109375" customWidth="1"/>
    <col min="11780" max="11780" width="6.44140625" customWidth="1"/>
    <col min="11781" max="11781" width="12.109375" customWidth="1"/>
    <col min="11782" max="11782" width="6.44140625" customWidth="1"/>
    <col min="11783" max="11783" width="12.109375" customWidth="1"/>
    <col min="11784" max="11784" width="6.44140625" customWidth="1"/>
    <col min="11785" max="11785" width="12" customWidth="1"/>
    <col min="11786" max="11786" width="6.44140625" customWidth="1"/>
    <col min="11787" max="11787" width="12" customWidth="1"/>
    <col min="11788" max="11788" width="6.5546875" customWidth="1"/>
    <col min="11789" max="11789" width="12" customWidth="1"/>
    <col min="12033" max="12033" width="1" customWidth="1"/>
    <col min="12034" max="12034" width="13.5546875" customWidth="1"/>
    <col min="12035" max="12035" width="39.109375" customWidth="1"/>
    <col min="12036" max="12036" width="6.44140625" customWidth="1"/>
    <col min="12037" max="12037" width="12.109375" customWidth="1"/>
    <col min="12038" max="12038" width="6.44140625" customWidth="1"/>
    <col min="12039" max="12039" width="12.109375" customWidth="1"/>
    <col min="12040" max="12040" width="6.44140625" customWidth="1"/>
    <col min="12041" max="12041" width="12" customWidth="1"/>
    <col min="12042" max="12042" width="6.44140625" customWidth="1"/>
    <col min="12043" max="12043" width="12" customWidth="1"/>
    <col min="12044" max="12044" width="6.5546875" customWidth="1"/>
    <col min="12045" max="12045" width="12" customWidth="1"/>
    <col min="12289" max="12289" width="1" customWidth="1"/>
    <col min="12290" max="12290" width="13.5546875" customWidth="1"/>
    <col min="12291" max="12291" width="39.109375" customWidth="1"/>
    <col min="12292" max="12292" width="6.44140625" customWidth="1"/>
    <col min="12293" max="12293" width="12.109375" customWidth="1"/>
    <col min="12294" max="12294" width="6.44140625" customWidth="1"/>
    <col min="12295" max="12295" width="12.109375" customWidth="1"/>
    <col min="12296" max="12296" width="6.44140625" customWidth="1"/>
    <col min="12297" max="12297" width="12" customWidth="1"/>
    <col min="12298" max="12298" width="6.44140625" customWidth="1"/>
    <col min="12299" max="12299" width="12" customWidth="1"/>
    <col min="12300" max="12300" width="6.5546875" customWidth="1"/>
    <col min="12301" max="12301" width="12" customWidth="1"/>
    <col min="12545" max="12545" width="1" customWidth="1"/>
    <col min="12546" max="12546" width="13.5546875" customWidth="1"/>
    <col min="12547" max="12547" width="39.109375" customWidth="1"/>
    <col min="12548" max="12548" width="6.44140625" customWidth="1"/>
    <col min="12549" max="12549" width="12.109375" customWidth="1"/>
    <col min="12550" max="12550" width="6.44140625" customWidth="1"/>
    <col min="12551" max="12551" width="12.109375" customWidth="1"/>
    <col min="12552" max="12552" width="6.44140625" customWidth="1"/>
    <col min="12553" max="12553" width="12" customWidth="1"/>
    <col min="12554" max="12554" width="6.44140625" customWidth="1"/>
    <col min="12555" max="12555" width="12" customWidth="1"/>
    <col min="12556" max="12556" width="6.5546875" customWidth="1"/>
    <col min="12557" max="12557" width="12" customWidth="1"/>
    <col min="12801" max="12801" width="1" customWidth="1"/>
    <col min="12802" max="12802" width="13.5546875" customWidth="1"/>
    <col min="12803" max="12803" width="39.109375" customWidth="1"/>
    <col min="12804" max="12804" width="6.44140625" customWidth="1"/>
    <col min="12805" max="12805" width="12.109375" customWidth="1"/>
    <col min="12806" max="12806" width="6.44140625" customWidth="1"/>
    <col min="12807" max="12807" width="12.109375" customWidth="1"/>
    <col min="12808" max="12808" width="6.44140625" customWidth="1"/>
    <col min="12809" max="12809" width="12" customWidth="1"/>
    <col min="12810" max="12810" width="6.44140625" customWidth="1"/>
    <col min="12811" max="12811" width="12" customWidth="1"/>
    <col min="12812" max="12812" width="6.5546875" customWidth="1"/>
    <col min="12813" max="12813" width="12" customWidth="1"/>
    <col min="13057" max="13057" width="1" customWidth="1"/>
    <col min="13058" max="13058" width="13.5546875" customWidth="1"/>
    <col min="13059" max="13059" width="39.109375" customWidth="1"/>
    <col min="13060" max="13060" width="6.44140625" customWidth="1"/>
    <col min="13061" max="13061" width="12.109375" customWidth="1"/>
    <col min="13062" max="13062" width="6.44140625" customWidth="1"/>
    <col min="13063" max="13063" width="12.109375" customWidth="1"/>
    <col min="13064" max="13064" width="6.44140625" customWidth="1"/>
    <col min="13065" max="13065" width="12" customWidth="1"/>
    <col min="13066" max="13066" width="6.44140625" customWidth="1"/>
    <col min="13067" max="13067" width="12" customWidth="1"/>
    <col min="13068" max="13068" width="6.5546875" customWidth="1"/>
    <col min="13069" max="13069" width="12" customWidth="1"/>
    <col min="13313" max="13313" width="1" customWidth="1"/>
    <col min="13314" max="13314" width="13.5546875" customWidth="1"/>
    <col min="13315" max="13315" width="39.109375" customWidth="1"/>
    <col min="13316" max="13316" width="6.44140625" customWidth="1"/>
    <col min="13317" max="13317" width="12.109375" customWidth="1"/>
    <col min="13318" max="13318" width="6.44140625" customWidth="1"/>
    <col min="13319" max="13319" width="12.109375" customWidth="1"/>
    <col min="13320" max="13320" width="6.44140625" customWidth="1"/>
    <col min="13321" max="13321" width="12" customWidth="1"/>
    <col min="13322" max="13322" width="6.44140625" customWidth="1"/>
    <col min="13323" max="13323" width="12" customWidth="1"/>
    <col min="13324" max="13324" width="6.5546875" customWidth="1"/>
    <col min="13325" max="13325" width="12" customWidth="1"/>
    <col min="13569" max="13569" width="1" customWidth="1"/>
    <col min="13570" max="13570" width="13.5546875" customWidth="1"/>
    <col min="13571" max="13571" width="39.109375" customWidth="1"/>
    <col min="13572" max="13572" width="6.44140625" customWidth="1"/>
    <col min="13573" max="13573" width="12.109375" customWidth="1"/>
    <col min="13574" max="13574" width="6.44140625" customWidth="1"/>
    <col min="13575" max="13575" width="12.109375" customWidth="1"/>
    <col min="13576" max="13576" width="6.44140625" customWidth="1"/>
    <col min="13577" max="13577" width="12" customWidth="1"/>
    <col min="13578" max="13578" width="6.44140625" customWidth="1"/>
    <col min="13579" max="13579" width="12" customWidth="1"/>
    <col min="13580" max="13580" width="6.5546875" customWidth="1"/>
    <col min="13581" max="13581" width="12" customWidth="1"/>
    <col min="13825" max="13825" width="1" customWidth="1"/>
    <col min="13826" max="13826" width="13.5546875" customWidth="1"/>
    <col min="13827" max="13827" width="39.109375" customWidth="1"/>
    <col min="13828" max="13828" width="6.44140625" customWidth="1"/>
    <col min="13829" max="13829" width="12.109375" customWidth="1"/>
    <col min="13830" max="13830" width="6.44140625" customWidth="1"/>
    <col min="13831" max="13831" width="12.109375" customWidth="1"/>
    <col min="13832" max="13832" width="6.44140625" customWidth="1"/>
    <col min="13833" max="13833" width="12" customWidth="1"/>
    <col min="13834" max="13834" width="6.44140625" customWidth="1"/>
    <col min="13835" max="13835" width="12" customWidth="1"/>
    <col min="13836" max="13836" width="6.5546875" customWidth="1"/>
    <col min="13837" max="13837" width="12" customWidth="1"/>
    <col min="14081" max="14081" width="1" customWidth="1"/>
    <col min="14082" max="14082" width="13.5546875" customWidth="1"/>
    <col min="14083" max="14083" width="39.109375" customWidth="1"/>
    <col min="14084" max="14084" width="6.44140625" customWidth="1"/>
    <col min="14085" max="14085" width="12.109375" customWidth="1"/>
    <col min="14086" max="14086" width="6.44140625" customWidth="1"/>
    <col min="14087" max="14087" width="12.109375" customWidth="1"/>
    <col min="14088" max="14088" width="6.44140625" customWidth="1"/>
    <col min="14089" max="14089" width="12" customWidth="1"/>
    <col min="14090" max="14090" width="6.44140625" customWidth="1"/>
    <col min="14091" max="14091" width="12" customWidth="1"/>
    <col min="14092" max="14092" width="6.5546875" customWidth="1"/>
    <col min="14093" max="14093" width="12" customWidth="1"/>
    <col min="14337" max="14337" width="1" customWidth="1"/>
    <col min="14338" max="14338" width="13.5546875" customWidth="1"/>
    <col min="14339" max="14339" width="39.109375" customWidth="1"/>
    <col min="14340" max="14340" width="6.44140625" customWidth="1"/>
    <col min="14341" max="14341" width="12.109375" customWidth="1"/>
    <col min="14342" max="14342" width="6.44140625" customWidth="1"/>
    <col min="14343" max="14343" width="12.109375" customWidth="1"/>
    <col min="14344" max="14344" width="6.44140625" customWidth="1"/>
    <col min="14345" max="14345" width="12" customWidth="1"/>
    <col min="14346" max="14346" width="6.44140625" customWidth="1"/>
    <col min="14347" max="14347" width="12" customWidth="1"/>
    <col min="14348" max="14348" width="6.5546875" customWidth="1"/>
    <col min="14349" max="14349" width="12" customWidth="1"/>
    <col min="14593" max="14593" width="1" customWidth="1"/>
    <col min="14594" max="14594" width="13.5546875" customWidth="1"/>
    <col min="14595" max="14595" width="39.109375" customWidth="1"/>
    <col min="14596" max="14596" width="6.44140625" customWidth="1"/>
    <col min="14597" max="14597" width="12.109375" customWidth="1"/>
    <col min="14598" max="14598" width="6.44140625" customWidth="1"/>
    <col min="14599" max="14599" width="12.109375" customWidth="1"/>
    <col min="14600" max="14600" width="6.44140625" customWidth="1"/>
    <col min="14601" max="14601" width="12" customWidth="1"/>
    <col min="14602" max="14602" width="6.44140625" customWidth="1"/>
    <col min="14603" max="14603" width="12" customWidth="1"/>
    <col min="14604" max="14604" width="6.5546875" customWidth="1"/>
    <col min="14605" max="14605" width="12" customWidth="1"/>
    <col min="14849" max="14849" width="1" customWidth="1"/>
    <col min="14850" max="14850" width="13.5546875" customWidth="1"/>
    <col min="14851" max="14851" width="39.109375" customWidth="1"/>
    <col min="14852" max="14852" width="6.44140625" customWidth="1"/>
    <col min="14853" max="14853" width="12.109375" customWidth="1"/>
    <col min="14854" max="14854" width="6.44140625" customWidth="1"/>
    <col min="14855" max="14855" width="12.109375" customWidth="1"/>
    <col min="14856" max="14856" width="6.44140625" customWidth="1"/>
    <col min="14857" max="14857" width="12" customWidth="1"/>
    <col min="14858" max="14858" width="6.44140625" customWidth="1"/>
    <col min="14859" max="14859" width="12" customWidth="1"/>
    <col min="14860" max="14860" width="6.5546875" customWidth="1"/>
    <col min="14861" max="14861" width="12" customWidth="1"/>
    <col min="15105" max="15105" width="1" customWidth="1"/>
    <col min="15106" max="15106" width="13.5546875" customWidth="1"/>
    <col min="15107" max="15107" width="39.109375" customWidth="1"/>
    <col min="15108" max="15108" width="6.44140625" customWidth="1"/>
    <col min="15109" max="15109" width="12.109375" customWidth="1"/>
    <col min="15110" max="15110" width="6.44140625" customWidth="1"/>
    <col min="15111" max="15111" width="12.109375" customWidth="1"/>
    <col min="15112" max="15112" width="6.44140625" customWidth="1"/>
    <col min="15113" max="15113" width="12" customWidth="1"/>
    <col min="15114" max="15114" width="6.44140625" customWidth="1"/>
    <col min="15115" max="15115" width="12" customWidth="1"/>
    <col min="15116" max="15116" width="6.5546875" customWidth="1"/>
    <col min="15117" max="15117" width="12" customWidth="1"/>
    <col min="15361" max="15361" width="1" customWidth="1"/>
    <col min="15362" max="15362" width="13.5546875" customWidth="1"/>
    <col min="15363" max="15363" width="39.109375" customWidth="1"/>
    <col min="15364" max="15364" width="6.44140625" customWidth="1"/>
    <col min="15365" max="15365" width="12.109375" customWidth="1"/>
    <col min="15366" max="15366" width="6.44140625" customWidth="1"/>
    <col min="15367" max="15367" width="12.109375" customWidth="1"/>
    <col min="15368" max="15368" width="6.44140625" customWidth="1"/>
    <col min="15369" max="15369" width="12" customWidth="1"/>
    <col min="15370" max="15370" width="6.44140625" customWidth="1"/>
    <col min="15371" max="15371" width="12" customWidth="1"/>
    <col min="15372" max="15372" width="6.5546875" customWidth="1"/>
    <col min="15373" max="15373" width="12" customWidth="1"/>
    <col min="15617" max="15617" width="1" customWidth="1"/>
    <col min="15618" max="15618" width="13.5546875" customWidth="1"/>
    <col min="15619" max="15619" width="39.109375" customWidth="1"/>
    <col min="15620" max="15620" width="6.44140625" customWidth="1"/>
    <col min="15621" max="15621" width="12.109375" customWidth="1"/>
    <col min="15622" max="15622" width="6.44140625" customWidth="1"/>
    <col min="15623" max="15623" width="12.109375" customWidth="1"/>
    <col min="15624" max="15624" width="6.44140625" customWidth="1"/>
    <col min="15625" max="15625" width="12" customWidth="1"/>
    <col min="15626" max="15626" width="6.44140625" customWidth="1"/>
    <col min="15627" max="15627" width="12" customWidth="1"/>
    <col min="15628" max="15628" width="6.5546875" customWidth="1"/>
    <col min="15629" max="15629" width="12" customWidth="1"/>
    <col min="15873" max="15873" width="1" customWidth="1"/>
    <col min="15874" max="15874" width="13.5546875" customWidth="1"/>
    <col min="15875" max="15875" width="39.109375" customWidth="1"/>
    <col min="15876" max="15876" width="6.44140625" customWidth="1"/>
    <col min="15877" max="15877" width="12.109375" customWidth="1"/>
    <col min="15878" max="15878" width="6.44140625" customWidth="1"/>
    <col min="15879" max="15879" width="12.109375" customWidth="1"/>
    <col min="15880" max="15880" width="6.44140625" customWidth="1"/>
    <col min="15881" max="15881" width="12" customWidth="1"/>
    <col min="15882" max="15882" width="6.44140625" customWidth="1"/>
    <col min="15883" max="15883" width="12" customWidth="1"/>
    <col min="15884" max="15884" width="6.5546875" customWidth="1"/>
    <col min="15885" max="15885" width="12" customWidth="1"/>
    <col min="16129" max="16129" width="1" customWidth="1"/>
    <col min="16130" max="16130" width="13.5546875" customWidth="1"/>
    <col min="16131" max="16131" width="39.109375" customWidth="1"/>
    <col min="16132" max="16132" width="6.44140625" customWidth="1"/>
    <col min="16133" max="16133" width="12.109375" customWidth="1"/>
    <col min="16134" max="16134" width="6.44140625" customWidth="1"/>
    <col min="16135" max="16135" width="12.109375" customWidth="1"/>
    <col min="16136" max="16136" width="6.44140625" customWidth="1"/>
    <col min="16137" max="16137" width="12" customWidth="1"/>
    <col min="16138" max="16138" width="6.44140625" customWidth="1"/>
    <col min="16139" max="16139" width="12" customWidth="1"/>
    <col min="16140" max="16140" width="6.5546875" customWidth="1"/>
    <col min="16141" max="16141" width="12" customWidth="1"/>
  </cols>
  <sheetData>
    <row r="1" spans="1:13" s="1" customFormat="1" ht="13.5" customHeight="1" x14ac:dyDescent="0.15">
      <c r="A1" s="933" t="s">
        <v>216</v>
      </c>
      <c r="B1" s="933"/>
      <c r="C1" s="933"/>
      <c r="D1" s="933"/>
      <c r="E1" s="933"/>
      <c r="F1" s="933"/>
      <c r="G1" s="933"/>
      <c r="H1" s="933"/>
      <c r="I1" s="933"/>
      <c r="J1" s="933"/>
      <c r="K1" s="933"/>
      <c r="L1" s="933"/>
    </row>
    <row r="2" spans="1:13" s="1" customFormat="1" ht="11.25" customHeight="1" x14ac:dyDescent="0.15"/>
    <row r="3" spans="1:13" s="1" customFormat="1" ht="26.25" customHeight="1" x14ac:dyDescent="0.15">
      <c r="B3" s="935" t="s">
        <v>1</v>
      </c>
      <c r="C3" s="935" t="s">
        <v>2</v>
      </c>
      <c r="D3" s="936" t="s">
        <v>76</v>
      </c>
      <c r="E3" s="936"/>
      <c r="F3" s="934" t="s">
        <v>77</v>
      </c>
      <c r="G3" s="934"/>
      <c r="H3" s="936" t="s">
        <v>78</v>
      </c>
      <c r="I3" s="936"/>
      <c r="J3" s="934"/>
      <c r="K3" s="934"/>
      <c r="L3" s="936" t="s">
        <v>79</v>
      </c>
      <c r="M3" s="936"/>
    </row>
    <row r="4" spans="1:13" s="1" customFormat="1" ht="26.25" customHeight="1" x14ac:dyDescent="0.15">
      <c r="B4" s="935"/>
      <c r="C4" s="935"/>
      <c r="D4" s="936" t="s">
        <v>7</v>
      </c>
      <c r="E4" s="936"/>
      <c r="F4" s="934" t="s">
        <v>80</v>
      </c>
      <c r="G4" s="934"/>
      <c r="H4" s="936" t="s">
        <v>81</v>
      </c>
      <c r="I4" s="936"/>
      <c r="J4" s="934" t="s">
        <v>82</v>
      </c>
      <c r="K4" s="934"/>
      <c r="L4" s="936" t="s">
        <v>83</v>
      </c>
      <c r="M4" s="936"/>
    </row>
    <row r="5" spans="1:13" s="1" customFormat="1" ht="26.25" customHeight="1" x14ac:dyDescent="0.15">
      <c r="B5" s="935"/>
      <c r="C5" s="935"/>
      <c r="D5" s="936" t="s">
        <v>12</v>
      </c>
      <c r="E5" s="936"/>
      <c r="F5" s="936" t="s">
        <v>84</v>
      </c>
      <c r="G5" s="936"/>
      <c r="H5" s="936" t="s">
        <v>85</v>
      </c>
      <c r="I5" s="936"/>
      <c r="J5" s="934"/>
      <c r="K5" s="934"/>
      <c r="L5" s="934" t="s">
        <v>86</v>
      </c>
      <c r="M5" s="934"/>
    </row>
    <row r="6" spans="1:13" s="1" customFormat="1" ht="3.75" customHeight="1" x14ac:dyDescent="0.15"/>
    <row r="7" spans="1:13" s="1" customFormat="1" ht="18" customHeight="1" x14ac:dyDescent="0.15">
      <c r="B7" s="5"/>
      <c r="C7" s="6" t="s">
        <v>87</v>
      </c>
      <c r="D7" s="7" t="s">
        <v>17</v>
      </c>
      <c r="E7" s="8">
        <v>0</v>
      </c>
      <c r="F7" s="9"/>
      <c r="G7" s="9"/>
      <c r="H7" s="9"/>
      <c r="I7" s="9"/>
      <c r="J7" s="9"/>
      <c r="K7" s="9"/>
      <c r="L7" s="9"/>
      <c r="M7" s="10"/>
    </row>
    <row r="8" spans="1:13" s="1" customFormat="1" ht="18" customHeight="1" x14ac:dyDescent="0.15">
      <c r="B8" s="18"/>
      <c r="C8" s="19" t="s">
        <v>88</v>
      </c>
      <c r="D8" s="20" t="s">
        <v>17</v>
      </c>
      <c r="E8" s="49">
        <v>0</v>
      </c>
      <c r="F8" s="22"/>
      <c r="G8" s="22"/>
      <c r="H8" s="22"/>
      <c r="I8" s="22"/>
      <c r="J8" s="22"/>
      <c r="K8" s="22"/>
      <c r="L8" s="22"/>
      <c r="M8" s="23"/>
    </row>
    <row r="9" spans="1:13" s="1" customFormat="1" ht="3.75" customHeight="1" x14ac:dyDescent="0.15">
      <c r="B9" s="66"/>
      <c r="C9" s="66"/>
      <c r="D9" s="66"/>
      <c r="E9" s="66"/>
      <c r="F9" s="66"/>
      <c r="G9" s="66"/>
      <c r="H9" s="66"/>
      <c r="I9" s="66"/>
      <c r="J9" s="66"/>
      <c r="K9" s="66"/>
      <c r="L9" s="66"/>
      <c r="M9" s="66"/>
    </row>
    <row r="10" spans="1:13" s="1" customFormat="1" ht="18" customHeight="1" x14ac:dyDescent="0.15">
      <c r="B10" s="79" t="s">
        <v>217</v>
      </c>
      <c r="C10" s="80" t="s">
        <v>95</v>
      </c>
      <c r="D10" s="7" t="s">
        <v>24</v>
      </c>
      <c r="E10" s="27">
        <v>1468945.49</v>
      </c>
      <c r="F10" s="7" t="s">
        <v>96</v>
      </c>
      <c r="G10" s="27">
        <v>1241526.47</v>
      </c>
      <c r="H10" s="7" t="s">
        <v>26</v>
      </c>
      <c r="I10" s="27">
        <v>-122332.30000000002</v>
      </c>
      <c r="J10" s="28"/>
      <c r="K10" s="29"/>
      <c r="L10" s="7" t="s">
        <v>27</v>
      </c>
      <c r="M10" s="30">
        <v>105086.72</v>
      </c>
    </row>
    <row r="11" spans="1:13" s="1" customFormat="1" ht="18" customHeight="1" x14ac:dyDescent="0.15">
      <c r="B11" s="32"/>
      <c r="C11" s="33"/>
      <c r="D11" s="13" t="s">
        <v>17</v>
      </c>
      <c r="E11" s="34">
        <v>29063147.330000002</v>
      </c>
      <c r="F11" s="13" t="s">
        <v>97</v>
      </c>
      <c r="G11" s="34">
        <v>21653758.539999999</v>
      </c>
      <c r="H11" s="13" t="s">
        <v>98</v>
      </c>
      <c r="I11" s="34">
        <v>23178240.800000004</v>
      </c>
      <c r="J11" s="13" t="s">
        <v>99</v>
      </c>
      <c r="K11" s="34">
        <v>5697383.2099999972</v>
      </c>
      <c r="L11" s="13" t="s">
        <v>30</v>
      </c>
      <c r="M11" s="35">
        <v>1524482.2600000054</v>
      </c>
    </row>
    <row r="12" spans="1:13" s="1" customFormat="1" ht="18" customHeight="1" x14ac:dyDescent="0.15">
      <c r="B12" s="36"/>
      <c r="C12" s="37"/>
      <c r="D12" s="20" t="s">
        <v>31</v>
      </c>
      <c r="E12" s="38">
        <v>30532092.819999997</v>
      </c>
      <c r="F12" s="20" t="s">
        <v>100</v>
      </c>
      <c r="G12" s="38">
        <v>22895285.010000005</v>
      </c>
      <c r="H12" s="20" t="s">
        <v>101</v>
      </c>
      <c r="I12" s="38">
        <v>187523.32</v>
      </c>
      <c r="J12" s="39"/>
      <c r="K12" s="37"/>
      <c r="L12" s="20" t="s">
        <v>32</v>
      </c>
      <c r="M12" s="40">
        <v>1629568.9800000042</v>
      </c>
    </row>
    <row r="13" spans="1:13" s="1" customFormat="1" ht="18" customHeight="1" x14ac:dyDescent="0.15">
      <c r="B13" s="79" t="s">
        <v>22</v>
      </c>
      <c r="C13" s="80" t="s">
        <v>111</v>
      </c>
      <c r="D13" s="7" t="s">
        <v>24</v>
      </c>
      <c r="E13" s="27">
        <v>600059.77</v>
      </c>
      <c r="F13" s="7" t="s">
        <v>96</v>
      </c>
      <c r="G13" s="27">
        <v>584557.60000000009</v>
      </c>
      <c r="H13" s="7" t="s">
        <v>26</v>
      </c>
      <c r="I13" s="27">
        <v>-2618.9299999999998</v>
      </c>
      <c r="J13" s="28"/>
      <c r="K13" s="29"/>
      <c r="L13" s="7" t="s">
        <v>27</v>
      </c>
      <c r="M13" s="30">
        <v>12883.239999999925</v>
      </c>
    </row>
    <row r="14" spans="1:13" s="1" customFormat="1" ht="18" customHeight="1" x14ac:dyDescent="0.15">
      <c r="B14" s="32"/>
      <c r="C14" s="33"/>
      <c r="D14" s="13" t="s">
        <v>17</v>
      </c>
      <c r="E14" s="34">
        <v>4023062.5</v>
      </c>
      <c r="F14" s="13" t="s">
        <v>97</v>
      </c>
      <c r="G14" s="34">
        <v>1052930.48</v>
      </c>
      <c r="H14" s="13" t="s">
        <v>98</v>
      </c>
      <c r="I14" s="34">
        <v>1835931.7399999995</v>
      </c>
      <c r="J14" s="13" t="s">
        <v>99</v>
      </c>
      <c r="K14" s="34">
        <v>1283897.8000000007</v>
      </c>
      <c r="L14" s="13" t="s">
        <v>30</v>
      </c>
      <c r="M14" s="35">
        <v>783001.25999999954</v>
      </c>
    </row>
    <row r="15" spans="1:13" s="1" customFormat="1" ht="18" customHeight="1" x14ac:dyDescent="0.15">
      <c r="B15" s="36"/>
      <c r="C15" s="37"/>
      <c r="D15" s="20" t="s">
        <v>31</v>
      </c>
      <c r="E15" s="38">
        <v>4074862.55</v>
      </c>
      <c r="F15" s="20" t="s">
        <v>100</v>
      </c>
      <c r="G15" s="38">
        <v>1637488.08</v>
      </c>
      <c r="H15" s="20" t="s">
        <v>101</v>
      </c>
      <c r="I15" s="38">
        <v>903232.96</v>
      </c>
      <c r="J15" s="39"/>
      <c r="K15" s="37"/>
      <c r="L15" s="20" t="s">
        <v>32</v>
      </c>
      <c r="M15" s="40">
        <v>795884.49999999953</v>
      </c>
    </row>
    <row r="16" spans="1:13" s="1" customFormat="1" ht="18" customHeight="1" x14ac:dyDescent="0.15">
      <c r="B16" s="79" t="s">
        <v>33</v>
      </c>
      <c r="C16" s="80" t="s">
        <v>113</v>
      </c>
      <c r="D16" s="7" t="s">
        <v>24</v>
      </c>
      <c r="E16" s="27" t="s">
        <v>21</v>
      </c>
      <c r="F16" s="7" t="s">
        <v>96</v>
      </c>
      <c r="G16" s="27" t="s">
        <v>21</v>
      </c>
      <c r="H16" s="7" t="s">
        <v>26</v>
      </c>
      <c r="I16" s="27" t="s">
        <v>21</v>
      </c>
      <c r="J16" s="28"/>
      <c r="K16" s="29"/>
      <c r="L16" s="7" t="s">
        <v>27</v>
      </c>
      <c r="M16" s="30" t="s">
        <v>21</v>
      </c>
    </row>
    <row r="17" spans="2:13" s="1" customFormat="1" ht="18" customHeight="1" x14ac:dyDescent="0.15">
      <c r="B17" s="32"/>
      <c r="C17" s="33"/>
      <c r="D17" s="13" t="s">
        <v>17</v>
      </c>
      <c r="E17" s="34">
        <v>0</v>
      </c>
      <c r="F17" s="13" t="s">
        <v>97</v>
      </c>
      <c r="G17" s="34" t="s">
        <v>21</v>
      </c>
      <c r="H17" s="13" t="s">
        <v>98</v>
      </c>
      <c r="I17" s="34" t="s">
        <v>21</v>
      </c>
      <c r="J17" s="13" t="s">
        <v>99</v>
      </c>
      <c r="K17" s="34">
        <v>0</v>
      </c>
      <c r="L17" s="13" t="s">
        <v>30</v>
      </c>
      <c r="M17" s="35" t="s">
        <v>21</v>
      </c>
    </row>
    <row r="18" spans="2:13" s="1" customFormat="1" ht="18" customHeight="1" x14ac:dyDescent="0.15">
      <c r="B18" s="36"/>
      <c r="C18" s="37"/>
      <c r="D18" s="20" t="s">
        <v>31</v>
      </c>
      <c r="E18" s="38">
        <v>0</v>
      </c>
      <c r="F18" s="20" t="s">
        <v>100</v>
      </c>
      <c r="G18" s="38" t="s">
        <v>21</v>
      </c>
      <c r="H18" s="20" t="s">
        <v>101</v>
      </c>
      <c r="I18" s="38" t="s">
        <v>21</v>
      </c>
      <c r="J18" s="39"/>
      <c r="K18" s="37"/>
      <c r="L18" s="20" t="s">
        <v>32</v>
      </c>
      <c r="M18" s="40" t="s">
        <v>21</v>
      </c>
    </row>
    <row r="19" spans="2:13" s="1" customFormat="1" ht="18" customHeight="1" x14ac:dyDescent="0.15">
      <c r="B19" s="79" t="s">
        <v>218</v>
      </c>
      <c r="C19" s="80" t="s">
        <v>210</v>
      </c>
      <c r="D19" s="7" t="s">
        <v>24</v>
      </c>
      <c r="E19" s="27" t="s">
        <v>21</v>
      </c>
      <c r="F19" s="7" t="s">
        <v>96</v>
      </c>
      <c r="G19" s="27" t="s">
        <v>21</v>
      </c>
      <c r="H19" s="7" t="s">
        <v>26</v>
      </c>
      <c r="I19" s="27" t="s">
        <v>21</v>
      </c>
      <c r="J19" s="28"/>
      <c r="K19" s="29"/>
      <c r="L19" s="7" t="s">
        <v>27</v>
      </c>
      <c r="M19" s="30" t="s">
        <v>21</v>
      </c>
    </row>
    <row r="20" spans="2:13" s="1" customFormat="1" ht="18" customHeight="1" x14ac:dyDescent="0.15">
      <c r="B20" s="32"/>
      <c r="C20" s="33"/>
      <c r="D20" s="13" t="s">
        <v>17</v>
      </c>
      <c r="E20" s="34">
        <v>5366949.3499999996</v>
      </c>
      <c r="F20" s="13" t="s">
        <v>97</v>
      </c>
      <c r="G20" s="34">
        <v>4789398.24</v>
      </c>
      <c r="H20" s="13" t="s">
        <v>98</v>
      </c>
      <c r="I20" s="34">
        <v>4789398.24</v>
      </c>
      <c r="J20" s="13" t="s">
        <v>99</v>
      </c>
      <c r="K20" s="34">
        <v>577551.1099999994</v>
      </c>
      <c r="L20" s="13" t="s">
        <v>30</v>
      </c>
      <c r="M20" s="35">
        <v>0</v>
      </c>
    </row>
    <row r="21" spans="2:13" s="1" customFormat="1" ht="18" customHeight="1" x14ac:dyDescent="0.15">
      <c r="B21" s="36"/>
      <c r="C21" s="37"/>
      <c r="D21" s="20" t="s">
        <v>31</v>
      </c>
      <c r="E21" s="38">
        <v>5366949.3499999996</v>
      </c>
      <c r="F21" s="20" t="s">
        <v>100</v>
      </c>
      <c r="G21" s="38">
        <v>4789398.24</v>
      </c>
      <c r="H21" s="20" t="s">
        <v>101</v>
      </c>
      <c r="I21" s="38" t="s">
        <v>21</v>
      </c>
      <c r="J21" s="39"/>
      <c r="K21" s="37"/>
      <c r="L21" s="20" t="s">
        <v>32</v>
      </c>
      <c r="M21" s="40">
        <v>0</v>
      </c>
    </row>
    <row r="22" spans="2:13" s="1" customFormat="1" ht="3.75" customHeight="1" x14ac:dyDescent="0.15"/>
    <row r="23" spans="2:13" s="1" customFormat="1" ht="18" customHeight="1" x14ac:dyDescent="0.15">
      <c r="B23" s="5"/>
      <c r="C23" s="6" t="s">
        <v>212</v>
      </c>
      <c r="D23" s="42" t="s">
        <v>24</v>
      </c>
      <c r="E23" s="8">
        <v>2069005.2600000002</v>
      </c>
      <c r="F23" s="42" t="s">
        <v>96</v>
      </c>
      <c r="G23" s="8">
        <v>1826084.07</v>
      </c>
      <c r="H23" s="42" t="s">
        <v>26</v>
      </c>
      <c r="I23" s="8">
        <v>-124951.22999999998</v>
      </c>
      <c r="J23" s="43"/>
      <c r="K23" s="9"/>
      <c r="L23" s="42" t="s">
        <v>27</v>
      </c>
      <c r="M23" s="44">
        <v>117969.9600000002</v>
      </c>
    </row>
    <row r="24" spans="2:13" s="1" customFormat="1" ht="18" customHeight="1" x14ac:dyDescent="0.15">
      <c r="B24" s="11"/>
      <c r="C24" s="45"/>
      <c r="D24" s="46" t="s">
        <v>17</v>
      </c>
      <c r="E24" s="14">
        <v>38453159.18</v>
      </c>
      <c r="F24" s="46" t="s">
        <v>97</v>
      </c>
      <c r="G24" s="14">
        <v>27496087.260000005</v>
      </c>
      <c r="H24" s="46" t="s">
        <v>98</v>
      </c>
      <c r="I24" s="14">
        <v>29803570.780000001</v>
      </c>
      <c r="J24" s="46" t="s">
        <v>99</v>
      </c>
      <c r="K24" s="14">
        <v>7558832.1199999982</v>
      </c>
      <c r="L24" s="46" t="s">
        <v>30</v>
      </c>
      <c r="M24" s="47">
        <v>2307483.5199999958</v>
      </c>
    </row>
    <row r="25" spans="2:13" s="1" customFormat="1" ht="18" customHeight="1" x14ac:dyDescent="0.15">
      <c r="B25" s="18"/>
      <c r="C25" s="22"/>
      <c r="D25" s="48" t="s">
        <v>31</v>
      </c>
      <c r="E25" s="49">
        <v>39973904.719999999</v>
      </c>
      <c r="F25" s="48" t="s">
        <v>100</v>
      </c>
      <c r="G25" s="49">
        <v>29322171.330000006</v>
      </c>
      <c r="H25" s="48" t="s">
        <v>101</v>
      </c>
      <c r="I25" s="49">
        <v>1090756.28</v>
      </c>
      <c r="J25" s="50"/>
      <c r="K25" s="22"/>
      <c r="L25" s="48" t="s">
        <v>32</v>
      </c>
      <c r="M25" s="51">
        <v>2425453.4799999967</v>
      </c>
    </row>
    <row r="26" spans="2:13" s="1" customFormat="1" ht="3.75" customHeight="1" x14ac:dyDescent="0.15"/>
    <row r="27" spans="2:13" s="1" customFormat="1" ht="18" customHeight="1" x14ac:dyDescent="0.15">
      <c r="B27" s="5"/>
      <c r="C27" s="6" t="s">
        <v>213</v>
      </c>
      <c r="D27" s="42" t="s">
        <v>24</v>
      </c>
      <c r="E27" s="8">
        <v>2069005.2600000002</v>
      </c>
      <c r="F27" s="42" t="s">
        <v>96</v>
      </c>
      <c r="G27" s="8">
        <v>1826084.07</v>
      </c>
      <c r="H27" s="42" t="s">
        <v>26</v>
      </c>
      <c r="I27" s="8">
        <v>-124951.22999999998</v>
      </c>
      <c r="J27" s="43"/>
      <c r="K27" s="9"/>
      <c r="L27" s="42" t="s">
        <v>27</v>
      </c>
      <c r="M27" s="44">
        <v>117969.9600000002</v>
      </c>
    </row>
    <row r="28" spans="2:13" s="1" customFormat="1" ht="18" customHeight="1" x14ac:dyDescent="0.15">
      <c r="B28" s="11"/>
      <c r="C28" s="45"/>
      <c r="D28" s="46" t="s">
        <v>17</v>
      </c>
      <c r="E28" s="14">
        <v>38453159.18</v>
      </c>
      <c r="F28" s="46" t="s">
        <v>97</v>
      </c>
      <c r="G28" s="14">
        <v>27496087.260000005</v>
      </c>
      <c r="H28" s="46" t="s">
        <v>98</v>
      </c>
      <c r="I28" s="14">
        <v>29803570.780000001</v>
      </c>
      <c r="J28" s="46" t="s">
        <v>99</v>
      </c>
      <c r="K28" s="14">
        <v>7558832.1199999982</v>
      </c>
      <c r="L28" s="46" t="s">
        <v>30</v>
      </c>
      <c r="M28" s="47">
        <v>2307483.5199999958</v>
      </c>
    </row>
    <row r="29" spans="2:13" s="1" customFormat="1" ht="18" customHeight="1" x14ac:dyDescent="0.15">
      <c r="B29" s="18"/>
      <c r="C29" s="22"/>
      <c r="D29" s="48" t="s">
        <v>31</v>
      </c>
      <c r="E29" s="49">
        <v>39973904.719999999</v>
      </c>
      <c r="F29" s="48" t="s">
        <v>100</v>
      </c>
      <c r="G29" s="49">
        <v>29322171.330000006</v>
      </c>
      <c r="H29" s="48" t="s">
        <v>101</v>
      </c>
      <c r="I29" s="49">
        <v>1090756.28</v>
      </c>
      <c r="J29" s="50"/>
      <c r="K29" s="22"/>
      <c r="L29" s="48" t="s">
        <v>32</v>
      </c>
      <c r="M29" s="51">
        <v>2425453.4799999967</v>
      </c>
    </row>
  </sheetData>
  <mergeCells count="18">
    <mergeCell ref="L4:M4"/>
    <mergeCell ref="D5:E5"/>
    <mergeCell ref="F5:G5"/>
    <mergeCell ref="H5:I5"/>
    <mergeCell ref="J5:K5"/>
    <mergeCell ref="L5:M5"/>
    <mergeCell ref="A1:L1"/>
    <mergeCell ref="B3:B5"/>
    <mergeCell ref="C3:C5"/>
    <mergeCell ref="D3:E3"/>
    <mergeCell ref="F3:G3"/>
    <mergeCell ref="H3:I3"/>
    <mergeCell ref="J3:K3"/>
    <mergeCell ref="L3:M3"/>
    <mergeCell ref="D4:E4"/>
    <mergeCell ref="F4:G4"/>
    <mergeCell ref="H4:I4"/>
    <mergeCell ref="J4:K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BreakPreview" zoomScale="60" zoomScaleNormal="80" workbookViewId="0">
      <selection activeCell="C11" sqref="C11"/>
    </sheetView>
  </sheetViews>
  <sheetFormatPr defaultRowHeight="14.4" x14ac:dyDescent="0.3"/>
  <cols>
    <col min="1" max="1" width="84.5546875" style="81" customWidth="1"/>
    <col min="2" max="2" width="24.88671875" style="164" customWidth="1"/>
    <col min="3" max="3" width="21.88671875" style="164" customWidth="1"/>
    <col min="4" max="4" width="85.6640625" style="81" customWidth="1"/>
    <col min="5" max="6" width="22.6640625" style="164" customWidth="1"/>
    <col min="7" max="7" width="23.6640625" style="81" customWidth="1"/>
    <col min="8" max="256" width="9.109375" style="81"/>
    <col min="257" max="257" width="84.5546875" style="81" customWidth="1"/>
    <col min="258" max="258" width="24.88671875" style="81" customWidth="1"/>
    <col min="259" max="259" width="21.88671875" style="81" customWidth="1"/>
    <col min="260" max="260" width="85.6640625" style="81" customWidth="1"/>
    <col min="261" max="262" width="22.6640625" style="81" customWidth="1"/>
    <col min="263" max="263" width="23.6640625" style="81" customWidth="1"/>
    <col min="264" max="512" width="9.109375" style="81"/>
    <col min="513" max="513" width="84.5546875" style="81" customWidth="1"/>
    <col min="514" max="514" width="24.88671875" style="81" customWidth="1"/>
    <col min="515" max="515" width="21.88671875" style="81" customWidth="1"/>
    <col min="516" max="516" width="85.6640625" style="81" customWidth="1"/>
    <col min="517" max="518" width="22.6640625" style="81" customWidth="1"/>
    <col min="519" max="519" width="23.6640625" style="81" customWidth="1"/>
    <col min="520" max="768" width="9.109375" style="81"/>
    <col min="769" max="769" width="84.5546875" style="81" customWidth="1"/>
    <col min="770" max="770" width="24.88671875" style="81" customWidth="1"/>
    <col min="771" max="771" width="21.88671875" style="81" customWidth="1"/>
    <col min="772" max="772" width="85.6640625" style="81" customWidth="1"/>
    <col min="773" max="774" width="22.6640625" style="81" customWidth="1"/>
    <col min="775" max="775" width="23.6640625" style="81" customWidth="1"/>
    <col min="776" max="1024" width="9.109375" style="81"/>
    <col min="1025" max="1025" width="84.5546875" style="81" customWidth="1"/>
    <col min="1026" max="1026" width="24.88671875" style="81" customWidth="1"/>
    <col min="1027" max="1027" width="21.88671875" style="81" customWidth="1"/>
    <col min="1028" max="1028" width="85.6640625" style="81" customWidth="1"/>
    <col min="1029" max="1030" width="22.6640625" style="81" customWidth="1"/>
    <col min="1031" max="1031" width="23.6640625" style="81" customWidth="1"/>
    <col min="1032" max="1280" width="9.109375" style="81"/>
    <col min="1281" max="1281" width="84.5546875" style="81" customWidth="1"/>
    <col min="1282" max="1282" width="24.88671875" style="81" customWidth="1"/>
    <col min="1283" max="1283" width="21.88671875" style="81" customWidth="1"/>
    <col min="1284" max="1284" width="85.6640625" style="81" customWidth="1"/>
    <col min="1285" max="1286" width="22.6640625" style="81" customWidth="1"/>
    <col min="1287" max="1287" width="23.6640625" style="81" customWidth="1"/>
    <col min="1288" max="1536" width="9.109375" style="81"/>
    <col min="1537" max="1537" width="84.5546875" style="81" customWidth="1"/>
    <col min="1538" max="1538" width="24.88671875" style="81" customWidth="1"/>
    <col min="1539" max="1539" width="21.88671875" style="81" customWidth="1"/>
    <col min="1540" max="1540" width="85.6640625" style="81" customWidth="1"/>
    <col min="1541" max="1542" width="22.6640625" style="81" customWidth="1"/>
    <col min="1543" max="1543" width="23.6640625" style="81" customWidth="1"/>
    <col min="1544" max="1792" width="9.109375" style="81"/>
    <col min="1793" max="1793" width="84.5546875" style="81" customWidth="1"/>
    <col min="1794" max="1794" width="24.88671875" style="81" customWidth="1"/>
    <col min="1795" max="1795" width="21.88671875" style="81" customWidth="1"/>
    <col min="1796" max="1796" width="85.6640625" style="81" customWidth="1"/>
    <col min="1797" max="1798" width="22.6640625" style="81" customWidth="1"/>
    <col min="1799" max="1799" width="23.6640625" style="81" customWidth="1"/>
    <col min="1800" max="2048" width="9.109375" style="81"/>
    <col min="2049" max="2049" width="84.5546875" style="81" customWidth="1"/>
    <col min="2050" max="2050" width="24.88671875" style="81" customWidth="1"/>
    <col min="2051" max="2051" width="21.88671875" style="81" customWidth="1"/>
    <col min="2052" max="2052" width="85.6640625" style="81" customWidth="1"/>
    <col min="2053" max="2054" width="22.6640625" style="81" customWidth="1"/>
    <col min="2055" max="2055" width="23.6640625" style="81" customWidth="1"/>
    <col min="2056" max="2304" width="9.109375" style="81"/>
    <col min="2305" max="2305" width="84.5546875" style="81" customWidth="1"/>
    <col min="2306" max="2306" width="24.88671875" style="81" customWidth="1"/>
    <col min="2307" max="2307" width="21.88671875" style="81" customWidth="1"/>
    <col min="2308" max="2308" width="85.6640625" style="81" customWidth="1"/>
    <col min="2309" max="2310" width="22.6640625" style="81" customWidth="1"/>
    <col min="2311" max="2311" width="23.6640625" style="81" customWidth="1"/>
    <col min="2312" max="2560" width="9.109375" style="81"/>
    <col min="2561" max="2561" width="84.5546875" style="81" customWidth="1"/>
    <col min="2562" max="2562" width="24.88671875" style="81" customWidth="1"/>
    <col min="2563" max="2563" width="21.88671875" style="81" customWidth="1"/>
    <col min="2564" max="2564" width="85.6640625" style="81" customWidth="1"/>
    <col min="2565" max="2566" width="22.6640625" style="81" customWidth="1"/>
    <col min="2567" max="2567" width="23.6640625" style="81" customWidth="1"/>
    <col min="2568" max="2816" width="9.109375" style="81"/>
    <col min="2817" max="2817" width="84.5546875" style="81" customWidth="1"/>
    <col min="2818" max="2818" width="24.88671875" style="81" customWidth="1"/>
    <col min="2819" max="2819" width="21.88671875" style="81" customWidth="1"/>
    <col min="2820" max="2820" width="85.6640625" style="81" customWidth="1"/>
    <col min="2821" max="2822" width="22.6640625" style="81" customWidth="1"/>
    <col min="2823" max="2823" width="23.6640625" style="81" customWidth="1"/>
    <col min="2824" max="3072" width="9.109375" style="81"/>
    <col min="3073" max="3073" width="84.5546875" style="81" customWidth="1"/>
    <col min="3074" max="3074" width="24.88671875" style="81" customWidth="1"/>
    <col min="3075" max="3075" width="21.88671875" style="81" customWidth="1"/>
    <col min="3076" max="3076" width="85.6640625" style="81" customWidth="1"/>
    <col min="3077" max="3078" width="22.6640625" style="81" customWidth="1"/>
    <col min="3079" max="3079" width="23.6640625" style="81" customWidth="1"/>
    <col min="3080" max="3328" width="9.109375" style="81"/>
    <col min="3329" max="3329" width="84.5546875" style="81" customWidth="1"/>
    <col min="3330" max="3330" width="24.88671875" style="81" customWidth="1"/>
    <col min="3331" max="3331" width="21.88671875" style="81" customWidth="1"/>
    <col min="3332" max="3332" width="85.6640625" style="81" customWidth="1"/>
    <col min="3333" max="3334" width="22.6640625" style="81" customWidth="1"/>
    <col min="3335" max="3335" width="23.6640625" style="81" customWidth="1"/>
    <col min="3336" max="3584" width="9.109375" style="81"/>
    <col min="3585" max="3585" width="84.5546875" style="81" customWidth="1"/>
    <col min="3586" max="3586" width="24.88671875" style="81" customWidth="1"/>
    <col min="3587" max="3587" width="21.88671875" style="81" customWidth="1"/>
    <col min="3588" max="3588" width="85.6640625" style="81" customWidth="1"/>
    <col min="3589" max="3590" width="22.6640625" style="81" customWidth="1"/>
    <col min="3591" max="3591" width="23.6640625" style="81" customWidth="1"/>
    <col min="3592" max="3840" width="9.109375" style="81"/>
    <col min="3841" max="3841" width="84.5546875" style="81" customWidth="1"/>
    <col min="3842" max="3842" width="24.88671875" style="81" customWidth="1"/>
    <col min="3843" max="3843" width="21.88671875" style="81" customWidth="1"/>
    <col min="3844" max="3844" width="85.6640625" style="81" customWidth="1"/>
    <col min="3845" max="3846" width="22.6640625" style="81" customWidth="1"/>
    <col min="3847" max="3847" width="23.6640625" style="81" customWidth="1"/>
    <col min="3848" max="4096" width="9.109375" style="81"/>
    <col min="4097" max="4097" width="84.5546875" style="81" customWidth="1"/>
    <col min="4098" max="4098" width="24.88671875" style="81" customWidth="1"/>
    <col min="4099" max="4099" width="21.88671875" style="81" customWidth="1"/>
    <col min="4100" max="4100" width="85.6640625" style="81" customWidth="1"/>
    <col min="4101" max="4102" width="22.6640625" style="81" customWidth="1"/>
    <col min="4103" max="4103" width="23.6640625" style="81" customWidth="1"/>
    <col min="4104" max="4352" width="9.109375" style="81"/>
    <col min="4353" max="4353" width="84.5546875" style="81" customWidth="1"/>
    <col min="4354" max="4354" width="24.88671875" style="81" customWidth="1"/>
    <col min="4355" max="4355" width="21.88671875" style="81" customWidth="1"/>
    <col min="4356" max="4356" width="85.6640625" style="81" customWidth="1"/>
    <col min="4357" max="4358" width="22.6640625" style="81" customWidth="1"/>
    <col min="4359" max="4359" width="23.6640625" style="81" customWidth="1"/>
    <col min="4360" max="4608" width="9.109375" style="81"/>
    <col min="4609" max="4609" width="84.5546875" style="81" customWidth="1"/>
    <col min="4610" max="4610" width="24.88671875" style="81" customWidth="1"/>
    <col min="4611" max="4611" width="21.88671875" style="81" customWidth="1"/>
    <col min="4612" max="4612" width="85.6640625" style="81" customWidth="1"/>
    <col min="4613" max="4614" width="22.6640625" style="81" customWidth="1"/>
    <col min="4615" max="4615" width="23.6640625" style="81" customWidth="1"/>
    <col min="4616" max="4864" width="9.109375" style="81"/>
    <col min="4865" max="4865" width="84.5546875" style="81" customWidth="1"/>
    <col min="4866" max="4866" width="24.88671875" style="81" customWidth="1"/>
    <col min="4867" max="4867" width="21.88671875" style="81" customWidth="1"/>
    <col min="4868" max="4868" width="85.6640625" style="81" customWidth="1"/>
    <col min="4869" max="4870" width="22.6640625" style="81" customWidth="1"/>
    <col min="4871" max="4871" width="23.6640625" style="81" customWidth="1"/>
    <col min="4872" max="5120" width="9.109375" style="81"/>
    <col min="5121" max="5121" width="84.5546875" style="81" customWidth="1"/>
    <col min="5122" max="5122" width="24.88671875" style="81" customWidth="1"/>
    <col min="5123" max="5123" width="21.88671875" style="81" customWidth="1"/>
    <col min="5124" max="5124" width="85.6640625" style="81" customWidth="1"/>
    <col min="5125" max="5126" width="22.6640625" style="81" customWidth="1"/>
    <col min="5127" max="5127" width="23.6640625" style="81" customWidth="1"/>
    <col min="5128" max="5376" width="9.109375" style="81"/>
    <col min="5377" max="5377" width="84.5546875" style="81" customWidth="1"/>
    <col min="5378" max="5378" width="24.88671875" style="81" customWidth="1"/>
    <col min="5379" max="5379" width="21.88671875" style="81" customWidth="1"/>
    <col min="5380" max="5380" width="85.6640625" style="81" customWidth="1"/>
    <col min="5381" max="5382" width="22.6640625" style="81" customWidth="1"/>
    <col min="5383" max="5383" width="23.6640625" style="81" customWidth="1"/>
    <col min="5384" max="5632" width="9.109375" style="81"/>
    <col min="5633" max="5633" width="84.5546875" style="81" customWidth="1"/>
    <col min="5634" max="5634" width="24.88671875" style="81" customWidth="1"/>
    <col min="5635" max="5635" width="21.88671875" style="81" customWidth="1"/>
    <col min="5636" max="5636" width="85.6640625" style="81" customWidth="1"/>
    <col min="5637" max="5638" width="22.6640625" style="81" customWidth="1"/>
    <col min="5639" max="5639" width="23.6640625" style="81" customWidth="1"/>
    <col min="5640" max="5888" width="9.109375" style="81"/>
    <col min="5889" max="5889" width="84.5546875" style="81" customWidth="1"/>
    <col min="5890" max="5890" width="24.88671875" style="81" customWidth="1"/>
    <col min="5891" max="5891" width="21.88671875" style="81" customWidth="1"/>
    <col min="5892" max="5892" width="85.6640625" style="81" customWidth="1"/>
    <col min="5893" max="5894" width="22.6640625" style="81" customWidth="1"/>
    <col min="5895" max="5895" width="23.6640625" style="81" customWidth="1"/>
    <col min="5896" max="6144" width="9.109375" style="81"/>
    <col min="6145" max="6145" width="84.5546875" style="81" customWidth="1"/>
    <col min="6146" max="6146" width="24.88671875" style="81" customWidth="1"/>
    <col min="6147" max="6147" width="21.88671875" style="81" customWidth="1"/>
    <col min="6148" max="6148" width="85.6640625" style="81" customWidth="1"/>
    <col min="6149" max="6150" width="22.6640625" style="81" customWidth="1"/>
    <col min="6151" max="6151" width="23.6640625" style="81" customWidth="1"/>
    <col min="6152" max="6400" width="9.109375" style="81"/>
    <col min="6401" max="6401" width="84.5546875" style="81" customWidth="1"/>
    <col min="6402" max="6402" width="24.88671875" style="81" customWidth="1"/>
    <col min="6403" max="6403" width="21.88671875" style="81" customWidth="1"/>
    <col min="6404" max="6404" width="85.6640625" style="81" customWidth="1"/>
    <col min="6405" max="6406" width="22.6640625" style="81" customWidth="1"/>
    <col min="6407" max="6407" width="23.6640625" style="81" customWidth="1"/>
    <col min="6408" max="6656" width="9.109375" style="81"/>
    <col min="6657" max="6657" width="84.5546875" style="81" customWidth="1"/>
    <col min="6658" max="6658" width="24.88671875" style="81" customWidth="1"/>
    <col min="6659" max="6659" width="21.88671875" style="81" customWidth="1"/>
    <col min="6660" max="6660" width="85.6640625" style="81" customWidth="1"/>
    <col min="6661" max="6662" width="22.6640625" style="81" customWidth="1"/>
    <col min="6663" max="6663" width="23.6640625" style="81" customWidth="1"/>
    <col min="6664" max="6912" width="9.109375" style="81"/>
    <col min="6913" max="6913" width="84.5546875" style="81" customWidth="1"/>
    <col min="6914" max="6914" width="24.88671875" style="81" customWidth="1"/>
    <col min="6915" max="6915" width="21.88671875" style="81" customWidth="1"/>
    <col min="6916" max="6916" width="85.6640625" style="81" customWidth="1"/>
    <col min="6917" max="6918" width="22.6640625" style="81" customWidth="1"/>
    <col min="6919" max="6919" width="23.6640625" style="81" customWidth="1"/>
    <col min="6920" max="7168" width="9.109375" style="81"/>
    <col min="7169" max="7169" width="84.5546875" style="81" customWidth="1"/>
    <col min="7170" max="7170" width="24.88671875" style="81" customWidth="1"/>
    <col min="7171" max="7171" width="21.88671875" style="81" customWidth="1"/>
    <col min="7172" max="7172" width="85.6640625" style="81" customWidth="1"/>
    <col min="7173" max="7174" width="22.6640625" style="81" customWidth="1"/>
    <col min="7175" max="7175" width="23.6640625" style="81" customWidth="1"/>
    <col min="7176" max="7424" width="9.109375" style="81"/>
    <col min="7425" max="7425" width="84.5546875" style="81" customWidth="1"/>
    <col min="7426" max="7426" width="24.88671875" style="81" customWidth="1"/>
    <col min="7427" max="7427" width="21.88671875" style="81" customWidth="1"/>
    <col min="7428" max="7428" width="85.6640625" style="81" customWidth="1"/>
    <col min="7429" max="7430" width="22.6640625" style="81" customWidth="1"/>
    <col min="7431" max="7431" width="23.6640625" style="81" customWidth="1"/>
    <col min="7432" max="7680" width="9.109375" style="81"/>
    <col min="7681" max="7681" width="84.5546875" style="81" customWidth="1"/>
    <col min="7682" max="7682" width="24.88671875" style="81" customWidth="1"/>
    <col min="7683" max="7683" width="21.88671875" style="81" customWidth="1"/>
    <col min="7684" max="7684" width="85.6640625" style="81" customWidth="1"/>
    <col min="7685" max="7686" width="22.6640625" style="81" customWidth="1"/>
    <col min="7687" max="7687" width="23.6640625" style="81" customWidth="1"/>
    <col min="7688" max="7936" width="9.109375" style="81"/>
    <col min="7937" max="7937" width="84.5546875" style="81" customWidth="1"/>
    <col min="7938" max="7938" width="24.88671875" style="81" customWidth="1"/>
    <col min="7939" max="7939" width="21.88671875" style="81" customWidth="1"/>
    <col min="7940" max="7940" width="85.6640625" style="81" customWidth="1"/>
    <col min="7941" max="7942" width="22.6640625" style="81" customWidth="1"/>
    <col min="7943" max="7943" width="23.6640625" style="81" customWidth="1"/>
    <col min="7944" max="8192" width="9.109375" style="81"/>
    <col min="8193" max="8193" width="84.5546875" style="81" customWidth="1"/>
    <col min="8194" max="8194" width="24.88671875" style="81" customWidth="1"/>
    <col min="8195" max="8195" width="21.88671875" style="81" customWidth="1"/>
    <col min="8196" max="8196" width="85.6640625" style="81" customWidth="1"/>
    <col min="8197" max="8198" width="22.6640625" style="81" customWidth="1"/>
    <col min="8199" max="8199" width="23.6640625" style="81" customWidth="1"/>
    <col min="8200" max="8448" width="9.109375" style="81"/>
    <col min="8449" max="8449" width="84.5546875" style="81" customWidth="1"/>
    <col min="8450" max="8450" width="24.88671875" style="81" customWidth="1"/>
    <col min="8451" max="8451" width="21.88671875" style="81" customWidth="1"/>
    <col min="8452" max="8452" width="85.6640625" style="81" customWidth="1"/>
    <col min="8453" max="8454" width="22.6640625" style="81" customWidth="1"/>
    <col min="8455" max="8455" width="23.6640625" style="81" customWidth="1"/>
    <col min="8456" max="8704" width="9.109375" style="81"/>
    <col min="8705" max="8705" width="84.5546875" style="81" customWidth="1"/>
    <col min="8706" max="8706" width="24.88671875" style="81" customWidth="1"/>
    <col min="8707" max="8707" width="21.88671875" style="81" customWidth="1"/>
    <col min="8708" max="8708" width="85.6640625" style="81" customWidth="1"/>
    <col min="8709" max="8710" width="22.6640625" style="81" customWidth="1"/>
    <col min="8711" max="8711" width="23.6640625" style="81" customWidth="1"/>
    <col min="8712" max="8960" width="9.109375" style="81"/>
    <col min="8961" max="8961" width="84.5546875" style="81" customWidth="1"/>
    <col min="8962" max="8962" width="24.88671875" style="81" customWidth="1"/>
    <col min="8963" max="8963" width="21.88671875" style="81" customWidth="1"/>
    <col min="8964" max="8964" width="85.6640625" style="81" customWidth="1"/>
    <col min="8965" max="8966" width="22.6640625" style="81" customWidth="1"/>
    <col min="8967" max="8967" width="23.6640625" style="81" customWidth="1"/>
    <col min="8968" max="9216" width="9.109375" style="81"/>
    <col min="9217" max="9217" width="84.5546875" style="81" customWidth="1"/>
    <col min="9218" max="9218" width="24.88671875" style="81" customWidth="1"/>
    <col min="9219" max="9219" width="21.88671875" style="81" customWidth="1"/>
    <col min="9220" max="9220" width="85.6640625" style="81" customWidth="1"/>
    <col min="9221" max="9222" width="22.6640625" style="81" customWidth="1"/>
    <col min="9223" max="9223" width="23.6640625" style="81" customWidth="1"/>
    <col min="9224" max="9472" width="9.109375" style="81"/>
    <col min="9473" max="9473" width="84.5546875" style="81" customWidth="1"/>
    <col min="9474" max="9474" width="24.88671875" style="81" customWidth="1"/>
    <col min="9475" max="9475" width="21.88671875" style="81" customWidth="1"/>
    <col min="9476" max="9476" width="85.6640625" style="81" customWidth="1"/>
    <col min="9477" max="9478" width="22.6640625" style="81" customWidth="1"/>
    <col min="9479" max="9479" width="23.6640625" style="81" customWidth="1"/>
    <col min="9480" max="9728" width="9.109375" style="81"/>
    <col min="9729" max="9729" width="84.5546875" style="81" customWidth="1"/>
    <col min="9730" max="9730" width="24.88671875" style="81" customWidth="1"/>
    <col min="9731" max="9731" width="21.88671875" style="81" customWidth="1"/>
    <col min="9732" max="9732" width="85.6640625" style="81" customWidth="1"/>
    <col min="9733" max="9734" width="22.6640625" style="81" customWidth="1"/>
    <col min="9735" max="9735" width="23.6640625" style="81" customWidth="1"/>
    <col min="9736" max="9984" width="9.109375" style="81"/>
    <col min="9985" max="9985" width="84.5546875" style="81" customWidth="1"/>
    <col min="9986" max="9986" width="24.88671875" style="81" customWidth="1"/>
    <col min="9987" max="9987" width="21.88671875" style="81" customWidth="1"/>
    <col min="9988" max="9988" width="85.6640625" style="81" customWidth="1"/>
    <col min="9989" max="9990" width="22.6640625" style="81" customWidth="1"/>
    <col min="9991" max="9991" width="23.6640625" style="81" customWidth="1"/>
    <col min="9992" max="10240" width="9.109375" style="81"/>
    <col min="10241" max="10241" width="84.5546875" style="81" customWidth="1"/>
    <col min="10242" max="10242" width="24.88671875" style="81" customWidth="1"/>
    <col min="10243" max="10243" width="21.88671875" style="81" customWidth="1"/>
    <col min="10244" max="10244" width="85.6640625" style="81" customWidth="1"/>
    <col min="10245" max="10246" width="22.6640625" style="81" customWidth="1"/>
    <col min="10247" max="10247" width="23.6640625" style="81" customWidth="1"/>
    <col min="10248" max="10496" width="9.109375" style="81"/>
    <col min="10497" max="10497" width="84.5546875" style="81" customWidth="1"/>
    <col min="10498" max="10498" width="24.88671875" style="81" customWidth="1"/>
    <col min="10499" max="10499" width="21.88671875" style="81" customWidth="1"/>
    <col min="10500" max="10500" width="85.6640625" style="81" customWidth="1"/>
    <col min="10501" max="10502" width="22.6640625" style="81" customWidth="1"/>
    <col min="10503" max="10503" width="23.6640625" style="81" customWidth="1"/>
    <col min="10504" max="10752" width="9.109375" style="81"/>
    <col min="10753" max="10753" width="84.5546875" style="81" customWidth="1"/>
    <col min="10754" max="10754" width="24.88671875" style="81" customWidth="1"/>
    <col min="10755" max="10755" width="21.88671875" style="81" customWidth="1"/>
    <col min="10756" max="10756" width="85.6640625" style="81" customWidth="1"/>
    <col min="10757" max="10758" width="22.6640625" style="81" customWidth="1"/>
    <col min="10759" max="10759" width="23.6640625" style="81" customWidth="1"/>
    <col min="10760" max="11008" width="9.109375" style="81"/>
    <col min="11009" max="11009" width="84.5546875" style="81" customWidth="1"/>
    <col min="11010" max="11010" width="24.88671875" style="81" customWidth="1"/>
    <col min="11011" max="11011" width="21.88671875" style="81" customWidth="1"/>
    <col min="11012" max="11012" width="85.6640625" style="81" customWidth="1"/>
    <col min="11013" max="11014" width="22.6640625" style="81" customWidth="1"/>
    <col min="11015" max="11015" width="23.6640625" style="81" customWidth="1"/>
    <col min="11016" max="11264" width="9.109375" style="81"/>
    <col min="11265" max="11265" width="84.5546875" style="81" customWidth="1"/>
    <col min="11266" max="11266" width="24.88671875" style="81" customWidth="1"/>
    <col min="11267" max="11267" width="21.88671875" style="81" customWidth="1"/>
    <col min="11268" max="11268" width="85.6640625" style="81" customWidth="1"/>
    <col min="11269" max="11270" width="22.6640625" style="81" customWidth="1"/>
    <col min="11271" max="11271" width="23.6640625" style="81" customWidth="1"/>
    <col min="11272" max="11520" width="9.109375" style="81"/>
    <col min="11521" max="11521" width="84.5546875" style="81" customWidth="1"/>
    <col min="11522" max="11522" width="24.88671875" style="81" customWidth="1"/>
    <col min="11523" max="11523" width="21.88671875" style="81" customWidth="1"/>
    <col min="11524" max="11524" width="85.6640625" style="81" customWidth="1"/>
    <col min="11525" max="11526" width="22.6640625" style="81" customWidth="1"/>
    <col min="11527" max="11527" width="23.6640625" style="81" customWidth="1"/>
    <col min="11528" max="11776" width="9.109375" style="81"/>
    <col min="11777" max="11777" width="84.5546875" style="81" customWidth="1"/>
    <col min="11778" max="11778" width="24.88671875" style="81" customWidth="1"/>
    <col min="11779" max="11779" width="21.88671875" style="81" customWidth="1"/>
    <col min="11780" max="11780" width="85.6640625" style="81" customWidth="1"/>
    <col min="11781" max="11782" width="22.6640625" style="81" customWidth="1"/>
    <col min="11783" max="11783" width="23.6640625" style="81" customWidth="1"/>
    <col min="11784" max="12032" width="9.109375" style="81"/>
    <col min="12033" max="12033" width="84.5546875" style="81" customWidth="1"/>
    <col min="12034" max="12034" width="24.88671875" style="81" customWidth="1"/>
    <col min="12035" max="12035" width="21.88671875" style="81" customWidth="1"/>
    <col min="12036" max="12036" width="85.6640625" style="81" customWidth="1"/>
    <col min="12037" max="12038" width="22.6640625" style="81" customWidth="1"/>
    <col min="12039" max="12039" width="23.6640625" style="81" customWidth="1"/>
    <col min="12040" max="12288" width="9.109375" style="81"/>
    <col min="12289" max="12289" width="84.5546875" style="81" customWidth="1"/>
    <col min="12290" max="12290" width="24.88671875" style="81" customWidth="1"/>
    <col min="12291" max="12291" width="21.88671875" style="81" customWidth="1"/>
    <col min="12292" max="12292" width="85.6640625" style="81" customWidth="1"/>
    <col min="12293" max="12294" width="22.6640625" style="81" customWidth="1"/>
    <col min="12295" max="12295" width="23.6640625" style="81" customWidth="1"/>
    <col min="12296" max="12544" width="9.109375" style="81"/>
    <col min="12545" max="12545" width="84.5546875" style="81" customWidth="1"/>
    <col min="12546" max="12546" width="24.88671875" style="81" customWidth="1"/>
    <col min="12547" max="12547" width="21.88671875" style="81" customWidth="1"/>
    <col min="12548" max="12548" width="85.6640625" style="81" customWidth="1"/>
    <col min="12549" max="12550" width="22.6640625" style="81" customWidth="1"/>
    <col min="12551" max="12551" width="23.6640625" style="81" customWidth="1"/>
    <col min="12552" max="12800" width="9.109375" style="81"/>
    <col min="12801" max="12801" width="84.5546875" style="81" customWidth="1"/>
    <col min="12802" max="12802" width="24.88671875" style="81" customWidth="1"/>
    <col min="12803" max="12803" width="21.88671875" style="81" customWidth="1"/>
    <col min="12804" max="12804" width="85.6640625" style="81" customWidth="1"/>
    <col min="12805" max="12806" width="22.6640625" style="81" customWidth="1"/>
    <col min="12807" max="12807" width="23.6640625" style="81" customWidth="1"/>
    <col min="12808" max="13056" width="9.109375" style="81"/>
    <col min="13057" max="13057" width="84.5546875" style="81" customWidth="1"/>
    <col min="13058" max="13058" width="24.88671875" style="81" customWidth="1"/>
    <col min="13059" max="13059" width="21.88671875" style="81" customWidth="1"/>
    <col min="13060" max="13060" width="85.6640625" style="81" customWidth="1"/>
    <col min="13061" max="13062" width="22.6640625" style="81" customWidth="1"/>
    <col min="13063" max="13063" width="23.6640625" style="81" customWidth="1"/>
    <col min="13064" max="13312" width="9.109375" style="81"/>
    <col min="13313" max="13313" width="84.5546875" style="81" customWidth="1"/>
    <col min="13314" max="13314" width="24.88671875" style="81" customWidth="1"/>
    <col min="13315" max="13315" width="21.88671875" style="81" customWidth="1"/>
    <col min="13316" max="13316" width="85.6640625" style="81" customWidth="1"/>
    <col min="13317" max="13318" width="22.6640625" style="81" customWidth="1"/>
    <col min="13319" max="13319" width="23.6640625" style="81" customWidth="1"/>
    <col min="13320" max="13568" width="9.109375" style="81"/>
    <col min="13569" max="13569" width="84.5546875" style="81" customWidth="1"/>
    <col min="13570" max="13570" width="24.88671875" style="81" customWidth="1"/>
    <col min="13571" max="13571" width="21.88671875" style="81" customWidth="1"/>
    <col min="13572" max="13572" width="85.6640625" style="81" customWidth="1"/>
    <col min="13573" max="13574" width="22.6640625" style="81" customWidth="1"/>
    <col min="13575" max="13575" width="23.6640625" style="81" customWidth="1"/>
    <col min="13576" max="13824" width="9.109375" style="81"/>
    <col min="13825" max="13825" width="84.5546875" style="81" customWidth="1"/>
    <col min="13826" max="13826" width="24.88671875" style="81" customWidth="1"/>
    <col min="13827" max="13827" width="21.88671875" style="81" customWidth="1"/>
    <col min="13828" max="13828" width="85.6640625" style="81" customWidth="1"/>
    <col min="13829" max="13830" width="22.6640625" style="81" customWidth="1"/>
    <col min="13831" max="13831" width="23.6640625" style="81" customWidth="1"/>
    <col min="13832" max="14080" width="9.109375" style="81"/>
    <col min="14081" max="14081" width="84.5546875" style="81" customWidth="1"/>
    <col min="14082" max="14082" width="24.88671875" style="81" customWidth="1"/>
    <col min="14083" max="14083" width="21.88671875" style="81" customWidth="1"/>
    <col min="14084" max="14084" width="85.6640625" style="81" customWidth="1"/>
    <col min="14085" max="14086" width="22.6640625" style="81" customWidth="1"/>
    <col min="14087" max="14087" width="23.6640625" style="81" customWidth="1"/>
    <col min="14088" max="14336" width="9.109375" style="81"/>
    <col min="14337" max="14337" width="84.5546875" style="81" customWidth="1"/>
    <col min="14338" max="14338" width="24.88671875" style="81" customWidth="1"/>
    <col min="14339" max="14339" width="21.88671875" style="81" customWidth="1"/>
    <col min="14340" max="14340" width="85.6640625" style="81" customWidth="1"/>
    <col min="14341" max="14342" width="22.6640625" style="81" customWidth="1"/>
    <col min="14343" max="14343" width="23.6640625" style="81" customWidth="1"/>
    <col min="14344" max="14592" width="9.109375" style="81"/>
    <col min="14593" max="14593" width="84.5546875" style="81" customWidth="1"/>
    <col min="14594" max="14594" width="24.88671875" style="81" customWidth="1"/>
    <col min="14595" max="14595" width="21.88671875" style="81" customWidth="1"/>
    <col min="14596" max="14596" width="85.6640625" style="81" customWidth="1"/>
    <col min="14597" max="14598" width="22.6640625" style="81" customWidth="1"/>
    <col min="14599" max="14599" width="23.6640625" style="81" customWidth="1"/>
    <col min="14600" max="14848" width="9.109375" style="81"/>
    <col min="14849" max="14849" width="84.5546875" style="81" customWidth="1"/>
    <col min="14850" max="14850" width="24.88671875" style="81" customWidth="1"/>
    <col min="14851" max="14851" width="21.88671875" style="81" customWidth="1"/>
    <col min="14852" max="14852" width="85.6640625" style="81" customWidth="1"/>
    <col min="14853" max="14854" width="22.6640625" style="81" customWidth="1"/>
    <col min="14855" max="14855" width="23.6640625" style="81" customWidth="1"/>
    <col min="14856" max="15104" width="9.109375" style="81"/>
    <col min="15105" max="15105" width="84.5546875" style="81" customWidth="1"/>
    <col min="15106" max="15106" width="24.88671875" style="81" customWidth="1"/>
    <col min="15107" max="15107" width="21.88671875" style="81" customWidth="1"/>
    <col min="15108" max="15108" width="85.6640625" style="81" customWidth="1"/>
    <col min="15109" max="15110" width="22.6640625" style="81" customWidth="1"/>
    <col min="15111" max="15111" width="23.6640625" style="81" customWidth="1"/>
    <col min="15112" max="15360" width="9.109375" style="81"/>
    <col min="15361" max="15361" width="84.5546875" style="81" customWidth="1"/>
    <col min="15362" max="15362" width="24.88671875" style="81" customWidth="1"/>
    <col min="15363" max="15363" width="21.88671875" style="81" customWidth="1"/>
    <col min="15364" max="15364" width="85.6640625" style="81" customWidth="1"/>
    <col min="15365" max="15366" width="22.6640625" style="81" customWidth="1"/>
    <col min="15367" max="15367" width="23.6640625" style="81" customWidth="1"/>
    <col min="15368" max="15616" width="9.109375" style="81"/>
    <col min="15617" max="15617" width="84.5546875" style="81" customWidth="1"/>
    <col min="15618" max="15618" width="24.88671875" style="81" customWidth="1"/>
    <col min="15619" max="15619" width="21.88671875" style="81" customWidth="1"/>
    <col min="15620" max="15620" width="85.6640625" style="81" customWidth="1"/>
    <col min="15621" max="15622" width="22.6640625" style="81" customWidth="1"/>
    <col min="15623" max="15623" width="23.6640625" style="81" customWidth="1"/>
    <col min="15624" max="15872" width="9.109375" style="81"/>
    <col min="15873" max="15873" width="84.5546875" style="81" customWidth="1"/>
    <col min="15874" max="15874" width="24.88671875" style="81" customWidth="1"/>
    <col min="15875" max="15875" width="21.88671875" style="81" customWidth="1"/>
    <col min="15876" max="15876" width="85.6640625" style="81" customWidth="1"/>
    <col min="15877" max="15878" width="22.6640625" style="81" customWidth="1"/>
    <col min="15879" max="15879" width="23.6640625" style="81" customWidth="1"/>
    <col min="15880" max="16128" width="9.109375" style="81"/>
    <col min="16129" max="16129" width="84.5546875" style="81" customWidth="1"/>
    <col min="16130" max="16130" width="24.88671875" style="81" customWidth="1"/>
    <col min="16131" max="16131" width="21.88671875" style="81" customWidth="1"/>
    <col min="16132" max="16132" width="85.6640625" style="81" customWidth="1"/>
    <col min="16133" max="16134" width="22.6640625" style="81" customWidth="1"/>
    <col min="16135" max="16135" width="23.6640625" style="81" customWidth="1"/>
    <col min="16136" max="16384" width="9.109375" style="81"/>
  </cols>
  <sheetData>
    <row r="1" spans="1:6" ht="21" x14ac:dyDescent="0.4">
      <c r="A1" s="947" t="s">
        <v>219</v>
      </c>
      <c r="B1" s="947"/>
      <c r="C1" s="947"/>
      <c r="D1" s="947"/>
      <c r="E1" s="947"/>
      <c r="F1" s="947"/>
    </row>
    <row r="3" spans="1:6" ht="21.6" thickBot="1" x14ac:dyDescent="0.45">
      <c r="A3" s="948" t="s">
        <v>220</v>
      </c>
      <c r="B3" s="948"/>
      <c r="C3" s="948"/>
      <c r="D3" s="948"/>
      <c r="E3" s="948"/>
      <c r="F3" s="948"/>
    </row>
    <row r="4" spans="1:6" ht="43.5" customHeight="1" thickTop="1" x14ac:dyDescent="0.3">
      <c r="A4" s="82" t="s">
        <v>221</v>
      </c>
      <c r="B4" s="83" t="s">
        <v>222</v>
      </c>
      <c r="C4" s="84" t="s">
        <v>223</v>
      </c>
      <c r="D4" s="85" t="s">
        <v>224</v>
      </c>
      <c r="E4" s="84" t="s">
        <v>225</v>
      </c>
      <c r="F4" s="86" t="s">
        <v>226</v>
      </c>
    </row>
    <row r="5" spans="1:6" ht="24" customHeight="1" x14ac:dyDescent="0.3">
      <c r="A5" s="87" t="s">
        <v>227</v>
      </c>
      <c r="B5" s="88"/>
      <c r="C5" s="88">
        <v>10710826.92</v>
      </c>
      <c r="D5" s="89"/>
      <c r="E5" s="90"/>
      <c r="F5" s="91"/>
    </row>
    <row r="6" spans="1:6" ht="15" customHeight="1" x14ac:dyDescent="0.3">
      <c r="A6" s="87"/>
      <c r="B6" s="92"/>
      <c r="C6" s="93"/>
      <c r="D6" s="89"/>
      <c r="E6" s="93"/>
      <c r="F6" s="91"/>
    </row>
    <row r="7" spans="1:6" ht="15" customHeight="1" x14ac:dyDescent="0.3">
      <c r="A7" s="87" t="s">
        <v>228</v>
      </c>
      <c r="B7" s="94">
        <v>8221202.790000001</v>
      </c>
      <c r="C7" s="88"/>
      <c r="D7" s="95" t="s">
        <v>229</v>
      </c>
      <c r="E7" s="88"/>
      <c r="F7" s="96"/>
    </row>
    <row r="8" spans="1:6" ht="34.200000000000003" customHeight="1" x14ac:dyDescent="0.3">
      <c r="A8" s="97" t="s">
        <v>230</v>
      </c>
      <c r="B8" s="88"/>
      <c r="C8" s="88"/>
      <c r="D8" s="98"/>
      <c r="E8" s="88"/>
      <c r="F8" s="96"/>
    </row>
    <row r="9" spans="1:6" s="105" customFormat="1" ht="30.75" customHeight="1" x14ac:dyDescent="0.3">
      <c r="A9" s="99"/>
      <c r="B9" s="100"/>
      <c r="C9" s="101"/>
      <c r="D9" s="102" t="s">
        <v>231</v>
      </c>
      <c r="E9" s="103"/>
      <c r="F9" s="104"/>
    </row>
    <row r="10" spans="1:6" ht="15" customHeight="1" x14ac:dyDescent="0.3">
      <c r="A10" s="87" t="s">
        <v>232</v>
      </c>
      <c r="B10" s="106">
        <v>142646.72999999998</v>
      </c>
      <c r="C10" s="93"/>
      <c r="D10" s="89"/>
      <c r="E10" s="93"/>
      <c r="F10" s="107"/>
    </row>
    <row r="11" spans="1:6" ht="15" customHeight="1" x14ac:dyDescent="0.3">
      <c r="A11" s="87"/>
      <c r="B11" s="106" t="s">
        <v>233</v>
      </c>
      <c r="C11" s="93"/>
      <c r="D11" s="89"/>
      <c r="E11" s="93"/>
      <c r="F11" s="107"/>
    </row>
    <row r="12" spans="1:6" ht="15" customHeight="1" x14ac:dyDescent="0.3">
      <c r="A12" s="87" t="s">
        <v>234</v>
      </c>
      <c r="B12" s="94">
        <v>353230.09</v>
      </c>
      <c r="C12" s="88"/>
      <c r="D12" s="108"/>
      <c r="E12" s="93"/>
      <c r="F12" s="107"/>
    </row>
    <row r="13" spans="1:6" ht="15" customHeight="1" x14ac:dyDescent="0.3">
      <c r="A13" s="109" t="s">
        <v>235</v>
      </c>
      <c r="B13" s="110"/>
      <c r="C13" s="88"/>
      <c r="E13" s="111"/>
      <c r="F13" s="107"/>
    </row>
    <row r="14" spans="1:6" ht="15" customHeight="1" x14ac:dyDescent="0.3">
      <c r="A14" s="112"/>
      <c r="B14" s="113"/>
      <c r="C14" s="93"/>
      <c r="D14" s="89"/>
      <c r="E14" s="93"/>
      <c r="F14" s="114"/>
    </row>
    <row r="15" spans="1:6" s="105" customFormat="1" ht="15" customHeight="1" x14ac:dyDescent="0.3">
      <c r="A15" s="99" t="s">
        <v>236</v>
      </c>
      <c r="B15" s="103"/>
      <c r="C15" s="115"/>
      <c r="E15" s="116"/>
      <c r="F15" s="117"/>
    </row>
    <row r="16" spans="1:6" s="105" customFormat="1" ht="15" customHeight="1" x14ac:dyDescent="0.3">
      <c r="A16" s="118"/>
      <c r="B16" s="119"/>
      <c r="C16" s="101"/>
      <c r="E16" s="116"/>
      <c r="F16" s="117"/>
    </row>
    <row r="17" spans="1:6" ht="15" customHeight="1" x14ac:dyDescent="0.3">
      <c r="A17" s="120" t="s">
        <v>237</v>
      </c>
      <c r="B17" s="88"/>
      <c r="C17" s="88"/>
      <c r="D17" s="81" t="s">
        <v>238</v>
      </c>
      <c r="E17" s="121">
        <v>23178240.799999993</v>
      </c>
      <c r="F17" s="121">
        <v>22895285.009999994</v>
      </c>
    </row>
    <row r="18" spans="1:6" ht="15" customHeight="1" x14ac:dyDescent="0.3">
      <c r="A18" s="122"/>
      <c r="B18" s="93"/>
      <c r="C18" s="93"/>
      <c r="D18" s="123" t="s">
        <v>239</v>
      </c>
      <c r="E18" s="124">
        <v>187523.32</v>
      </c>
      <c r="F18" s="125"/>
    </row>
    <row r="19" spans="1:6" ht="15" customHeight="1" x14ac:dyDescent="0.3">
      <c r="A19" s="122" t="s">
        <v>240</v>
      </c>
      <c r="B19" s="124">
        <v>22787764.919999998</v>
      </c>
      <c r="C19" s="124">
        <v>22788434.149999999</v>
      </c>
      <c r="D19" s="126"/>
      <c r="E19" s="127"/>
      <c r="F19" s="117"/>
    </row>
    <row r="20" spans="1:6" ht="15" customHeight="1" x14ac:dyDescent="0.3">
      <c r="A20" s="122"/>
      <c r="B20" s="93"/>
      <c r="C20" s="93"/>
      <c r="E20" s="93"/>
      <c r="F20" s="114"/>
    </row>
    <row r="21" spans="1:6" ht="15" customHeight="1" x14ac:dyDescent="0.3">
      <c r="A21" s="122" t="s">
        <v>241</v>
      </c>
      <c r="B21" s="124">
        <v>153872.37999999998</v>
      </c>
      <c r="C21" s="124">
        <v>137227.18000000002</v>
      </c>
      <c r="E21" s="93"/>
      <c r="F21" s="114"/>
    </row>
    <row r="22" spans="1:6" ht="15" customHeight="1" x14ac:dyDescent="0.3">
      <c r="A22" s="122"/>
      <c r="B22" s="93"/>
      <c r="C22" s="93"/>
      <c r="E22" s="93"/>
      <c r="F22" s="114"/>
    </row>
    <row r="23" spans="1:6" ht="15" customHeight="1" x14ac:dyDescent="0.3">
      <c r="A23" s="122" t="s">
        <v>242</v>
      </c>
      <c r="B23" s="124">
        <v>1371147</v>
      </c>
      <c r="C23" s="124">
        <v>1371147</v>
      </c>
      <c r="D23" s="81" t="s">
        <v>243</v>
      </c>
      <c r="E23" s="124">
        <v>1835931.7399999998</v>
      </c>
      <c r="F23" s="124">
        <v>1637488.0799999998</v>
      </c>
    </row>
    <row r="24" spans="1:6" ht="15" customHeight="1" x14ac:dyDescent="0.3">
      <c r="A24" s="122"/>
      <c r="B24" s="93"/>
      <c r="C24" s="93"/>
      <c r="D24" s="123" t="s">
        <v>244</v>
      </c>
      <c r="E24" s="128">
        <v>903232.96</v>
      </c>
      <c r="F24" s="129"/>
    </row>
    <row r="25" spans="1:6" s="105" customFormat="1" ht="15" customHeight="1" x14ac:dyDescent="0.3">
      <c r="A25" s="130"/>
      <c r="B25" s="131"/>
      <c r="C25" s="132"/>
      <c r="D25" s="133" t="s">
        <v>235</v>
      </c>
      <c r="E25" s="110" t="s">
        <v>233</v>
      </c>
      <c r="F25" s="134"/>
    </row>
    <row r="26" spans="1:6" ht="15" customHeight="1" x14ac:dyDescent="0.3">
      <c r="A26" s="122"/>
      <c r="B26" s="88"/>
      <c r="C26" s="88"/>
      <c r="D26" s="135"/>
      <c r="E26" s="88"/>
      <c r="F26" s="91"/>
    </row>
    <row r="27" spans="1:6" ht="15" customHeight="1" x14ac:dyDescent="0.3">
      <c r="A27" s="122" t="s">
        <v>245</v>
      </c>
      <c r="B27" s="88"/>
      <c r="C27" s="88"/>
      <c r="D27" s="81" t="s">
        <v>246</v>
      </c>
      <c r="E27" s="88">
        <v>0</v>
      </c>
      <c r="F27" s="91">
        <v>0</v>
      </c>
    </row>
    <row r="28" spans="1:6" ht="15" customHeight="1" x14ac:dyDescent="0.3">
      <c r="A28" s="122"/>
      <c r="B28" s="93"/>
      <c r="C28" s="93"/>
      <c r="D28" s="123" t="s">
        <v>247</v>
      </c>
      <c r="E28" s="88"/>
      <c r="F28" s="91"/>
    </row>
    <row r="29" spans="1:6" ht="15" customHeight="1" x14ac:dyDescent="0.3">
      <c r="A29" s="122"/>
      <c r="B29" s="93"/>
      <c r="C29" s="93"/>
      <c r="E29" s="93"/>
      <c r="F29" s="114"/>
    </row>
    <row r="30" spans="1:6" s="105" customFormat="1" ht="15" customHeight="1" x14ac:dyDescent="0.3">
      <c r="A30" s="136" t="s">
        <v>248</v>
      </c>
      <c r="B30" s="137">
        <v>24312784.299999997</v>
      </c>
      <c r="C30" s="137">
        <v>24296808.329999998</v>
      </c>
      <c r="D30" s="138" t="s">
        <v>249</v>
      </c>
      <c r="E30" s="137">
        <v>26104928.819999993</v>
      </c>
      <c r="F30" s="139">
        <v>24532773.089999992</v>
      </c>
    </row>
    <row r="31" spans="1:6" ht="15" customHeight="1" x14ac:dyDescent="0.3">
      <c r="A31" s="140"/>
      <c r="B31" s="113"/>
      <c r="C31" s="93"/>
      <c r="D31" s="141"/>
      <c r="E31" s="93"/>
      <c r="F31" s="114"/>
    </row>
    <row r="32" spans="1:6" ht="15" customHeight="1" x14ac:dyDescent="0.3">
      <c r="A32" s="122" t="s">
        <v>250</v>
      </c>
      <c r="B32" s="88"/>
      <c r="C32" s="88"/>
      <c r="D32" s="81" t="s">
        <v>251</v>
      </c>
      <c r="E32" s="88"/>
      <c r="F32" s="114"/>
    </row>
    <row r="33" spans="1:6" ht="15" customHeight="1" x14ac:dyDescent="0.3">
      <c r="A33" s="122"/>
      <c r="B33" s="88"/>
      <c r="C33" s="88"/>
      <c r="D33" s="142" t="s">
        <v>252</v>
      </c>
      <c r="E33" s="88"/>
      <c r="F33" s="91"/>
    </row>
    <row r="34" spans="1:6" ht="15" customHeight="1" x14ac:dyDescent="0.3">
      <c r="A34" s="122"/>
      <c r="B34" s="88"/>
      <c r="C34" s="88"/>
      <c r="D34" s="143"/>
      <c r="E34" s="88"/>
      <c r="F34" s="91"/>
    </row>
    <row r="35" spans="1:6" ht="15" customHeight="1" x14ac:dyDescent="0.3">
      <c r="A35" s="122" t="s">
        <v>253</v>
      </c>
      <c r="B35" s="88"/>
      <c r="C35" s="88"/>
      <c r="D35" s="81" t="s">
        <v>254</v>
      </c>
      <c r="E35" s="88"/>
      <c r="F35" s="91"/>
    </row>
    <row r="36" spans="1:6" ht="15" customHeight="1" x14ac:dyDescent="0.3">
      <c r="A36" s="122"/>
      <c r="B36" s="93"/>
      <c r="C36" s="93"/>
      <c r="E36" s="93"/>
      <c r="F36" s="114"/>
    </row>
    <row r="37" spans="1:6" ht="15" customHeight="1" x14ac:dyDescent="0.3">
      <c r="A37" s="122" t="s">
        <v>255</v>
      </c>
      <c r="B37" s="144">
        <v>4789398.24</v>
      </c>
      <c r="C37" s="144">
        <v>4774624.95</v>
      </c>
      <c r="D37" s="81" t="s">
        <v>256</v>
      </c>
      <c r="E37" s="144">
        <v>4789398.24</v>
      </c>
      <c r="F37" s="144">
        <v>4789398.24</v>
      </c>
    </row>
    <row r="38" spans="1:6" ht="15" customHeight="1" x14ac:dyDescent="0.3">
      <c r="A38" s="122"/>
      <c r="B38" s="93"/>
      <c r="C38" s="93"/>
      <c r="E38" s="93"/>
      <c r="F38" s="114"/>
    </row>
    <row r="39" spans="1:6" ht="15" customHeight="1" x14ac:dyDescent="0.3">
      <c r="A39" s="145" t="s">
        <v>257</v>
      </c>
      <c r="B39" s="137">
        <v>29102182.539999999</v>
      </c>
      <c r="C39" s="137">
        <v>29071433.279999997</v>
      </c>
      <c r="D39" s="146" t="s">
        <v>258</v>
      </c>
      <c r="E39" s="137">
        <v>30894327.059999995</v>
      </c>
      <c r="F39" s="139">
        <v>29322171.329999991</v>
      </c>
    </row>
    <row r="40" spans="1:6" ht="15" customHeight="1" x14ac:dyDescent="0.3">
      <c r="A40" s="147"/>
      <c r="B40" s="90"/>
      <c r="C40" s="90"/>
      <c r="E40" s="93"/>
      <c r="F40" s="114"/>
    </row>
    <row r="41" spans="1:6" ht="15" customHeight="1" x14ac:dyDescent="0.3">
      <c r="A41" s="145" t="s">
        <v>259</v>
      </c>
      <c r="B41" s="137">
        <v>37819262.149999999</v>
      </c>
      <c r="C41" s="137">
        <v>39782260.199999996</v>
      </c>
      <c r="D41" s="146" t="s">
        <v>260</v>
      </c>
      <c r="E41" s="137">
        <v>30894327.059999995</v>
      </c>
      <c r="F41" s="139">
        <v>29322171.329999991</v>
      </c>
    </row>
    <row r="42" spans="1:6" ht="15" customHeight="1" x14ac:dyDescent="0.3">
      <c r="A42" s="145"/>
      <c r="B42" s="148"/>
      <c r="C42" s="148"/>
      <c r="D42" s="146"/>
      <c r="E42" s="148"/>
      <c r="F42" s="149"/>
    </row>
    <row r="43" spans="1:6" ht="15" customHeight="1" x14ac:dyDescent="0.3">
      <c r="A43" s="145" t="s">
        <v>261</v>
      </c>
      <c r="B43" s="150">
        <v>0</v>
      </c>
      <c r="C43" s="151"/>
      <c r="D43" s="152" t="s">
        <v>262</v>
      </c>
      <c r="E43" s="137">
        <v>6924935.0900000036</v>
      </c>
      <c r="F43" s="139">
        <v>10460088.870000005</v>
      </c>
    </row>
    <row r="44" spans="1:6" ht="31.2" customHeight="1" thickBot="1" x14ac:dyDescent="0.35">
      <c r="A44" s="153" t="s">
        <v>263</v>
      </c>
      <c r="B44" s="137"/>
      <c r="C44" s="154"/>
      <c r="D44" s="155"/>
      <c r="E44" s="156"/>
      <c r="F44" s="157"/>
    </row>
    <row r="45" spans="1:6" ht="15.75" customHeight="1" thickTop="1" thickBot="1" x14ac:dyDescent="0.35">
      <c r="A45" s="158" t="s">
        <v>264</v>
      </c>
      <c r="B45" s="159">
        <v>37819262.149999999</v>
      </c>
      <c r="C45" s="159">
        <v>39782260.199999996</v>
      </c>
      <c r="D45" s="160" t="s">
        <v>265</v>
      </c>
      <c r="E45" s="159">
        <v>37819262.149999999</v>
      </c>
      <c r="F45" s="161">
        <v>39782260.199999996</v>
      </c>
    </row>
    <row r="46" spans="1:6" ht="21" customHeight="1" thickTop="1" x14ac:dyDescent="0.3">
      <c r="A46" s="146"/>
      <c r="B46" s="162"/>
      <c r="C46" s="162"/>
      <c r="D46" s="163" t="s">
        <v>266</v>
      </c>
      <c r="E46" s="90"/>
    </row>
    <row r="47" spans="1:6" ht="15" customHeight="1" x14ac:dyDescent="0.3">
      <c r="A47" s="946" t="s">
        <v>267</v>
      </c>
      <c r="B47" s="946"/>
      <c r="C47" s="949"/>
      <c r="D47" s="166" t="s">
        <v>268</v>
      </c>
      <c r="E47" s="93">
        <v>6924935.0900000036</v>
      </c>
    </row>
    <row r="48" spans="1:6" ht="17.25" customHeight="1" x14ac:dyDescent="0.3">
      <c r="A48" s="946" t="s">
        <v>269</v>
      </c>
      <c r="B48" s="946"/>
      <c r="C48" s="949"/>
      <c r="D48" s="167" t="s">
        <v>270</v>
      </c>
      <c r="E48" s="93">
        <v>4665174.13</v>
      </c>
      <c r="F48" s="168"/>
    </row>
    <row r="49" spans="1:7" ht="15" customHeight="1" x14ac:dyDescent="0.3">
      <c r="A49" s="946" t="s">
        <v>271</v>
      </c>
      <c r="B49" s="169"/>
      <c r="C49" s="170"/>
      <c r="D49" s="171" t="s">
        <v>272</v>
      </c>
      <c r="E49" s="93">
        <v>357377.31</v>
      </c>
      <c r="F49" s="172"/>
    </row>
    <row r="50" spans="1:7" ht="15" customHeight="1" x14ac:dyDescent="0.3">
      <c r="A50" s="946"/>
      <c r="B50" s="165"/>
      <c r="C50" s="170"/>
      <c r="D50" s="173" t="s">
        <v>273</v>
      </c>
      <c r="E50" s="174">
        <v>1902383.6500000036</v>
      </c>
    </row>
    <row r="51" spans="1:7" ht="33" customHeight="1" x14ac:dyDescent="0.3">
      <c r="A51" s="946" t="s">
        <v>274</v>
      </c>
      <c r="B51" s="946"/>
      <c r="D51" s="175" t="s">
        <v>275</v>
      </c>
      <c r="E51" s="176"/>
    </row>
    <row r="52" spans="1:7" ht="15" customHeight="1" x14ac:dyDescent="0.3">
      <c r="A52" s="946"/>
      <c r="B52" s="946"/>
    </row>
    <row r="53" spans="1:7" ht="15" customHeight="1" x14ac:dyDescent="0.3">
      <c r="A53" s="946" t="s">
        <v>276</v>
      </c>
      <c r="B53" s="946"/>
      <c r="D53" s="177" t="s">
        <v>277</v>
      </c>
      <c r="E53" s="90"/>
    </row>
    <row r="54" spans="1:7" ht="15" customHeight="1" x14ac:dyDescent="0.3">
      <c r="A54" s="946"/>
      <c r="B54" s="946"/>
      <c r="C54" s="113"/>
      <c r="D54" s="167" t="s">
        <v>278</v>
      </c>
      <c r="E54" s="93">
        <v>1902383.6500000036</v>
      </c>
      <c r="F54" s="168" t="s">
        <v>233</v>
      </c>
      <c r="G54" s="170" t="s">
        <v>233</v>
      </c>
    </row>
    <row r="55" spans="1:7" ht="15" customHeight="1" x14ac:dyDescent="0.3">
      <c r="A55" s="178" t="s">
        <v>279</v>
      </c>
      <c r="D55" s="167" t="s">
        <v>280</v>
      </c>
      <c r="E55" s="93">
        <v>0</v>
      </c>
    </row>
    <row r="56" spans="1:7" ht="15" customHeight="1" x14ac:dyDescent="0.3">
      <c r="A56" s="950" t="s">
        <v>281</v>
      </c>
      <c r="B56" s="950"/>
      <c r="D56" s="173" t="s">
        <v>282</v>
      </c>
      <c r="E56" s="174">
        <v>1902383.6500000036</v>
      </c>
    </row>
    <row r="57" spans="1:7" ht="37.200000000000003" customHeight="1" x14ac:dyDescent="0.3">
      <c r="A57" s="950"/>
      <c r="B57" s="950"/>
      <c r="D57" s="179" t="s">
        <v>283</v>
      </c>
      <c r="E57" s="180"/>
    </row>
    <row r="58" spans="1:7" ht="20.399999999999999" customHeight="1" x14ac:dyDescent="0.3">
      <c r="A58" s="950"/>
      <c r="B58" s="950"/>
      <c r="D58" s="179" t="s">
        <v>284</v>
      </c>
      <c r="E58" s="180"/>
    </row>
    <row r="59" spans="1:7" ht="30" customHeight="1" x14ac:dyDescent="0.3">
      <c r="A59" s="950"/>
      <c r="B59" s="950"/>
      <c r="D59" s="946" t="s">
        <v>285</v>
      </c>
      <c r="E59" s="946"/>
    </row>
    <row r="60" spans="1:7" ht="27.75" customHeight="1" x14ac:dyDescent="0.3">
      <c r="A60" s="946" t="s">
        <v>286</v>
      </c>
      <c r="B60" s="946"/>
      <c r="D60" s="946"/>
      <c r="E60" s="946"/>
    </row>
    <row r="61" spans="1:7" x14ac:dyDescent="0.3">
      <c r="A61" s="946"/>
      <c r="B61" s="946"/>
      <c r="D61" s="946" t="s">
        <v>287</v>
      </c>
      <c r="E61" s="946"/>
    </row>
    <row r="62" spans="1:7" x14ac:dyDescent="0.3">
      <c r="D62" s="946"/>
      <c r="E62" s="946"/>
    </row>
  </sheetData>
  <mergeCells count="11">
    <mergeCell ref="A53:B54"/>
    <mergeCell ref="A56:B59"/>
    <mergeCell ref="D59:E60"/>
    <mergeCell ref="A60:B61"/>
    <mergeCell ref="D61:E62"/>
    <mergeCell ref="A51:B52"/>
    <mergeCell ref="A1:F1"/>
    <mergeCell ref="A3:F3"/>
    <mergeCell ref="A47:C47"/>
    <mergeCell ref="A48:C48"/>
    <mergeCell ref="A49:A50"/>
  </mergeCells>
  <printOptions horizontalCentered="1"/>
  <pageMargins left="0.70866141732283472" right="0.15748031496062992" top="0.47244094488188981" bottom="0.47244094488188981" header="0.35433070866141736" footer="0.31496062992125984"/>
  <pageSetup paperSize="8"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95"/>
  <sheetViews>
    <sheetView view="pageBreakPreview" zoomScale="80" zoomScaleNormal="90" zoomScaleSheetLayoutView="80" workbookViewId="0">
      <selection activeCell="N30" sqref="N30"/>
    </sheetView>
  </sheetViews>
  <sheetFormatPr defaultRowHeight="14.4" x14ac:dyDescent="0.3"/>
  <cols>
    <col min="1" max="1" width="130.33203125" style="181" customWidth="1"/>
    <col min="2" max="2" width="8.109375" style="181" customWidth="1"/>
    <col min="3" max="3" width="22.44140625" style="182" bestFit="1" customWidth="1"/>
    <col min="4" max="256" width="9.109375" style="181"/>
    <col min="257" max="257" width="130.33203125" style="181" customWidth="1"/>
    <col min="258" max="258" width="8.109375" style="181" customWidth="1"/>
    <col min="259" max="259" width="22.44140625" style="181" bestFit="1" customWidth="1"/>
    <col min="260" max="512" width="9.109375" style="181"/>
    <col min="513" max="513" width="130.33203125" style="181" customWidth="1"/>
    <col min="514" max="514" width="8.109375" style="181" customWidth="1"/>
    <col min="515" max="515" width="22.44140625" style="181" bestFit="1" customWidth="1"/>
    <col min="516" max="768" width="9.109375" style="181"/>
    <col min="769" max="769" width="130.33203125" style="181" customWidth="1"/>
    <col min="770" max="770" width="8.109375" style="181" customWidth="1"/>
    <col min="771" max="771" width="22.44140625" style="181" bestFit="1" customWidth="1"/>
    <col min="772" max="1024" width="9.109375" style="181"/>
    <col min="1025" max="1025" width="130.33203125" style="181" customWidth="1"/>
    <col min="1026" max="1026" width="8.109375" style="181" customWidth="1"/>
    <col min="1027" max="1027" width="22.44140625" style="181" bestFit="1" customWidth="1"/>
    <col min="1028" max="1280" width="9.109375" style="181"/>
    <col min="1281" max="1281" width="130.33203125" style="181" customWidth="1"/>
    <col min="1282" max="1282" width="8.109375" style="181" customWidth="1"/>
    <col min="1283" max="1283" width="22.44140625" style="181" bestFit="1" customWidth="1"/>
    <col min="1284" max="1536" width="9.109375" style="181"/>
    <col min="1537" max="1537" width="130.33203125" style="181" customWidth="1"/>
    <col min="1538" max="1538" width="8.109375" style="181" customWidth="1"/>
    <col min="1539" max="1539" width="22.44140625" style="181" bestFit="1" customWidth="1"/>
    <col min="1540" max="1792" width="9.109375" style="181"/>
    <col min="1793" max="1793" width="130.33203125" style="181" customWidth="1"/>
    <col min="1794" max="1794" width="8.109375" style="181" customWidth="1"/>
    <col min="1795" max="1795" width="22.44140625" style="181" bestFit="1" customWidth="1"/>
    <col min="1796" max="2048" width="9.109375" style="181"/>
    <col min="2049" max="2049" width="130.33203125" style="181" customWidth="1"/>
    <col min="2050" max="2050" width="8.109375" style="181" customWidth="1"/>
    <col min="2051" max="2051" width="22.44140625" style="181" bestFit="1" customWidth="1"/>
    <col min="2052" max="2304" width="9.109375" style="181"/>
    <col min="2305" max="2305" width="130.33203125" style="181" customWidth="1"/>
    <col min="2306" max="2306" width="8.109375" style="181" customWidth="1"/>
    <col min="2307" max="2307" width="22.44140625" style="181" bestFit="1" customWidth="1"/>
    <col min="2308" max="2560" width="9.109375" style="181"/>
    <col min="2561" max="2561" width="130.33203125" style="181" customWidth="1"/>
    <col min="2562" max="2562" width="8.109375" style="181" customWidth="1"/>
    <col min="2563" max="2563" width="22.44140625" style="181" bestFit="1" customWidth="1"/>
    <col min="2564" max="2816" width="9.109375" style="181"/>
    <col min="2817" max="2817" width="130.33203125" style="181" customWidth="1"/>
    <col min="2818" max="2818" width="8.109375" style="181" customWidth="1"/>
    <col min="2819" max="2819" width="22.44140625" style="181" bestFit="1" customWidth="1"/>
    <col min="2820" max="3072" width="9.109375" style="181"/>
    <col min="3073" max="3073" width="130.33203125" style="181" customWidth="1"/>
    <col min="3074" max="3074" width="8.109375" style="181" customWidth="1"/>
    <col min="3075" max="3075" width="22.44140625" style="181" bestFit="1" customWidth="1"/>
    <col min="3076" max="3328" width="9.109375" style="181"/>
    <col min="3329" max="3329" width="130.33203125" style="181" customWidth="1"/>
    <col min="3330" max="3330" width="8.109375" style="181" customWidth="1"/>
    <col min="3331" max="3331" width="22.44140625" style="181" bestFit="1" customWidth="1"/>
    <col min="3332" max="3584" width="9.109375" style="181"/>
    <col min="3585" max="3585" width="130.33203125" style="181" customWidth="1"/>
    <col min="3586" max="3586" width="8.109375" style="181" customWidth="1"/>
    <col min="3587" max="3587" width="22.44140625" style="181" bestFit="1" customWidth="1"/>
    <col min="3588" max="3840" width="9.109375" style="181"/>
    <col min="3841" max="3841" width="130.33203125" style="181" customWidth="1"/>
    <col min="3842" max="3842" width="8.109375" style="181" customWidth="1"/>
    <col min="3843" max="3843" width="22.44140625" style="181" bestFit="1" customWidth="1"/>
    <col min="3844" max="4096" width="9.109375" style="181"/>
    <col min="4097" max="4097" width="130.33203125" style="181" customWidth="1"/>
    <col min="4098" max="4098" width="8.109375" style="181" customWidth="1"/>
    <col min="4099" max="4099" width="22.44140625" style="181" bestFit="1" customWidth="1"/>
    <col min="4100" max="4352" width="9.109375" style="181"/>
    <col min="4353" max="4353" width="130.33203125" style="181" customWidth="1"/>
    <col min="4354" max="4354" width="8.109375" style="181" customWidth="1"/>
    <col min="4355" max="4355" width="22.44140625" style="181" bestFit="1" customWidth="1"/>
    <col min="4356" max="4608" width="9.109375" style="181"/>
    <col min="4609" max="4609" width="130.33203125" style="181" customWidth="1"/>
    <col min="4610" max="4610" width="8.109375" style="181" customWidth="1"/>
    <col min="4611" max="4611" width="22.44140625" style="181" bestFit="1" customWidth="1"/>
    <col min="4612" max="4864" width="9.109375" style="181"/>
    <col min="4865" max="4865" width="130.33203125" style="181" customWidth="1"/>
    <col min="4866" max="4866" width="8.109375" style="181" customWidth="1"/>
    <col min="4867" max="4867" width="22.44140625" style="181" bestFit="1" customWidth="1"/>
    <col min="4868" max="5120" width="9.109375" style="181"/>
    <col min="5121" max="5121" width="130.33203125" style="181" customWidth="1"/>
    <col min="5122" max="5122" width="8.109375" style="181" customWidth="1"/>
    <col min="5123" max="5123" width="22.44140625" style="181" bestFit="1" customWidth="1"/>
    <col min="5124" max="5376" width="9.109375" style="181"/>
    <col min="5377" max="5377" width="130.33203125" style="181" customWidth="1"/>
    <col min="5378" max="5378" width="8.109375" style="181" customWidth="1"/>
    <col min="5379" max="5379" width="22.44140625" style="181" bestFit="1" customWidth="1"/>
    <col min="5380" max="5632" width="9.109375" style="181"/>
    <col min="5633" max="5633" width="130.33203125" style="181" customWidth="1"/>
    <col min="5634" max="5634" width="8.109375" style="181" customWidth="1"/>
    <col min="5635" max="5635" width="22.44140625" style="181" bestFit="1" customWidth="1"/>
    <col min="5636" max="5888" width="9.109375" style="181"/>
    <col min="5889" max="5889" width="130.33203125" style="181" customWidth="1"/>
    <col min="5890" max="5890" width="8.109375" style="181" customWidth="1"/>
    <col min="5891" max="5891" width="22.44140625" style="181" bestFit="1" customWidth="1"/>
    <col min="5892" max="6144" width="9.109375" style="181"/>
    <col min="6145" max="6145" width="130.33203125" style="181" customWidth="1"/>
    <col min="6146" max="6146" width="8.109375" style="181" customWidth="1"/>
    <col min="6147" max="6147" width="22.44140625" style="181" bestFit="1" customWidth="1"/>
    <col min="6148" max="6400" width="9.109375" style="181"/>
    <col min="6401" max="6401" width="130.33203125" style="181" customWidth="1"/>
    <col min="6402" max="6402" width="8.109375" style="181" customWidth="1"/>
    <col min="6403" max="6403" width="22.44140625" style="181" bestFit="1" customWidth="1"/>
    <col min="6404" max="6656" width="9.109375" style="181"/>
    <col min="6657" max="6657" width="130.33203125" style="181" customWidth="1"/>
    <col min="6658" max="6658" width="8.109375" style="181" customWidth="1"/>
    <col min="6659" max="6659" width="22.44140625" style="181" bestFit="1" customWidth="1"/>
    <col min="6660" max="6912" width="9.109375" style="181"/>
    <col min="6913" max="6913" width="130.33203125" style="181" customWidth="1"/>
    <col min="6914" max="6914" width="8.109375" style="181" customWidth="1"/>
    <col min="6915" max="6915" width="22.44140625" style="181" bestFit="1" customWidth="1"/>
    <col min="6916" max="7168" width="9.109375" style="181"/>
    <col min="7169" max="7169" width="130.33203125" style="181" customWidth="1"/>
    <col min="7170" max="7170" width="8.109375" style="181" customWidth="1"/>
    <col min="7171" max="7171" width="22.44140625" style="181" bestFit="1" customWidth="1"/>
    <col min="7172" max="7424" width="9.109375" style="181"/>
    <col min="7425" max="7425" width="130.33203125" style="181" customWidth="1"/>
    <col min="7426" max="7426" width="8.109375" style="181" customWidth="1"/>
    <col min="7427" max="7427" width="22.44140625" style="181" bestFit="1" customWidth="1"/>
    <col min="7428" max="7680" width="9.109375" style="181"/>
    <col min="7681" max="7681" width="130.33203125" style="181" customWidth="1"/>
    <col min="7682" max="7682" width="8.109375" style="181" customWidth="1"/>
    <col min="7683" max="7683" width="22.44140625" style="181" bestFit="1" customWidth="1"/>
    <col min="7684" max="7936" width="9.109375" style="181"/>
    <col min="7937" max="7937" width="130.33203125" style="181" customWidth="1"/>
    <col min="7938" max="7938" width="8.109375" style="181" customWidth="1"/>
    <col min="7939" max="7939" width="22.44140625" style="181" bestFit="1" customWidth="1"/>
    <col min="7940" max="8192" width="9.109375" style="181"/>
    <col min="8193" max="8193" width="130.33203125" style="181" customWidth="1"/>
    <col min="8194" max="8194" width="8.109375" style="181" customWidth="1"/>
    <col min="8195" max="8195" width="22.44140625" style="181" bestFit="1" customWidth="1"/>
    <col min="8196" max="8448" width="9.109375" style="181"/>
    <col min="8449" max="8449" width="130.33203125" style="181" customWidth="1"/>
    <col min="8450" max="8450" width="8.109375" style="181" customWidth="1"/>
    <col min="8451" max="8451" width="22.44140625" style="181" bestFit="1" customWidth="1"/>
    <col min="8452" max="8704" width="9.109375" style="181"/>
    <col min="8705" max="8705" width="130.33203125" style="181" customWidth="1"/>
    <col min="8706" max="8706" width="8.109375" style="181" customWidth="1"/>
    <col min="8707" max="8707" width="22.44140625" style="181" bestFit="1" customWidth="1"/>
    <col min="8708" max="8960" width="9.109375" style="181"/>
    <col min="8961" max="8961" width="130.33203125" style="181" customWidth="1"/>
    <col min="8962" max="8962" width="8.109375" style="181" customWidth="1"/>
    <col min="8963" max="8963" width="22.44140625" style="181" bestFit="1" customWidth="1"/>
    <col min="8964" max="9216" width="9.109375" style="181"/>
    <col min="9217" max="9217" width="130.33203125" style="181" customWidth="1"/>
    <col min="9218" max="9218" width="8.109375" style="181" customWidth="1"/>
    <col min="9219" max="9219" width="22.44140625" style="181" bestFit="1" customWidth="1"/>
    <col min="9220" max="9472" width="9.109375" style="181"/>
    <col min="9473" max="9473" width="130.33203125" style="181" customWidth="1"/>
    <col min="9474" max="9474" width="8.109375" style="181" customWidth="1"/>
    <col min="9475" max="9475" width="22.44140625" style="181" bestFit="1" customWidth="1"/>
    <col min="9476" max="9728" width="9.109375" style="181"/>
    <col min="9729" max="9729" width="130.33203125" style="181" customWidth="1"/>
    <col min="9730" max="9730" width="8.109375" style="181" customWidth="1"/>
    <col min="9731" max="9731" width="22.44140625" style="181" bestFit="1" customWidth="1"/>
    <col min="9732" max="9984" width="9.109375" style="181"/>
    <col min="9985" max="9985" width="130.33203125" style="181" customWidth="1"/>
    <col min="9986" max="9986" width="8.109375" style="181" customWidth="1"/>
    <col min="9987" max="9987" width="22.44140625" style="181" bestFit="1" customWidth="1"/>
    <col min="9988" max="10240" width="9.109375" style="181"/>
    <col min="10241" max="10241" width="130.33203125" style="181" customWidth="1"/>
    <col min="10242" max="10242" width="8.109375" style="181" customWidth="1"/>
    <col min="10243" max="10243" width="22.44140625" style="181" bestFit="1" customWidth="1"/>
    <col min="10244" max="10496" width="9.109375" style="181"/>
    <col min="10497" max="10497" width="130.33203125" style="181" customWidth="1"/>
    <col min="10498" max="10498" width="8.109375" style="181" customWidth="1"/>
    <col min="10499" max="10499" width="22.44140625" style="181" bestFit="1" customWidth="1"/>
    <col min="10500" max="10752" width="9.109375" style="181"/>
    <col min="10753" max="10753" width="130.33203125" style="181" customWidth="1"/>
    <col min="10754" max="10754" width="8.109375" style="181" customWidth="1"/>
    <col min="10755" max="10755" width="22.44140625" style="181" bestFit="1" customWidth="1"/>
    <col min="10756" max="11008" width="9.109375" style="181"/>
    <col min="11009" max="11009" width="130.33203125" style="181" customWidth="1"/>
    <col min="11010" max="11010" width="8.109375" style="181" customWidth="1"/>
    <col min="11011" max="11011" width="22.44140625" style="181" bestFit="1" customWidth="1"/>
    <col min="11012" max="11264" width="9.109375" style="181"/>
    <col min="11265" max="11265" width="130.33203125" style="181" customWidth="1"/>
    <col min="11266" max="11266" width="8.109375" style="181" customWidth="1"/>
    <col min="11267" max="11267" width="22.44140625" style="181" bestFit="1" customWidth="1"/>
    <col min="11268" max="11520" width="9.109375" style="181"/>
    <col min="11521" max="11521" width="130.33203125" style="181" customWidth="1"/>
    <col min="11522" max="11522" width="8.109375" style="181" customWidth="1"/>
    <col min="11523" max="11523" width="22.44140625" style="181" bestFit="1" customWidth="1"/>
    <col min="11524" max="11776" width="9.109375" style="181"/>
    <col min="11777" max="11777" width="130.33203125" style="181" customWidth="1"/>
    <col min="11778" max="11778" width="8.109375" style="181" customWidth="1"/>
    <col min="11779" max="11779" width="22.44140625" style="181" bestFit="1" customWidth="1"/>
    <col min="11780" max="12032" width="9.109375" style="181"/>
    <col min="12033" max="12033" width="130.33203125" style="181" customWidth="1"/>
    <col min="12034" max="12034" width="8.109375" style="181" customWidth="1"/>
    <col min="12035" max="12035" width="22.44140625" style="181" bestFit="1" customWidth="1"/>
    <col min="12036" max="12288" width="9.109375" style="181"/>
    <col min="12289" max="12289" width="130.33203125" style="181" customWidth="1"/>
    <col min="12290" max="12290" width="8.109375" style="181" customWidth="1"/>
    <col min="12291" max="12291" width="22.44140625" style="181" bestFit="1" customWidth="1"/>
    <col min="12292" max="12544" width="9.109375" style="181"/>
    <col min="12545" max="12545" width="130.33203125" style="181" customWidth="1"/>
    <col min="12546" max="12546" width="8.109375" style="181" customWidth="1"/>
    <col min="12547" max="12547" width="22.44140625" style="181" bestFit="1" customWidth="1"/>
    <col min="12548" max="12800" width="9.109375" style="181"/>
    <col min="12801" max="12801" width="130.33203125" style="181" customWidth="1"/>
    <col min="12802" max="12802" width="8.109375" style="181" customWidth="1"/>
    <col min="12803" max="12803" width="22.44140625" style="181" bestFit="1" customWidth="1"/>
    <col min="12804" max="13056" width="9.109375" style="181"/>
    <col min="13057" max="13057" width="130.33203125" style="181" customWidth="1"/>
    <col min="13058" max="13058" width="8.109375" style="181" customWidth="1"/>
    <col min="13059" max="13059" width="22.44140625" style="181" bestFit="1" customWidth="1"/>
    <col min="13060" max="13312" width="9.109375" style="181"/>
    <col min="13313" max="13313" width="130.33203125" style="181" customWidth="1"/>
    <col min="13314" max="13314" width="8.109375" style="181" customWidth="1"/>
    <col min="13315" max="13315" width="22.44140625" style="181" bestFit="1" customWidth="1"/>
    <col min="13316" max="13568" width="9.109375" style="181"/>
    <col min="13569" max="13569" width="130.33203125" style="181" customWidth="1"/>
    <col min="13570" max="13570" width="8.109375" style="181" customWidth="1"/>
    <col min="13571" max="13571" width="22.44140625" style="181" bestFit="1" customWidth="1"/>
    <col min="13572" max="13824" width="9.109375" style="181"/>
    <col min="13825" max="13825" width="130.33203125" style="181" customWidth="1"/>
    <col min="13826" max="13826" width="8.109375" style="181" customWidth="1"/>
    <col min="13827" max="13827" width="22.44140625" style="181" bestFit="1" customWidth="1"/>
    <col min="13828" max="14080" width="9.109375" style="181"/>
    <col min="14081" max="14081" width="130.33203125" style="181" customWidth="1"/>
    <col min="14082" max="14082" width="8.109375" style="181" customWidth="1"/>
    <col min="14083" max="14083" width="22.44140625" style="181" bestFit="1" customWidth="1"/>
    <col min="14084" max="14336" width="9.109375" style="181"/>
    <col min="14337" max="14337" width="130.33203125" style="181" customWidth="1"/>
    <col min="14338" max="14338" width="8.109375" style="181" customWidth="1"/>
    <col min="14339" max="14339" width="22.44140625" style="181" bestFit="1" customWidth="1"/>
    <col min="14340" max="14592" width="9.109375" style="181"/>
    <col min="14593" max="14593" width="130.33203125" style="181" customWidth="1"/>
    <col min="14594" max="14594" width="8.109375" style="181" customWidth="1"/>
    <col min="14595" max="14595" width="22.44140625" style="181" bestFit="1" customWidth="1"/>
    <col min="14596" max="14848" width="9.109375" style="181"/>
    <col min="14849" max="14849" width="130.33203125" style="181" customWidth="1"/>
    <col min="14850" max="14850" width="8.109375" style="181" customWidth="1"/>
    <col min="14851" max="14851" width="22.44140625" style="181" bestFit="1" customWidth="1"/>
    <col min="14852" max="15104" width="9.109375" style="181"/>
    <col min="15105" max="15105" width="130.33203125" style="181" customWidth="1"/>
    <col min="15106" max="15106" width="8.109375" style="181" customWidth="1"/>
    <col min="15107" max="15107" width="22.44140625" style="181" bestFit="1" customWidth="1"/>
    <col min="15108" max="15360" width="9.109375" style="181"/>
    <col min="15361" max="15361" width="130.33203125" style="181" customWidth="1"/>
    <col min="15362" max="15362" width="8.109375" style="181" customWidth="1"/>
    <col min="15363" max="15363" width="22.44140625" style="181" bestFit="1" customWidth="1"/>
    <col min="15364" max="15616" width="9.109375" style="181"/>
    <col min="15617" max="15617" width="130.33203125" style="181" customWidth="1"/>
    <col min="15618" max="15618" width="8.109375" style="181" customWidth="1"/>
    <col min="15619" max="15619" width="22.44140625" style="181" bestFit="1" customWidth="1"/>
    <col min="15620" max="15872" width="9.109375" style="181"/>
    <col min="15873" max="15873" width="130.33203125" style="181" customWidth="1"/>
    <col min="15874" max="15874" width="8.109375" style="181" customWidth="1"/>
    <col min="15875" max="15875" width="22.44140625" style="181" bestFit="1" customWidth="1"/>
    <col min="15876" max="16128" width="9.109375" style="181"/>
    <col min="16129" max="16129" width="130.33203125" style="181" customWidth="1"/>
    <col min="16130" max="16130" width="8.109375" style="181" customWidth="1"/>
    <col min="16131" max="16131" width="22.44140625" style="181" bestFit="1" customWidth="1"/>
    <col min="16132" max="16384" width="9.109375" style="181"/>
  </cols>
  <sheetData>
    <row r="1" spans="1:3" ht="4.95" customHeight="1" x14ac:dyDescent="0.55000000000000004">
      <c r="A1" s="951" t="s">
        <v>288</v>
      </c>
      <c r="B1" s="951"/>
      <c r="C1" s="951"/>
    </row>
    <row r="2" spans="1:3" ht="1.5" customHeight="1" x14ac:dyDescent="0.3"/>
    <row r="3" spans="1:3" ht="39" customHeight="1" thickBot="1" x14ac:dyDescent="0.45">
      <c r="A3" s="952" t="s">
        <v>289</v>
      </c>
      <c r="B3" s="952"/>
      <c r="C3" s="952"/>
    </row>
    <row r="4" spans="1:3" ht="15" hidden="1" thickBot="1" x14ac:dyDescent="0.35"/>
    <row r="5" spans="1:3" ht="15" thickTop="1" x14ac:dyDescent="0.3">
      <c r="A5" s="183" t="s">
        <v>290</v>
      </c>
      <c r="B5" s="184"/>
      <c r="C5" s="185"/>
    </row>
    <row r="6" spans="1:3" x14ac:dyDescent="0.3">
      <c r="A6" s="186" t="s">
        <v>291</v>
      </c>
      <c r="B6" s="187" t="s">
        <v>292</v>
      </c>
      <c r="C6" s="188">
        <v>5898641.3799999999</v>
      </c>
    </row>
    <row r="7" spans="1:3" ht="16.2" x14ac:dyDescent="0.3">
      <c r="A7" s="189" t="s">
        <v>293</v>
      </c>
      <c r="B7" s="190" t="s">
        <v>294</v>
      </c>
      <c r="C7" s="191"/>
    </row>
    <row r="8" spans="1:3" ht="18.75" customHeight="1" x14ac:dyDescent="0.3">
      <c r="A8" s="192" t="s">
        <v>295</v>
      </c>
      <c r="B8" s="187" t="s">
        <v>292</v>
      </c>
      <c r="C8" s="193">
        <v>142646.72999999998</v>
      </c>
    </row>
    <row r="9" spans="1:3" x14ac:dyDescent="0.3">
      <c r="A9" s="192" t="s">
        <v>296</v>
      </c>
      <c r="B9" s="187" t="s">
        <v>292</v>
      </c>
      <c r="C9" s="193">
        <v>22941637.299999997</v>
      </c>
    </row>
    <row r="10" spans="1:3" ht="16.2" x14ac:dyDescent="0.3">
      <c r="A10" s="194" t="s">
        <v>297</v>
      </c>
      <c r="B10" s="187" t="s">
        <v>292</v>
      </c>
      <c r="C10" s="191"/>
    </row>
    <row r="11" spans="1:3" x14ac:dyDescent="0.3">
      <c r="A11" s="195" t="s">
        <v>298</v>
      </c>
      <c r="B11" s="187" t="s">
        <v>292</v>
      </c>
      <c r="C11" s="196"/>
    </row>
    <row r="12" spans="1:3" ht="16.2" x14ac:dyDescent="0.3">
      <c r="A12" s="195" t="s">
        <v>299</v>
      </c>
      <c r="B12" s="187" t="s">
        <v>292</v>
      </c>
      <c r="C12" s="196"/>
    </row>
    <row r="13" spans="1:3" x14ac:dyDescent="0.3">
      <c r="A13" s="195" t="s">
        <v>300</v>
      </c>
      <c r="B13" s="187" t="s">
        <v>292</v>
      </c>
      <c r="C13" s="196"/>
    </row>
    <row r="14" spans="1:3" x14ac:dyDescent="0.3">
      <c r="A14" s="189" t="s">
        <v>301</v>
      </c>
      <c r="B14" s="187" t="s">
        <v>292</v>
      </c>
      <c r="C14" s="191"/>
    </row>
    <row r="15" spans="1:3" x14ac:dyDescent="0.3">
      <c r="A15" s="192" t="s">
        <v>95</v>
      </c>
      <c r="B15" s="187" t="s">
        <v>294</v>
      </c>
      <c r="C15" s="197">
        <v>23178240.800000012</v>
      </c>
    </row>
    <row r="16" spans="1:3" ht="16.5" customHeight="1" x14ac:dyDescent="0.3">
      <c r="A16" s="198" t="s">
        <v>302</v>
      </c>
      <c r="B16" s="187"/>
      <c r="C16" s="197">
        <v>1998135.51</v>
      </c>
    </row>
    <row r="17" spans="1:3" ht="16.2" x14ac:dyDescent="0.3">
      <c r="A17" s="199" t="s">
        <v>303</v>
      </c>
      <c r="B17" s="187" t="s">
        <v>294</v>
      </c>
      <c r="C17" s="197">
        <v>187523.32</v>
      </c>
    </row>
    <row r="18" spans="1:3" x14ac:dyDescent="0.3">
      <c r="A18" s="186" t="s">
        <v>304</v>
      </c>
      <c r="B18" s="190" t="s">
        <v>294</v>
      </c>
      <c r="C18" s="196"/>
    </row>
    <row r="19" spans="1:3" ht="16.2" x14ac:dyDescent="0.3">
      <c r="A19" s="199" t="s">
        <v>305</v>
      </c>
      <c r="B19" s="190" t="s">
        <v>294</v>
      </c>
      <c r="C19" s="196"/>
    </row>
    <row r="20" spans="1:3" ht="16.2" x14ac:dyDescent="0.3">
      <c r="A20" s="186" t="s">
        <v>306</v>
      </c>
      <c r="B20" s="190" t="s">
        <v>294</v>
      </c>
      <c r="C20" s="196"/>
    </row>
    <row r="21" spans="1:3" x14ac:dyDescent="0.3">
      <c r="A21" s="192" t="s">
        <v>307</v>
      </c>
      <c r="B21" s="187" t="s">
        <v>294</v>
      </c>
      <c r="C21" s="200"/>
    </row>
    <row r="22" spans="1:3" x14ac:dyDescent="0.3">
      <c r="A22" s="201" t="s">
        <v>308</v>
      </c>
      <c r="B22" s="187"/>
      <c r="C22" s="200"/>
    </row>
    <row r="23" spans="1:3" x14ac:dyDescent="0.3">
      <c r="A23" s="97" t="s">
        <v>309</v>
      </c>
      <c r="B23" s="187" t="s">
        <v>294</v>
      </c>
      <c r="C23" s="202"/>
    </row>
    <row r="24" spans="1:3" x14ac:dyDescent="0.3">
      <c r="A24" s="203" t="s">
        <v>310</v>
      </c>
      <c r="B24" s="204"/>
      <c r="C24" s="205">
        <v>5617161.2899999842</v>
      </c>
    </row>
    <row r="25" spans="1:3" ht="16.2" x14ac:dyDescent="0.3">
      <c r="A25" s="206" t="s">
        <v>311</v>
      </c>
      <c r="B25" s="187" t="s">
        <v>294</v>
      </c>
      <c r="C25" s="207">
        <v>3815174.13</v>
      </c>
    </row>
    <row r="26" spans="1:3" ht="16.2" x14ac:dyDescent="0.3">
      <c r="A26" s="206" t="s">
        <v>312</v>
      </c>
      <c r="B26" s="187" t="s">
        <v>294</v>
      </c>
      <c r="C26" s="208">
        <v>349788.91</v>
      </c>
    </row>
    <row r="27" spans="1:3" x14ac:dyDescent="0.3">
      <c r="A27" s="209" t="s">
        <v>313</v>
      </c>
      <c r="B27" s="204"/>
      <c r="C27" s="205">
        <v>1452198.2499999844</v>
      </c>
    </row>
    <row r="28" spans="1:3" ht="16.2" x14ac:dyDescent="0.3">
      <c r="A28" s="206" t="s">
        <v>314</v>
      </c>
      <c r="B28" s="187" t="s">
        <v>294</v>
      </c>
      <c r="C28" s="210"/>
    </row>
    <row r="29" spans="1:3" ht="14.25" customHeight="1" x14ac:dyDescent="0.3">
      <c r="A29" s="211" t="s">
        <v>315</v>
      </c>
      <c r="B29" s="204"/>
      <c r="C29" s="205">
        <v>1452198.2499999844</v>
      </c>
    </row>
    <row r="30" spans="1:3" x14ac:dyDescent="0.3">
      <c r="A30" s="192" t="s">
        <v>316</v>
      </c>
      <c r="B30" s="187" t="s">
        <v>292</v>
      </c>
      <c r="C30" s="200">
        <v>2322561.41</v>
      </c>
    </row>
    <row r="31" spans="1:3" x14ac:dyDescent="0.3">
      <c r="A31" s="192" t="s">
        <v>317</v>
      </c>
      <c r="B31" s="187" t="s">
        <v>292</v>
      </c>
      <c r="C31" s="193">
        <v>353230.09</v>
      </c>
    </row>
    <row r="32" spans="1:3" x14ac:dyDescent="0.3">
      <c r="A32" s="212" t="s">
        <v>318</v>
      </c>
      <c r="B32" s="187" t="s">
        <v>292</v>
      </c>
      <c r="C32" s="193">
        <v>1371147</v>
      </c>
    </row>
    <row r="33" spans="1:3" ht="21" customHeight="1" x14ac:dyDescent="0.3">
      <c r="A33" s="195" t="s">
        <v>319</v>
      </c>
      <c r="B33" s="187" t="s">
        <v>292</v>
      </c>
      <c r="C33" s="196"/>
    </row>
    <row r="34" spans="1:3" x14ac:dyDescent="0.3">
      <c r="A34" s="212" t="s">
        <v>320</v>
      </c>
      <c r="B34" s="187" t="s">
        <v>292</v>
      </c>
      <c r="C34" s="196"/>
    </row>
    <row r="35" spans="1:3" ht="34.5" customHeight="1" x14ac:dyDescent="0.3">
      <c r="A35" s="195" t="s">
        <v>321</v>
      </c>
      <c r="B35" s="187" t="s">
        <v>294</v>
      </c>
      <c r="C35" s="196"/>
    </row>
    <row r="36" spans="1:3" ht="16.2" x14ac:dyDescent="0.3">
      <c r="A36" s="195" t="s">
        <v>322</v>
      </c>
      <c r="B36" s="187" t="s">
        <v>294</v>
      </c>
      <c r="C36" s="196"/>
    </row>
    <row r="37" spans="1:3" x14ac:dyDescent="0.3">
      <c r="A37" s="189" t="s">
        <v>301</v>
      </c>
      <c r="B37" s="187" t="s">
        <v>294</v>
      </c>
      <c r="C37" s="191"/>
    </row>
    <row r="38" spans="1:3" x14ac:dyDescent="0.3">
      <c r="A38" s="195" t="s">
        <v>300</v>
      </c>
      <c r="B38" s="187" t="s">
        <v>294</v>
      </c>
      <c r="C38" s="196"/>
    </row>
    <row r="39" spans="1:3" x14ac:dyDescent="0.3">
      <c r="A39" s="195" t="s">
        <v>298</v>
      </c>
      <c r="B39" s="187" t="s">
        <v>294</v>
      </c>
      <c r="C39" s="196"/>
    </row>
    <row r="40" spans="1:3" x14ac:dyDescent="0.3">
      <c r="A40" s="192" t="s">
        <v>111</v>
      </c>
      <c r="B40" s="187" t="s">
        <v>294</v>
      </c>
      <c r="C40" s="193">
        <v>1835931.7400000002</v>
      </c>
    </row>
    <row r="41" spans="1:3" ht="16.2" x14ac:dyDescent="0.3">
      <c r="A41" s="199" t="s">
        <v>323</v>
      </c>
      <c r="B41" s="187" t="s">
        <v>294</v>
      </c>
      <c r="C41" s="213">
        <v>903232.96</v>
      </c>
    </row>
    <row r="42" spans="1:3" x14ac:dyDescent="0.3">
      <c r="A42" s="186" t="s">
        <v>324</v>
      </c>
      <c r="B42" s="187" t="s">
        <v>294</v>
      </c>
      <c r="C42" s="191">
        <v>0</v>
      </c>
    </row>
    <row r="43" spans="1:3" ht="16.2" x14ac:dyDescent="0.3">
      <c r="A43" s="199" t="s">
        <v>325</v>
      </c>
      <c r="B43" s="187" t="s">
        <v>294</v>
      </c>
      <c r="C43" s="200"/>
    </row>
    <row r="44" spans="1:3" x14ac:dyDescent="0.3">
      <c r="A44" s="186" t="s">
        <v>304</v>
      </c>
      <c r="B44" s="190" t="s">
        <v>292</v>
      </c>
      <c r="C44" s="191"/>
    </row>
    <row r="45" spans="1:3" ht="16.2" x14ac:dyDescent="0.3">
      <c r="A45" s="199" t="s">
        <v>326</v>
      </c>
      <c r="B45" s="190" t="s">
        <v>292</v>
      </c>
      <c r="C45" s="196"/>
    </row>
    <row r="46" spans="1:3" ht="16.2" x14ac:dyDescent="0.3">
      <c r="A46" s="212" t="s">
        <v>327</v>
      </c>
      <c r="B46" s="187" t="s">
        <v>294</v>
      </c>
      <c r="C46" s="200"/>
    </row>
    <row r="47" spans="1:3" ht="16.2" x14ac:dyDescent="0.3">
      <c r="A47" s="186" t="s">
        <v>328</v>
      </c>
      <c r="B47" s="190" t="s">
        <v>292</v>
      </c>
      <c r="C47" s="200">
        <v>0</v>
      </c>
    </row>
    <row r="48" spans="1:3" x14ac:dyDescent="0.3">
      <c r="A48" s="203" t="s">
        <v>329</v>
      </c>
      <c r="B48" s="214"/>
      <c r="C48" s="215">
        <v>1307773.7999999998</v>
      </c>
    </row>
    <row r="49" spans="1:3" ht="16.2" x14ac:dyDescent="0.3">
      <c r="A49" s="206" t="s">
        <v>330</v>
      </c>
      <c r="B49" s="187" t="s">
        <v>294</v>
      </c>
      <c r="C49" s="207">
        <v>850000</v>
      </c>
    </row>
    <row r="50" spans="1:3" ht="16.2" x14ac:dyDescent="0.3">
      <c r="A50" s="206" t="s">
        <v>331</v>
      </c>
      <c r="B50" s="187" t="s">
        <v>294</v>
      </c>
      <c r="C50" s="207">
        <v>7588.4</v>
      </c>
    </row>
    <row r="51" spans="1:3" x14ac:dyDescent="0.3">
      <c r="A51" s="209" t="s">
        <v>332</v>
      </c>
      <c r="B51" s="204"/>
      <c r="C51" s="205">
        <v>450185.39999999979</v>
      </c>
    </row>
    <row r="52" spans="1:3" ht="16.2" x14ac:dyDescent="0.3">
      <c r="A52" s="206" t="s">
        <v>333</v>
      </c>
      <c r="B52" s="187" t="s">
        <v>294</v>
      </c>
      <c r="C52" s="210"/>
    </row>
    <row r="53" spans="1:3" x14ac:dyDescent="0.3">
      <c r="A53" s="211" t="s">
        <v>334</v>
      </c>
      <c r="B53" s="204"/>
      <c r="C53" s="205">
        <v>450185.39999999979</v>
      </c>
    </row>
    <row r="54" spans="1:3" ht="4.5" customHeight="1" x14ac:dyDescent="0.3">
      <c r="A54" s="216" t="s">
        <v>233</v>
      </c>
      <c r="B54" s="217"/>
      <c r="C54" s="210" t="s">
        <v>233</v>
      </c>
    </row>
    <row r="55" spans="1:3" ht="16.2" x14ac:dyDescent="0.3">
      <c r="A55" s="186" t="s">
        <v>335</v>
      </c>
      <c r="B55" s="190" t="s">
        <v>292</v>
      </c>
      <c r="C55" s="191">
        <v>0</v>
      </c>
    </row>
    <row r="56" spans="1:3" x14ac:dyDescent="0.3">
      <c r="A56" s="192" t="s">
        <v>336</v>
      </c>
      <c r="B56" s="190" t="s">
        <v>292</v>
      </c>
      <c r="C56" s="191"/>
    </row>
    <row r="57" spans="1:3" x14ac:dyDescent="0.3">
      <c r="A57" s="186" t="s">
        <v>337</v>
      </c>
      <c r="B57" s="190" t="s">
        <v>292</v>
      </c>
      <c r="C57" s="191"/>
    </row>
    <row r="58" spans="1:3" x14ac:dyDescent="0.3">
      <c r="A58" s="186" t="s">
        <v>338</v>
      </c>
      <c r="B58" s="187" t="s">
        <v>294</v>
      </c>
      <c r="C58" s="191">
        <v>0</v>
      </c>
    </row>
    <row r="59" spans="1:3" ht="16.2" x14ac:dyDescent="0.3">
      <c r="A59" s="199" t="s">
        <v>339</v>
      </c>
      <c r="B59" s="187" t="s">
        <v>294</v>
      </c>
      <c r="C59" s="196"/>
    </row>
    <row r="60" spans="1:3" x14ac:dyDescent="0.3">
      <c r="A60" s="195" t="s">
        <v>340</v>
      </c>
      <c r="B60" s="187" t="s">
        <v>294</v>
      </c>
      <c r="C60" s="191"/>
    </row>
    <row r="61" spans="1:3" x14ac:dyDescent="0.3">
      <c r="A61" s="186" t="s">
        <v>324</v>
      </c>
      <c r="B61" s="190" t="s">
        <v>292</v>
      </c>
      <c r="C61" s="191">
        <v>0</v>
      </c>
    </row>
    <row r="62" spans="1:3" ht="16.2" x14ac:dyDescent="0.3">
      <c r="A62" s="199" t="s">
        <v>325</v>
      </c>
      <c r="B62" s="190" t="s">
        <v>292</v>
      </c>
      <c r="C62" s="218"/>
    </row>
    <row r="63" spans="1:3" x14ac:dyDescent="0.3">
      <c r="A63" s="219" t="s">
        <v>341</v>
      </c>
      <c r="B63" s="214"/>
      <c r="C63" s="220">
        <v>0</v>
      </c>
    </row>
    <row r="64" spans="1:3" x14ac:dyDescent="0.3">
      <c r="A64" s="206" t="s">
        <v>342</v>
      </c>
      <c r="B64" s="187" t="s">
        <v>294</v>
      </c>
      <c r="C64" s="220"/>
    </row>
    <row r="65" spans="1:9" x14ac:dyDescent="0.3">
      <c r="A65" s="206" t="s">
        <v>343</v>
      </c>
      <c r="B65" s="187" t="s">
        <v>294</v>
      </c>
      <c r="C65" s="220"/>
    </row>
    <row r="66" spans="1:9" x14ac:dyDescent="0.3">
      <c r="A66" s="221" t="s">
        <v>344</v>
      </c>
      <c r="B66" s="204"/>
      <c r="C66" s="220">
        <v>0</v>
      </c>
    </row>
    <row r="67" spans="1:9" x14ac:dyDescent="0.3">
      <c r="A67" s="206" t="s">
        <v>345</v>
      </c>
      <c r="B67" s="187" t="s">
        <v>294</v>
      </c>
      <c r="C67" s="220"/>
    </row>
    <row r="68" spans="1:9" x14ac:dyDescent="0.3">
      <c r="A68" s="221" t="s">
        <v>346</v>
      </c>
      <c r="B68" s="214"/>
      <c r="C68" s="220">
        <v>0</v>
      </c>
    </row>
    <row r="69" spans="1:9" ht="15" thickBot="1" x14ac:dyDescent="0.35">
      <c r="A69" s="222"/>
      <c r="B69" s="223"/>
      <c r="C69" s="224"/>
    </row>
    <row r="70" spans="1:9" ht="15" thickTop="1" x14ac:dyDescent="0.3">
      <c r="A70" s="225" t="s">
        <v>347</v>
      </c>
      <c r="B70" s="226"/>
      <c r="C70" s="185">
        <v>6924935.089999984</v>
      </c>
    </row>
    <row r="71" spans="1:9" x14ac:dyDescent="0.3">
      <c r="A71" s="221" t="s">
        <v>348</v>
      </c>
      <c r="B71" s="227"/>
      <c r="C71" s="228">
        <v>1902383.6499999841</v>
      </c>
    </row>
    <row r="72" spans="1:9" x14ac:dyDescent="0.3">
      <c r="A72" s="221" t="s">
        <v>349</v>
      </c>
      <c r="B72" s="214"/>
      <c r="C72" s="228">
        <v>1902383.6499999841</v>
      </c>
    </row>
    <row r="73" spans="1:9" ht="16.95" customHeight="1" x14ac:dyDescent="0.3">
      <c r="A73" s="229" t="s">
        <v>350</v>
      </c>
      <c r="B73" s="187"/>
      <c r="C73" s="230">
        <v>0</v>
      </c>
    </row>
    <row r="74" spans="1:9" ht="15" customHeight="1" thickBot="1" x14ac:dyDescent="0.35">
      <c r="A74" s="231" t="s">
        <v>351</v>
      </c>
      <c r="B74" s="232"/>
      <c r="C74" s="233">
        <v>0</v>
      </c>
    </row>
    <row r="75" spans="1:9" ht="28.5" customHeight="1" thickTop="1" x14ac:dyDescent="0.3">
      <c r="A75" s="234" t="s">
        <v>352</v>
      </c>
      <c r="B75" s="235"/>
      <c r="C75" s="236"/>
    </row>
    <row r="76" spans="1:9" x14ac:dyDescent="0.3">
      <c r="A76" s="237" t="s">
        <v>310</v>
      </c>
      <c r="B76" s="204"/>
      <c r="C76" s="238">
        <v>5617161.2899999842</v>
      </c>
    </row>
    <row r="77" spans="1:9" ht="28.8" x14ac:dyDescent="0.3">
      <c r="A77" s="195" t="s">
        <v>353</v>
      </c>
      <c r="B77" s="187" t="s">
        <v>294</v>
      </c>
      <c r="C77" s="103">
        <v>3900505.87</v>
      </c>
    </row>
    <row r="78" spans="1:9" ht="15.6" x14ac:dyDescent="0.3">
      <c r="A78" s="239" t="s">
        <v>354</v>
      </c>
      <c r="B78" s="187" t="s">
        <v>294</v>
      </c>
      <c r="C78" s="103"/>
      <c r="D78" s="240"/>
    </row>
    <row r="79" spans="1:9" ht="15.6" x14ac:dyDescent="0.3">
      <c r="A79" s="195" t="s">
        <v>355</v>
      </c>
      <c r="B79" s="187" t="s">
        <v>294</v>
      </c>
      <c r="C79" s="103">
        <v>12000</v>
      </c>
      <c r="D79" s="240"/>
    </row>
    <row r="80" spans="1:9" ht="16.2" x14ac:dyDescent="0.3">
      <c r="A80" s="241" t="s">
        <v>356</v>
      </c>
      <c r="B80" s="187" t="s">
        <v>294</v>
      </c>
      <c r="C80" s="103">
        <v>211000</v>
      </c>
      <c r="D80" s="953"/>
      <c r="E80" s="953"/>
      <c r="F80" s="953"/>
      <c r="G80" s="953"/>
      <c r="H80" s="953"/>
      <c r="I80" s="953"/>
    </row>
    <row r="81" spans="1:9" ht="16.2" x14ac:dyDescent="0.3">
      <c r="A81" s="241" t="s">
        <v>357</v>
      </c>
      <c r="B81" s="187" t="s">
        <v>294</v>
      </c>
      <c r="C81" s="103">
        <v>0</v>
      </c>
      <c r="D81" s="240"/>
    </row>
    <row r="82" spans="1:9" ht="16.2" x14ac:dyDescent="0.3">
      <c r="A82" s="241" t="s">
        <v>358</v>
      </c>
      <c r="B82" s="187" t="s">
        <v>294</v>
      </c>
      <c r="C82" s="103">
        <v>112214.54</v>
      </c>
      <c r="D82" s="953"/>
      <c r="E82" s="953"/>
      <c r="F82" s="953"/>
      <c r="G82" s="953"/>
      <c r="H82" s="953"/>
      <c r="I82" s="953"/>
    </row>
    <row r="83" spans="1:9" x14ac:dyDescent="0.3">
      <c r="A83" s="192" t="s">
        <v>359</v>
      </c>
      <c r="B83" s="187" t="s">
        <v>294</v>
      </c>
      <c r="C83" s="103"/>
    </row>
    <row r="84" spans="1:9" x14ac:dyDescent="0.3">
      <c r="A84" s="192" t="s">
        <v>360</v>
      </c>
      <c r="B84" s="187" t="s">
        <v>292</v>
      </c>
      <c r="C84" s="242"/>
    </row>
    <row r="85" spans="1:9" x14ac:dyDescent="0.3">
      <c r="A85" s="243" t="s">
        <v>361</v>
      </c>
      <c r="B85" s="204"/>
      <c r="C85" s="238">
        <v>1381440.8799999841</v>
      </c>
    </row>
    <row r="86" spans="1:9" ht="4.5" customHeight="1" x14ac:dyDescent="0.3">
      <c r="A86" s="244"/>
      <c r="B86" s="223"/>
      <c r="C86" s="224"/>
    </row>
    <row r="87" spans="1:9" x14ac:dyDescent="0.3">
      <c r="A87" s="245" t="s">
        <v>362</v>
      </c>
      <c r="B87" s="223"/>
      <c r="C87" s="224"/>
    </row>
    <row r="88" spans="1:9" x14ac:dyDescent="0.3">
      <c r="A88" s="237" t="s">
        <v>310</v>
      </c>
      <c r="B88" s="204"/>
      <c r="C88" s="238" t="s">
        <v>233</v>
      </c>
    </row>
    <row r="89" spans="1:9" ht="36" customHeight="1" x14ac:dyDescent="0.3">
      <c r="A89" s="195" t="s">
        <v>363</v>
      </c>
      <c r="B89" s="246" t="s">
        <v>294</v>
      </c>
      <c r="C89" s="103" t="s">
        <v>233</v>
      </c>
    </row>
    <row r="90" spans="1:9" x14ac:dyDescent="0.3">
      <c r="A90" s="239" t="s">
        <v>354</v>
      </c>
      <c r="B90" s="187" t="s">
        <v>294</v>
      </c>
      <c r="C90" s="103"/>
    </row>
    <row r="91" spans="1:9" ht="16.2" x14ac:dyDescent="0.3">
      <c r="A91" s="241" t="s">
        <v>364</v>
      </c>
      <c r="B91" s="187" t="s">
        <v>294</v>
      </c>
      <c r="C91" s="103">
        <v>0</v>
      </c>
    </row>
    <row r="92" spans="1:9" ht="16.2" x14ac:dyDescent="0.3">
      <c r="A92" s="241" t="s">
        <v>365</v>
      </c>
      <c r="B92" s="187" t="s">
        <v>294</v>
      </c>
      <c r="C92" s="103">
        <v>0</v>
      </c>
    </row>
    <row r="93" spans="1:9" ht="16.2" x14ac:dyDescent="0.3">
      <c r="A93" s="241" t="s">
        <v>366</v>
      </c>
      <c r="B93" s="247" t="s">
        <v>294</v>
      </c>
      <c r="C93" s="103">
        <v>0</v>
      </c>
    </row>
    <row r="94" spans="1:9" x14ac:dyDescent="0.3">
      <c r="A94" s="243" t="s">
        <v>361</v>
      </c>
      <c r="B94" s="248"/>
      <c r="C94" s="249" t="s">
        <v>233</v>
      </c>
    </row>
    <row r="95" spans="1:9" ht="9.75" customHeight="1" x14ac:dyDescent="0.3">
      <c r="A95" s="250"/>
      <c r="B95" s="223"/>
      <c r="C95" s="251"/>
    </row>
  </sheetData>
  <mergeCells count="4">
    <mergeCell ref="A1:C1"/>
    <mergeCell ref="A3:C3"/>
    <mergeCell ref="D80:I80"/>
    <mergeCell ref="D82:I82"/>
  </mergeCells>
  <printOptions horizontalCentered="1"/>
  <pageMargins left="0.35433070866141736" right="0.35433070866141736" top="0.23622047244094491" bottom="0.15748031496062992" header="0.35433070866141736" footer="0.23622047244094491"/>
  <pageSetup paperSize="9" scale="5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64"/>
  <sheetViews>
    <sheetView view="pageBreakPreview" zoomScale="80" zoomScaleNormal="80" zoomScaleSheetLayoutView="80" workbookViewId="0">
      <selection activeCell="B43" sqref="B43:C43"/>
    </sheetView>
  </sheetViews>
  <sheetFormatPr defaultRowHeight="14.4" x14ac:dyDescent="0.3"/>
  <cols>
    <col min="1" max="1" width="3.6640625" style="181" customWidth="1"/>
    <col min="2" max="2" width="78.109375" style="181" customWidth="1"/>
    <col min="3" max="3" width="6.5546875" style="307" customWidth="1"/>
    <col min="4" max="4" width="15.88671875" style="262" customWidth="1"/>
    <col min="5" max="5" width="16.88671875" style="262" customWidth="1"/>
    <col min="6" max="6" width="17.88671875" style="262" bestFit="1" customWidth="1"/>
    <col min="7" max="256" width="9.109375" style="181"/>
    <col min="257" max="257" width="3.6640625" style="181" customWidth="1"/>
    <col min="258" max="258" width="78.109375" style="181" customWidth="1"/>
    <col min="259" max="259" width="6.5546875" style="181" customWidth="1"/>
    <col min="260" max="260" width="15.88671875" style="181" customWidth="1"/>
    <col min="261" max="261" width="16.88671875" style="181" customWidth="1"/>
    <col min="262" max="262" width="17.88671875" style="181" bestFit="1" customWidth="1"/>
    <col min="263" max="512" width="9.109375" style="181"/>
    <col min="513" max="513" width="3.6640625" style="181" customWidth="1"/>
    <col min="514" max="514" width="78.109375" style="181" customWidth="1"/>
    <col min="515" max="515" width="6.5546875" style="181" customWidth="1"/>
    <col min="516" max="516" width="15.88671875" style="181" customWidth="1"/>
    <col min="517" max="517" width="16.88671875" style="181" customWidth="1"/>
    <col min="518" max="518" width="17.88671875" style="181" bestFit="1" customWidth="1"/>
    <col min="519" max="768" width="9.109375" style="181"/>
    <col min="769" max="769" width="3.6640625" style="181" customWidth="1"/>
    <col min="770" max="770" width="78.109375" style="181" customWidth="1"/>
    <col min="771" max="771" width="6.5546875" style="181" customWidth="1"/>
    <col min="772" max="772" width="15.88671875" style="181" customWidth="1"/>
    <col min="773" max="773" width="16.88671875" style="181" customWidth="1"/>
    <col min="774" max="774" width="17.88671875" style="181" bestFit="1" customWidth="1"/>
    <col min="775" max="1024" width="9.109375" style="181"/>
    <col min="1025" max="1025" width="3.6640625" style="181" customWidth="1"/>
    <col min="1026" max="1026" width="78.109375" style="181" customWidth="1"/>
    <col min="1027" max="1027" width="6.5546875" style="181" customWidth="1"/>
    <col min="1028" max="1028" width="15.88671875" style="181" customWidth="1"/>
    <col min="1029" max="1029" width="16.88671875" style="181" customWidth="1"/>
    <col min="1030" max="1030" width="17.88671875" style="181" bestFit="1" customWidth="1"/>
    <col min="1031" max="1280" width="9.109375" style="181"/>
    <col min="1281" max="1281" width="3.6640625" style="181" customWidth="1"/>
    <col min="1282" max="1282" width="78.109375" style="181" customWidth="1"/>
    <col min="1283" max="1283" width="6.5546875" style="181" customWidth="1"/>
    <col min="1284" max="1284" width="15.88671875" style="181" customWidth="1"/>
    <col min="1285" max="1285" width="16.88671875" style="181" customWidth="1"/>
    <col min="1286" max="1286" width="17.88671875" style="181" bestFit="1" customWidth="1"/>
    <col min="1287" max="1536" width="9.109375" style="181"/>
    <col min="1537" max="1537" width="3.6640625" style="181" customWidth="1"/>
    <col min="1538" max="1538" width="78.109375" style="181" customWidth="1"/>
    <col min="1539" max="1539" width="6.5546875" style="181" customWidth="1"/>
    <col min="1540" max="1540" width="15.88671875" style="181" customWidth="1"/>
    <col min="1541" max="1541" width="16.88671875" style="181" customWidth="1"/>
    <col min="1542" max="1542" width="17.88671875" style="181" bestFit="1" customWidth="1"/>
    <col min="1543" max="1792" width="9.109375" style="181"/>
    <col min="1793" max="1793" width="3.6640625" style="181" customWidth="1"/>
    <col min="1794" max="1794" width="78.109375" style="181" customWidth="1"/>
    <col min="1795" max="1795" width="6.5546875" style="181" customWidth="1"/>
    <col min="1796" max="1796" width="15.88671875" style="181" customWidth="1"/>
    <col min="1797" max="1797" width="16.88671875" style="181" customWidth="1"/>
    <col min="1798" max="1798" width="17.88671875" style="181" bestFit="1" customWidth="1"/>
    <col min="1799" max="2048" width="9.109375" style="181"/>
    <col min="2049" max="2049" width="3.6640625" style="181" customWidth="1"/>
    <col min="2050" max="2050" width="78.109375" style="181" customWidth="1"/>
    <col min="2051" max="2051" width="6.5546875" style="181" customWidth="1"/>
    <col min="2052" max="2052" width="15.88671875" style="181" customWidth="1"/>
    <col min="2053" max="2053" width="16.88671875" style="181" customWidth="1"/>
    <col min="2054" max="2054" width="17.88671875" style="181" bestFit="1" customWidth="1"/>
    <col min="2055" max="2304" width="9.109375" style="181"/>
    <col min="2305" max="2305" width="3.6640625" style="181" customWidth="1"/>
    <col min="2306" max="2306" width="78.109375" style="181" customWidth="1"/>
    <col min="2307" max="2307" width="6.5546875" style="181" customWidth="1"/>
    <col min="2308" max="2308" width="15.88671875" style="181" customWidth="1"/>
    <col min="2309" max="2309" width="16.88671875" style="181" customWidth="1"/>
    <col min="2310" max="2310" width="17.88671875" style="181" bestFit="1" customWidth="1"/>
    <col min="2311" max="2560" width="9.109375" style="181"/>
    <col min="2561" max="2561" width="3.6640625" style="181" customWidth="1"/>
    <col min="2562" max="2562" width="78.109375" style="181" customWidth="1"/>
    <col min="2563" max="2563" width="6.5546875" style="181" customWidth="1"/>
    <col min="2564" max="2564" width="15.88671875" style="181" customWidth="1"/>
    <col min="2565" max="2565" width="16.88671875" style="181" customWidth="1"/>
    <col min="2566" max="2566" width="17.88671875" style="181" bestFit="1" customWidth="1"/>
    <col min="2567" max="2816" width="9.109375" style="181"/>
    <col min="2817" max="2817" width="3.6640625" style="181" customWidth="1"/>
    <col min="2818" max="2818" width="78.109375" style="181" customWidth="1"/>
    <col min="2819" max="2819" width="6.5546875" style="181" customWidth="1"/>
    <col min="2820" max="2820" width="15.88671875" style="181" customWidth="1"/>
    <col min="2821" max="2821" width="16.88671875" style="181" customWidth="1"/>
    <col min="2822" max="2822" width="17.88671875" style="181" bestFit="1" customWidth="1"/>
    <col min="2823" max="3072" width="9.109375" style="181"/>
    <col min="3073" max="3073" width="3.6640625" style="181" customWidth="1"/>
    <col min="3074" max="3074" width="78.109375" style="181" customWidth="1"/>
    <col min="3075" max="3075" width="6.5546875" style="181" customWidth="1"/>
    <col min="3076" max="3076" width="15.88671875" style="181" customWidth="1"/>
    <col min="3077" max="3077" width="16.88671875" style="181" customWidth="1"/>
    <col min="3078" max="3078" width="17.88671875" style="181" bestFit="1" customWidth="1"/>
    <col min="3079" max="3328" width="9.109375" style="181"/>
    <col min="3329" max="3329" width="3.6640625" style="181" customWidth="1"/>
    <col min="3330" max="3330" width="78.109375" style="181" customWidth="1"/>
    <col min="3331" max="3331" width="6.5546875" style="181" customWidth="1"/>
    <col min="3332" max="3332" width="15.88671875" style="181" customWidth="1"/>
    <col min="3333" max="3333" width="16.88671875" style="181" customWidth="1"/>
    <col min="3334" max="3334" width="17.88671875" style="181" bestFit="1" customWidth="1"/>
    <col min="3335" max="3584" width="9.109375" style="181"/>
    <col min="3585" max="3585" width="3.6640625" style="181" customWidth="1"/>
    <col min="3586" max="3586" width="78.109375" style="181" customWidth="1"/>
    <col min="3587" max="3587" width="6.5546875" style="181" customWidth="1"/>
    <col min="3588" max="3588" width="15.88671875" style="181" customWidth="1"/>
    <col min="3589" max="3589" width="16.88671875" style="181" customWidth="1"/>
    <col min="3590" max="3590" width="17.88671875" style="181" bestFit="1" customWidth="1"/>
    <col min="3591" max="3840" width="9.109375" style="181"/>
    <col min="3841" max="3841" width="3.6640625" style="181" customWidth="1"/>
    <col min="3842" max="3842" width="78.109375" style="181" customWidth="1"/>
    <col min="3843" max="3843" width="6.5546875" style="181" customWidth="1"/>
    <col min="3844" max="3844" width="15.88671875" style="181" customWidth="1"/>
    <col min="3845" max="3845" width="16.88671875" style="181" customWidth="1"/>
    <col min="3846" max="3846" width="17.88671875" style="181" bestFit="1" customWidth="1"/>
    <col min="3847" max="4096" width="9.109375" style="181"/>
    <col min="4097" max="4097" width="3.6640625" style="181" customWidth="1"/>
    <col min="4098" max="4098" width="78.109375" style="181" customWidth="1"/>
    <col min="4099" max="4099" width="6.5546875" style="181" customWidth="1"/>
    <col min="4100" max="4100" width="15.88671875" style="181" customWidth="1"/>
    <col min="4101" max="4101" width="16.88671875" style="181" customWidth="1"/>
    <col min="4102" max="4102" width="17.88671875" style="181" bestFit="1" customWidth="1"/>
    <col min="4103" max="4352" width="9.109375" style="181"/>
    <col min="4353" max="4353" width="3.6640625" style="181" customWidth="1"/>
    <col min="4354" max="4354" width="78.109375" style="181" customWidth="1"/>
    <col min="4355" max="4355" width="6.5546875" style="181" customWidth="1"/>
    <col min="4356" max="4356" width="15.88671875" style="181" customWidth="1"/>
    <col min="4357" max="4357" width="16.88671875" style="181" customWidth="1"/>
    <col min="4358" max="4358" width="17.88671875" style="181" bestFit="1" customWidth="1"/>
    <col min="4359" max="4608" width="9.109375" style="181"/>
    <col min="4609" max="4609" width="3.6640625" style="181" customWidth="1"/>
    <col min="4610" max="4610" width="78.109375" style="181" customWidth="1"/>
    <col min="4611" max="4611" width="6.5546875" style="181" customWidth="1"/>
    <col min="4612" max="4612" width="15.88671875" style="181" customWidth="1"/>
    <col min="4613" max="4613" width="16.88671875" style="181" customWidth="1"/>
    <col min="4614" max="4614" width="17.88671875" style="181" bestFit="1" customWidth="1"/>
    <col min="4615" max="4864" width="9.109375" style="181"/>
    <col min="4865" max="4865" width="3.6640625" style="181" customWidth="1"/>
    <col min="4866" max="4866" width="78.109375" style="181" customWidth="1"/>
    <col min="4867" max="4867" width="6.5546875" style="181" customWidth="1"/>
    <col min="4868" max="4868" width="15.88671875" style="181" customWidth="1"/>
    <col min="4869" max="4869" width="16.88671875" style="181" customWidth="1"/>
    <col min="4870" max="4870" width="17.88671875" style="181" bestFit="1" customWidth="1"/>
    <col min="4871" max="5120" width="9.109375" style="181"/>
    <col min="5121" max="5121" width="3.6640625" style="181" customWidth="1"/>
    <col min="5122" max="5122" width="78.109375" style="181" customWidth="1"/>
    <col min="5123" max="5123" width="6.5546875" style="181" customWidth="1"/>
    <col min="5124" max="5124" width="15.88671875" style="181" customWidth="1"/>
    <col min="5125" max="5125" width="16.88671875" style="181" customWidth="1"/>
    <col min="5126" max="5126" width="17.88671875" style="181" bestFit="1" customWidth="1"/>
    <col min="5127" max="5376" width="9.109375" style="181"/>
    <col min="5377" max="5377" width="3.6640625" style="181" customWidth="1"/>
    <col min="5378" max="5378" width="78.109375" style="181" customWidth="1"/>
    <col min="5379" max="5379" width="6.5546875" style="181" customWidth="1"/>
    <col min="5380" max="5380" width="15.88671875" style="181" customWidth="1"/>
    <col min="5381" max="5381" width="16.88671875" style="181" customWidth="1"/>
    <col min="5382" max="5382" width="17.88671875" style="181" bestFit="1" customWidth="1"/>
    <col min="5383" max="5632" width="9.109375" style="181"/>
    <col min="5633" max="5633" width="3.6640625" style="181" customWidth="1"/>
    <col min="5634" max="5634" width="78.109375" style="181" customWidth="1"/>
    <col min="5635" max="5635" width="6.5546875" style="181" customWidth="1"/>
    <col min="5636" max="5636" width="15.88671875" style="181" customWidth="1"/>
    <col min="5637" max="5637" width="16.88671875" style="181" customWidth="1"/>
    <col min="5638" max="5638" width="17.88671875" style="181" bestFit="1" customWidth="1"/>
    <col min="5639" max="5888" width="9.109375" style="181"/>
    <col min="5889" max="5889" width="3.6640625" style="181" customWidth="1"/>
    <col min="5890" max="5890" width="78.109375" style="181" customWidth="1"/>
    <col min="5891" max="5891" width="6.5546875" style="181" customWidth="1"/>
    <col min="5892" max="5892" width="15.88671875" style="181" customWidth="1"/>
    <col min="5893" max="5893" width="16.88671875" style="181" customWidth="1"/>
    <col min="5894" max="5894" width="17.88671875" style="181" bestFit="1" customWidth="1"/>
    <col min="5895" max="6144" width="9.109375" style="181"/>
    <col min="6145" max="6145" width="3.6640625" style="181" customWidth="1"/>
    <col min="6146" max="6146" width="78.109375" style="181" customWidth="1"/>
    <col min="6147" max="6147" width="6.5546875" style="181" customWidth="1"/>
    <col min="6148" max="6148" width="15.88671875" style="181" customWidth="1"/>
    <col min="6149" max="6149" width="16.88671875" style="181" customWidth="1"/>
    <col min="6150" max="6150" width="17.88671875" style="181" bestFit="1" customWidth="1"/>
    <col min="6151" max="6400" width="9.109375" style="181"/>
    <col min="6401" max="6401" width="3.6640625" style="181" customWidth="1"/>
    <col min="6402" max="6402" width="78.109375" style="181" customWidth="1"/>
    <col min="6403" max="6403" width="6.5546875" style="181" customWidth="1"/>
    <col min="6404" max="6404" width="15.88671875" style="181" customWidth="1"/>
    <col min="6405" max="6405" width="16.88671875" style="181" customWidth="1"/>
    <col min="6406" max="6406" width="17.88671875" style="181" bestFit="1" customWidth="1"/>
    <col min="6407" max="6656" width="9.109375" style="181"/>
    <col min="6657" max="6657" width="3.6640625" style="181" customWidth="1"/>
    <col min="6658" max="6658" width="78.109375" style="181" customWidth="1"/>
    <col min="6659" max="6659" width="6.5546875" style="181" customWidth="1"/>
    <col min="6660" max="6660" width="15.88671875" style="181" customWidth="1"/>
    <col min="6661" max="6661" width="16.88671875" style="181" customWidth="1"/>
    <col min="6662" max="6662" width="17.88671875" style="181" bestFit="1" customWidth="1"/>
    <col min="6663" max="6912" width="9.109375" style="181"/>
    <col min="6913" max="6913" width="3.6640625" style="181" customWidth="1"/>
    <col min="6914" max="6914" width="78.109375" style="181" customWidth="1"/>
    <col min="6915" max="6915" width="6.5546875" style="181" customWidth="1"/>
    <col min="6916" max="6916" width="15.88671875" style="181" customWidth="1"/>
    <col min="6917" max="6917" width="16.88671875" style="181" customWidth="1"/>
    <col min="6918" max="6918" width="17.88671875" style="181" bestFit="1" customWidth="1"/>
    <col min="6919" max="7168" width="9.109375" style="181"/>
    <col min="7169" max="7169" width="3.6640625" style="181" customWidth="1"/>
    <col min="7170" max="7170" width="78.109375" style="181" customWidth="1"/>
    <col min="7171" max="7171" width="6.5546875" style="181" customWidth="1"/>
    <col min="7172" max="7172" width="15.88671875" style="181" customWidth="1"/>
    <col min="7173" max="7173" width="16.88671875" style="181" customWidth="1"/>
    <col min="7174" max="7174" width="17.88671875" style="181" bestFit="1" customWidth="1"/>
    <col min="7175" max="7424" width="9.109375" style="181"/>
    <col min="7425" max="7425" width="3.6640625" style="181" customWidth="1"/>
    <col min="7426" max="7426" width="78.109375" style="181" customWidth="1"/>
    <col min="7427" max="7427" width="6.5546875" style="181" customWidth="1"/>
    <col min="7428" max="7428" width="15.88671875" style="181" customWidth="1"/>
    <col min="7429" max="7429" width="16.88671875" style="181" customWidth="1"/>
    <col min="7430" max="7430" width="17.88671875" style="181" bestFit="1" customWidth="1"/>
    <col min="7431" max="7680" width="9.109375" style="181"/>
    <col min="7681" max="7681" width="3.6640625" style="181" customWidth="1"/>
    <col min="7682" max="7682" width="78.109375" style="181" customWidth="1"/>
    <col min="7683" max="7683" width="6.5546875" style="181" customWidth="1"/>
    <col min="7684" max="7684" width="15.88671875" style="181" customWidth="1"/>
    <col min="7685" max="7685" width="16.88671875" style="181" customWidth="1"/>
    <col min="7686" max="7686" width="17.88671875" style="181" bestFit="1" customWidth="1"/>
    <col min="7687" max="7936" width="9.109375" style="181"/>
    <col min="7937" max="7937" width="3.6640625" style="181" customWidth="1"/>
    <col min="7938" max="7938" width="78.109375" style="181" customWidth="1"/>
    <col min="7939" max="7939" width="6.5546875" style="181" customWidth="1"/>
    <col min="7940" max="7940" width="15.88671875" style="181" customWidth="1"/>
    <col min="7941" max="7941" width="16.88671875" style="181" customWidth="1"/>
    <col min="7942" max="7942" width="17.88671875" style="181" bestFit="1" customWidth="1"/>
    <col min="7943" max="8192" width="9.109375" style="181"/>
    <col min="8193" max="8193" width="3.6640625" style="181" customWidth="1"/>
    <col min="8194" max="8194" width="78.109375" style="181" customWidth="1"/>
    <col min="8195" max="8195" width="6.5546875" style="181" customWidth="1"/>
    <col min="8196" max="8196" width="15.88671875" style="181" customWidth="1"/>
    <col min="8197" max="8197" width="16.88671875" style="181" customWidth="1"/>
    <col min="8198" max="8198" width="17.88671875" style="181" bestFit="1" customWidth="1"/>
    <col min="8199" max="8448" width="9.109375" style="181"/>
    <col min="8449" max="8449" width="3.6640625" style="181" customWidth="1"/>
    <col min="8450" max="8450" width="78.109375" style="181" customWidth="1"/>
    <col min="8451" max="8451" width="6.5546875" style="181" customWidth="1"/>
    <col min="8452" max="8452" width="15.88671875" style="181" customWidth="1"/>
    <col min="8453" max="8453" width="16.88671875" style="181" customWidth="1"/>
    <col min="8454" max="8454" width="17.88671875" style="181" bestFit="1" customWidth="1"/>
    <col min="8455" max="8704" width="9.109375" style="181"/>
    <col min="8705" max="8705" width="3.6640625" style="181" customWidth="1"/>
    <col min="8706" max="8706" width="78.109375" style="181" customWidth="1"/>
    <col min="8707" max="8707" width="6.5546875" style="181" customWidth="1"/>
    <col min="8708" max="8708" width="15.88671875" style="181" customWidth="1"/>
    <col min="8709" max="8709" width="16.88671875" style="181" customWidth="1"/>
    <col min="8710" max="8710" width="17.88671875" style="181" bestFit="1" customWidth="1"/>
    <col min="8711" max="8960" width="9.109375" style="181"/>
    <col min="8961" max="8961" width="3.6640625" style="181" customWidth="1"/>
    <col min="8962" max="8962" width="78.109375" style="181" customWidth="1"/>
    <col min="8963" max="8963" width="6.5546875" style="181" customWidth="1"/>
    <col min="8964" max="8964" width="15.88671875" style="181" customWidth="1"/>
    <col min="8965" max="8965" width="16.88671875" style="181" customWidth="1"/>
    <col min="8966" max="8966" width="17.88671875" style="181" bestFit="1" customWidth="1"/>
    <col min="8967" max="9216" width="9.109375" style="181"/>
    <col min="9217" max="9217" width="3.6640625" style="181" customWidth="1"/>
    <col min="9218" max="9218" width="78.109375" style="181" customWidth="1"/>
    <col min="9219" max="9219" width="6.5546875" style="181" customWidth="1"/>
    <col min="9220" max="9220" width="15.88671875" style="181" customWidth="1"/>
    <col min="9221" max="9221" width="16.88671875" style="181" customWidth="1"/>
    <col min="9222" max="9222" width="17.88671875" style="181" bestFit="1" customWidth="1"/>
    <col min="9223" max="9472" width="9.109375" style="181"/>
    <col min="9473" max="9473" width="3.6640625" style="181" customWidth="1"/>
    <col min="9474" max="9474" width="78.109375" style="181" customWidth="1"/>
    <col min="9475" max="9475" width="6.5546875" style="181" customWidth="1"/>
    <col min="9476" max="9476" width="15.88671875" style="181" customWidth="1"/>
    <col min="9477" max="9477" width="16.88671875" style="181" customWidth="1"/>
    <col min="9478" max="9478" width="17.88671875" style="181" bestFit="1" customWidth="1"/>
    <col min="9479" max="9728" width="9.109375" style="181"/>
    <col min="9729" max="9729" width="3.6640625" style="181" customWidth="1"/>
    <col min="9730" max="9730" width="78.109375" style="181" customWidth="1"/>
    <col min="9731" max="9731" width="6.5546875" style="181" customWidth="1"/>
    <col min="9732" max="9732" width="15.88671875" style="181" customWidth="1"/>
    <col min="9733" max="9733" width="16.88671875" style="181" customWidth="1"/>
    <col min="9734" max="9734" width="17.88671875" style="181" bestFit="1" customWidth="1"/>
    <col min="9735" max="9984" width="9.109375" style="181"/>
    <col min="9985" max="9985" width="3.6640625" style="181" customWidth="1"/>
    <col min="9986" max="9986" width="78.109375" style="181" customWidth="1"/>
    <col min="9987" max="9987" width="6.5546875" style="181" customWidth="1"/>
    <col min="9988" max="9988" width="15.88671875" style="181" customWidth="1"/>
    <col min="9989" max="9989" width="16.88671875" style="181" customWidth="1"/>
    <col min="9990" max="9990" width="17.88671875" style="181" bestFit="1" customWidth="1"/>
    <col min="9991" max="10240" width="9.109375" style="181"/>
    <col min="10241" max="10241" width="3.6640625" style="181" customWidth="1"/>
    <col min="10242" max="10242" width="78.109375" style="181" customWidth="1"/>
    <col min="10243" max="10243" width="6.5546875" style="181" customWidth="1"/>
    <col min="10244" max="10244" width="15.88671875" style="181" customWidth="1"/>
    <col min="10245" max="10245" width="16.88671875" style="181" customWidth="1"/>
    <col min="10246" max="10246" width="17.88671875" style="181" bestFit="1" customWidth="1"/>
    <col min="10247" max="10496" width="9.109375" style="181"/>
    <col min="10497" max="10497" width="3.6640625" style="181" customWidth="1"/>
    <col min="10498" max="10498" width="78.109375" style="181" customWidth="1"/>
    <col min="10499" max="10499" width="6.5546875" style="181" customWidth="1"/>
    <col min="10500" max="10500" width="15.88671875" style="181" customWidth="1"/>
    <col min="10501" max="10501" width="16.88671875" style="181" customWidth="1"/>
    <col min="10502" max="10502" width="17.88671875" style="181" bestFit="1" customWidth="1"/>
    <col min="10503" max="10752" width="9.109375" style="181"/>
    <col min="10753" max="10753" width="3.6640625" style="181" customWidth="1"/>
    <col min="10754" max="10754" width="78.109375" style="181" customWidth="1"/>
    <col min="10755" max="10755" width="6.5546875" style="181" customWidth="1"/>
    <col min="10756" max="10756" width="15.88671875" style="181" customWidth="1"/>
    <col min="10757" max="10757" width="16.88671875" style="181" customWidth="1"/>
    <col min="10758" max="10758" width="17.88671875" style="181" bestFit="1" customWidth="1"/>
    <col min="10759" max="11008" width="9.109375" style="181"/>
    <col min="11009" max="11009" width="3.6640625" style="181" customWidth="1"/>
    <col min="11010" max="11010" width="78.109375" style="181" customWidth="1"/>
    <col min="11011" max="11011" width="6.5546875" style="181" customWidth="1"/>
    <col min="11012" max="11012" width="15.88671875" style="181" customWidth="1"/>
    <col min="11013" max="11013" width="16.88671875" style="181" customWidth="1"/>
    <col min="11014" max="11014" width="17.88671875" style="181" bestFit="1" customWidth="1"/>
    <col min="11015" max="11264" width="9.109375" style="181"/>
    <col min="11265" max="11265" width="3.6640625" style="181" customWidth="1"/>
    <col min="11266" max="11266" width="78.109375" style="181" customWidth="1"/>
    <col min="11267" max="11267" width="6.5546875" style="181" customWidth="1"/>
    <col min="11268" max="11268" width="15.88671875" style="181" customWidth="1"/>
    <col min="11269" max="11269" width="16.88671875" style="181" customWidth="1"/>
    <col min="11270" max="11270" width="17.88671875" style="181" bestFit="1" customWidth="1"/>
    <col min="11271" max="11520" width="9.109375" style="181"/>
    <col min="11521" max="11521" width="3.6640625" style="181" customWidth="1"/>
    <col min="11522" max="11522" width="78.109375" style="181" customWidth="1"/>
    <col min="11523" max="11523" width="6.5546875" style="181" customWidth="1"/>
    <col min="11524" max="11524" width="15.88671875" style="181" customWidth="1"/>
    <col min="11525" max="11525" width="16.88671875" style="181" customWidth="1"/>
    <col min="11526" max="11526" width="17.88671875" style="181" bestFit="1" customWidth="1"/>
    <col min="11527" max="11776" width="9.109375" style="181"/>
    <col min="11777" max="11777" width="3.6640625" style="181" customWidth="1"/>
    <col min="11778" max="11778" width="78.109375" style="181" customWidth="1"/>
    <col min="11779" max="11779" width="6.5546875" style="181" customWidth="1"/>
    <col min="11780" max="11780" width="15.88671875" style="181" customWidth="1"/>
    <col min="11781" max="11781" width="16.88671875" style="181" customWidth="1"/>
    <col min="11782" max="11782" width="17.88671875" style="181" bestFit="1" customWidth="1"/>
    <col min="11783" max="12032" width="9.109375" style="181"/>
    <col min="12033" max="12033" width="3.6640625" style="181" customWidth="1"/>
    <col min="12034" max="12034" width="78.109375" style="181" customWidth="1"/>
    <col min="12035" max="12035" width="6.5546875" style="181" customWidth="1"/>
    <col min="12036" max="12036" width="15.88671875" style="181" customWidth="1"/>
    <col min="12037" max="12037" width="16.88671875" style="181" customWidth="1"/>
    <col min="12038" max="12038" width="17.88671875" style="181" bestFit="1" customWidth="1"/>
    <col min="12039" max="12288" width="9.109375" style="181"/>
    <col min="12289" max="12289" width="3.6640625" style="181" customWidth="1"/>
    <col min="12290" max="12290" width="78.109375" style="181" customWidth="1"/>
    <col min="12291" max="12291" width="6.5546875" style="181" customWidth="1"/>
    <col min="12292" max="12292" width="15.88671875" style="181" customWidth="1"/>
    <col min="12293" max="12293" width="16.88671875" style="181" customWidth="1"/>
    <col min="12294" max="12294" width="17.88671875" style="181" bestFit="1" customWidth="1"/>
    <col min="12295" max="12544" width="9.109375" style="181"/>
    <col min="12545" max="12545" width="3.6640625" style="181" customWidth="1"/>
    <col min="12546" max="12546" width="78.109375" style="181" customWidth="1"/>
    <col min="12547" max="12547" width="6.5546875" style="181" customWidth="1"/>
    <col min="12548" max="12548" width="15.88671875" style="181" customWidth="1"/>
    <col min="12549" max="12549" width="16.88671875" style="181" customWidth="1"/>
    <col min="12550" max="12550" width="17.88671875" style="181" bestFit="1" customWidth="1"/>
    <col min="12551" max="12800" width="9.109375" style="181"/>
    <col min="12801" max="12801" width="3.6640625" style="181" customWidth="1"/>
    <col min="12802" max="12802" width="78.109375" style="181" customWidth="1"/>
    <col min="12803" max="12803" width="6.5546875" style="181" customWidth="1"/>
    <col min="12804" max="12804" width="15.88671875" style="181" customWidth="1"/>
    <col min="12805" max="12805" width="16.88671875" style="181" customWidth="1"/>
    <col min="12806" max="12806" width="17.88671875" style="181" bestFit="1" customWidth="1"/>
    <col min="12807" max="13056" width="9.109375" style="181"/>
    <col min="13057" max="13057" width="3.6640625" style="181" customWidth="1"/>
    <col min="13058" max="13058" width="78.109375" style="181" customWidth="1"/>
    <col min="13059" max="13059" width="6.5546875" style="181" customWidth="1"/>
    <col min="13060" max="13060" width="15.88671875" style="181" customWidth="1"/>
    <col min="13061" max="13061" width="16.88671875" style="181" customWidth="1"/>
    <col min="13062" max="13062" width="17.88671875" style="181" bestFit="1" customWidth="1"/>
    <col min="13063" max="13312" width="9.109375" style="181"/>
    <col min="13313" max="13313" width="3.6640625" style="181" customWidth="1"/>
    <col min="13314" max="13314" width="78.109375" style="181" customWidth="1"/>
    <col min="13315" max="13315" width="6.5546875" style="181" customWidth="1"/>
    <col min="13316" max="13316" width="15.88671875" style="181" customWidth="1"/>
    <col min="13317" max="13317" width="16.88671875" style="181" customWidth="1"/>
    <col min="13318" max="13318" width="17.88671875" style="181" bestFit="1" customWidth="1"/>
    <col min="13319" max="13568" width="9.109375" style="181"/>
    <col min="13569" max="13569" width="3.6640625" style="181" customWidth="1"/>
    <col min="13570" max="13570" width="78.109375" style="181" customWidth="1"/>
    <col min="13571" max="13571" width="6.5546875" style="181" customWidth="1"/>
    <col min="13572" max="13572" width="15.88671875" style="181" customWidth="1"/>
    <col min="13573" max="13573" width="16.88671875" style="181" customWidth="1"/>
    <col min="13574" max="13574" width="17.88671875" style="181" bestFit="1" customWidth="1"/>
    <col min="13575" max="13824" width="9.109375" style="181"/>
    <col min="13825" max="13825" width="3.6640625" style="181" customWidth="1"/>
    <col min="13826" max="13826" width="78.109375" style="181" customWidth="1"/>
    <col min="13827" max="13827" width="6.5546875" style="181" customWidth="1"/>
    <col min="13828" max="13828" width="15.88671875" style="181" customWidth="1"/>
    <col min="13829" max="13829" width="16.88671875" style="181" customWidth="1"/>
    <col min="13830" max="13830" width="17.88671875" style="181" bestFit="1" customWidth="1"/>
    <col min="13831" max="14080" width="9.109375" style="181"/>
    <col min="14081" max="14081" width="3.6640625" style="181" customWidth="1"/>
    <col min="14082" max="14082" width="78.109375" style="181" customWidth="1"/>
    <col min="14083" max="14083" width="6.5546875" style="181" customWidth="1"/>
    <col min="14084" max="14084" width="15.88671875" style="181" customWidth="1"/>
    <col min="14085" max="14085" width="16.88671875" style="181" customWidth="1"/>
    <col min="14086" max="14086" width="17.88671875" style="181" bestFit="1" customWidth="1"/>
    <col min="14087" max="14336" width="9.109375" style="181"/>
    <col min="14337" max="14337" width="3.6640625" style="181" customWidth="1"/>
    <col min="14338" max="14338" width="78.109375" style="181" customWidth="1"/>
    <col min="14339" max="14339" width="6.5546875" style="181" customWidth="1"/>
    <col min="14340" max="14340" width="15.88671875" style="181" customWidth="1"/>
    <col min="14341" max="14341" width="16.88671875" style="181" customWidth="1"/>
    <col min="14342" max="14342" width="17.88671875" style="181" bestFit="1" customWidth="1"/>
    <col min="14343" max="14592" width="9.109375" style="181"/>
    <col min="14593" max="14593" width="3.6640625" style="181" customWidth="1"/>
    <col min="14594" max="14594" width="78.109375" style="181" customWidth="1"/>
    <col min="14595" max="14595" width="6.5546875" style="181" customWidth="1"/>
    <col min="14596" max="14596" width="15.88671875" style="181" customWidth="1"/>
    <col min="14597" max="14597" width="16.88671875" style="181" customWidth="1"/>
    <col min="14598" max="14598" width="17.88671875" style="181" bestFit="1" customWidth="1"/>
    <col min="14599" max="14848" width="9.109375" style="181"/>
    <col min="14849" max="14849" width="3.6640625" style="181" customWidth="1"/>
    <col min="14850" max="14850" width="78.109375" style="181" customWidth="1"/>
    <col min="14851" max="14851" width="6.5546875" style="181" customWidth="1"/>
    <col min="14852" max="14852" width="15.88671875" style="181" customWidth="1"/>
    <col min="14853" max="14853" width="16.88671875" style="181" customWidth="1"/>
    <col min="14854" max="14854" width="17.88671875" style="181" bestFit="1" customWidth="1"/>
    <col min="14855" max="15104" width="9.109375" style="181"/>
    <col min="15105" max="15105" width="3.6640625" style="181" customWidth="1"/>
    <col min="15106" max="15106" width="78.109375" style="181" customWidth="1"/>
    <col min="15107" max="15107" width="6.5546875" style="181" customWidth="1"/>
    <col min="15108" max="15108" width="15.88671875" style="181" customWidth="1"/>
    <col min="15109" max="15109" width="16.88671875" style="181" customWidth="1"/>
    <col min="15110" max="15110" width="17.88671875" style="181" bestFit="1" customWidth="1"/>
    <col min="15111" max="15360" width="9.109375" style="181"/>
    <col min="15361" max="15361" width="3.6640625" style="181" customWidth="1"/>
    <col min="15362" max="15362" width="78.109375" style="181" customWidth="1"/>
    <col min="15363" max="15363" width="6.5546875" style="181" customWidth="1"/>
    <col min="15364" max="15364" width="15.88671875" style="181" customWidth="1"/>
    <col min="15365" max="15365" width="16.88671875" style="181" customWidth="1"/>
    <col min="15366" max="15366" width="17.88671875" style="181" bestFit="1" customWidth="1"/>
    <col min="15367" max="15616" width="9.109375" style="181"/>
    <col min="15617" max="15617" width="3.6640625" style="181" customWidth="1"/>
    <col min="15618" max="15618" width="78.109375" style="181" customWidth="1"/>
    <col min="15619" max="15619" width="6.5546875" style="181" customWidth="1"/>
    <col min="15620" max="15620" width="15.88671875" style="181" customWidth="1"/>
    <col min="15621" max="15621" width="16.88671875" style="181" customWidth="1"/>
    <col min="15622" max="15622" width="17.88671875" style="181" bestFit="1" customWidth="1"/>
    <col min="15623" max="15872" width="9.109375" style="181"/>
    <col min="15873" max="15873" width="3.6640625" style="181" customWidth="1"/>
    <col min="15874" max="15874" width="78.109375" style="181" customWidth="1"/>
    <col min="15875" max="15875" width="6.5546875" style="181" customWidth="1"/>
    <col min="15876" max="15876" width="15.88671875" style="181" customWidth="1"/>
    <col min="15877" max="15877" width="16.88671875" style="181" customWidth="1"/>
    <col min="15878" max="15878" width="17.88671875" style="181" bestFit="1" customWidth="1"/>
    <col min="15879" max="16128" width="9.109375" style="181"/>
    <col min="16129" max="16129" width="3.6640625" style="181" customWidth="1"/>
    <col min="16130" max="16130" width="78.109375" style="181" customWidth="1"/>
    <col min="16131" max="16131" width="6.5546875" style="181" customWidth="1"/>
    <col min="16132" max="16132" width="15.88671875" style="181" customWidth="1"/>
    <col min="16133" max="16133" width="16.88671875" style="181" customWidth="1"/>
    <col min="16134" max="16134" width="17.88671875" style="181" bestFit="1" customWidth="1"/>
    <col min="16135" max="16384" width="9.109375" style="181"/>
  </cols>
  <sheetData>
    <row r="1" spans="2:6" ht="21" x14ac:dyDescent="0.3">
      <c r="B1" s="956" t="s">
        <v>367</v>
      </c>
      <c r="C1" s="956"/>
      <c r="D1" s="956"/>
      <c r="E1" s="956"/>
      <c r="F1" s="956"/>
    </row>
    <row r="2" spans="2:6" ht="10.5" customHeight="1" x14ac:dyDescent="0.3">
      <c r="B2" s="252"/>
      <c r="C2" s="252"/>
      <c r="D2" s="252"/>
      <c r="E2" s="252"/>
      <c r="F2" s="252"/>
    </row>
    <row r="3" spans="2:6" ht="21" x14ac:dyDescent="0.3">
      <c r="B3" s="957" t="s">
        <v>368</v>
      </c>
      <c r="C3" s="957"/>
      <c r="D3" s="957"/>
      <c r="E3" s="957"/>
      <c r="F3" s="957"/>
    </row>
    <row r="4" spans="2:6" ht="14.25" customHeight="1" thickBot="1" x14ac:dyDescent="0.4">
      <c r="B4" s="253"/>
      <c r="C4" s="254"/>
      <c r="D4" s="255"/>
      <c r="E4" s="255"/>
      <c r="F4" s="255"/>
    </row>
    <row r="5" spans="2:6" ht="23.25" customHeight="1" thickTop="1" x14ac:dyDescent="0.3">
      <c r="B5" s="958"/>
      <c r="C5" s="256"/>
      <c r="D5" s="960" t="s">
        <v>369</v>
      </c>
      <c r="E5" s="961"/>
      <c r="F5" s="962"/>
    </row>
    <row r="6" spans="2:6" ht="34.5" customHeight="1" thickBot="1" x14ac:dyDescent="0.35">
      <c r="B6" s="959"/>
      <c r="C6" s="257"/>
      <c r="D6" s="258" t="s">
        <v>370</v>
      </c>
      <c r="E6" s="258" t="s">
        <v>371</v>
      </c>
      <c r="F6" s="259" t="s">
        <v>372</v>
      </c>
    </row>
    <row r="7" spans="2:6" ht="15" thickTop="1" x14ac:dyDescent="0.3">
      <c r="B7" s="260"/>
      <c r="C7" s="261"/>
      <c r="E7" s="263"/>
      <c r="F7" s="264"/>
    </row>
    <row r="8" spans="2:6" x14ac:dyDescent="0.3">
      <c r="B8" s="186" t="s">
        <v>373</v>
      </c>
      <c r="C8" s="190"/>
      <c r="D8" s="265"/>
      <c r="E8" s="266"/>
      <c r="F8" s="267">
        <v>10710826.92</v>
      </c>
    </row>
    <row r="9" spans="2:6" x14ac:dyDescent="0.3">
      <c r="B9" s="268"/>
      <c r="C9" s="269"/>
      <c r="D9" s="270"/>
      <c r="E9" s="271"/>
      <c r="F9" s="272"/>
    </row>
    <row r="10" spans="2:6" x14ac:dyDescent="0.3">
      <c r="B10" s="186" t="s">
        <v>374</v>
      </c>
      <c r="C10" s="190" t="s">
        <v>292</v>
      </c>
      <c r="D10" s="265">
        <v>73616.08</v>
      </c>
      <c r="E10" s="266">
        <v>28997817.199999999</v>
      </c>
      <c r="F10" s="267">
        <f>D10+E10</f>
        <v>29071433.279999997</v>
      </c>
    </row>
    <row r="11" spans="2:6" x14ac:dyDescent="0.3">
      <c r="B11" s="273" t="s">
        <v>226</v>
      </c>
      <c r="C11" s="269" t="s">
        <v>294</v>
      </c>
      <c r="D11" s="270">
        <v>1826084.07</v>
      </c>
      <c r="E11" s="271">
        <v>27496087.260000002</v>
      </c>
      <c r="F11" s="267">
        <f>D11+E11</f>
        <v>29322171.330000002</v>
      </c>
    </row>
    <row r="12" spans="2:6" x14ac:dyDescent="0.3">
      <c r="B12" s="186"/>
      <c r="C12" s="190"/>
      <c r="D12" s="274"/>
      <c r="E12" s="275"/>
      <c r="F12" s="267"/>
    </row>
    <row r="13" spans="2:6" x14ac:dyDescent="0.3">
      <c r="B13" s="276" t="s">
        <v>375</v>
      </c>
      <c r="C13" s="227" t="str">
        <f>C17</f>
        <v>(=)</v>
      </c>
      <c r="D13" s="277"/>
      <c r="E13" s="278"/>
      <c r="F13" s="208">
        <f>+F8+F10-F11</f>
        <v>10460088.869999994</v>
      </c>
    </row>
    <row r="14" spans="2:6" x14ac:dyDescent="0.3">
      <c r="B14" s="186"/>
      <c r="C14" s="190"/>
      <c r="D14" s="265"/>
      <c r="E14" s="266"/>
      <c r="F14" s="267"/>
    </row>
    <row r="15" spans="2:6" x14ac:dyDescent="0.3">
      <c r="B15" s="276" t="s">
        <v>376</v>
      </c>
      <c r="C15" s="227" t="s">
        <v>294</v>
      </c>
      <c r="D15" s="265"/>
      <c r="E15" s="266"/>
      <c r="F15" s="208">
        <v>0</v>
      </c>
    </row>
    <row r="16" spans="2:6" x14ac:dyDescent="0.3">
      <c r="B16" s="186"/>
      <c r="C16" s="190"/>
      <c r="D16" s="265"/>
      <c r="E16" s="266"/>
      <c r="F16" s="267"/>
    </row>
    <row r="17" spans="1:6" x14ac:dyDescent="0.3">
      <c r="B17" s="279" t="s">
        <v>377</v>
      </c>
      <c r="C17" s="214" t="s">
        <v>378</v>
      </c>
      <c r="D17" s="265"/>
      <c r="E17" s="266"/>
      <c r="F17" s="280">
        <f>+F13-F15</f>
        <v>10460088.869999994</v>
      </c>
    </row>
    <row r="18" spans="1:6" x14ac:dyDescent="0.3">
      <c r="B18" s="186"/>
      <c r="C18" s="190"/>
      <c r="D18" s="270"/>
      <c r="E18" s="271"/>
      <c r="F18" s="272"/>
    </row>
    <row r="19" spans="1:6" x14ac:dyDescent="0.3">
      <c r="B19" s="281" t="s">
        <v>379</v>
      </c>
      <c r="C19" s="282" t="s">
        <v>292</v>
      </c>
      <c r="D19" s="265">
        <v>1392.45</v>
      </c>
      <c r="E19" s="266">
        <v>104365.34</v>
      </c>
      <c r="F19" s="267">
        <f>D19+E19</f>
        <v>105757.79</v>
      </c>
    </row>
    <row r="20" spans="1:6" ht="28.8" x14ac:dyDescent="0.3">
      <c r="B20" s="283" t="s">
        <v>380</v>
      </c>
      <c r="C20" s="190"/>
      <c r="D20" s="265"/>
      <c r="E20" s="266"/>
      <c r="F20" s="284">
        <v>0</v>
      </c>
    </row>
    <row r="21" spans="1:6" x14ac:dyDescent="0.3">
      <c r="B21" s="273" t="s">
        <v>381</v>
      </c>
      <c r="C21" s="269" t="s">
        <v>294</v>
      </c>
      <c r="D21" s="270">
        <v>117969.96</v>
      </c>
      <c r="E21" s="270">
        <v>2307483.52</v>
      </c>
      <c r="F21" s="267">
        <f>D21+E21</f>
        <v>2425453.48</v>
      </c>
    </row>
    <row r="22" spans="1:6" x14ac:dyDescent="0.3">
      <c r="B22" s="186"/>
      <c r="C22" s="190"/>
      <c r="D22" s="274"/>
      <c r="E22" s="275"/>
      <c r="F22" s="208"/>
    </row>
    <row r="23" spans="1:6" ht="16.2" x14ac:dyDescent="0.3">
      <c r="B23" s="281" t="s">
        <v>382</v>
      </c>
      <c r="C23" s="282" t="s">
        <v>294</v>
      </c>
      <c r="D23" s="277"/>
      <c r="E23" s="278"/>
      <c r="F23" s="267">
        <v>187523.32</v>
      </c>
    </row>
    <row r="24" spans="1:6" ht="16.2" x14ac:dyDescent="0.3">
      <c r="B24" s="273" t="s">
        <v>383</v>
      </c>
      <c r="C24" s="269" t="s">
        <v>294</v>
      </c>
      <c r="D24" s="277"/>
      <c r="E24" s="278"/>
      <c r="F24" s="272">
        <f>548259.72+354973.24</f>
        <v>903232.96</v>
      </c>
    </row>
    <row r="25" spans="1:6" x14ac:dyDescent="0.3">
      <c r="B25" s="186"/>
      <c r="C25" s="190"/>
      <c r="D25" s="265"/>
      <c r="E25" s="266"/>
      <c r="F25" s="285"/>
    </row>
    <row r="26" spans="1:6" ht="16.8" thickBot="1" x14ac:dyDescent="0.35">
      <c r="B26" s="286" t="s">
        <v>384</v>
      </c>
      <c r="C26" s="214" t="s">
        <v>378</v>
      </c>
      <c r="D26" s="265"/>
      <c r="E26" s="266"/>
      <c r="F26" s="287">
        <f>+F17+F19-F21-F23-F24</f>
        <v>7049636.899999992</v>
      </c>
    </row>
    <row r="27" spans="1:6" ht="15.6" thickTop="1" thickBot="1" x14ac:dyDescent="0.35">
      <c r="B27" s="186"/>
      <c r="C27" s="190"/>
      <c r="D27" s="265"/>
      <c r="E27" s="266"/>
      <c r="F27" s="285"/>
    </row>
    <row r="28" spans="1:6" ht="17.399999999999999" customHeight="1" thickTop="1" thickBot="1" x14ac:dyDescent="0.35">
      <c r="B28" s="288"/>
      <c r="C28" s="289"/>
      <c r="D28" s="290"/>
      <c r="E28" s="290"/>
      <c r="F28" s="291"/>
    </row>
    <row r="29" spans="1:6" ht="15.6" thickTop="1" thickBot="1" x14ac:dyDescent="0.35">
      <c r="A29" s="292"/>
      <c r="B29" s="293" t="s">
        <v>385</v>
      </c>
      <c r="C29" s="294"/>
      <c r="D29" s="295"/>
      <c r="E29" s="295"/>
      <c r="F29" s="296"/>
    </row>
    <row r="30" spans="1:6" ht="15" thickTop="1" x14ac:dyDescent="0.3">
      <c r="A30" s="297"/>
      <c r="B30" s="298"/>
      <c r="C30" s="299"/>
      <c r="D30" s="265"/>
      <c r="E30" s="265"/>
      <c r="F30" s="285"/>
    </row>
    <row r="31" spans="1:6" ht="16.2" x14ac:dyDescent="0.3">
      <c r="A31" s="98"/>
      <c r="B31" s="300" t="s">
        <v>386</v>
      </c>
      <c r="C31" s="301"/>
      <c r="D31" s="265"/>
      <c r="E31" s="265"/>
      <c r="F31" s="285"/>
    </row>
    <row r="32" spans="1:6" ht="16.2" x14ac:dyDescent="0.3">
      <c r="A32" s="98"/>
      <c r="B32" s="298" t="s">
        <v>387</v>
      </c>
      <c r="C32" s="301"/>
      <c r="D32" s="265"/>
      <c r="E32" s="265"/>
      <c r="F32" s="285">
        <v>0</v>
      </c>
    </row>
    <row r="33" spans="1:6" ht="16.2" x14ac:dyDescent="0.3">
      <c r="A33" s="98"/>
      <c r="B33" s="298" t="s">
        <v>388</v>
      </c>
      <c r="C33" s="301"/>
      <c r="D33" s="265"/>
      <c r="E33" s="265"/>
      <c r="F33" s="285">
        <v>0</v>
      </c>
    </row>
    <row r="34" spans="1:6" x14ac:dyDescent="0.3">
      <c r="A34" s="98"/>
      <c r="B34" s="298" t="s">
        <v>389</v>
      </c>
      <c r="C34" s="301"/>
      <c r="D34" s="265"/>
      <c r="E34" s="265"/>
      <c r="F34" s="285"/>
    </row>
    <row r="35" spans="1:6" x14ac:dyDescent="0.3">
      <c r="A35" s="98"/>
      <c r="B35" s="298" t="s">
        <v>390</v>
      </c>
      <c r="C35" s="301"/>
      <c r="D35" s="265"/>
      <c r="E35" s="265"/>
      <c r="F35" s="285"/>
    </row>
    <row r="36" spans="1:6" ht="16.2" x14ac:dyDescent="0.3">
      <c r="A36" s="98"/>
      <c r="B36" s="298" t="s">
        <v>391</v>
      </c>
      <c r="C36" s="302"/>
      <c r="D36" s="265"/>
      <c r="E36" s="265"/>
      <c r="F36" s="285">
        <v>3162456.4</v>
      </c>
    </row>
    <row r="37" spans="1:6" ht="28.8" x14ac:dyDescent="0.3">
      <c r="A37" s="98"/>
      <c r="B37" s="298" t="s">
        <v>392</v>
      </c>
      <c r="C37" s="302"/>
      <c r="D37" s="265"/>
      <c r="E37" s="265"/>
      <c r="F37" s="285">
        <v>652717.73</v>
      </c>
    </row>
    <row r="38" spans="1:6" ht="28.8" x14ac:dyDescent="0.3">
      <c r="A38" s="98"/>
      <c r="B38" s="298" t="s">
        <v>393</v>
      </c>
      <c r="C38" s="301"/>
      <c r="D38" s="265"/>
      <c r="E38" s="265"/>
      <c r="F38" s="285">
        <v>850000</v>
      </c>
    </row>
    <row r="39" spans="1:6" x14ac:dyDescent="0.3">
      <c r="A39" s="297"/>
      <c r="B39" s="303"/>
      <c r="C39" s="304" t="s">
        <v>394</v>
      </c>
      <c r="D39" s="305"/>
      <c r="E39" s="265"/>
      <c r="F39" s="306">
        <f>SUM(F32:F38)</f>
        <v>4665174.13</v>
      </c>
    </row>
    <row r="40" spans="1:6" x14ac:dyDescent="0.3">
      <c r="A40" s="98"/>
      <c r="B40" s="300" t="s">
        <v>395</v>
      </c>
      <c r="F40" s="308"/>
    </row>
    <row r="41" spans="1:6" x14ac:dyDescent="0.3">
      <c r="B41" s="186" t="s">
        <v>396</v>
      </c>
      <c r="F41" s="308">
        <v>315943.86</v>
      </c>
    </row>
    <row r="42" spans="1:6" ht="45.75" customHeight="1" x14ac:dyDescent="0.3">
      <c r="B42" s="954" t="s">
        <v>397</v>
      </c>
      <c r="C42" s="955"/>
      <c r="D42" s="309"/>
      <c r="F42" s="285">
        <v>24513.45</v>
      </c>
    </row>
    <row r="43" spans="1:6" ht="52.5" customHeight="1" x14ac:dyDescent="0.3">
      <c r="B43" s="954" t="s">
        <v>398</v>
      </c>
      <c r="C43" s="955"/>
      <c r="D43" s="309"/>
      <c r="F43" s="285">
        <v>16920</v>
      </c>
    </row>
    <row r="44" spans="1:6" x14ac:dyDescent="0.3">
      <c r="B44" s="186" t="s">
        <v>399</v>
      </c>
      <c r="F44" s="308"/>
    </row>
    <row r="45" spans="1:6" x14ac:dyDescent="0.3">
      <c r="B45" s="186" t="s">
        <v>400</v>
      </c>
      <c r="F45" s="308"/>
    </row>
    <row r="46" spans="1:6" x14ac:dyDescent="0.3">
      <c r="B46" s="186" t="s">
        <v>401</v>
      </c>
      <c r="F46" s="308">
        <v>0</v>
      </c>
    </row>
    <row r="47" spans="1:6" x14ac:dyDescent="0.3">
      <c r="B47" s="303"/>
      <c r="C47" s="304" t="s">
        <v>402</v>
      </c>
      <c r="F47" s="306">
        <f>SUM(F41:F46)</f>
        <v>357377.31</v>
      </c>
    </row>
    <row r="48" spans="1:6" x14ac:dyDescent="0.3">
      <c r="B48" s="186" t="s">
        <v>403</v>
      </c>
      <c r="C48" s="304"/>
      <c r="F48" s="285">
        <v>327682.67</v>
      </c>
    </row>
    <row r="49" spans="1:6" x14ac:dyDescent="0.3">
      <c r="B49" s="303"/>
      <c r="C49" s="304" t="s">
        <v>404</v>
      </c>
      <c r="F49" s="306">
        <f>SUM(F48)</f>
        <v>327682.67</v>
      </c>
    </row>
    <row r="50" spans="1:6" x14ac:dyDescent="0.3">
      <c r="B50" s="303"/>
      <c r="C50" s="304"/>
      <c r="F50" s="310"/>
    </row>
    <row r="51" spans="1:6" x14ac:dyDescent="0.3">
      <c r="B51" s="186"/>
      <c r="C51" s="311"/>
      <c r="F51" s="308"/>
    </row>
    <row r="52" spans="1:6" x14ac:dyDescent="0.3">
      <c r="B52" s="303"/>
      <c r="C52" s="304" t="s">
        <v>405</v>
      </c>
      <c r="F52" s="306">
        <f>+F26-F39-F47 - F49</f>
        <v>1699402.7899999921</v>
      </c>
    </row>
    <row r="53" spans="1:6" ht="16.2" x14ac:dyDescent="0.3">
      <c r="B53" s="303"/>
      <c r="C53" s="304"/>
      <c r="E53" s="312" t="s">
        <v>406</v>
      </c>
      <c r="F53" s="280">
        <v>0</v>
      </c>
    </row>
    <row r="54" spans="1:6" ht="16.8" thickBot="1" x14ac:dyDescent="0.35">
      <c r="B54" s="963" t="s">
        <v>407</v>
      </c>
      <c r="C54" s="964"/>
      <c r="D54" s="964"/>
      <c r="E54" s="965"/>
      <c r="F54" s="313"/>
    </row>
    <row r="55" spans="1:6" ht="13.2" customHeight="1" thickTop="1" x14ac:dyDescent="0.3">
      <c r="C55" s="181"/>
    </row>
    <row r="56" spans="1:6" s="314" customFormat="1" ht="4.2" hidden="1" customHeight="1" thickBot="1" x14ac:dyDescent="0.3">
      <c r="B56" s="315"/>
      <c r="C56" s="316"/>
      <c r="D56" s="317"/>
      <c r="E56" s="317"/>
      <c r="F56" s="318"/>
    </row>
    <row r="57" spans="1:6" ht="0.6" customHeight="1" x14ac:dyDescent="0.3">
      <c r="C57" s="181"/>
    </row>
    <row r="58" spans="1:6" hidden="1" x14ac:dyDescent="0.3"/>
    <row r="59" spans="1:6" ht="29.25" customHeight="1" x14ac:dyDescent="0.3">
      <c r="A59" s="319" t="s">
        <v>408</v>
      </c>
      <c r="B59" s="966" t="s">
        <v>409</v>
      </c>
      <c r="C59" s="966"/>
      <c r="D59" s="966"/>
      <c r="E59" s="966"/>
      <c r="F59" s="966"/>
    </row>
    <row r="60" spans="1:6" ht="29.25" customHeight="1" x14ac:dyDescent="0.3">
      <c r="A60" s="319" t="s">
        <v>410</v>
      </c>
      <c r="B60" s="955" t="s">
        <v>411</v>
      </c>
      <c r="C60" s="955"/>
      <c r="D60" s="955"/>
      <c r="E60" s="955"/>
      <c r="F60" s="955"/>
    </row>
    <row r="61" spans="1:6" ht="29.25" customHeight="1" x14ac:dyDescent="0.3">
      <c r="A61" s="319" t="s">
        <v>412</v>
      </c>
      <c r="B61" s="320" t="s">
        <v>413</v>
      </c>
      <c r="C61" s="320"/>
      <c r="D61" s="320"/>
      <c r="E61" s="320"/>
      <c r="F61" s="320"/>
    </row>
    <row r="62" spans="1:6" ht="18.75" customHeight="1" x14ac:dyDescent="0.3">
      <c r="A62" s="319" t="s">
        <v>414</v>
      </c>
      <c r="B62" s="181" t="s">
        <v>415</v>
      </c>
      <c r="D62" s="181"/>
      <c r="E62" s="181"/>
      <c r="F62" s="181"/>
    </row>
    <row r="63" spans="1:6" ht="29.25" customHeight="1" x14ac:dyDescent="0.3">
      <c r="A63" s="319" t="s">
        <v>416</v>
      </c>
      <c r="B63" s="966" t="s">
        <v>417</v>
      </c>
      <c r="C63" s="966"/>
      <c r="D63" s="966"/>
      <c r="E63" s="966"/>
      <c r="F63" s="966"/>
    </row>
    <row r="64" spans="1:6" ht="29.25" customHeight="1" x14ac:dyDescent="0.3">
      <c r="A64" s="319" t="s">
        <v>418</v>
      </c>
      <c r="B64" s="966" t="s">
        <v>419</v>
      </c>
      <c r="C64" s="966"/>
      <c r="D64" s="966"/>
      <c r="E64" s="966"/>
      <c r="F64" s="966"/>
    </row>
  </sheetData>
  <mergeCells count="11">
    <mergeCell ref="B54:E54"/>
    <mergeCell ref="B59:F59"/>
    <mergeCell ref="B60:F60"/>
    <mergeCell ref="B63:F63"/>
    <mergeCell ref="B64:F64"/>
    <mergeCell ref="B43:C43"/>
    <mergeCell ref="B1:F1"/>
    <mergeCell ref="B3:F3"/>
    <mergeCell ref="B5:B6"/>
    <mergeCell ref="D5:F5"/>
    <mergeCell ref="B42:C42"/>
  </mergeCells>
  <printOptions horizontalCentered="1"/>
  <pageMargins left="0.31496062992125984" right="0.15748031496062992" top="0.47244094488188981" bottom="0.47244094488188981" header="0.35433070866141736" footer="0.31496062992125984"/>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41"/>
  <sheetViews>
    <sheetView view="pageBreakPreview" zoomScale="60" zoomScaleNormal="70" workbookViewId="0">
      <selection activeCell="C35" sqref="C35:F35"/>
    </sheetView>
  </sheetViews>
  <sheetFormatPr defaultRowHeight="14.4" x14ac:dyDescent="0.3"/>
  <cols>
    <col min="1" max="1" width="14.109375" style="81" customWidth="1"/>
    <col min="2" max="2" width="83" style="81" customWidth="1"/>
    <col min="3" max="7" width="37" style="81" customWidth="1"/>
    <col min="8" max="8" width="3.33203125" style="81" customWidth="1"/>
    <col min="9" max="256" width="9.109375" style="81"/>
    <col min="257" max="257" width="14.109375" style="81" customWidth="1"/>
    <col min="258" max="258" width="83" style="81" customWidth="1"/>
    <col min="259" max="263" width="37" style="81" customWidth="1"/>
    <col min="264" max="264" width="3.33203125" style="81" customWidth="1"/>
    <col min="265" max="512" width="9.109375" style="81"/>
    <col min="513" max="513" width="14.109375" style="81" customWidth="1"/>
    <col min="514" max="514" width="83" style="81" customWidth="1"/>
    <col min="515" max="519" width="37" style="81" customWidth="1"/>
    <col min="520" max="520" width="3.33203125" style="81" customWidth="1"/>
    <col min="521" max="768" width="9.109375" style="81"/>
    <col min="769" max="769" width="14.109375" style="81" customWidth="1"/>
    <col min="770" max="770" width="83" style="81" customWidth="1"/>
    <col min="771" max="775" width="37" style="81" customWidth="1"/>
    <col min="776" max="776" width="3.33203125" style="81" customWidth="1"/>
    <col min="777" max="1024" width="9.109375" style="81"/>
    <col min="1025" max="1025" width="14.109375" style="81" customWidth="1"/>
    <col min="1026" max="1026" width="83" style="81" customWidth="1"/>
    <col min="1027" max="1031" width="37" style="81" customWidth="1"/>
    <col min="1032" max="1032" width="3.33203125" style="81" customWidth="1"/>
    <col min="1033" max="1280" width="9.109375" style="81"/>
    <col min="1281" max="1281" width="14.109375" style="81" customWidth="1"/>
    <col min="1282" max="1282" width="83" style="81" customWidth="1"/>
    <col min="1283" max="1287" width="37" style="81" customWidth="1"/>
    <col min="1288" max="1288" width="3.33203125" style="81" customWidth="1"/>
    <col min="1289" max="1536" width="9.109375" style="81"/>
    <col min="1537" max="1537" width="14.109375" style="81" customWidth="1"/>
    <col min="1538" max="1538" width="83" style="81" customWidth="1"/>
    <col min="1539" max="1543" width="37" style="81" customWidth="1"/>
    <col min="1544" max="1544" width="3.33203125" style="81" customWidth="1"/>
    <col min="1545" max="1792" width="9.109375" style="81"/>
    <col min="1793" max="1793" width="14.109375" style="81" customWidth="1"/>
    <col min="1794" max="1794" width="83" style="81" customWidth="1"/>
    <col min="1795" max="1799" width="37" style="81" customWidth="1"/>
    <col min="1800" max="1800" width="3.33203125" style="81" customWidth="1"/>
    <col min="1801" max="2048" width="9.109375" style="81"/>
    <col min="2049" max="2049" width="14.109375" style="81" customWidth="1"/>
    <col min="2050" max="2050" width="83" style="81" customWidth="1"/>
    <col min="2051" max="2055" width="37" style="81" customWidth="1"/>
    <col min="2056" max="2056" width="3.33203125" style="81" customWidth="1"/>
    <col min="2057" max="2304" width="9.109375" style="81"/>
    <col min="2305" max="2305" width="14.109375" style="81" customWidth="1"/>
    <col min="2306" max="2306" width="83" style="81" customWidth="1"/>
    <col min="2307" max="2311" width="37" style="81" customWidth="1"/>
    <col min="2312" max="2312" width="3.33203125" style="81" customWidth="1"/>
    <col min="2313" max="2560" width="9.109375" style="81"/>
    <col min="2561" max="2561" width="14.109375" style="81" customWidth="1"/>
    <col min="2562" max="2562" width="83" style="81" customWidth="1"/>
    <col min="2563" max="2567" width="37" style="81" customWidth="1"/>
    <col min="2568" max="2568" width="3.33203125" style="81" customWidth="1"/>
    <col min="2569" max="2816" width="9.109375" style="81"/>
    <col min="2817" max="2817" width="14.109375" style="81" customWidth="1"/>
    <col min="2818" max="2818" width="83" style="81" customWidth="1"/>
    <col min="2819" max="2823" width="37" style="81" customWidth="1"/>
    <col min="2824" max="2824" width="3.33203125" style="81" customWidth="1"/>
    <col min="2825" max="3072" width="9.109375" style="81"/>
    <col min="3073" max="3073" width="14.109375" style="81" customWidth="1"/>
    <col min="3074" max="3074" width="83" style="81" customWidth="1"/>
    <col min="3075" max="3079" width="37" style="81" customWidth="1"/>
    <col min="3080" max="3080" width="3.33203125" style="81" customWidth="1"/>
    <col min="3081" max="3328" width="9.109375" style="81"/>
    <col min="3329" max="3329" width="14.109375" style="81" customWidth="1"/>
    <col min="3330" max="3330" width="83" style="81" customWidth="1"/>
    <col min="3331" max="3335" width="37" style="81" customWidth="1"/>
    <col min="3336" max="3336" width="3.33203125" style="81" customWidth="1"/>
    <col min="3337" max="3584" width="9.109375" style="81"/>
    <col min="3585" max="3585" width="14.109375" style="81" customWidth="1"/>
    <col min="3586" max="3586" width="83" style="81" customWidth="1"/>
    <col min="3587" max="3591" width="37" style="81" customWidth="1"/>
    <col min="3592" max="3592" width="3.33203125" style="81" customWidth="1"/>
    <col min="3593" max="3840" width="9.109375" style="81"/>
    <col min="3841" max="3841" width="14.109375" style="81" customWidth="1"/>
    <col min="3842" max="3842" width="83" style="81" customWidth="1"/>
    <col min="3843" max="3847" width="37" style="81" customWidth="1"/>
    <col min="3848" max="3848" width="3.33203125" style="81" customWidth="1"/>
    <col min="3849" max="4096" width="9.109375" style="81"/>
    <col min="4097" max="4097" width="14.109375" style="81" customWidth="1"/>
    <col min="4098" max="4098" width="83" style="81" customWidth="1"/>
    <col min="4099" max="4103" width="37" style="81" customWidth="1"/>
    <col min="4104" max="4104" width="3.33203125" style="81" customWidth="1"/>
    <col min="4105" max="4352" width="9.109375" style="81"/>
    <col min="4353" max="4353" width="14.109375" style="81" customWidth="1"/>
    <col min="4354" max="4354" width="83" style="81" customWidth="1"/>
    <col min="4355" max="4359" width="37" style="81" customWidth="1"/>
    <col min="4360" max="4360" width="3.33203125" style="81" customWidth="1"/>
    <col min="4361" max="4608" width="9.109375" style="81"/>
    <col min="4609" max="4609" width="14.109375" style="81" customWidth="1"/>
    <col min="4610" max="4610" width="83" style="81" customWidth="1"/>
    <col min="4611" max="4615" width="37" style="81" customWidth="1"/>
    <col min="4616" max="4616" width="3.33203125" style="81" customWidth="1"/>
    <col min="4617" max="4864" width="9.109375" style="81"/>
    <col min="4865" max="4865" width="14.109375" style="81" customWidth="1"/>
    <col min="4866" max="4866" width="83" style="81" customWidth="1"/>
    <col min="4867" max="4871" width="37" style="81" customWidth="1"/>
    <col min="4872" max="4872" width="3.33203125" style="81" customWidth="1"/>
    <col min="4873" max="5120" width="9.109375" style="81"/>
    <col min="5121" max="5121" width="14.109375" style="81" customWidth="1"/>
    <col min="5122" max="5122" width="83" style="81" customWidth="1"/>
    <col min="5123" max="5127" width="37" style="81" customWidth="1"/>
    <col min="5128" max="5128" width="3.33203125" style="81" customWidth="1"/>
    <col min="5129" max="5376" width="9.109375" style="81"/>
    <col min="5377" max="5377" width="14.109375" style="81" customWidth="1"/>
    <col min="5378" max="5378" width="83" style="81" customWidth="1"/>
    <col min="5379" max="5383" width="37" style="81" customWidth="1"/>
    <col min="5384" max="5384" width="3.33203125" style="81" customWidth="1"/>
    <col min="5385" max="5632" width="9.109375" style="81"/>
    <col min="5633" max="5633" width="14.109375" style="81" customWidth="1"/>
    <col min="5634" max="5634" width="83" style="81" customWidth="1"/>
    <col min="5635" max="5639" width="37" style="81" customWidth="1"/>
    <col min="5640" max="5640" width="3.33203125" style="81" customWidth="1"/>
    <col min="5641" max="5888" width="9.109375" style="81"/>
    <col min="5889" max="5889" width="14.109375" style="81" customWidth="1"/>
    <col min="5890" max="5890" width="83" style="81" customWidth="1"/>
    <col min="5891" max="5895" width="37" style="81" customWidth="1"/>
    <col min="5896" max="5896" width="3.33203125" style="81" customWidth="1"/>
    <col min="5897" max="6144" width="9.109375" style="81"/>
    <col min="6145" max="6145" width="14.109375" style="81" customWidth="1"/>
    <col min="6146" max="6146" width="83" style="81" customWidth="1"/>
    <col min="6147" max="6151" width="37" style="81" customWidth="1"/>
    <col min="6152" max="6152" width="3.33203125" style="81" customWidth="1"/>
    <col min="6153" max="6400" width="9.109375" style="81"/>
    <col min="6401" max="6401" width="14.109375" style="81" customWidth="1"/>
    <col min="6402" max="6402" width="83" style="81" customWidth="1"/>
    <col min="6403" max="6407" width="37" style="81" customWidth="1"/>
    <col min="6408" max="6408" width="3.33203125" style="81" customWidth="1"/>
    <col min="6409" max="6656" width="9.109375" style="81"/>
    <col min="6657" max="6657" width="14.109375" style="81" customWidth="1"/>
    <col min="6658" max="6658" width="83" style="81" customWidth="1"/>
    <col min="6659" max="6663" width="37" style="81" customWidth="1"/>
    <col min="6664" max="6664" width="3.33203125" style="81" customWidth="1"/>
    <col min="6665" max="6912" width="9.109375" style="81"/>
    <col min="6913" max="6913" width="14.109375" style="81" customWidth="1"/>
    <col min="6914" max="6914" width="83" style="81" customWidth="1"/>
    <col min="6915" max="6919" width="37" style="81" customWidth="1"/>
    <col min="6920" max="6920" width="3.33203125" style="81" customWidth="1"/>
    <col min="6921" max="7168" width="9.109375" style="81"/>
    <col min="7169" max="7169" width="14.109375" style="81" customWidth="1"/>
    <col min="7170" max="7170" width="83" style="81" customWidth="1"/>
    <col min="7171" max="7175" width="37" style="81" customWidth="1"/>
    <col min="7176" max="7176" width="3.33203125" style="81" customWidth="1"/>
    <col min="7177" max="7424" width="9.109375" style="81"/>
    <col min="7425" max="7425" width="14.109375" style="81" customWidth="1"/>
    <col min="7426" max="7426" width="83" style="81" customWidth="1"/>
    <col min="7427" max="7431" width="37" style="81" customWidth="1"/>
    <col min="7432" max="7432" width="3.33203125" style="81" customWidth="1"/>
    <col min="7433" max="7680" width="9.109375" style="81"/>
    <col min="7681" max="7681" width="14.109375" style="81" customWidth="1"/>
    <col min="7682" max="7682" width="83" style="81" customWidth="1"/>
    <col min="7683" max="7687" width="37" style="81" customWidth="1"/>
    <col min="7688" max="7688" width="3.33203125" style="81" customWidth="1"/>
    <col min="7689" max="7936" width="9.109375" style="81"/>
    <col min="7937" max="7937" width="14.109375" style="81" customWidth="1"/>
    <col min="7938" max="7938" width="83" style="81" customWidth="1"/>
    <col min="7939" max="7943" width="37" style="81" customWidth="1"/>
    <col min="7944" max="7944" width="3.33203125" style="81" customWidth="1"/>
    <col min="7945" max="8192" width="9.109375" style="81"/>
    <col min="8193" max="8193" width="14.109375" style="81" customWidth="1"/>
    <col min="8194" max="8194" width="83" style="81" customWidth="1"/>
    <col min="8195" max="8199" width="37" style="81" customWidth="1"/>
    <col min="8200" max="8200" width="3.33203125" style="81" customWidth="1"/>
    <col min="8201" max="8448" width="9.109375" style="81"/>
    <col min="8449" max="8449" width="14.109375" style="81" customWidth="1"/>
    <col min="8450" max="8450" width="83" style="81" customWidth="1"/>
    <col min="8451" max="8455" width="37" style="81" customWidth="1"/>
    <col min="8456" max="8456" width="3.33203125" style="81" customWidth="1"/>
    <col min="8457" max="8704" width="9.109375" style="81"/>
    <col min="8705" max="8705" width="14.109375" style="81" customWidth="1"/>
    <col min="8706" max="8706" width="83" style="81" customWidth="1"/>
    <col min="8707" max="8711" width="37" style="81" customWidth="1"/>
    <col min="8712" max="8712" width="3.33203125" style="81" customWidth="1"/>
    <col min="8713" max="8960" width="9.109375" style="81"/>
    <col min="8961" max="8961" width="14.109375" style="81" customWidth="1"/>
    <col min="8962" max="8962" width="83" style="81" customWidth="1"/>
    <col min="8963" max="8967" width="37" style="81" customWidth="1"/>
    <col min="8968" max="8968" width="3.33203125" style="81" customWidth="1"/>
    <col min="8969" max="9216" width="9.109375" style="81"/>
    <col min="9217" max="9217" width="14.109375" style="81" customWidth="1"/>
    <col min="9218" max="9218" width="83" style="81" customWidth="1"/>
    <col min="9219" max="9223" width="37" style="81" customWidth="1"/>
    <col min="9224" max="9224" width="3.33203125" style="81" customWidth="1"/>
    <col min="9225" max="9472" width="9.109375" style="81"/>
    <col min="9473" max="9473" width="14.109375" style="81" customWidth="1"/>
    <col min="9474" max="9474" width="83" style="81" customWidth="1"/>
    <col min="9475" max="9479" width="37" style="81" customWidth="1"/>
    <col min="9480" max="9480" width="3.33203125" style="81" customWidth="1"/>
    <col min="9481" max="9728" width="9.109375" style="81"/>
    <col min="9729" max="9729" width="14.109375" style="81" customWidth="1"/>
    <col min="9730" max="9730" width="83" style="81" customWidth="1"/>
    <col min="9731" max="9735" width="37" style="81" customWidth="1"/>
    <col min="9736" max="9736" width="3.33203125" style="81" customWidth="1"/>
    <col min="9737" max="9984" width="9.109375" style="81"/>
    <col min="9985" max="9985" width="14.109375" style="81" customWidth="1"/>
    <col min="9986" max="9986" width="83" style="81" customWidth="1"/>
    <col min="9987" max="9991" width="37" style="81" customWidth="1"/>
    <col min="9992" max="9992" width="3.33203125" style="81" customWidth="1"/>
    <col min="9993" max="10240" width="9.109375" style="81"/>
    <col min="10241" max="10241" width="14.109375" style="81" customWidth="1"/>
    <col min="10242" max="10242" width="83" style="81" customWidth="1"/>
    <col min="10243" max="10247" width="37" style="81" customWidth="1"/>
    <col min="10248" max="10248" width="3.33203125" style="81" customWidth="1"/>
    <col min="10249" max="10496" width="9.109375" style="81"/>
    <col min="10497" max="10497" width="14.109375" style="81" customWidth="1"/>
    <col min="10498" max="10498" width="83" style="81" customWidth="1"/>
    <col min="10499" max="10503" width="37" style="81" customWidth="1"/>
    <col min="10504" max="10504" width="3.33203125" style="81" customWidth="1"/>
    <col min="10505" max="10752" width="9.109375" style="81"/>
    <col min="10753" max="10753" width="14.109375" style="81" customWidth="1"/>
    <col min="10754" max="10754" width="83" style="81" customWidth="1"/>
    <col min="10755" max="10759" width="37" style="81" customWidth="1"/>
    <col min="10760" max="10760" width="3.33203125" style="81" customWidth="1"/>
    <col min="10761" max="11008" width="9.109375" style="81"/>
    <col min="11009" max="11009" width="14.109375" style="81" customWidth="1"/>
    <col min="11010" max="11010" width="83" style="81" customWidth="1"/>
    <col min="11011" max="11015" width="37" style="81" customWidth="1"/>
    <col min="11016" max="11016" width="3.33203125" style="81" customWidth="1"/>
    <col min="11017" max="11264" width="9.109375" style="81"/>
    <col min="11265" max="11265" width="14.109375" style="81" customWidth="1"/>
    <col min="11266" max="11266" width="83" style="81" customWidth="1"/>
    <col min="11267" max="11271" width="37" style="81" customWidth="1"/>
    <col min="11272" max="11272" width="3.33203125" style="81" customWidth="1"/>
    <col min="11273" max="11520" width="9.109375" style="81"/>
    <col min="11521" max="11521" width="14.109375" style="81" customWidth="1"/>
    <col min="11522" max="11522" width="83" style="81" customWidth="1"/>
    <col min="11523" max="11527" width="37" style="81" customWidth="1"/>
    <col min="11528" max="11528" width="3.33203125" style="81" customWidth="1"/>
    <col min="11529" max="11776" width="9.109375" style="81"/>
    <col min="11777" max="11777" width="14.109375" style="81" customWidth="1"/>
    <col min="11778" max="11778" width="83" style="81" customWidth="1"/>
    <col min="11779" max="11783" width="37" style="81" customWidth="1"/>
    <col min="11784" max="11784" width="3.33203125" style="81" customWidth="1"/>
    <col min="11785" max="12032" width="9.109375" style="81"/>
    <col min="12033" max="12033" width="14.109375" style="81" customWidth="1"/>
    <col min="12034" max="12034" width="83" style="81" customWidth="1"/>
    <col min="12035" max="12039" width="37" style="81" customWidth="1"/>
    <col min="12040" max="12040" width="3.33203125" style="81" customWidth="1"/>
    <col min="12041" max="12288" width="9.109375" style="81"/>
    <col min="12289" max="12289" width="14.109375" style="81" customWidth="1"/>
    <col min="12290" max="12290" width="83" style="81" customWidth="1"/>
    <col min="12291" max="12295" width="37" style="81" customWidth="1"/>
    <col min="12296" max="12296" width="3.33203125" style="81" customWidth="1"/>
    <col min="12297" max="12544" width="9.109375" style="81"/>
    <col min="12545" max="12545" width="14.109375" style="81" customWidth="1"/>
    <col min="12546" max="12546" width="83" style="81" customWidth="1"/>
    <col min="12547" max="12551" width="37" style="81" customWidth="1"/>
    <col min="12552" max="12552" width="3.33203125" style="81" customWidth="1"/>
    <col min="12553" max="12800" width="9.109375" style="81"/>
    <col min="12801" max="12801" width="14.109375" style="81" customWidth="1"/>
    <col min="12802" max="12802" width="83" style="81" customWidth="1"/>
    <col min="12803" max="12807" width="37" style="81" customWidth="1"/>
    <col min="12808" max="12808" width="3.33203125" style="81" customWidth="1"/>
    <col min="12809" max="13056" width="9.109375" style="81"/>
    <col min="13057" max="13057" width="14.109375" style="81" customWidth="1"/>
    <col min="13058" max="13058" width="83" style="81" customWidth="1"/>
    <col min="13059" max="13063" width="37" style="81" customWidth="1"/>
    <col min="13064" max="13064" width="3.33203125" style="81" customWidth="1"/>
    <col min="13065" max="13312" width="9.109375" style="81"/>
    <col min="13313" max="13313" width="14.109375" style="81" customWidth="1"/>
    <col min="13314" max="13314" width="83" style="81" customWidth="1"/>
    <col min="13315" max="13319" width="37" style="81" customWidth="1"/>
    <col min="13320" max="13320" width="3.33203125" style="81" customWidth="1"/>
    <col min="13321" max="13568" width="9.109375" style="81"/>
    <col min="13569" max="13569" width="14.109375" style="81" customWidth="1"/>
    <col min="13570" max="13570" width="83" style="81" customWidth="1"/>
    <col min="13571" max="13575" width="37" style="81" customWidth="1"/>
    <col min="13576" max="13576" width="3.33203125" style="81" customWidth="1"/>
    <col min="13577" max="13824" width="9.109375" style="81"/>
    <col min="13825" max="13825" width="14.109375" style="81" customWidth="1"/>
    <col min="13826" max="13826" width="83" style="81" customWidth="1"/>
    <col min="13827" max="13831" width="37" style="81" customWidth="1"/>
    <col min="13832" max="13832" width="3.33203125" style="81" customWidth="1"/>
    <col min="13833" max="14080" width="9.109375" style="81"/>
    <col min="14081" max="14081" width="14.109375" style="81" customWidth="1"/>
    <col min="14082" max="14082" width="83" style="81" customWidth="1"/>
    <col min="14083" max="14087" width="37" style="81" customWidth="1"/>
    <col min="14088" max="14088" width="3.33203125" style="81" customWidth="1"/>
    <col min="14089" max="14336" width="9.109375" style="81"/>
    <col min="14337" max="14337" width="14.109375" style="81" customWidth="1"/>
    <col min="14338" max="14338" width="83" style="81" customWidth="1"/>
    <col min="14339" max="14343" width="37" style="81" customWidth="1"/>
    <col min="14344" max="14344" width="3.33203125" style="81" customWidth="1"/>
    <col min="14345" max="14592" width="9.109375" style="81"/>
    <col min="14593" max="14593" width="14.109375" style="81" customWidth="1"/>
    <col min="14594" max="14594" width="83" style="81" customWidth="1"/>
    <col min="14595" max="14599" width="37" style="81" customWidth="1"/>
    <col min="14600" max="14600" width="3.33203125" style="81" customWidth="1"/>
    <col min="14601" max="14848" width="9.109375" style="81"/>
    <col min="14849" max="14849" width="14.109375" style="81" customWidth="1"/>
    <col min="14850" max="14850" width="83" style="81" customWidth="1"/>
    <col min="14851" max="14855" width="37" style="81" customWidth="1"/>
    <col min="14856" max="14856" width="3.33203125" style="81" customWidth="1"/>
    <col min="14857" max="15104" width="9.109375" style="81"/>
    <col min="15105" max="15105" width="14.109375" style="81" customWidth="1"/>
    <col min="15106" max="15106" width="83" style="81" customWidth="1"/>
    <col min="15107" max="15111" width="37" style="81" customWidth="1"/>
    <col min="15112" max="15112" width="3.33203125" style="81" customWidth="1"/>
    <col min="15113" max="15360" width="9.109375" style="81"/>
    <col min="15361" max="15361" width="14.109375" style="81" customWidth="1"/>
    <col min="15362" max="15362" width="83" style="81" customWidth="1"/>
    <col min="15363" max="15367" width="37" style="81" customWidth="1"/>
    <col min="15368" max="15368" width="3.33203125" style="81" customWidth="1"/>
    <col min="15369" max="15616" width="9.109375" style="81"/>
    <col min="15617" max="15617" width="14.109375" style="81" customWidth="1"/>
    <col min="15618" max="15618" width="83" style="81" customWidth="1"/>
    <col min="15619" max="15623" width="37" style="81" customWidth="1"/>
    <col min="15624" max="15624" width="3.33203125" style="81" customWidth="1"/>
    <col min="15625" max="15872" width="9.109375" style="81"/>
    <col min="15873" max="15873" width="14.109375" style="81" customWidth="1"/>
    <col min="15874" max="15874" width="83" style="81" customWidth="1"/>
    <col min="15875" max="15879" width="37" style="81" customWidth="1"/>
    <col min="15880" max="15880" width="3.33203125" style="81" customWidth="1"/>
    <col min="15881" max="16128" width="9.109375" style="81"/>
    <col min="16129" max="16129" width="14.109375" style="81" customWidth="1"/>
    <col min="16130" max="16130" width="83" style="81" customWidth="1"/>
    <col min="16131" max="16135" width="37" style="81" customWidth="1"/>
    <col min="16136" max="16136" width="3.33203125" style="81" customWidth="1"/>
    <col min="16137" max="16384" width="9.109375" style="81"/>
  </cols>
  <sheetData>
    <row r="1" spans="1:17" s="321" customFormat="1" ht="21" x14ac:dyDescent="0.3">
      <c r="A1" s="968" t="s">
        <v>420</v>
      </c>
      <c r="B1" s="968"/>
      <c r="C1" s="968"/>
      <c r="D1" s="968"/>
      <c r="E1" s="968"/>
      <c r="F1" s="968"/>
      <c r="G1" s="968"/>
    </row>
    <row r="2" spans="1:17" s="321" customFormat="1" ht="15.6" x14ac:dyDescent="0.3">
      <c r="A2" s="322"/>
      <c r="B2" s="322"/>
      <c r="C2" s="322"/>
      <c r="D2" s="322"/>
      <c r="E2" s="322"/>
      <c r="F2" s="322"/>
      <c r="G2" s="322"/>
    </row>
    <row r="3" spans="1:17" ht="21" x14ac:dyDescent="0.3">
      <c r="A3" s="957" t="s">
        <v>421</v>
      </c>
      <c r="B3" s="957"/>
      <c r="C3" s="957"/>
      <c r="D3" s="957"/>
      <c r="E3" s="957"/>
      <c r="F3" s="957"/>
      <c r="G3" s="957"/>
    </row>
    <row r="4" spans="1:17" ht="16.2" thickBot="1" x14ac:dyDescent="0.35">
      <c r="A4" s="323"/>
      <c r="B4" s="323"/>
      <c r="C4" s="323"/>
      <c r="D4" s="323"/>
      <c r="E4" s="323"/>
      <c r="F4" s="323"/>
      <c r="G4" s="323"/>
      <c r="H4" s="323"/>
      <c r="I4" s="323"/>
      <c r="J4" s="323"/>
      <c r="K4" s="323"/>
      <c r="L4" s="323"/>
      <c r="M4" s="323"/>
      <c r="N4" s="323"/>
      <c r="O4" s="323"/>
      <c r="P4" s="323"/>
      <c r="Q4" s="323"/>
    </row>
    <row r="5" spans="1:17" ht="68.25" customHeight="1" thickTop="1" thickBot="1" x14ac:dyDescent="0.35">
      <c r="A5" s="324" t="s">
        <v>422</v>
      </c>
      <c r="B5" s="325" t="s">
        <v>423</v>
      </c>
      <c r="C5" s="326" t="s">
        <v>424</v>
      </c>
      <c r="D5" s="327" t="s">
        <v>425</v>
      </c>
      <c r="E5" s="326" t="s">
        <v>426</v>
      </c>
      <c r="F5" s="326" t="s">
        <v>427</v>
      </c>
      <c r="G5" s="326" t="s">
        <v>428</v>
      </c>
    </row>
    <row r="6" spans="1:17" ht="36.75" customHeight="1" thickTop="1" thickBot="1" x14ac:dyDescent="0.35">
      <c r="A6" s="328"/>
      <c r="B6" s="329"/>
      <c r="C6" s="330" t="s">
        <v>429</v>
      </c>
      <c r="D6" s="330" t="s">
        <v>430</v>
      </c>
      <c r="E6" s="330" t="s">
        <v>431</v>
      </c>
      <c r="F6" s="330" t="s">
        <v>432</v>
      </c>
      <c r="G6" s="331" t="s">
        <v>433</v>
      </c>
    </row>
    <row r="7" spans="1:17" ht="16.2" thickTop="1" x14ac:dyDescent="0.3">
      <c r="A7" s="332" t="s">
        <v>233</v>
      </c>
      <c r="B7" s="332" t="s">
        <v>434</v>
      </c>
      <c r="C7" s="333"/>
      <c r="D7" s="333"/>
      <c r="E7" s="333"/>
      <c r="F7" s="333"/>
      <c r="G7" s="334"/>
    </row>
    <row r="8" spans="1:17" ht="29.25" customHeight="1" thickBot="1" x14ac:dyDescent="0.35">
      <c r="A8" s="332"/>
      <c r="B8" s="335"/>
      <c r="C8" s="336"/>
      <c r="D8" s="337"/>
      <c r="E8" s="337"/>
      <c r="F8" s="338"/>
      <c r="G8" s="334">
        <f>SUM(C8:F8)</f>
        <v>0</v>
      </c>
    </row>
    <row r="9" spans="1:17" ht="32.25" customHeight="1" thickTop="1" thickBot="1" x14ac:dyDescent="0.35">
      <c r="A9" s="339" t="s">
        <v>233</v>
      </c>
      <c r="B9" s="339" t="s">
        <v>435</v>
      </c>
      <c r="C9" s="340">
        <f>SUM(C8:C8)</f>
        <v>0</v>
      </c>
      <c r="D9" s="340">
        <f>SUM(D8:D8)</f>
        <v>0</v>
      </c>
      <c r="E9" s="340">
        <f>SUM(E8:E8)</f>
        <v>0</v>
      </c>
      <c r="F9" s="340">
        <f>SUM(F8:F8)</f>
        <v>0</v>
      </c>
      <c r="G9" s="341">
        <f>SUM(G8:G8)</f>
        <v>0</v>
      </c>
    </row>
    <row r="10" spans="1:17" ht="32.25" customHeight="1" thickTop="1" x14ac:dyDescent="0.3">
      <c r="A10" s="332" t="s">
        <v>233</v>
      </c>
      <c r="B10" s="332" t="s">
        <v>390</v>
      </c>
      <c r="C10" s="333"/>
      <c r="D10" s="333"/>
      <c r="E10" s="333"/>
      <c r="F10" s="333"/>
      <c r="G10" s="334"/>
    </row>
    <row r="11" spans="1:17" ht="15.75" customHeight="1" thickBot="1" x14ac:dyDescent="0.35">
      <c r="A11" s="332"/>
      <c r="B11" s="335"/>
      <c r="C11" s="336"/>
      <c r="D11" s="337"/>
      <c r="E11" s="337"/>
      <c r="F11" s="338"/>
      <c r="G11" s="334">
        <f>SUM(C11:F11)</f>
        <v>0</v>
      </c>
    </row>
    <row r="12" spans="1:17" ht="32.25" customHeight="1" thickTop="1" thickBot="1" x14ac:dyDescent="0.35">
      <c r="A12" s="339" t="s">
        <v>233</v>
      </c>
      <c r="B12" s="339" t="s">
        <v>436</v>
      </c>
      <c r="C12" s="340">
        <f>SUM(C11:C11)</f>
        <v>0</v>
      </c>
      <c r="D12" s="340">
        <f>SUM(D11:D11)</f>
        <v>0</v>
      </c>
      <c r="E12" s="340">
        <f>SUM(E11:E11)</f>
        <v>0</v>
      </c>
      <c r="F12" s="340">
        <f>SUM(F11:F11)</f>
        <v>0</v>
      </c>
      <c r="G12" s="341">
        <f>SUM(G11:G11)</f>
        <v>0</v>
      </c>
    </row>
    <row r="13" spans="1:17" ht="32.25" customHeight="1" thickTop="1" x14ac:dyDescent="0.3">
      <c r="A13" s="332" t="s">
        <v>233</v>
      </c>
      <c r="B13" s="335"/>
      <c r="C13" s="333"/>
      <c r="D13" s="333"/>
      <c r="E13" s="333"/>
      <c r="F13" s="333"/>
      <c r="G13" s="334"/>
    </row>
    <row r="14" spans="1:17" ht="33.75" customHeight="1" x14ac:dyDescent="0.3">
      <c r="A14" s="332">
        <v>10335</v>
      </c>
      <c r="B14" s="335" t="s">
        <v>437</v>
      </c>
      <c r="C14" s="342">
        <v>2951456.4</v>
      </c>
      <c r="D14" s="343">
        <v>-2951456.4</v>
      </c>
      <c r="E14" s="344">
        <v>2951456.4</v>
      </c>
      <c r="F14" s="345">
        <v>0</v>
      </c>
      <c r="G14" s="346">
        <f>C14+D14+E14+F14</f>
        <v>2951456.4</v>
      </c>
    </row>
    <row r="15" spans="1:17" ht="33.75" customHeight="1" x14ac:dyDescent="0.3">
      <c r="A15" s="332">
        <v>10706</v>
      </c>
      <c r="B15" s="335" t="s">
        <v>438</v>
      </c>
      <c r="C15" s="342"/>
      <c r="D15" s="347"/>
      <c r="E15" s="344">
        <v>211000</v>
      </c>
      <c r="F15" s="345"/>
      <c r="G15" s="346">
        <f>C15+D15+E15+F15</f>
        <v>211000</v>
      </c>
    </row>
    <row r="16" spans="1:17" ht="17.25" customHeight="1" thickBot="1" x14ac:dyDescent="0.35">
      <c r="A16" s="332"/>
      <c r="B16" s="335"/>
      <c r="C16" s="348"/>
      <c r="D16" s="337"/>
      <c r="E16" s="349"/>
      <c r="F16" s="350"/>
      <c r="G16" s="351"/>
    </row>
    <row r="17" spans="1:7" ht="32.25" customHeight="1" thickTop="1" thickBot="1" x14ac:dyDescent="0.35">
      <c r="A17" s="339" t="s">
        <v>233</v>
      </c>
      <c r="B17" s="339" t="s">
        <v>439</v>
      </c>
      <c r="C17" s="352">
        <f>SUM(C14:C14)</f>
        <v>2951456.4</v>
      </c>
      <c r="D17" s="352">
        <f>SUM(D14:D14)</f>
        <v>-2951456.4</v>
      </c>
      <c r="E17" s="352">
        <f>SUM(E14:E15)</f>
        <v>3162456.4</v>
      </c>
      <c r="F17" s="340">
        <f>SUM(F14:F14)</f>
        <v>0</v>
      </c>
      <c r="G17" s="353">
        <f>C17+D17+E17+F17</f>
        <v>3162456.4</v>
      </c>
    </row>
    <row r="18" spans="1:7" ht="32.25" customHeight="1" thickTop="1" x14ac:dyDescent="0.3">
      <c r="A18" s="332" t="s">
        <v>233</v>
      </c>
      <c r="B18" s="332" t="s">
        <v>440</v>
      </c>
      <c r="C18" s="354"/>
      <c r="D18" s="333"/>
      <c r="E18" s="354"/>
      <c r="F18" s="333"/>
      <c r="G18" s="355"/>
    </row>
    <row r="19" spans="1:7" ht="26.4" customHeight="1" thickBot="1" x14ac:dyDescent="0.35">
      <c r="A19" s="332"/>
      <c r="B19" s="356"/>
      <c r="C19" s="357">
        <v>0</v>
      </c>
      <c r="D19" s="358">
        <v>0</v>
      </c>
      <c r="E19" s="358">
        <v>0</v>
      </c>
      <c r="F19" s="359">
        <v>0</v>
      </c>
      <c r="G19" s="360">
        <v>0</v>
      </c>
    </row>
    <row r="20" spans="1:7" ht="32.25" customHeight="1" thickTop="1" thickBot="1" x14ac:dyDescent="0.35">
      <c r="A20" s="339" t="s">
        <v>233</v>
      </c>
      <c r="B20" s="339" t="s">
        <v>441</v>
      </c>
      <c r="C20" s="361">
        <f>SUM(C19:C19)</f>
        <v>0</v>
      </c>
      <c r="D20" s="361">
        <f>SUM(D19:D19)</f>
        <v>0</v>
      </c>
      <c r="E20" s="361">
        <f>SUM(E19:E19)</f>
        <v>0</v>
      </c>
      <c r="F20" s="361">
        <f>SUM(F19:F19)</f>
        <v>0</v>
      </c>
      <c r="G20" s="362">
        <f>SUM(G19:G19)</f>
        <v>0</v>
      </c>
    </row>
    <row r="21" spans="1:7" ht="32.25" customHeight="1" thickTop="1" x14ac:dyDescent="0.3">
      <c r="A21" s="332" t="s">
        <v>233</v>
      </c>
      <c r="B21" s="332" t="s">
        <v>442</v>
      </c>
      <c r="C21" s="354"/>
      <c r="D21" s="333"/>
      <c r="E21" s="354"/>
      <c r="F21" s="333"/>
      <c r="G21" s="355"/>
    </row>
    <row r="22" spans="1:7" ht="27.6" customHeight="1" thickBot="1" x14ac:dyDescent="0.35">
      <c r="A22" s="332"/>
      <c r="B22" s="356"/>
      <c r="C22" s="357">
        <v>0</v>
      </c>
      <c r="D22" s="358">
        <v>0</v>
      </c>
      <c r="E22" s="358">
        <v>0</v>
      </c>
      <c r="F22" s="359">
        <v>0</v>
      </c>
      <c r="G22" s="360">
        <v>0</v>
      </c>
    </row>
    <row r="23" spans="1:7" ht="32.25" customHeight="1" thickTop="1" thickBot="1" x14ac:dyDescent="0.35">
      <c r="A23" s="339" t="s">
        <v>233</v>
      </c>
      <c r="B23" s="339" t="s">
        <v>443</v>
      </c>
      <c r="C23" s="352">
        <f>SUM(C22:C22)</f>
        <v>0</v>
      </c>
      <c r="D23" s="352">
        <f>SUM(D22:D22)</f>
        <v>0</v>
      </c>
      <c r="E23" s="352">
        <f>SUM(E22:E22)</f>
        <v>0</v>
      </c>
      <c r="F23" s="352">
        <f>SUM(F22:F22)</f>
        <v>0</v>
      </c>
      <c r="G23" s="353">
        <f>SUM(G22:G22)</f>
        <v>0</v>
      </c>
    </row>
    <row r="24" spans="1:7" ht="32.25" customHeight="1" thickTop="1" x14ac:dyDescent="0.3">
      <c r="A24" s="332" t="s">
        <v>233</v>
      </c>
      <c r="B24" s="332" t="s">
        <v>444</v>
      </c>
      <c r="C24" s="354"/>
      <c r="D24" s="333"/>
      <c r="E24" s="354"/>
      <c r="F24" s="333"/>
      <c r="G24" s="351"/>
    </row>
    <row r="25" spans="1:7" ht="22.5" customHeight="1" thickBot="1" x14ac:dyDescent="0.35">
      <c r="A25" s="332"/>
      <c r="B25" s="335"/>
      <c r="C25" s="363">
        <v>0</v>
      </c>
      <c r="D25" s="364">
        <v>0</v>
      </c>
      <c r="E25" s="364">
        <v>0</v>
      </c>
      <c r="F25" s="365">
        <v>0</v>
      </c>
      <c r="G25" s="346">
        <f>+C25+D25+E25+F25</f>
        <v>0</v>
      </c>
    </row>
    <row r="26" spans="1:7" ht="32.25" customHeight="1" thickTop="1" thickBot="1" x14ac:dyDescent="0.35">
      <c r="A26" s="339" t="s">
        <v>233</v>
      </c>
      <c r="B26" s="339" t="s">
        <v>445</v>
      </c>
      <c r="C26" s="352">
        <f>SUM(C25:C25)</f>
        <v>0</v>
      </c>
      <c r="D26" s="352">
        <f>SUM(D25:D25)</f>
        <v>0</v>
      </c>
      <c r="E26" s="352">
        <f>SUM(E25:E25)</f>
        <v>0</v>
      </c>
      <c r="F26" s="352">
        <f>SUM(F25:F25)</f>
        <v>0</v>
      </c>
      <c r="G26" s="353">
        <f>SUM(G25:G25)</f>
        <v>0</v>
      </c>
    </row>
    <row r="27" spans="1:7" ht="32.25" customHeight="1" thickTop="1" x14ac:dyDescent="0.3">
      <c r="A27" s="332" t="s">
        <v>233</v>
      </c>
      <c r="B27" s="332" t="s">
        <v>446</v>
      </c>
      <c r="C27" s="354"/>
      <c r="D27" s="333"/>
      <c r="E27" s="354"/>
      <c r="F27" s="333"/>
      <c r="G27" s="351"/>
    </row>
    <row r="28" spans="1:7" ht="31.2" x14ac:dyDescent="0.3">
      <c r="A28" s="366">
        <v>10612</v>
      </c>
      <c r="B28" s="367" t="s">
        <v>447</v>
      </c>
      <c r="C28" s="342">
        <v>1720000</v>
      </c>
      <c r="D28" s="368">
        <v>-1720000</v>
      </c>
      <c r="E28" s="369">
        <v>0</v>
      </c>
      <c r="F28" s="370">
        <v>0</v>
      </c>
      <c r="G28" s="346">
        <f t="shared" ref="G28:G33" si="0">C28+D28+E28+F28</f>
        <v>0</v>
      </c>
    </row>
    <row r="29" spans="1:7" ht="31.2" x14ac:dyDescent="0.3">
      <c r="A29" s="366">
        <v>20045</v>
      </c>
      <c r="B29" s="371" t="s">
        <v>448</v>
      </c>
      <c r="C29" s="347">
        <v>500000</v>
      </c>
      <c r="D29" s="368">
        <v>-500000</v>
      </c>
      <c r="E29" s="369">
        <v>0</v>
      </c>
      <c r="F29" s="370"/>
      <c r="G29" s="346">
        <f t="shared" si="0"/>
        <v>0</v>
      </c>
    </row>
    <row r="30" spans="1:7" ht="31.2" x14ac:dyDescent="0.3">
      <c r="A30" s="332">
        <v>10504</v>
      </c>
      <c r="B30" s="372" t="s">
        <v>449</v>
      </c>
      <c r="C30" s="363">
        <v>0</v>
      </c>
      <c r="D30" s="369">
        <v>0</v>
      </c>
      <c r="E30" s="337">
        <v>352717.73</v>
      </c>
      <c r="F30" s="370">
        <v>0</v>
      </c>
      <c r="G30" s="346">
        <f>C30+D30+E30+F30</f>
        <v>352717.73</v>
      </c>
    </row>
    <row r="31" spans="1:7" ht="31.2" x14ac:dyDescent="0.3">
      <c r="A31" s="332">
        <v>20056</v>
      </c>
      <c r="B31" s="372" t="s">
        <v>450</v>
      </c>
      <c r="C31" s="363">
        <v>0</v>
      </c>
      <c r="D31" s="369">
        <v>0</v>
      </c>
      <c r="E31" s="337">
        <v>850000</v>
      </c>
      <c r="F31" s="370"/>
      <c r="G31" s="346">
        <f t="shared" si="0"/>
        <v>850000</v>
      </c>
    </row>
    <row r="32" spans="1:7" ht="31.2" x14ac:dyDescent="0.3">
      <c r="A32" s="332">
        <v>10504</v>
      </c>
      <c r="B32" s="372" t="s">
        <v>451</v>
      </c>
      <c r="C32" s="363">
        <v>0</v>
      </c>
      <c r="D32" s="369"/>
      <c r="E32" s="337">
        <v>300000</v>
      </c>
      <c r="F32" s="370"/>
      <c r="G32" s="346">
        <f t="shared" si="0"/>
        <v>300000</v>
      </c>
    </row>
    <row r="33" spans="1:7" ht="32.25" customHeight="1" thickBot="1" x14ac:dyDescent="0.35">
      <c r="A33" s="332"/>
      <c r="B33" s="373"/>
      <c r="C33" s="374"/>
      <c r="D33" s="375"/>
      <c r="E33" s="375"/>
      <c r="F33" s="376"/>
      <c r="G33" s="346">
        <f t="shared" si="0"/>
        <v>0</v>
      </c>
    </row>
    <row r="34" spans="1:7" ht="33.75" customHeight="1" thickTop="1" thickBot="1" x14ac:dyDescent="0.35">
      <c r="A34" s="339" t="s">
        <v>233</v>
      </c>
      <c r="B34" s="339" t="s">
        <v>452</v>
      </c>
      <c r="C34" s="352">
        <f>SUM(C28:C33)</f>
        <v>2220000</v>
      </c>
      <c r="D34" s="352">
        <f>SUM(D28:D33)</f>
        <v>-2220000</v>
      </c>
      <c r="E34" s="352">
        <f>SUM(E28:E33)</f>
        <v>1502717.73</v>
      </c>
      <c r="F34" s="352">
        <f>SUM(F28:F33)</f>
        <v>0</v>
      </c>
      <c r="G34" s="352">
        <f>SUM(G28:G33)</f>
        <v>1502717.73</v>
      </c>
    </row>
    <row r="35" spans="1:7" ht="39.75" customHeight="1" thickTop="1" thickBot="1" x14ac:dyDescent="0.35">
      <c r="A35" s="377" t="s">
        <v>453</v>
      </c>
      <c r="B35" s="377"/>
      <c r="C35" s="352">
        <f>SUM(C34,C17,C12,C9,C26,C20)</f>
        <v>5171456.4000000004</v>
      </c>
      <c r="D35" s="352">
        <f>SUM(D34,D17,D12,D9,D26,D20)</f>
        <v>-5171456.4000000004</v>
      </c>
      <c r="E35" s="352">
        <f>SUM(E34,E17,E12,E9,E26,E20)</f>
        <v>4665174.13</v>
      </c>
      <c r="F35" s="352">
        <f>SUM(F34,F17,F12,F9,F26,F20)</f>
        <v>0</v>
      </c>
      <c r="G35" s="353">
        <f>SUM(G34,G17,G12,G9,G26,G20)</f>
        <v>4665174.13</v>
      </c>
    </row>
    <row r="36" spans="1:7" ht="16.2" thickTop="1" x14ac:dyDescent="0.3">
      <c r="A36" s="378" t="s">
        <v>454</v>
      </c>
      <c r="B36" s="323"/>
      <c r="C36" s="379"/>
      <c r="D36" s="379"/>
      <c r="E36" s="379"/>
      <c r="F36" s="379"/>
      <c r="G36" s="379"/>
    </row>
    <row r="37" spans="1:7" ht="18" customHeight="1" x14ac:dyDescent="0.3">
      <c r="A37" s="967" t="s">
        <v>455</v>
      </c>
      <c r="B37" s="967"/>
      <c r="C37" s="967"/>
      <c r="D37" s="967"/>
      <c r="E37" s="967"/>
      <c r="F37" s="967"/>
      <c r="G37" s="967"/>
    </row>
    <row r="38" spans="1:7" ht="28.5" customHeight="1" x14ac:dyDescent="0.3">
      <c r="A38" s="967" t="s">
        <v>456</v>
      </c>
      <c r="B38" s="967"/>
      <c r="C38" s="967"/>
      <c r="D38" s="967"/>
      <c r="E38" s="967"/>
      <c r="F38" s="967"/>
      <c r="G38" s="967"/>
    </row>
    <row r="39" spans="1:7" ht="101.25" customHeight="1" x14ac:dyDescent="0.3">
      <c r="A39" s="967" t="s">
        <v>457</v>
      </c>
      <c r="B39" s="967"/>
      <c r="C39" s="967"/>
      <c r="D39" s="967"/>
      <c r="E39" s="967"/>
      <c r="F39" s="967"/>
      <c r="G39" s="967"/>
    </row>
    <row r="40" spans="1:7" ht="21" customHeight="1" x14ac:dyDescent="0.3">
      <c r="A40" s="967" t="s">
        <v>458</v>
      </c>
      <c r="B40" s="967"/>
      <c r="C40" s="967"/>
      <c r="D40" s="967"/>
      <c r="E40" s="967"/>
      <c r="F40" s="967"/>
      <c r="G40" s="967"/>
    </row>
    <row r="41" spans="1:7" ht="30.6" customHeight="1" x14ac:dyDescent="0.3">
      <c r="A41" s="967" t="s">
        <v>459</v>
      </c>
      <c r="B41" s="967"/>
      <c r="C41" s="967"/>
      <c r="D41" s="967"/>
      <c r="E41" s="967"/>
      <c r="F41" s="967"/>
      <c r="G41" s="967"/>
    </row>
  </sheetData>
  <mergeCells count="7">
    <mergeCell ref="A41:G41"/>
    <mergeCell ref="A1:G1"/>
    <mergeCell ref="A3:G3"/>
    <mergeCell ref="A37:G37"/>
    <mergeCell ref="A38:G38"/>
    <mergeCell ref="A39:G39"/>
    <mergeCell ref="A40:G40"/>
  </mergeCells>
  <printOptions horizontalCentered="1"/>
  <pageMargins left="0.70866141732283472" right="0.70866141732283472" top="0.35433070866141736" bottom="0.35433070866141736" header="0.31496062992125984" footer="0.31496062992125984"/>
  <pageSetup paperSize="8"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37</vt:i4>
      </vt:variant>
      <vt:variant>
        <vt:lpstr>Intervalli denominati</vt:lpstr>
      </vt:variant>
      <vt:variant>
        <vt:i4>20</vt:i4>
      </vt:variant>
    </vt:vector>
  </HeadingPairs>
  <TitlesOfParts>
    <vt:vector size="57" baseType="lpstr">
      <vt:lpstr>Entrate</vt:lpstr>
      <vt:lpstr>Entrate per titoli</vt:lpstr>
      <vt:lpstr>Spese</vt:lpstr>
      <vt:lpstr>Spese per missioni</vt:lpstr>
      <vt:lpstr>Spese per titoli</vt:lpstr>
      <vt:lpstr>Rend Q. GEN. RIASS  </vt:lpstr>
      <vt:lpstr>Rend EQUIL REG</vt:lpstr>
      <vt:lpstr>All a) Ris amm  </vt:lpstr>
      <vt:lpstr>All a1) Elenco  accant</vt:lpstr>
      <vt:lpstr>All a2) Elenco vinc</vt:lpstr>
      <vt:lpstr>All a3) Elenco destinate</vt:lpstr>
      <vt:lpstr>FPV prospetto</vt:lpstr>
      <vt:lpstr>ALL FCDE cons</vt:lpstr>
      <vt:lpstr>Entrate per categoria</vt:lpstr>
      <vt:lpstr>Titoli e macroaggregati</vt:lpstr>
      <vt:lpstr>Impegni</vt:lpstr>
      <vt:lpstr>Pagamenti in c�competenza</vt:lpstr>
      <vt:lpstr>Pagamenti in c�residui</vt:lpstr>
      <vt:lpstr>Impegni (2)</vt:lpstr>
      <vt:lpstr>Pagamenti in c�competenza (2)</vt:lpstr>
      <vt:lpstr>Pagamenti in c�residui (2)</vt:lpstr>
      <vt:lpstr>Impegni (3)</vt:lpstr>
      <vt:lpstr>Pagamenti in c�competenza ( (3)</vt:lpstr>
      <vt:lpstr>Pagamenti in c�residui (3)</vt:lpstr>
      <vt:lpstr>Accertamenti pluriennali</vt:lpstr>
      <vt:lpstr>Impegni pluriennali</vt:lpstr>
      <vt:lpstr>Residui attivi</vt:lpstr>
      <vt:lpstr>Residui passivi</vt:lpstr>
      <vt:lpstr>Var Entrata 2022</vt:lpstr>
      <vt:lpstr>Var Spesa 2022</vt:lpstr>
      <vt:lpstr>Economie su RS attivi e passivi</vt:lpstr>
      <vt:lpstr>RS attivi</vt:lpstr>
      <vt:lpstr>RS passivi </vt:lpstr>
      <vt:lpstr>Attestazione tempi medi</vt:lpstr>
      <vt:lpstr>Avanzo libero</vt:lpstr>
      <vt:lpstr>Prospetto SIOPE entrata</vt:lpstr>
      <vt:lpstr>Siope Pagamenti </vt:lpstr>
      <vt:lpstr>'All a) Ris amm  '!Area_stampa</vt:lpstr>
      <vt:lpstr>'All a1) Elenco  accant'!Area_stampa</vt:lpstr>
      <vt:lpstr>'All a2) Elenco vinc'!Area_stampa</vt:lpstr>
      <vt:lpstr>'All a3) Elenco destinate'!Area_stampa</vt:lpstr>
      <vt:lpstr>'ALL FCDE cons'!Area_stampa</vt:lpstr>
      <vt:lpstr>'Avanzo libero'!Area_stampa</vt:lpstr>
      <vt:lpstr>'Economie su RS attivi e passivi'!Area_stampa</vt:lpstr>
      <vt:lpstr>'FPV prospetto'!Area_stampa</vt:lpstr>
      <vt:lpstr>'Rend EQUIL REG'!Area_stampa</vt:lpstr>
      <vt:lpstr>'Rend Q. GEN. RIASS  '!Area_stampa</vt:lpstr>
      <vt:lpstr>'RS attivi'!Area_stampa</vt:lpstr>
      <vt:lpstr>'RS passivi '!Area_stampa</vt:lpstr>
      <vt:lpstr>'Var Entrata 2022'!Area_stampa</vt:lpstr>
      <vt:lpstr>'Var Spesa 2022'!Area_stampa</vt:lpstr>
      <vt:lpstr>'ALL FCDE cons'!Titoli_stampa</vt:lpstr>
      <vt:lpstr>'Avanzo libero'!Titoli_stampa</vt:lpstr>
      <vt:lpstr>'Economie su RS attivi e passivi'!Titoli_stampa</vt:lpstr>
      <vt:lpstr>'FPV prospetto'!Titoli_stampa</vt:lpstr>
      <vt:lpstr>'RS attivi'!Titoli_stampa</vt:lpstr>
      <vt:lpstr>'RS passivi '!Titoli_stampa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Massai Silvia</dc:creator>
  <cp:lastModifiedBy>.</cp:lastModifiedBy>
  <cp:lastPrinted>2023-06-14T10:59:50Z</cp:lastPrinted>
  <dcterms:created xsi:type="dcterms:W3CDTF">2023-06-14T07:55:15Z</dcterms:created>
  <dcterms:modified xsi:type="dcterms:W3CDTF">2023-06-19T16:04:42Z</dcterms:modified>
</cp:coreProperties>
</file>