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a.nenci\Desktop\rendiconto 2023 CR\"/>
    </mc:Choice>
  </mc:AlternateContent>
  <xr:revisionPtr revIDLastSave="0" documentId="13_ncr:1_{516F59FC-5C55-4FAF-8CA7-5528C0847E2C}" xr6:coauthVersionLast="47" xr6:coauthVersionMax="47" xr10:uidLastSave="{00000000-0000-0000-0000-000000000000}"/>
  <bookViews>
    <workbookView xWindow="-120" yWindow="-120" windowWidth="29040" windowHeight="15840" xr2:uid="{00000000-000D-0000-FFFF-FFFF00000000}"/>
  </bookViews>
  <sheets>
    <sheet name="A1_Entrate per titoli" sheetId="1" r:id="rId1"/>
    <sheet name="A1_Entrate" sheetId="2" r:id="rId2"/>
    <sheet name="A2_Spese" sheetId="3" r:id="rId3"/>
    <sheet name="A2_Spese per missioni" sheetId="4" r:id="rId4"/>
    <sheet name="A2_Spese per titoli" sheetId="5" r:id="rId5"/>
    <sheet name="A3_Rend Q. GEN. RIASS  " sheetId="6" r:id="rId6"/>
    <sheet name="A4_Rend EQUIL REG" sheetId="7" r:id="rId7"/>
    <sheet name="A7_a) Ris amm 2023" sheetId="8" r:id="rId8"/>
    <sheet name="A7_a1) Elenco  accant" sheetId="9" r:id="rId9"/>
    <sheet name="A7_a2) Elenco vinc" sheetId="10" r:id="rId10"/>
    <sheet name="A7_a3) Elenco destinate" sheetId="11" r:id="rId11"/>
    <sheet name="A8_FPV prospetto" sheetId="12" r:id="rId12"/>
    <sheet name="A9_FCDE cons" sheetId="13" r:id="rId13"/>
    <sheet name="A10_Entrate per categoria" sheetId="14" r:id="rId14"/>
    <sheet name="A11_Impegni" sheetId="15" r:id="rId15"/>
    <sheet name="A11_Pagamenti in c-competenza" sheetId="16" r:id="rId16"/>
    <sheet name="A11_Pagamenti in c-residui" sheetId="17" r:id="rId17"/>
    <sheet name="A11__Impegni" sheetId="18" r:id="rId18"/>
    <sheet name="A11__Pagamenti in c.competenza" sheetId="19" r:id="rId19"/>
    <sheet name="A11_Pagamenti in c,residui" sheetId="20" r:id="rId20"/>
    <sheet name="A11___Impegni" sheetId="21" r:id="rId21"/>
    <sheet name="A11___Pagamenti in c.competenza" sheetId="22" r:id="rId22"/>
    <sheet name="A11___Pagamenti in c.residui" sheetId="23" r:id="rId23"/>
    <sheet name="A11_Titoli e macroaggregati" sheetId="24" r:id="rId24"/>
    <sheet name="A12_Accertamenti pluriennali" sheetId="25" r:id="rId25"/>
    <sheet name="A13_Impegni pluriennali" sheetId="26" r:id="rId26"/>
    <sheet name="A15_Residui attivi" sheetId="27" r:id="rId27"/>
    <sheet name="A15_Residui passivi" sheetId="28" r:id="rId28"/>
    <sheet name="A16_Var Entrata 2023" sheetId="29" r:id="rId29"/>
    <sheet name="A16_Var Spesa 2023" sheetId="30" r:id="rId30"/>
    <sheet name="A19_Econom su RS att e pass" sheetId="31" r:id="rId31"/>
    <sheet name="A20_RS attivi" sheetId="32" r:id="rId32"/>
    <sheet name="A20_RS passivi" sheetId="33" r:id="rId33"/>
    <sheet name="A21_Attestaz tempi medi pagam" sheetId="35" r:id="rId34"/>
    <sheet name="A22_OLI AGCOM TER COBIRE" sheetId="36" r:id="rId35"/>
    <sheet name="A22_Parte investimenti" sheetId="37" r:id="rId36"/>
    <sheet name="A23_composizione avanzo" sheetId="38" r:id="rId37"/>
    <sheet name="A23_Avanzo libero 2022" sheetId="39" r:id="rId38"/>
    <sheet name="A24_Prospetto SIOPE entrata" sheetId="40" r:id="rId39"/>
    <sheet name="A24_Siope Pagamenti " sheetId="41" r:id="rId40"/>
    <sheet name="A25_Elen creditidebiti 31.12.23" sheetId="42" r:id="rId41"/>
  </sheets>
  <externalReferences>
    <externalReference r:id="rId42"/>
  </externalReferences>
  <definedNames>
    <definedName name="_2n.c." localSheetId="37">#REF!</definedName>
    <definedName name="_2n.c.">#REF!</definedName>
    <definedName name="_55" localSheetId="37">[1]ACCERTAMENTI!#REF!</definedName>
    <definedName name="_55">[1]ACCERTAMENTI!#REF!</definedName>
    <definedName name="_xlnm._FilterDatabase" localSheetId="31" hidden="1">'A20_RS attivi'!$A$1:$M$38</definedName>
    <definedName name="_xlnm._FilterDatabase" localSheetId="32" hidden="1">'A20_RS passivi'!$A$1:$O$322</definedName>
    <definedName name="_xlnm._FilterDatabase" localSheetId="34" hidden="1">'A22_OLI AGCOM TER COBIRE'!$A$1:$Q$77</definedName>
    <definedName name="_xlnm._FilterDatabase" localSheetId="35" hidden="1">'A22_Parte investimenti'!$A$1:$Z$71</definedName>
    <definedName name="_xlnm._FilterDatabase" localSheetId="37" hidden="1">'A23_Avanzo libero 2022'!$A$1:$J$315</definedName>
    <definedName name="_xlnm._FilterDatabase" localSheetId="36" hidden="1">'A23_composizione avanzo'!$A$1:$L$429</definedName>
    <definedName name="_xlnm._FilterDatabase" localSheetId="6" hidden="1">'A4_Rend EQUIL REG'!$A$1:$A$87</definedName>
    <definedName name="ACCERTAMENTO_3020" localSheetId="37">'[1]ASSICURAZIONI consiglieri e ass'!#REF!</definedName>
    <definedName name="ACCERTAMENTO_3020">'[1]ASSICURAZIONI consiglieri e ass'!#REF!</definedName>
    <definedName name="_xlnm.Print_Area" localSheetId="1">A1_Entrate!$A$1:$N$80</definedName>
    <definedName name="_xlnm.Print_Area" localSheetId="0">'A1_Entrate per titoli'!$A$1:$M$36</definedName>
    <definedName name="_xlnm.Print_Area" localSheetId="21">'A11___Pagamenti in c.competenza'!$A$1:$G$10</definedName>
    <definedName name="_xlnm.Print_Area" localSheetId="23">'A11_Titoli e macroaggregati'!$A$1:$I$23</definedName>
    <definedName name="_xlnm.Print_Area" localSheetId="26">'A15_Residui attivi'!$A$1:$G$21</definedName>
    <definedName name="_xlnm.Print_Area" localSheetId="27">'A15_Residui passivi'!$A$1:$G$58</definedName>
    <definedName name="_xlnm.Print_Area" localSheetId="28">'A16_Var Entrata 2023'!$A$1:$L$16</definedName>
    <definedName name="_xlnm.Print_Area" localSheetId="29">'A16_Var Spesa 2023'!$A$1:$P$41</definedName>
    <definedName name="_xlnm.Print_Area" localSheetId="30">'A19_Econom su RS att e pass'!$A$1:$G$95</definedName>
    <definedName name="_xlnm.Print_Area" localSheetId="31">'A20_RS attivi'!$A$1:$M$45</definedName>
    <definedName name="_xlnm.Print_Area" localSheetId="32">'A20_RS passivi'!$A$1:$O$327</definedName>
    <definedName name="_xlnm.Print_Area" localSheetId="34">'A22_OLI AGCOM TER COBIRE'!$A$1:$Q$76</definedName>
    <definedName name="_xlnm.Print_Area" localSheetId="37">'A23_Avanzo libero 2022'!$A$1:$J$344</definedName>
    <definedName name="_xlnm.Print_Area" localSheetId="36">'A23_composizione avanzo'!$A$1:$L$435</definedName>
    <definedName name="_xlnm.Print_Area" localSheetId="38">'A24_Prospetto SIOPE entrata'!$A$1:$D$38</definedName>
    <definedName name="_xlnm.Print_Area" localSheetId="5">'A3_Rend Q. GEN. RIASS  '!$A$1:$F$63</definedName>
    <definedName name="_xlnm.Print_Area" localSheetId="6">'A4_Rend EQUIL REG'!$A$1:$C$114</definedName>
    <definedName name="_xlnm.Print_Area" localSheetId="7">'A7_a) Ris amm 2023'!$A$1:$F$55</definedName>
    <definedName name="_xlnm.Print_Area" localSheetId="8">'A7_a1) Elenco  accant'!$A$1:$G$38</definedName>
    <definedName name="_xlnm.Print_Area" localSheetId="9">'A7_a2) Elenco vinc'!$A$1:$M$47</definedName>
    <definedName name="_xlnm.Print_Area" localSheetId="10">'A7_a3) Elenco destinate'!$A$1:$J$19</definedName>
    <definedName name="_xlnm.Print_Area" localSheetId="11">'A8_FPV prospetto'!$A$1:$K$157</definedName>
    <definedName name="_xlnm.Print_Area" localSheetId="12">'A9_FCDE cons'!$A$1:$H$112</definedName>
    <definedName name="durc10020" localSheetId="37">#REF!</definedName>
    <definedName name="durc10020">#REF!</definedName>
    <definedName name="durc10021" localSheetId="37">#REF!</definedName>
    <definedName name="durc10021">#REF!</definedName>
    <definedName name="durc10215" localSheetId="37">#REF!</definedName>
    <definedName name="durc10215">#REF!</definedName>
    <definedName name="durc10216" localSheetId="37">#REF!</definedName>
    <definedName name="durc10216">#REF!</definedName>
    <definedName name="durc10217" localSheetId="37">#REF!</definedName>
    <definedName name="durc10217">#REF!</definedName>
    <definedName name="durc10218" localSheetId="37">#REF!</definedName>
    <definedName name="durc10218">#REF!</definedName>
    <definedName name="durc10219" localSheetId="37">#REF!</definedName>
    <definedName name="durc10219">#REF!</definedName>
    <definedName name="durc10220" localSheetId="37">#REF!</definedName>
    <definedName name="durc10220">#REF!</definedName>
    <definedName name="durc10230" localSheetId="37">#REF!</definedName>
    <definedName name="durc10230">#REF!</definedName>
    <definedName name="durc10231" localSheetId="37">#REF!</definedName>
    <definedName name="durc10231">#REF!</definedName>
    <definedName name="durc10232" localSheetId="37">#REF!</definedName>
    <definedName name="durc10232">#REF!</definedName>
    <definedName name="durc10234" localSheetId="37">#REF!</definedName>
    <definedName name="durc10234">#REF!</definedName>
    <definedName name="durc10236" localSheetId="37">#REF!</definedName>
    <definedName name="durc10236">#REF!</definedName>
    <definedName name="durc10237" localSheetId="37">#REF!</definedName>
    <definedName name="durc10237">#REF!</definedName>
    <definedName name="durc10238" localSheetId="37">#REF!</definedName>
    <definedName name="durc10238">#REF!</definedName>
    <definedName name="durc10242" localSheetId="37">#REF!</definedName>
    <definedName name="durc10242">#REF!</definedName>
    <definedName name="durc10243" localSheetId="37">#REF!</definedName>
    <definedName name="durc10243">#REF!</definedName>
    <definedName name="durc10245" localSheetId="37">#REF!</definedName>
    <definedName name="durc10245">#REF!</definedName>
    <definedName name="durc10246" localSheetId="37">#REF!</definedName>
    <definedName name="durc10246">#REF!</definedName>
    <definedName name="durc10247" localSheetId="37">#REF!</definedName>
    <definedName name="durc10247">#REF!</definedName>
    <definedName name="durc10248" localSheetId="37">#REF!</definedName>
    <definedName name="durc10248">#REF!</definedName>
    <definedName name="durc10251" localSheetId="37">#REF!</definedName>
    <definedName name="durc10251">#REF!</definedName>
    <definedName name="durc10252" localSheetId="37">#REF!</definedName>
    <definedName name="durc10252">#REF!</definedName>
    <definedName name="durc10253" localSheetId="37">#REF!</definedName>
    <definedName name="durc10253">#REF!</definedName>
    <definedName name="durc10254" localSheetId="37">#REF!</definedName>
    <definedName name="durc10254">#REF!</definedName>
    <definedName name="durc10256" localSheetId="37">#REF!</definedName>
    <definedName name="durc10256">#REF!</definedName>
    <definedName name="durc10263" localSheetId="37">#REF!</definedName>
    <definedName name="durc10263">#REF!</definedName>
    <definedName name="durc10264" localSheetId="37">#REF!</definedName>
    <definedName name="durc10264">#REF!</definedName>
    <definedName name="durc10265" localSheetId="37">#REF!</definedName>
    <definedName name="durc10265">#REF!</definedName>
    <definedName name="durc10266" localSheetId="37">#REF!</definedName>
    <definedName name="durc10266">#REF!</definedName>
    <definedName name="durc10267" localSheetId="37">#REF!</definedName>
    <definedName name="durc10267">#REF!</definedName>
    <definedName name="durc10268" localSheetId="37">#REF!</definedName>
    <definedName name="durc10268">#REF!</definedName>
    <definedName name="durc10269" localSheetId="37">#REF!</definedName>
    <definedName name="durc10269">#REF!</definedName>
    <definedName name="durc10270" localSheetId="37">#REF!</definedName>
    <definedName name="durc10270">#REF!</definedName>
    <definedName name="durc10271" localSheetId="37">#REF!</definedName>
    <definedName name="durc10271">#REF!</definedName>
    <definedName name="durc10272" localSheetId="37">#REF!</definedName>
    <definedName name="durc10272">#REF!</definedName>
    <definedName name="durc10273" localSheetId="37">#REF!</definedName>
    <definedName name="durc10273">#REF!</definedName>
    <definedName name="durc10274" localSheetId="37">#REF!</definedName>
    <definedName name="durc10274">#REF!</definedName>
    <definedName name="durc10275" localSheetId="37">#REF!</definedName>
    <definedName name="durc10275">#REF!</definedName>
    <definedName name="durc10276" localSheetId="37">#REF!</definedName>
    <definedName name="durc10276">#REF!</definedName>
    <definedName name="durc10277" localSheetId="37">#REF!</definedName>
    <definedName name="durc10277">#REF!</definedName>
    <definedName name="durc10278" localSheetId="37">#REF!</definedName>
    <definedName name="durc10278">#REF!</definedName>
    <definedName name="durc10279" localSheetId="37">#REF!</definedName>
    <definedName name="durc10279">#REF!</definedName>
    <definedName name="durc10280" localSheetId="37">#REF!</definedName>
    <definedName name="durc10280">#REF!</definedName>
    <definedName name="durc10281" localSheetId="37">#REF!</definedName>
    <definedName name="durc10281">#REF!</definedName>
    <definedName name="durc10282" localSheetId="37">#REF!</definedName>
    <definedName name="durc10282">#REF!</definedName>
    <definedName name="durc10283" localSheetId="37">#REF!</definedName>
    <definedName name="durc10283">#REF!</definedName>
    <definedName name="durc10292" localSheetId="37">#REF!</definedName>
    <definedName name="durc10292">#REF!</definedName>
    <definedName name="durc10296" localSheetId="37">#REF!</definedName>
    <definedName name="durc10296">#REF!</definedName>
    <definedName name="durc10297" localSheetId="37">#REF!</definedName>
    <definedName name="durc10297">#REF!</definedName>
    <definedName name="durc10298" localSheetId="37">#REF!</definedName>
    <definedName name="durc10298">#REF!</definedName>
    <definedName name="durc10299" localSheetId="37">#REF!</definedName>
    <definedName name="durc10299">#REF!</definedName>
    <definedName name="durc10313" localSheetId="37">#REF!</definedName>
    <definedName name="durc10313">#REF!</definedName>
    <definedName name="durc10315" localSheetId="37">#REF!</definedName>
    <definedName name="durc10315">#REF!</definedName>
    <definedName name="durc10316" localSheetId="37">#REF!</definedName>
    <definedName name="durc10316">#REF!</definedName>
    <definedName name="durc10336" localSheetId="37">#REF!</definedName>
    <definedName name="durc10336">#REF!</definedName>
    <definedName name="durc10376" localSheetId="37">#REF!</definedName>
    <definedName name="durc10376">#REF!</definedName>
    <definedName name="durc20001" localSheetId="37">#REF!</definedName>
    <definedName name="durc20001">#REF!</definedName>
    <definedName name="durc20002" localSheetId="37">#REF!</definedName>
    <definedName name="durc20002">#REF!</definedName>
    <definedName name="durc20003" localSheetId="37">#REF!</definedName>
    <definedName name="durc20003">#REF!</definedName>
    <definedName name="durc20007" localSheetId="37">#REF!</definedName>
    <definedName name="durc20007">#REF!</definedName>
    <definedName name="durc20008" localSheetId="37">#REF!</definedName>
    <definedName name="durc20008">#REF!</definedName>
    <definedName name="durc20012" localSheetId="37">#REF!</definedName>
    <definedName name="durc20012">#REF!</definedName>
    <definedName name="durc20013" localSheetId="37">#REF!</definedName>
    <definedName name="durc20013">#REF!</definedName>
    <definedName name="durc20014" localSheetId="37">#REF!</definedName>
    <definedName name="durc20014">#REF!</definedName>
    <definedName name="durc20015" localSheetId="37">#REF!</definedName>
    <definedName name="durc20015">#REF!</definedName>
    <definedName name="durc20016" localSheetId="37">#REF!</definedName>
    <definedName name="durc20016">#REF!</definedName>
    <definedName name="durc20017" localSheetId="37">#REF!</definedName>
    <definedName name="durc20017">#REF!</definedName>
    <definedName name="durc20018" localSheetId="37">#REF!</definedName>
    <definedName name="durc20018">#REF!</definedName>
    <definedName name="durc20019" localSheetId="37">#REF!</definedName>
    <definedName name="durc20019">#REF!</definedName>
    <definedName name="durc70001" localSheetId="37">#REF!</definedName>
    <definedName name="durc70001">#REF!</definedName>
    <definedName name="HOMEDURC" localSheetId="37">#REF!</definedName>
    <definedName name="HOMEDURC">#REF!</definedName>
    <definedName name="nuovoriepilogo">[1]RIEPILOGO!$A$5:$IV$96</definedName>
    <definedName name="PIPPO" localSheetId="37">'[1]ASSICURAZIONI consiglieri e ass'!#REF!</definedName>
    <definedName name="PIPPO">'[1]ASSICURAZIONI consiglieri e ass'!#REF!</definedName>
    <definedName name="prova">[1]RIEPILOGO!$A$1:$S$96</definedName>
    <definedName name="riepilogo">[1]RIEPILOGO!$A$5:$IV$96</definedName>
    <definedName name="riepilogo10020" localSheetId="37">#REF!</definedName>
    <definedName name="riepilogo10020">#REF!</definedName>
    <definedName name="riepilogo10021" localSheetId="37">#REF!</definedName>
    <definedName name="riepilogo10021">#REF!</definedName>
    <definedName name="riepilogo10215" localSheetId="37">#REF!</definedName>
    <definedName name="riepilogo10215">#REF!</definedName>
    <definedName name="riepilogo10216" localSheetId="37">#REF!</definedName>
    <definedName name="riepilogo10216">#REF!</definedName>
    <definedName name="riepilogo2">[1]RIEPILOGO!$B$3:$S$77</definedName>
    <definedName name="STANZIAMENTI" localSheetId="37">#REF!</definedName>
    <definedName name="STANZIAMENTI">#REF!</definedName>
    <definedName name="_xlnm.Print_Titles" localSheetId="1">A1_Entrate!$3:$5</definedName>
    <definedName name="_xlnm.Print_Titles" localSheetId="29">'A16_Var Spesa 2023'!$1:$1</definedName>
    <definedName name="_xlnm.Print_Titles" localSheetId="30">'A19_Econom su RS att e pass'!$3:$3</definedName>
    <definedName name="_xlnm.Print_Titles" localSheetId="31">'A20_RS attivi'!$1:$1</definedName>
    <definedName name="_xlnm.Print_Titles" localSheetId="32">'A20_RS passivi'!$1:$1</definedName>
    <definedName name="_xlnm.Print_Titles" localSheetId="34">'A22_OLI AGCOM TER COBIRE'!$1:$1</definedName>
    <definedName name="_xlnm.Print_Titles" localSheetId="37">'A23_Avanzo libero 2022'!$1:$1</definedName>
    <definedName name="_xlnm.Print_Titles" localSheetId="36">'A23_composizione avanzo'!$1:$1</definedName>
    <definedName name="_xlnm.Print_Titles" localSheetId="38">'A24_Prospetto SIOPE entrata'!$6:$6</definedName>
    <definedName name="_xlnm.Print_Titles" localSheetId="39">'A24_Siope Pagamenti '!$6:$6</definedName>
    <definedName name="_xlnm.Print_Titles" localSheetId="11">'A8_FPV prospetto'!$A:$B,'A8_FPV prospetto'!$1:$7</definedName>
    <definedName name="_xlnm.Print_Titles" localSheetId="12">'A9_FCDE cons'!$2:$6</definedName>
  </definedNames>
  <calcPr calcId="191029"/>
</workbook>
</file>

<file path=xl/calcChain.xml><?xml version="1.0" encoding="utf-8"?>
<calcChain xmlns="http://schemas.openxmlformats.org/spreadsheetml/2006/main">
  <c r="J264" i="39" l="1"/>
  <c r="J318" i="39" s="1"/>
  <c r="J317" i="39"/>
  <c r="F322" i="39"/>
  <c r="F341" i="39" s="1"/>
  <c r="F326" i="39"/>
  <c r="F333" i="39"/>
  <c r="F340" i="39"/>
  <c r="L7" i="38"/>
  <c r="L30" i="38"/>
  <c r="L45" i="38"/>
  <c r="L70" i="38"/>
  <c r="L71" i="38"/>
  <c r="L77" i="38"/>
  <c r="L78" i="38"/>
  <c r="L79" i="38"/>
  <c r="L80" i="38"/>
  <c r="L81" i="38"/>
  <c r="L84" i="38"/>
  <c r="L85" i="38"/>
  <c r="L90" i="38"/>
  <c r="L116" i="38"/>
  <c r="L117" i="38"/>
  <c r="L118" i="38"/>
  <c r="L119" i="38"/>
  <c r="L120" i="38"/>
  <c r="L121" i="38"/>
  <c r="L122" i="38"/>
  <c r="L123" i="38"/>
  <c r="L124" i="38"/>
  <c r="L134" i="38"/>
  <c r="L135" i="38"/>
  <c r="L136" i="38"/>
  <c r="L137" i="38"/>
  <c r="L158" i="38"/>
  <c r="L159" i="38"/>
  <c r="L160" i="38"/>
  <c r="L161" i="38"/>
  <c r="L162" i="38"/>
  <c r="L163" i="38"/>
  <c r="L165" i="38"/>
  <c r="L166" i="38"/>
  <c r="L167" i="38"/>
  <c r="L168" i="38"/>
  <c r="L171" i="38"/>
  <c r="L181" i="38"/>
  <c r="L182" i="38"/>
  <c r="L197" i="38"/>
  <c r="L201" i="38"/>
  <c r="L202" i="38"/>
  <c r="L203" i="38"/>
  <c r="L210" i="38"/>
  <c r="L212" i="38"/>
  <c r="L216" i="38"/>
  <c r="L217" i="38"/>
  <c r="L218" i="38"/>
  <c r="L219" i="38"/>
  <c r="L220" i="38"/>
  <c r="L222" i="38"/>
  <c r="L223" i="38"/>
  <c r="L224" i="38"/>
  <c r="L226" i="38"/>
  <c r="L253" i="38"/>
  <c r="L256" i="38"/>
  <c r="L259" i="38"/>
  <c r="L260" i="38"/>
  <c r="L268" i="38"/>
  <c r="L269" i="38"/>
  <c r="L270" i="38"/>
  <c r="L271" i="38"/>
  <c r="L296" i="38"/>
  <c r="L303" i="38"/>
  <c r="L304" i="38"/>
  <c r="L305" i="38"/>
  <c r="L306" i="38"/>
  <c r="L307" i="38"/>
  <c r="L308" i="38"/>
  <c r="L346" i="38"/>
  <c r="L347" i="38"/>
  <c r="L348" i="38"/>
  <c r="L349" i="38"/>
  <c r="H356" i="38"/>
  <c r="J356" i="38"/>
  <c r="K356" i="38"/>
  <c r="K427" i="38" s="1"/>
  <c r="H358" i="38"/>
  <c r="H359" i="38"/>
  <c r="L359" i="38" s="1"/>
  <c r="H360" i="38"/>
  <c r="H361" i="38"/>
  <c r="H362" i="38"/>
  <c r="L362" i="38" s="1"/>
  <c r="H363" i="38"/>
  <c r="H364" i="38"/>
  <c r="H365" i="38"/>
  <c r="H366" i="38"/>
  <c r="H367" i="38"/>
  <c r="H368" i="38"/>
  <c r="H369" i="38"/>
  <c r="H370" i="38"/>
  <c r="H371" i="38"/>
  <c r="H372" i="38"/>
  <c r="H373" i="38"/>
  <c r="H374" i="38"/>
  <c r="H375" i="38"/>
  <c r="H376" i="38"/>
  <c r="H377" i="38"/>
  <c r="H378" i="38"/>
  <c r="H379" i="38"/>
  <c r="H380" i="38"/>
  <c r="H381" i="38"/>
  <c r="H382" i="38"/>
  <c r="H383" i="38"/>
  <c r="H384" i="38"/>
  <c r="H385" i="38"/>
  <c r="H386" i="38"/>
  <c r="H387" i="38"/>
  <c r="H388" i="38"/>
  <c r="H389" i="38"/>
  <c r="L389" i="38"/>
  <c r="H390" i="38"/>
  <c r="H391" i="38"/>
  <c r="H392" i="38"/>
  <c r="H393" i="38"/>
  <c r="H394" i="38"/>
  <c r="H395" i="38"/>
  <c r="H396" i="38"/>
  <c r="H397" i="38"/>
  <c r="H398" i="38"/>
  <c r="H399" i="38"/>
  <c r="H400" i="38"/>
  <c r="H401" i="38"/>
  <c r="H402" i="38"/>
  <c r="H403" i="38"/>
  <c r="H404" i="38"/>
  <c r="H405" i="38"/>
  <c r="H406" i="38"/>
  <c r="H407" i="38"/>
  <c r="H408" i="38"/>
  <c r="H409" i="38"/>
  <c r="H410" i="38"/>
  <c r="H411" i="38"/>
  <c r="H412" i="38"/>
  <c r="H413" i="38"/>
  <c r="H414" i="38"/>
  <c r="H415" i="38"/>
  <c r="H416" i="38"/>
  <c r="H417" i="38"/>
  <c r="H418" i="38"/>
  <c r="H419" i="38"/>
  <c r="H420" i="38"/>
  <c r="H421" i="38"/>
  <c r="H422" i="38"/>
  <c r="H423" i="38"/>
  <c r="H424" i="38"/>
  <c r="H425" i="38"/>
  <c r="I426" i="38"/>
  <c r="J426" i="38"/>
  <c r="K426" i="38"/>
  <c r="Z3" i="37"/>
  <c r="Z4" i="37"/>
  <c r="Z5" i="37"/>
  <c r="Z6" i="37"/>
  <c r="Z7" i="37"/>
  <c r="Z8" i="37"/>
  <c r="Z9" i="37"/>
  <c r="Z10" i="37"/>
  <c r="Z11" i="37"/>
  <c r="Z12" i="37"/>
  <c r="Z13" i="37"/>
  <c r="Z14" i="37"/>
  <c r="Z15" i="37"/>
  <c r="Z16" i="37"/>
  <c r="Z17" i="37"/>
  <c r="Z18" i="37"/>
  <c r="Z19" i="37"/>
  <c r="Z20" i="37"/>
  <c r="Z21" i="37"/>
  <c r="Z22" i="37"/>
  <c r="Z23" i="37"/>
  <c r="Z24" i="37"/>
  <c r="Z25" i="37"/>
  <c r="Z26" i="37"/>
  <c r="Z27" i="37"/>
  <c r="Z28" i="37"/>
  <c r="Z29" i="37"/>
  <c r="Z30" i="37"/>
  <c r="Z31" i="37"/>
  <c r="Z32" i="37"/>
  <c r="Z33" i="37"/>
  <c r="Z34" i="37"/>
  <c r="Z35" i="37"/>
  <c r="Z36" i="37"/>
  <c r="Z37" i="37"/>
  <c r="Z38" i="37"/>
  <c r="Z39" i="37"/>
  <c r="Z40" i="37"/>
  <c r="Z41" i="37"/>
  <c r="Z42" i="37"/>
  <c r="Z43" i="37"/>
  <c r="Z44" i="37"/>
  <c r="Z45" i="37"/>
  <c r="Z46" i="37"/>
  <c r="Z47" i="37"/>
  <c r="Z48" i="37"/>
  <c r="Z49" i="37"/>
  <c r="Z50" i="37"/>
  <c r="Z51" i="37"/>
  <c r="Z52" i="37"/>
  <c r="Z53" i="37"/>
  <c r="Z54" i="37"/>
  <c r="Z55" i="37"/>
  <c r="Z56" i="37"/>
  <c r="Z57" i="37"/>
  <c r="Z58" i="37"/>
  <c r="Z59" i="37"/>
  <c r="Z60" i="37"/>
  <c r="Z61" i="37"/>
  <c r="Z62" i="37"/>
  <c r="Z63" i="37"/>
  <c r="Z64" i="37"/>
  <c r="Z65" i="37"/>
  <c r="Z66" i="37"/>
  <c r="Z67" i="37"/>
  <c r="Z68" i="37"/>
  <c r="Z69" i="37"/>
  <c r="Z70" i="37"/>
  <c r="Z71" i="37"/>
  <c r="P3" i="36"/>
  <c r="Q3" i="36"/>
  <c r="P4" i="36"/>
  <c r="Q4" i="36"/>
  <c r="P5" i="36"/>
  <c r="Q5" i="36"/>
  <c r="P6" i="36"/>
  <c r="Q6" i="36"/>
  <c r="P7" i="36"/>
  <c r="Q7" i="36"/>
  <c r="P8" i="36"/>
  <c r="Q8" i="36"/>
  <c r="P9" i="36"/>
  <c r="Q9" i="36"/>
  <c r="P10" i="36"/>
  <c r="Q10" i="36"/>
  <c r="P11" i="36"/>
  <c r="Q11" i="36"/>
  <c r="P12" i="36"/>
  <c r="Q12" i="36"/>
  <c r="P13" i="36"/>
  <c r="Q13" i="36"/>
  <c r="P14" i="36"/>
  <c r="Q14" i="36"/>
  <c r="P15" i="36"/>
  <c r="Q15" i="36"/>
  <c r="P16" i="36"/>
  <c r="Q16" i="36"/>
  <c r="P17" i="36"/>
  <c r="Q17" i="36"/>
  <c r="P18" i="36"/>
  <c r="Q18" i="36"/>
  <c r="P19" i="36"/>
  <c r="Q19" i="36"/>
  <c r="P20" i="36"/>
  <c r="Q20" i="36"/>
  <c r="P21" i="36"/>
  <c r="Q21" i="36"/>
  <c r="P22" i="36"/>
  <c r="Q22" i="36"/>
  <c r="P23" i="36"/>
  <c r="Q23" i="36"/>
  <c r="P24" i="36"/>
  <c r="Q24" i="36"/>
  <c r="P25" i="36"/>
  <c r="Q25" i="36"/>
  <c r="P26" i="36"/>
  <c r="Q26" i="36"/>
  <c r="P27" i="36"/>
  <c r="Q27" i="36"/>
  <c r="P28" i="36"/>
  <c r="Q28" i="36"/>
  <c r="P29" i="36"/>
  <c r="Q29" i="36"/>
  <c r="P30" i="36"/>
  <c r="Q30" i="36"/>
  <c r="P31" i="36"/>
  <c r="Q31" i="36"/>
  <c r="P32" i="36"/>
  <c r="Q32" i="36"/>
  <c r="P33" i="36"/>
  <c r="Q33" i="36"/>
  <c r="P34" i="36"/>
  <c r="Q34" i="36"/>
  <c r="P35" i="36"/>
  <c r="Q35" i="36"/>
  <c r="K36" i="36"/>
  <c r="P36" i="36" s="1"/>
  <c r="P37" i="36"/>
  <c r="Q37" i="36"/>
  <c r="P38" i="36"/>
  <c r="Q38" i="36"/>
  <c r="P39" i="36"/>
  <c r="Q39" i="36"/>
  <c r="P40" i="36"/>
  <c r="Q40" i="36"/>
  <c r="P41" i="36"/>
  <c r="Q41" i="36"/>
  <c r="P42" i="36"/>
  <c r="Q42" i="36"/>
  <c r="P43" i="36"/>
  <c r="Q43" i="36"/>
  <c r="P44" i="36"/>
  <c r="Q44" i="36"/>
  <c r="P45" i="36"/>
  <c r="Q45" i="36"/>
  <c r="P46" i="36"/>
  <c r="Q46" i="36"/>
  <c r="P47" i="36"/>
  <c r="Q47" i="36"/>
  <c r="P48" i="36"/>
  <c r="Q48" i="36"/>
  <c r="P49" i="36"/>
  <c r="Q49" i="36"/>
  <c r="P50" i="36"/>
  <c r="Q50" i="36"/>
  <c r="P51" i="36"/>
  <c r="Q51" i="36"/>
  <c r="P52" i="36"/>
  <c r="Q52" i="36"/>
  <c r="K53" i="36"/>
  <c r="P53" i="36"/>
  <c r="Q53" i="36"/>
  <c r="P54" i="36"/>
  <c r="Q54" i="36"/>
  <c r="P55" i="36"/>
  <c r="Q55" i="36"/>
  <c r="P56" i="36"/>
  <c r="Q56" i="36"/>
  <c r="P57" i="36"/>
  <c r="Q57" i="36"/>
  <c r="P58" i="36"/>
  <c r="Q58" i="36"/>
  <c r="P59" i="36"/>
  <c r="Q59" i="36"/>
  <c r="P60" i="36"/>
  <c r="Q60" i="36"/>
  <c r="P61" i="36"/>
  <c r="Q61" i="36"/>
  <c r="P62" i="36"/>
  <c r="Q62" i="36"/>
  <c r="P63" i="36"/>
  <c r="Q63" i="36"/>
  <c r="P64" i="36"/>
  <c r="Q64" i="36"/>
  <c r="P65" i="36"/>
  <c r="Q65" i="36"/>
  <c r="P66" i="36"/>
  <c r="Q66" i="36"/>
  <c r="P67" i="36"/>
  <c r="Q67" i="36"/>
  <c r="P68" i="36"/>
  <c r="Q68" i="36"/>
  <c r="P69" i="36"/>
  <c r="Q69" i="36"/>
  <c r="P70" i="36"/>
  <c r="Q70" i="36"/>
  <c r="P71" i="36"/>
  <c r="Q71" i="36"/>
  <c r="P72" i="36"/>
  <c r="Q72" i="36"/>
  <c r="P73" i="36"/>
  <c r="Q73" i="36"/>
  <c r="P74" i="36"/>
  <c r="Q74" i="36"/>
  <c r="P75" i="36"/>
  <c r="Q75" i="36"/>
  <c r="P76" i="36"/>
  <c r="Q76" i="36"/>
  <c r="L426" i="38" l="1"/>
  <c r="L356" i="38"/>
  <c r="H426" i="38"/>
  <c r="H427" i="38" s="1"/>
  <c r="H429" i="38" s="1"/>
  <c r="H433" i="38" s="1"/>
  <c r="J427" i="38"/>
  <c r="L427" i="38"/>
  <c r="Q36" i="36"/>
  <c r="N12" i="33" l="1"/>
  <c r="N43" i="33"/>
  <c r="N48" i="33" s="1"/>
  <c r="N322" i="33" s="1"/>
  <c r="N47" i="33"/>
  <c r="N281" i="33"/>
  <c r="N315" i="33"/>
  <c r="N320" i="33"/>
  <c r="N321" i="33"/>
  <c r="L11" i="32"/>
  <c r="L13" i="32"/>
  <c r="L17" i="32"/>
  <c r="L32" i="32"/>
  <c r="L39" i="32"/>
  <c r="L40" i="32"/>
  <c r="H4" i="31"/>
  <c r="H5" i="31"/>
  <c r="H6" i="31"/>
  <c r="H7" i="31"/>
  <c r="H8" i="31"/>
  <c r="H9" i="31"/>
  <c r="H10" i="31"/>
  <c r="H11" i="31"/>
  <c r="H12" i="31"/>
  <c r="H13" i="31"/>
  <c r="H14" i="31"/>
  <c r="H15" i="31"/>
  <c r="H16" i="31"/>
  <c r="H17" i="31"/>
  <c r="H18" i="31"/>
  <c r="H19" i="31"/>
  <c r="H20" i="31"/>
  <c r="H21" i="31"/>
  <c r="H22" i="31"/>
  <c r="H23" i="31"/>
  <c r="H24" i="31"/>
  <c r="H25" i="31"/>
  <c r="H26" i="31"/>
  <c r="H27" i="31"/>
  <c r="H28" i="31"/>
  <c r="H29" i="31"/>
  <c r="H30" i="31"/>
  <c r="H31" i="31"/>
  <c r="H32" i="31"/>
  <c r="H33" i="31"/>
  <c r="H34" i="31"/>
  <c r="H35" i="31"/>
  <c r="H36" i="31"/>
  <c r="H37" i="31"/>
  <c r="H38" i="31"/>
  <c r="H39" i="31"/>
  <c r="H40" i="31"/>
  <c r="D41" i="31"/>
  <c r="H41" i="31"/>
  <c r="H42" i="31"/>
  <c r="H43" i="31"/>
  <c r="H44" i="31"/>
  <c r="H45" i="31"/>
  <c r="H46" i="31"/>
  <c r="H47" i="31"/>
  <c r="H48" i="31"/>
  <c r="H49" i="31"/>
  <c r="H50" i="31"/>
  <c r="H51" i="31"/>
  <c r="H52" i="31"/>
  <c r="H53" i="31"/>
  <c r="H54" i="31"/>
  <c r="H55" i="31"/>
  <c r="H56" i="31"/>
  <c r="H57" i="31"/>
  <c r="H58" i="31"/>
  <c r="H59" i="31"/>
  <c r="H60" i="31"/>
  <c r="H61" i="31"/>
  <c r="H62" i="31"/>
  <c r="H63" i="31"/>
  <c r="H64" i="31"/>
  <c r="H65" i="31"/>
  <c r="H66" i="31"/>
  <c r="H67" i="31"/>
  <c r="H68" i="31"/>
  <c r="H69" i="31"/>
  <c r="H70" i="31"/>
  <c r="H71" i="31"/>
  <c r="H72" i="31"/>
  <c r="H73" i="31"/>
  <c r="H74" i="31"/>
  <c r="H75" i="31"/>
  <c r="H76" i="31"/>
  <c r="D77" i="31"/>
  <c r="D78" i="31" s="1"/>
  <c r="D94" i="31" s="1"/>
  <c r="D92" i="31"/>
  <c r="M2" i="30"/>
  <c r="O2" i="30"/>
  <c r="P2" i="30" s="1"/>
  <c r="O3" i="30"/>
  <c r="P3" i="30" s="1"/>
  <c r="O4" i="30"/>
  <c r="P4" i="30"/>
  <c r="O5" i="30"/>
  <c r="P5" i="30" s="1"/>
  <c r="O6" i="30"/>
  <c r="P6" i="30" s="1"/>
  <c r="O7" i="30"/>
  <c r="P7" i="30" s="1"/>
  <c r="O8" i="30"/>
  <c r="P8" i="30"/>
  <c r="O9" i="30"/>
  <c r="P9" i="30" s="1"/>
  <c r="O10" i="30"/>
  <c r="P10" i="30" s="1"/>
  <c r="O11" i="30"/>
  <c r="P11" i="30" s="1"/>
  <c r="O12" i="30"/>
  <c r="P12" i="30"/>
  <c r="O13" i="30"/>
  <c r="P13" i="30" s="1"/>
  <c r="O14" i="30"/>
  <c r="P14" i="30" s="1"/>
  <c r="O15" i="30"/>
  <c r="P15" i="30" s="1"/>
  <c r="O16" i="30"/>
  <c r="P16" i="30"/>
  <c r="O17" i="30"/>
  <c r="P17" i="30" s="1"/>
  <c r="O18" i="30"/>
  <c r="P18" i="30" s="1"/>
  <c r="O19" i="30"/>
  <c r="P19" i="30" s="1"/>
  <c r="O20" i="30"/>
  <c r="P20" i="30"/>
  <c r="O21" i="30"/>
  <c r="P21" i="30" s="1"/>
  <c r="O22" i="30"/>
  <c r="P22" i="30" s="1"/>
  <c r="O23" i="30"/>
  <c r="P23" i="30" s="1"/>
  <c r="O24" i="30"/>
  <c r="P24" i="30"/>
  <c r="O25" i="30"/>
  <c r="P25" i="30" s="1"/>
  <c r="O26" i="30"/>
  <c r="P26" i="30" s="1"/>
  <c r="O27" i="30"/>
  <c r="P27" i="30" s="1"/>
  <c r="O28" i="30"/>
  <c r="P28" i="30"/>
  <c r="O29" i="30"/>
  <c r="P29" i="30" s="1"/>
  <c r="O30" i="30"/>
  <c r="P30" i="30" s="1"/>
  <c r="O31" i="30"/>
  <c r="P31" i="30" s="1"/>
  <c r="O32" i="30"/>
  <c r="P32" i="30"/>
  <c r="O33" i="30"/>
  <c r="P33" i="30" s="1"/>
  <c r="O34" i="30"/>
  <c r="P34" i="30" s="1"/>
  <c r="O35" i="30"/>
  <c r="P35" i="30" s="1"/>
  <c r="O36" i="30"/>
  <c r="P36" i="30"/>
  <c r="O37" i="30"/>
  <c r="P37" i="30" s="1"/>
  <c r="M38" i="30"/>
  <c r="O38" i="30" s="1"/>
  <c r="P38" i="30" s="1"/>
  <c r="J39" i="30"/>
  <c r="O39" i="30"/>
  <c r="P39" i="30"/>
  <c r="M40" i="30"/>
  <c r="O40" i="30" s="1"/>
  <c r="P40" i="30" s="1"/>
  <c r="B41" i="30"/>
  <c r="C41" i="30"/>
  <c r="D41" i="30"/>
  <c r="E41" i="30"/>
  <c r="F41" i="30"/>
  <c r="G41" i="30"/>
  <c r="H41" i="30"/>
  <c r="I41" i="30"/>
  <c r="J41" i="30"/>
  <c r="K41" i="30"/>
  <c r="L41" i="30"/>
  <c r="N41" i="30"/>
  <c r="K2" i="29"/>
  <c r="L2" i="29"/>
  <c r="K3" i="29"/>
  <c r="L3" i="29"/>
  <c r="K4" i="29"/>
  <c r="L4" i="29"/>
  <c r="K5" i="29"/>
  <c r="L5" i="29"/>
  <c r="K6" i="29"/>
  <c r="L6" i="29"/>
  <c r="K7" i="29"/>
  <c r="L7" i="29"/>
  <c r="K8" i="29"/>
  <c r="L8" i="29"/>
  <c r="K9" i="29"/>
  <c r="L9" i="29"/>
  <c r="K10" i="29"/>
  <c r="L10" i="29"/>
  <c r="K11" i="29"/>
  <c r="L11" i="29"/>
  <c r="K12" i="29"/>
  <c r="L12" i="29"/>
  <c r="K13" i="29"/>
  <c r="L13" i="29"/>
  <c r="K14" i="29"/>
  <c r="L14" i="29"/>
  <c r="K15" i="29"/>
  <c r="L15" i="29"/>
  <c r="B16" i="29"/>
  <c r="C16" i="29"/>
  <c r="D16" i="29"/>
  <c r="K16" i="29" s="1"/>
  <c r="L16" i="29" s="1"/>
  <c r="E16" i="29"/>
  <c r="F16" i="29"/>
  <c r="G16" i="29"/>
  <c r="H16" i="29"/>
  <c r="I16" i="29"/>
  <c r="J16" i="29"/>
  <c r="L14" i="32" l="1"/>
  <c r="L41" i="32" s="1"/>
  <c r="M41" i="30"/>
  <c r="O41" i="30" s="1"/>
  <c r="P41" i="30" s="1"/>
  <c r="D9" i="12"/>
  <c r="G9" i="12" s="1"/>
  <c r="G10" i="12"/>
  <c r="K10" i="12"/>
  <c r="G11" i="12"/>
  <c r="K11" i="12"/>
  <c r="G12" i="12"/>
  <c r="K12" i="12" s="1"/>
  <c r="G13" i="12"/>
  <c r="K13" i="12" s="1"/>
  <c r="G14" i="12"/>
  <c r="K14" i="12" s="1"/>
  <c r="G15" i="12"/>
  <c r="K15" i="12"/>
  <c r="G16" i="12"/>
  <c r="K16" i="12" s="1"/>
  <c r="G17" i="12"/>
  <c r="K17" i="12" s="1"/>
  <c r="G18" i="12"/>
  <c r="K18" i="12"/>
  <c r="G19" i="12"/>
  <c r="K19" i="12"/>
  <c r="G20" i="12"/>
  <c r="K20" i="12" s="1"/>
  <c r="C21" i="12"/>
  <c r="D21" i="12"/>
  <c r="E21" i="12"/>
  <c r="F21" i="12"/>
  <c r="H21" i="12"/>
  <c r="I21" i="12"/>
  <c r="J21" i="12"/>
  <c r="G24" i="12"/>
  <c r="K24" i="12"/>
  <c r="G25" i="12"/>
  <c r="G27" i="12" s="1"/>
  <c r="G26" i="12"/>
  <c r="K26" i="12" s="1"/>
  <c r="C27" i="12"/>
  <c r="D27" i="12"/>
  <c r="E27" i="12"/>
  <c r="F27" i="12"/>
  <c r="H27" i="12"/>
  <c r="I27" i="12"/>
  <c r="J27" i="12"/>
  <c r="G30" i="12"/>
  <c r="K30" i="12" s="1"/>
  <c r="K33" i="12" s="1"/>
  <c r="G31" i="12"/>
  <c r="K31" i="12"/>
  <c r="G32" i="12"/>
  <c r="G33" i="12" s="1"/>
  <c r="K32" i="12"/>
  <c r="C33" i="12"/>
  <c r="D33" i="12"/>
  <c r="E33" i="12"/>
  <c r="F33" i="12"/>
  <c r="H33" i="12"/>
  <c r="I33" i="12"/>
  <c r="J33" i="12"/>
  <c r="G36" i="12"/>
  <c r="K36" i="12" s="1"/>
  <c r="G37" i="12"/>
  <c r="K37" i="12" s="1"/>
  <c r="G38" i="12"/>
  <c r="K38" i="12"/>
  <c r="G39" i="12"/>
  <c r="K39" i="12"/>
  <c r="G40" i="12"/>
  <c r="K40" i="12" s="1"/>
  <c r="G41" i="12"/>
  <c r="K41" i="12" s="1"/>
  <c r="G42" i="12"/>
  <c r="K42" i="12"/>
  <c r="G43" i="12"/>
  <c r="K43" i="12"/>
  <c r="C44" i="12"/>
  <c r="D44" i="12"/>
  <c r="E44" i="12"/>
  <c r="F44" i="12"/>
  <c r="H44" i="12"/>
  <c r="I44" i="12"/>
  <c r="J44" i="12"/>
  <c r="G47" i="12"/>
  <c r="K47" i="12" s="1"/>
  <c r="K50" i="12" s="1"/>
  <c r="G48" i="12"/>
  <c r="K48" i="12"/>
  <c r="G49" i="12"/>
  <c r="K49" i="12"/>
  <c r="C50" i="12"/>
  <c r="D50" i="12"/>
  <c r="E50" i="12"/>
  <c r="F50" i="12"/>
  <c r="H50" i="12"/>
  <c r="I50" i="12"/>
  <c r="J50" i="12"/>
  <c r="G53" i="12"/>
  <c r="K53" i="12" s="1"/>
  <c r="G54" i="12"/>
  <c r="K54" i="12"/>
  <c r="G55" i="12"/>
  <c r="K55" i="12" s="1"/>
  <c r="C56" i="12"/>
  <c r="D56" i="12"/>
  <c r="E56" i="12"/>
  <c r="F56" i="12"/>
  <c r="H56" i="12"/>
  <c r="I56" i="12"/>
  <c r="J56" i="12"/>
  <c r="G59" i="12"/>
  <c r="K59" i="12" s="1"/>
  <c r="G60" i="12"/>
  <c r="K60" i="12"/>
  <c r="C61" i="12"/>
  <c r="D61" i="12"/>
  <c r="E61" i="12"/>
  <c r="F61" i="12"/>
  <c r="G61" i="12"/>
  <c r="H61" i="12"/>
  <c r="I61" i="12"/>
  <c r="J61" i="12"/>
  <c r="G64" i="12"/>
  <c r="K64" i="12"/>
  <c r="G65" i="12"/>
  <c r="G67" i="12" s="1"/>
  <c r="K65" i="12"/>
  <c r="G66" i="12"/>
  <c r="K66" i="12"/>
  <c r="C67" i="12"/>
  <c r="D67" i="12"/>
  <c r="E67" i="12"/>
  <c r="F67" i="12"/>
  <c r="H67" i="12"/>
  <c r="I67" i="12"/>
  <c r="J67" i="12"/>
  <c r="G70" i="12"/>
  <c r="K70" i="12" s="1"/>
  <c r="G71" i="12"/>
  <c r="K71" i="12"/>
  <c r="G72" i="12"/>
  <c r="K72" i="12" s="1"/>
  <c r="G73" i="12"/>
  <c r="K73" i="12"/>
  <c r="G74" i="12"/>
  <c r="K74" i="12"/>
  <c r="G75" i="12"/>
  <c r="K75" i="12"/>
  <c r="G76" i="12"/>
  <c r="K76" i="12" s="1"/>
  <c r="G77" i="12"/>
  <c r="K77" i="12"/>
  <c r="G78" i="12"/>
  <c r="K78" i="12" s="1"/>
  <c r="C79" i="12"/>
  <c r="D79" i="12"/>
  <c r="E79" i="12"/>
  <c r="F79" i="12"/>
  <c r="H79" i="12"/>
  <c r="I79" i="12"/>
  <c r="J79" i="12"/>
  <c r="G82" i="12"/>
  <c r="K82" i="12"/>
  <c r="G83" i="12"/>
  <c r="K83" i="12" s="1"/>
  <c r="G84" i="12"/>
  <c r="K84" i="12"/>
  <c r="G85" i="12"/>
  <c r="K85" i="12"/>
  <c r="G86" i="12"/>
  <c r="K86" i="12"/>
  <c r="G87" i="12"/>
  <c r="K87" i="12" s="1"/>
  <c r="C88" i="12"/>
  <c r="D88" i="12"/>
  <c r="E88" i="12"/>
  <c r="F88" i="12"/>
  <c r="H88" i="12"/>
  <c r="I88" i="12"/>
  <c r="J88" i="12"/>
  <c r="G91" i="12"/>
  <c r="K91" i="12"/>
  <c r="G92" i="12"/>
  <c r="K92" i="12"/>
  <c r="G93" i="12"/>
  <c r="K93" i="12" s="1"/>
  <c r="C94" i="12"/>
  <c r="D94" i="12"/>
  <c r="E94" i="12"/>
  <c r="F94" i="12"/>
  <c r="H94" i="12"/>
  <c r="I94" i="12"/>
  <c r="J94" i="12"/>
  <c r="G97" i="12"/>
  <c r="K97" i="12" s="1"/>
  <c r="G98" i="12"/>
  <c r="K98" i="12" s="1"/>
  <c r="G99" i="12"/>
  <c r="K99" i="12"/>
  <c r="G100" i="12"/>
  <c r="K100" i="12" s="1"/>
  <c r="G101" i="12"/>
  <c r="K101" i="12"/>
  <c r="G102" i="12"/>
  <c r="K102" i="12"/>
  <c r="G103" i="12"/>
  <c r="K103" i="12" s="1"/>
  <c r="G104" i="12"/>
  <c r="K104" i="12" s="1"/>
  <c r="G105" i="12"/>
  <c r="K105" i="12"/>
  <c r="G106" i="12"/>
  <c r="K106" i="12" s="1"/>
  <c r="C107" i="12"/>
  <c r="D107" i="12"/>
  <c r="E107" i="12"/>
  <c r="F107" i="12"/>
  <c r="H107" i="12"/>
  <c r="I107" i="12"/>
  <c r="J107" i="12"/>
  <c r="G110" i="12"/>
  <c r="K110" i="12" s="1"/>
  <c r="G111" i="12"/>
  <c r="K111" i="12" s="1"/>
  <c r="G112" i="12"/>
  <c r="K112" i="12"/>
  <c r="G113" i="12"/>
  <c r="K113" i="12"/>
  <c r="G114" i="12"/>
  <c r="K114" i="12" s="1"/>
  <c r="G115" i="12"/>
  <c r="K115" i="12" s="1"/>
  <c r="G116" i="12"/>
  <c r="K116" i="12" s="1"/>
  <c r="G117" i="12"/>
  <c r="K117" i="12"/>
  <c r="C118" i="12"/>
  <c r="D118" i="12"/>
  <c r="E118" i="12"/>
  <c r="F118" i="12"/>
  <c r="H118" i="12"/>
  <c r="I118" i="12"/>
  <c r="J118" i="12"/>
  <c r="G121" i="12"/>
  <c r="K121" i="12" s="1"/>
  <c r="G122" i="12"/>
  <c r="K122" i="12"/>
  <c r="G123" i="12"/>
  <c r="K123" i="12" s="1"/>
  <c r="G124" i="12"/>
  <c r="K124" i="12" s="1"/>
  <c r="G125" i="12"/>
  <c r="K125" i="12" s="1"/>
  <c r="C126" i="12"/>
  <c r="D126" i="12"/>
  <c r="E126" i="12"/>
  <c r="F126" i="12"/>
  <c r="H126" i="12"/>
  <c r="I126" i="12"/>
  <c r="J126" i="12"/>
  <c r="G129" i="12"/>
  <c r="G133" i="12" s="1"/>
  <c r="K129" i="12"/>
  <c r="G130" i="12"/>
  <c r="K130" i="12" s="1"/>
  <c r="G131" i="12"/>
  <c r="K131" i="12" s="1"/>
  <c r="G132" i="12"/>
  <c r="K132" i="12" s="1"/>
  <c r="C133" i="12"/>
  <c r="D133" i="12"/>
  <c r="E133" i="12"/>
  <c r="F133" i="12"/>
  <c r="H133" i="12"/>
  <c r="I133" i="12"/>
  <c r="J133" i="12"/>
  <c r="G136" i="12"/>
  <c r="K136" i="12"/>
  <c r="G137" i="12"/>
  <c r="G139" i="12" s="1"/>
  <c r="K137" i="12"/>
  <c r="G138" i="12"/>
  <c r="K138" i="12"/>
  <c r="C139" i="12"/>
  <c r="D139" i="12"/>
  <c r="E139" i="12"/>
  <c r="F139" i="12"/>
  <c r="H139" i="12"/>
  <c r="I139" i="12"/>
  <c r="J139" i="12"/>
  <c r="G142" i="12"/>
  <c r="K142" i="12" s="1"/>
  <c r="K144" i="12" s="1"/>
  <c r="G143" i="12"/>
  <c r="K143" i="12"/>
  <c r="C144" i="12"/>
  <c r="D144" i="12"/>
  <c r="E144" i="12"/>
  <c r="F144" i="12"/>
  <c r="H144" i="12"/>
  <c r="I144" i="12"/>
  <c r="J144" i="12"/>
  <c r="G147" i="12"/>
  <c r="K147" i="12" s="1"/>
  <c r="G148" i="12"/>
  <c r="G149" i="12" s="1"/>
  <c r="K148" i="12"/>
  <c r="C149" i="12"/>
  <c r="D149" i="12"/>
  <c r="E149" i="12"/>
  <c r="F149" i="12"/>
  <c r="H149" i="12"/>
  <c r="I149" i="12"/>
  <c r="J149" i="12"/>
  <c r="G152" i="12"/>
  <c r="G154" i="12" s="1"/>
  <c r="G153" i="12"/>
  <c r="K153" i="12" s="1"/>
  <c r="C154" i="12"/>
  <c r="D154" i="12"/>
  <c r="E154" i="12"/>
  <c r="F154" i="12"/>
  <c r="H154" i="12"/>
  <c r="H156" i="12" s="1"/>
  <c r="I154" i="12"/>
  <c r="I156" i="12" s="1"/>
  <c r="J154" i="12"/>
  <c r="J6" i="11"/>
  <c r="J12" i="11" s="1"/>
  <c r="J14" i="11" s="1"/>
  <c r="J7" i="11"/>
  <c r="J8" i="11"/>
  <c r="J9" i="11"/>
  <c r="J10" i="11"/>
  <c r="J11" i="11"/>
  <c r="E12" i="11"/>
  <c r="F12" i="11"/>
  <c r="G12" i="11"/>
  <c r="H12" i="11"/>
  <c r="I12" i="11"/>
  <c r="L7" i="10"/>
  <c r="M7" i="10"/>
  <c r="L8" i="10"/>
  <c r="M8" i="10"/>
  <c r="E9" i="10"/>
  <c r="M9" i="10" s="1"/>
  <c r="F9" i="10"/>
  <c r="L9" i="10" s="1"/>
  <c r="L10" i="10"/>
  <c r="M10" i="10"/>
  <c r="L11" i="10"/>
  <c r="M11" i="10"/>
  <c r="E12" i="10"/>
  <c r="F12" i="10"/>
  <c r="G12" i="10"/>
  <c r="H12" i="10"/>
  <c r="I12" i="10"/>
  <c r="J12" i="10"/>
  <c r="K12" i="10"/>
  <c r="L14" i="10"/>
  <c r="M14" i="10"/>
  <c r="G15" i="10"/>
  <c r="G21" i="10" s="1"/>
  <c r="L16" i="10"/>
  <c r="M16" i="10"/>
  <c r="L17" i="10"/>
  <c r="M17" i="10"/>
  <c r="L18" i="10"/>
  <c r="M18" i="10"/>
  <c r="L19" i="10"/>
  <c r="M19" i="10"/>
  <c r="L20" i="10"/>
  <c r="M20" i="10"/>
  <c r="E21" i="10"/>
  <c r="F21" i="10"/>
  <c r="H21" i="10"/>
  <c r="I21" i="10"/>
  <c r="I34" i="10" s="1"/>
  <c r="J21" i="10"/>
  <c r="K21" i="10"/>
  <c r="L23" i="10"/>
  <c r="M23" i="10"/>
  <c r="E24" i="10"/>
  <c r="G24" i="10"/>
  <c r="H24" i="10"/>
  <c r="H34" i="10" s="1"/>
  <c r="I24" i="10"/>
  <c r="J24" i="10"/>
  <c r="K24" i="10"/>
  <c r="L24" i="10"/>
  <c r="L44" i="10" s="1"/>
  <c r="M24" i="10"/>
  <c r="M44" i="10" s="1"/>
  <c r="L26" i="10"/>
  <c r="M26" i="10"/>
  <c r="E27" i="10"/>
  <c r="F27" i="10"/>
  <c r="G27" i="10"/>
  <c r="H27" i="10"/>
  <c r="I27" i="10"/>
  <c r="J27" i="10"/>
  <c r="K27" i="10"/>
  <c r="L27" i="10"/>
  <c r="L45" i="10" s="1"/>
  <c r="M27" i="10"/>
  <c r="M45" i="10" s="1"/>
  <c r="L29" i="10"/>
  <c r="L33" i="10" s="1"/>
  <c r="M29" i="10"/>
  <c r="L30" i="10"/>
  <c r="M30" i="10"/>
  <c r="L31" i="10"/>
  <c r="M31" i="10"/>
  <c r="L32" i="10"/>
  <c r="M32" i="10"/>
  <c r="E33" i="10"/>
  <c r="F33" i="10"/>
  <c r="G33" i="10"/>
  <c r="H33" i="10"/>
  <c r="I33" i="10"/>
  <c r="J33" i="10"/>
  <c r="K33" i="10"/>
  <c r="K34" i="10" s="1"/>
  <c r="J34" i="10"/>
  <c r="L41" i="10"/>
  <c r="M41" i="10"/>
  <c r="G7" i="9"/>
  <c r="G8" i="9" s="1"/>
  <c r="C8" i="9"/>
  <c r="C32" i="9" s="1"/>
  <c r="D8" i="9"/>
  <c r="E8" i="9"/>
  <c r="F8" i="9"/>
  <c r="G10" i="9"/>
  <c r="G11" i="9" s="1"/>
  <c r="C11" i="9"/>
  <c r="D11" i="9"/>
  <c r="E11" i="9"/>
  <c r="F11" i="9"/>
  <c r="G12" i="9"/>
  <c r="G14" i="9" s="1"/>
  <c r="G13" i="9"/>
  <c r="C14" i="9"/>
  <c r="D14" i="9"/>
  <c r="E14" i="9"/>
  <c r="F14" i="9"/>
  <c r="C17" i="9"/>
  <c r="D17" i="9"/>
  <c r="E17" i="9"/>
  <c r="F17" i="9"/>
  <c r="G17" i="9"/>
  <c r="G19" i="9"/>
  <c r="G20" i="9" s="1"/>
  <c r="C20" i="9"/>
  <c r="D20" i="9"/>
  <c r="E20" i="9"/>
  <c r="F20" i="9"/>
  <c r="G22" i="9"/>
  <c r="G23" i="9" s="1"/>
  <c r="C23" i="9"/>
  <c r="D23" i="9"/>
  <c r="E23" i="9"/>
  <c r="F23" i="9"/>
  <c r="G25" i="9"/>
  <c r="G26" i="9"/>
  <c r="G27" i="9"/>
  <c r="G28" i="9"/>
  <c r="G29" i="9"/>
  <c r="G30" i="9"/>
  <c r="C31" i="9"/>
  <c r="D31" i="9"/>
  <c r="E31" i="9"/>
  <c r="F31" i="9"/>
  <c r="F32" i="9" s="1"/>
  <c r="G31" i="9"/>
  <c r="G32" i="9" s="1"/>
  <c r="D32" i="9"/>
  <c r="E32" i="9"/>
  <c r="C11" i="8"/>
  <c r="A80" i="7"/>
  <c r="A92" i="7"/>
  <c r="F80" i="2"/>
  <c r="E34" i="10" l="1"/>
  <c r="L21" i="10"/>
  <c r="L43" i="10" s="1"/>
  <c r="M12" i="10"/>
  <c r="M42" i="10" s="1"/>
  <c r="L12" i="10"/>
  <c r="L42" i="10" s="1"/>
  <c r="M15" i="10"/>
  <c r="M21" i="10" s="1"/>
  <c r="F34" i="10"/>
  <c r="M33" i="10"/>
  <c r="L15" i="10"/>
  <c r="K44" i="12"/>
  <c r="G44" i="12"/>
  <c r="K139" i="12"/>
  <c r="K126" i="12"/>
  <c r="G94" i="12"/>
  <c r="K67" i="12"/>
  <c r="K56" i="12"/>
  <c r="F156" i="12"/>
  <c r="G144" i="12"/>
  <c r="G50" i="12"/>
  <c r="K149" i="12"/>
  <c r="E156" i="12"/>
  <c r="D156" i="12"/>
  <c r="G126" i="12"/>
  <c r="G156" i="12" s="1"/>
  <c r="G107" i="12"/>
  <c r="K88" i="12"/>
  <c r="G79" i="12"/>
  <c r="K61" i="12"/>
  <c r="J156" i="12"/>
  <c r="K152" i="12"/>
  <c r="K154" i="12" s="1"/>
  <c r="C156" i="12"/>
  <c r="K118" i="12"/>
  <c r="G88" i="12"/>
  <c r="G56" i="12"/>
  <c r="K25" i="12"/>
  <c r="K27" i="12" s="1"/>
  <c r="G21" i="12"/>
  <c r="K9" i="12"/>
  <c r="K21" i="12" s="1"/>
  <c r="K133" i="12"/>
  <c r="K107" i="12"/>
  <c r="K94" i="12"/>
  <c r="K79" i="12"/>
  <c r="G118" i="12"/>
  <c r="M46" i="10"/>
  <c r="G34" i="10"/>
  <c r="L46" i="10"/>
  <c r="L47" i="10" s="1"/>
  <c r="E36" i="1"/>
  <c r="M43" i="10" l="1"/>
  <c r="M47" i="10" s="1"/>
  <c r="M34" i="10"/>
  <c r="L34" i="10"/>
  <c r="K15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Grassi Leonardo</author>
  </authors>
  <commentList>
    <comment ref="K225" authorId="0" shapeId="0" xr:uid="{5AACA3C4-78B7-4530-B8A8-302F387127B5}">
      <text>
        <r>
          <rPr>
            <b/>
            <sz val="9"/>
            <color indexed="81"/>
            <rFont val="Tahoma"/>
            <family val="2"/>
          </rPr>
          <t>Grassi Leonardo:</t>
        </r>
        <r>
          <rPr>
            <sz val="9"/>
            <color indexed="81"/>
            <rFont val="Tahoma"/>
            <family val="2"/>
          </rPr>
          <t xml:space="preserve">
confluito nella parte accantonata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E327" authorId="0" shapeId="0" xr:uid="{00000000-0006-0000-0000-000001000000}">
      <text>
        <r>
          <rPr>
            <b/>
            <sz val="9"/>
            <color indexed="81"/>
            <rFont val="Tahoma"/>
            <family val="2"/>
          </rPr>
          <t xml:space="preserve"> </t>
        </r>
        <r>
          <rPr>
            <sz val="9"/>
            <color indexed="81"/>
            <rFont val="Tahoma"/>
            <family val="2"/>
          </rPr>
          <t xml:space="preserve">
attivazione FPV riunione Puggelli/Arrigo del 9.11.2022 Porte di pregio e pavimento galleggiante 436.000 AVANZO LIBERO + applicato parte investimenti 24.661,45 es. precedente 2021 e poi ATTIVAZIONE FPV 439.472,35 
EURO 3.472,35 applicato è confluito in FPV da mettere nella casella da cancellare in modo che venga 21.189,10 disponibilità
RISORSE DESTINATE AGLI INVESTIMENTI 1/1 euro 24.661,45 nella casella da cancellare metto 3.472,35 in modo che venga 21.189,10 pari alla disponibilità ad impegnare al 31.12.2022</t>
        </r>
      </text>
    </comment>
  </commentList>
</comments>
</file>

<file path=xl/sharedStrings.xml><?xml version="1.0" encoding="utf-8"?>
<sst xmlns="http://schemas.openxmlformats.org/spreadsheetml/2006/main" count="13429" uniqueCount="2786">
  <si>
    <t>TITOLO</t>
  </si>
  <si>
    <t>DENOMINAZIONE</t>
  </si>
  <si>
    <t>RESIDUI ATTIVI AL 1/1/2023 (RS)</t>
  </si>
  <si>
    <t>RISCOSSIONI IN
C/RESIDUI (RR)</t>
  </si>
  <si>
    <t>RIACCERTAMENTI RESIDUI (R)</t>
  </si>
  <si>
    <t>RESIDUI ATTIVI DA ESERCIZI PRECEDENTI (EP=RS-RR+R)</t>
  </si>
  <si>
    <t>PREVISIONI DEFINITIVE DI COMPETENZA (CP)</t>
  </si>
  <si>
    <t>RISCOSSIONI IN
C/COMPETENZA (RC)</t>
  </si>
  <si>
    <t>ACCERTAMENTI (A)</t>
  </si>
  <si>
    <t>MAGGIORI O MINORI ENTRATE DI COMPETENZA=A-CP</t>
  </si>
  <si>
    <t>RESIDUI ATTIVI DA ESERCIZI DI COMPETENZA (EC=A-RC)</t>
  </si>
  <si>
    <t>PREVISIONI DEFINITIVE DI CASSA (CS)</t>
  </si>
  <si>
    <t>TOTALE RISCOSSIONI (TR=RR+RC)</t>
  </si>
  <si>
    <t>MAGGIORI O MINORI ENTRATE DI CASSA=TR-CS</t>
  </si>
  <si>
    <t>TOTALE RESIDUI ATTIVI DA RIPORTARE (TR=EP+EC)</t>
  </si>
  <si>
    <t>Fondo pluriennale vincolato per spese correnti</t>
  </si>
  <si>
    <t>CP</t>
  </si>
  <si>
    <t>Fondo pluriennale vincolato per spese in conto capitale</t>
  </si>
  <si>
    <t>Utilizzo avanzo di amministrazione</t>
  </si>
  <si>
    <t xml:space="preserve">- di cui Utilizzo Fondo anticipazioni di liquidità  </t>
  </si>
  <si>
    <t>0,00</t>
  </si>
  <si>
    <t>TITOLO 2</t>
  </si>
  <si>
    <t>Trasferimenti correnti</t>
  </si>
  <si>
    <t>RS</t>
  </si>
  <si>
    <t>RR</t>
  </si>
  <si>
    <t>R</t>
  </si>
  <si>
    <t>EP</t>
  </si>
  <si>
    <t>RC</t>
  </si>
  <si>
    <t>A</t>
  </si>
  <si>
    <t>EC</t>
  </si>
  <si>
    <t>CS</t>
  </si>
  <si>
    <t>TR</t>
  </si>
  <si>
    <t>TITOLO 3</t>
  </si>
  <si>
    <t>Entrate extratributarie</t>
  </si>
  <si>
    <t>TITOLO 4</t>
  </si>
  <si>
    <t>Entrate in conto capitale</t>
  </si>
  <si>
    <t>TITOLO 9</t>
  </si>
  <si>
    <t>Entrate per conto terzi e partite di giro</t>
  </si>
  <si>
    <t>TOTALE TITOLI</t>
  </si>
  <si>
    <t>TOTALE GENERALE DELLE ENTRATE</t>
  </si>
  <si>
    <t>CONTO DEL BILANCIO - RIEPILOGO GENERALE DELLE ENTRATE</t>
  </si>
  <si>
    <t>Fondo di cassa al 1 gennaio dell'esercizio</t>
  </si>
  <si>
    <t>Fondo pluriennale vincolato per incremento  di attività finanziarie</t>
  </si>
  <si>
    <t xml:space="preserve"> </t>
  </si>
  <si>
    <t>Totale TITOLO 9: Entrate per conto terzi e partite di giro</t>
  </si>
  <si>
    <t>90000</t>
  </si>
  <si>
    <t>Tipologia 200: Entrate per conto terzi</t>
  </si>
  <si>
    <t>90200</t>
  </si>
  <si>
    <t>Tipologia 100: Entrate per partite di giro</t>
  </si>
  <si>
    <t>90100</t>
  </si>
  <si>
    <t>Totale TITOLO 4: Entrate in conto capitale</t>
  </si>
  <si>
    <t>40000</t>
  </si>
  <si>
    <t>Tipologia 500: Altre entrate in conto capitale</t>
  </si>
  <si>
    <t>40500</t>
  </si>
  <si>
    <t>Tipologia 200: Contributi agli investimenti</t>
  </si>
  <si>
    <t>40200</t>
  </si>
  <si>
    <t>Totale TITOLO 3: Entrate extratributarie</t>
  </si>
  <si>
    <t>30000</t>
  </si>
  <si>
    <t>Tipologia 500: Rimborsi e altre entrate correnti</t>
  </si>
  <si>
    <t>30500</t>
  </si>
  <si>
    <t>Tipologia 300: Interessi attivi</t>
  </si>
  <si>
    <t>30300</t>
  </si>
  <si>
    <t>Tipologia 200: Proventi derivanti dall'attività di controllo e repressione delle irregolarità e degli illeciti</t>
  </si>
  <si>
    <t>30200</t>
  </si>
  <si>
    <t>Tipologia 100: Vendita di beni e servizi e proventi derivanti dalla gestione dei beni</t>
  </si>
  <si>
    <t>30100</t>
  </si>
  <si>
    <t>Totale TITOLO 2: Trasferimenti correnti</t>
  </si>
  <si>
    <t>20000</t>
  </si>
  <si>
    <t>Tipologia 104: Trasferimenti correnti da Istituzioni Sociali Private</t>
  </si>
  <si>
    <t>20104</t>
  </si>
  <si>
    <t>Tipologia 101: Trasferimenti correnti da Amministrazioni pubbliche</t>
  </si>
  <si>
    <t>20101</t>
  </si>
  <si>
    <t>TITOLO,
TIPOLOGIA</t>
  </si>
  <si>
    <t>CONTO DEL BILANCIO - GESTIONE DELLE ENTRATE</t>
  </si>
  <si>
    <t>FPV</t>
  </si>
  <si>
    <t>TP</t>
  </si>
  <si>
    <t>ECP</t>
  </si>
  <si>
    <t>I</t>
  </si>
  <si>
    <t>PC</t>
  </si>
  <si>
    <t>PR</t>
  </si>
  <si>
    <t>TOTALE GENERALE DELLE SPESE</t>
  </si>
  <si>
    <t>TOTALE MISSIONI</t>
  </si>
  <si>
    <t>Servizi per conto terzi</t>
  </si>
  <si>
    <t>TOTALE MISSIONE 99</t>
  </si>
  <si>
    <t>Servizi per conto terzi - Partite di giro</t>
  </si>
  <si>
    <t>Totale Programma 01</t>
  </si>
  <si>
    <t>Uscite per conto terzi e partite di giro</t>
  </si>
  <si>
    <t>Titolo 7</t>
  </si>
  <si>
    <t>Programma 01</t>
  </si>
  <si>
    <t>9901</t>
  </si>
  <si>
    <t>MISSIONE 99</t>
  </si>
  <si>
    <t>Fondi e accantonamenti</t>
  </si>
  <si>
    <t>TOTALE MISSIONE 20</t>
  </si>
  <si>
    <t>Altri fondi</t>
  </si>
  <si>
    <t>Totale Programma 03</t>
  </si>
  <si>
    <t>Spese in conto capitale</t>
  </si>
  <si>
    <t>Titolo 2</t>
  </si>
  <si>
    <t>Spese correnti</t>
  </si>
  <si>
    <t>Titolo 1</t>
  </si>
  <si>
    <t>Programma 03</t>
  </si>
  <si>
    <t>2003</t>
  </si>
  <si>
    <t>Fondo crediti di dubbia esigibilità</t>
  </si>
  <si>
    <t>Totale Programma 02</t>
  </si>
  <si>
    <t>Programma 02</t>
  </si>
  <si>
    <t>2002</t>
  </si>
  <si>
    <t>Fondo di riserva</t>
  </si>
  <si>
    <t>2001</t>
  </si>
  <si>
    <t>MISSIONE 20</t>
  </si>
  <si>
    <t>Relazioni con le altre autonomie territoriali e locali</t>
  </si>
  <si>
    <t>TOTALE MISSIONE 18</t>
  </si>
  <si>
    <t>Politica regionale unitaria per le relazioni finanziarie con le altre autonomie territoriali (solo per le Regioni)</t>
  </si>
  <si>
    <t>1802</t>
  </si>
  <si>
    <t>Relazioni finanziarie con le altre autonomie territoriali</t>
  </si>
  <si>
    <t>1801</t>
  </si>
  <si>
    <t>MISSIONE 18</t>
  </si>
  <si>
    <t>Politiche per il lavoro e la formazione professionale</t>
  </si>
  <si>
    <t>TOTALE MISSIONE 15</t>
  </si>
  <si>
    <t>Formazione professionale</t>
  </si>
  <si>
    <t>1502</t>
  </si>
  <si>
    <t>MISSIONE 15</t>
  </si>
  <si>
    <t>Sviluppo economico e competitività</t>
  </si>
  <si>
    <t>TOTALE MISSIONE 14</t>
  </si>
  <si>
    <t>Ricerca e innovazione</t>
  </si>
  <si>
    <t>1403</t>
  </si>
  <si>
    <t>Commercio - reti distributive - tutela dei consumatori</t>
  </si>
  <si>
    <t>1402</t>
  </si>
  <si>
    <t>Industria,  PMI e Artigianato</t>
  </si>
  <si>
    <t>1401</t>
  </si>
  <si>
    <t>MISSIONE 14</t>
  </si>
  <si>
    <t>Diritti sociali, politiche sociali e famiglia</t>
  </si>
  <si>
    <t>TOTALE MISSIONE 12</t>
  </si>
  <si>
    <t>Politica regionale unitaria per i diritti sociali e la famiglia  (solo per le Regioni)</t>
  </si>
  <si>
    <t>Totale Programma 10</t>
  </si>
  <si>
    <t>Programma 10</t>
  </si>
  <si>
    <t>1210</t>
  </si>
  <si>
    <t>Programmazione e governo della rete dei servizi sociosanitari e sociali</t>
  </si>
  <si>
    <t>Totale Programma 07</t>
  </si>
  <si>
    <t>Programma 07</t>
  </si>
  <si>
    <t>1207</t>
  </si>
  <si>
    <t>Interventi per la disabilità</t>
  </si>
  <si>
    <t>1202</t>
  </si>
  <si>
    <t>Interventi per l'infanzia e  i minori e per asili nido</t>
  </si>
  <si>
    <t>1201</t>
  </si>
  <si>
    <t>MISSIONE 12</t>
  </si>
  <si>
    <t>Soccorso civile</t>
  </si>
  <si>
    <t>TOTALE MISSIONE 11</t>
  </si>
  <si>
    <t>Interventi a seguito di calamità naturali</t>
  </si>
  <si>
    <t>1102</t>
  </si>
  <si>
    <t>MISSIONE 11</t>
  </si>
  <si>
    <t>Sviluppo sostenibile e tutela del territorio e dell'ambiente</t>
  </si>
  <si>
    <t>TOTALE MISSIONE 9</t>
  </si>
  <si>
    <t>Qualità dell'aria e riduzione dell'inquinamento</t>
  </si>
  <si>
    <t>Totale Programma 08</t>
  </si>
  <si>
    <t>Programma 08</t>
  </si>
  <si>
    <t>0908</t>
  </si>
  <si>
    <t>Rifiuti</t>
  </si>
  <si>
    <t>0903</t>
  </si>
  <si>
    <t>MISSIONE 9</t>
  </si>
  <si>
    <t>Turismo</t>
  </si>
  <si>
    <t>TOTALE MISSIONE 7</t>
  </si>
  <si>
    <t>Sviluppo e la valorizzazione del turismo</t>
  </si>
  <si>
    <t>0701</t>
  </si>
  <si>
    <t>MISSIONE 7</t>
  </si>
  <si>
    <t>Politiche giovanili, sport e tempo libero</t>
  </si>
  <si>
    <t>TOTALE MISSIONE 6</t>
  </si>
  <si>
    <t>Giovani</t>
  </si>
  <si>
    <t>0602</t>
  </si>
  <si>
    <t>Sport e tempo libero</t>
  </si>
  <si>
    <t>0601</t>
  </si>
  <si>
    <t>MISSIONE 6</t>
  </si>
  <si>
    <t>Tutela e valorizzazione dei beni e delle attività culturali</t>
  </si>
  <si>
    <t>TOTALE MISSIONE 5</t>
  </si>
  <si>
    <t>Attività culturali e interventi diversi nel settore culturale</t>
  </si>
  <si>
    <t>0502</t>
  </si>
  <si>
    <t>Valorizzazione dei beni di interesse storico</t>
  </si>
  <si>
    <t>0501</t>
  </si>
  <si>
    <t>MISSIONE 5</t>
  </si>
  <si>
    <t>Istruzione e diritto allo studio</t>
  </si>
  <si>
    <t>TOTALE MISSIONE 4</t>
  </si>
  <si>
    <t>Diritto allo studio</t>
  </si>
  <si>
    <t>0407</t>
  </si>
  <si>
    <t>MISSIONE 4</t>
  </si>
  <si>
    <t>Servizi istituzionali,  generali e di gestione</t>
  </si>
  <si>
    <t>TOTALE MISSIONE 1</t>
  </si>
  <si>
    <t>Altri servizi generali</t>
  </si>
  <si>
    <t>Totale Programma 11</t>
  </si>
  <si>
    <t>Programma 11</t>
  </si>
  <si>
    <t>0111</t>
  </si>
  <si>
    <t>Risorse umane</t>
  </si>
  <si>
    <t>0110</t>
  </si>
  <si>
    <t>Statistica e sistemi informativi</t>
  </si>
  <si>
    <t>0108</t>
  </si>
  <si>
    <t>Ufficio tecnico</t>
  </si>
  <si>
    <t>Totale Programma 06</t>
  </si>
  <si>
    <t>Programma 06</t>
  </si>
  <si>
    <t>0106</t>
  </si>
  <si>
    <t>Gestione dei beni demaniali e patrimoniali</t>
  </si>
  <si>
    <t>Totale Programma 05</t>
  </si>
  <si>
    <t>Programma 05</t>
  </si>
  <si>
    <t>0105</t>
  </si>
  <si>
    <t>Gestione economica, finanziaria,  programmazione, provveditorato</t>
  </si>
  <si>
    <t>Spese per incremento attività finanziarie</t>
  </si>
  <si>
    <t>Titolo 3</t>
  </si>
  <si>
    <t>0103</t>
  </si>
  <si>
    <t>Segreteria generale</t>
  </si>
  <si>
    <t>0102</t>
  </si>
  <si>
    <t>Organi istituzionali</t>
  </si>
  <si>
    <t>0101</t>
  </si>
  <si>
    <t>MISSIONE 1</t>
  </si>
  <si>
    <t xml:space="preserve"> Disavanzo derivante da debito autorizzato e non contratto</t>
  </si>
  <si>
    <t>Disavanzo di amministrazione</t>
  </si>
  <si>
    <t>TOTALE RESIDUI PASSIVI DA RIPORTARE
(TR=EP+EC)</t>
  </si>
  <si>
    <t>FONDO PLURIENNALE VINCOLATO (FPV)</t>
  </si>
  <si>
    <t>TOTALE PAGAMENTI (TP=PR+PC)</t>
  </si>
  <si>
    <t>RESIDUI PASSIVI DA ESERCIZIO DI COMPETENZA (EC=I-PC)</t>
  </si>
  <si>
    <t>ECONOMIE DI COMPETENZA
(ECP=CP-I-FPV)</t>
  </si>
  <si>
    <t>IMPEGNI (I)</t>
  </si>
  <si>
    <t>PAGAMENTI IN
C/COMPETENZA (PC)</t>
  </si>
  <si>
    <t>RESIDUI PASSIVI DA ESERCIZI PRECEDENTI (EP=RS-PR+R)</t>
  </si>
  <si>
    <t>RIACCERTAMENTO RESIDUI (R)</t>
  </si>
  <si>
    <t>PAGAMENTI IN
C/RESIDUI (PR)</t>
  </si>
  <si>
    <t>RESIDUI PASSIVI AL 1/1/2023 (RS)</t>
  </si>
  <si>
    <t>MISSIONE,
PROGRAMMA,
TITOLO</t>
  </si>
  <si>
    <t>CONTO DEL BILANCIO - GESTIONE DELLE SPESE</t>
  </si>
  <si>
    <t>MISSIONE</t>
  </si>
  <si>
    <t>CONTO DEL BILANCIO - RIEPILOGO GENERLE DELLE SPESE PER MISSIONI</t>
  </si>
  <si>
    <t>TITOLO 7</t>
  </si>
  <si>
    <t>TITOLO 1</t>
  </si>
  <si>
    <t>CONTO DEL BILANCIO - RIEPILOGO GENERALE DELLE SPESE</t>
  </si>
  <si>
    <t>(10) Inserire il totale della colonna d) dell'allegato a/1 "Elenco analitico delle risorse accantonate nel risultato di amministrazione"al netto dell'accantonamento al Fondo anticipazioni di liquidità, già considerato ai fini della determinazione dell'avanzo/disavnzo di competenza.</t>
  </si>
  <si>
    <t>(8) Inserire il totale della colonna c) dell'allegato a/1 "Elenco analitico delle risorse accantonate nel risultato di amministrazione"al netto dell'accantonamento al Fondo anticipazioni di liquidità, già considerato ai fini della determinazione dell'avanzo/disavnzo di competenza.</t>
  </si>
  <si>
    <t>(9) Inserire l'importo della prima colonna della  riga n) dell'allegato a/2  "Elenco analitico delle risorse vincolate nel risultato di amministrazione" -</t>
  </si>
  <si>
    <t>di cui Equilibrio complessivo  negativo da DANC che peggiora il disavanzo di amm.</t>
  </si>
  <si>
    <r>
      <t xml:space="preserve">di cui Equilibrio complessivo  negativo da DANC che non peggiorna il disavanzo di amm. </t>
    </r>
    <r>
      <rPr>
        <i/>
        <vertAlign val="superscript"/>
        <sz val="11"/>
        <rFont val="Calibri"/>
        <family val="2"/>
      </rPr>
      <t>(7)</t>
    </r>
  </si>
  <si>
    <t>f) Equilibrio complessivo (f=d-e)</t>
  </si>
  <si>
    <t>(7)  Solo per le regioni:  i saldi di competenza negativi  determinati da impegni per investimenti  a fronte di  "debito autorizzato e non contratto" (DANC) non rilevano ai fini dell'equilibrio di bilancio di cui all’articolo 1, comma 821 della legge  n. 145 del 2018.  In particolare, il saldo di competenza negativo Equilibrio complessivo  da  DANC  non determina  la formazione o il peggioramento del disavanzo di amministrazione  da DANC   se è  compensato dal risultato positivo della gestione dei residui o dall’utilizzo "di fatto" del risultato di amministrazione libero non applicato al bilancio .</t>
  </si>
  <si>
    <r>
      <rPr>
        <strike/>
        <sz val="11"/>
        <rFont val="Calibri"/>
        <family val="2"/>
      </rPr>
      <t>e</t>
    </r>
    <r>
      <rPr>
        <sz val="11"/>
        <rFont val="Calibri"/>
        <family val="2"/>
      </rPr>
      <t>)Variazione accantonamenti effettuata in sede di rendiconto(+)/(-)</t>
    </r>
    <r>
      <rPr>
        <vertAlign val="superscript"/>
        <sz val="11"/>
        <rFont val="Calibri"/>
        <family val="2"/>
      </rPr>
      <t>(10)</t>
    </r>
  </si>
  <si>
    <t>(6) Indicare l'importo dello stanziamento definitivo di bilancio</t>
  </si>
  <si>
    <t xml:space="preserve">d)Equilibrio di bilancio (+)/(-)  </t>
  </si>
  <si>
    <t>GESTIONE DEGLI ACCANTONAMENTI IN SEDE DI RENDICONTO</t>
  </si>
  <si>
    <t>(5) Indicare la somma degli stanziamenti  riguardanti il corrispondente  fondo pluriennale vincolato di spesa inscritti nel conto del bilancio (FPV corrente, FPV c/capitale o FPV per partite  finanziarie)</t>
  </si>
  <si>
    <r>
      <t xml:space="preserve">di cui Equilibrio di bilancio negativo determinato da debito autorizzato e non contratto (DANC) </t>
    </r>
    <r>
      <rPr>
        <i/>
        <vertAlign val="superscript"/>
        <sz val="11"/>
        <color indexed="8"/>
        <rFont val="Calibri"/>
        <family val="2"/>
      </rPr>
      <t>(7)</t>
    </r>
  </si>
  <si>
    <t>(4) Inserire solo l'importo del disavanzo da debito autorizzato e non contratto ripianato nel corso dell'esercizio attraverso l'accensione dei prestiti</t>
  </si>
  <si>
    <t xml:space="preserve"> d) Equilibrio di bilancio (d=a-b-c)</t>
  </si>
  <si>
    <r>
      <t>c) Risorse vincolate nel bilancio (+)</t>
    </r>
    <r>
      <rPr>
        <vertAlign val="superscript"/>
        <sz val="11"/>
        <color indexed="8"/>
        <rFont val="Calibri"/>
        <family val="2"/>
      </rPr>
      <t>(9)</t>
    </r>
  </si>
  <si>
    <t>(3) Corrisponde alla prima voce del conto del bilancio spese. Non comprende il disavanzo da debito non contrato  delle Regioni e  delle Province autonome.</t>
  </si>
  <si>
    <r>
      <t>b) Risorse accantonate  stanziate nel bilancio dell'esercizio N  (+)</t>
    </r>
    <r>
      <rPr>
        <vertAlign val="superscript"/>
        <sz val="11"/>
        <rFont val="Calibri"/>
        <family val="2"/>
      </rPr>
      <t>(8)</t>
    </r>
    <r>
      <rPr>
        <sz val="11"/>
        <rFont val="Calibri"/>
        <family val="2"/>
      </rPr>
      <t xml:space="preserve"> </t>
    </r>
  </si>
  <si>
    <t>(2) Indicare l'importo  iscritto in entrata del  conto del bilancio alla corrispondente voce riguardante il fondo pluriennale vincolato.</t>
  </si>
  <si>
    <t xml:space="preserve">a) Avanzo di competenza (+) /Disavanzo di competenza (-) </t>
  </si>
  <si>
    <t xml:space="preserve">(1) Per "Utilizzzo avanzo" si intende  l'avanzo applicato al bilancio:  indicare l'importo dello stanziamento definitivo di bilancio. </t>
  </si>
  <si>
    <t>GESTIONE DEL BILANCIO</t>
  </si>
  <si>
    <t>TOTALE A PAREGGIO</t>
  </si>
  <si>
    <t>TOTALE  A PAREGGIO</t>
  </si>
  <si>
    <r>
      <t>di cui Disavanzo di competenza da debito autorizzato e non contratto (DANC)</t>
    </r>
    <r>
      <rPr>
        <i/>
        <vertAlign val="superscript"/>
        <sz val="11"/>
        <color indexed="8"/>
        <rFont val="Calibri"/>
        <family val="2"/>
      </rPr>
      <t>7)</t>
    </r>
  </si>
  <si>
    <t xml:space="preserve">AVANZO DI COMPETENZA/FONDO DI CASSA </t>
  </si>
  <si>
    <t>DISAVANZO DI COMPETENZA</t>
  </si>
  <si>
    <t>TOTALE COMPLESSIVO SPESE</t>
  </si>
  <si>
    <t>TOTALE COMPLESSIVO ENTRATE</t>
  </si>
  <si>
    <t>Totale spese dell'esercizio</t>
  </si>
  <si>
    <t>Totale entrate dell'esercizio</t>
  </si>
  <si>
    <r>
      <rPr>
        <b/>
        <sz val="11"/>
        <color indexed="8"/>
        <rFont val="Calibri"/>
        <family val="2"/>
      </rPr>
      <t xml:space="preserve">Titolo 7 </t>
    </r>
    <r>
      <rPr>
        <sz val="10"/>
        <color rgb="FF000000"/>
        <rFont val="Arial"/>
      </rPr>
      <t>- Spese per conto terzi e partite di giro</t>
    </r>
  </si>
  <si>
    <r>
      <rPr>
        <b/>
        <sz val="11"/>
        <color indexed="8"/>
        <rFont val="Calibri"/>
        <family val="2"/>
      </rPr>
      <t>Titolo 9</t>
    </r>
    <r>
      <rPr>
        <sz val="10"/>
        <color rgb="FF000000"/>
        <rFont val="Arial"/>
      </rPr>
      <t xml:space="preserve"> - Entrate per conto di terzi e partite di giro</t>
    </r>
  </si>
  <si>
    <r>
      <rPr>
        <b/>
        <sz val="11"/>
        <color indexed="8"/>
        <rFont val="Calibri"/>
        <family val="2"/>
      </rPr>
      <t xml:space="preserve">Titolo 5 </t>
    </r>
    <r>
      <rPr>
        <sz val="10"/>
        <color rgb="FF000000"/>
        <rFont val="Arial"/>
      </rPr>
      <t>- Chiusura Anticipazioni da istituto tesoriere/cassiere</t>
    </r>
  </si>
  <si>
    <r>
      <rPr>
        <b/>
        <sz val="11"/>
        <color indexed="8"/>
        <rFont val="Calibri"/>
        <family val="2"/>
      </rPr>
      <t>Titolo 7</t>
    </r>
    <r>
      <rPr>
        <sz val="10"/>
        <color rgb="FF000000"/>
        <rFont val="Arial"/>
      </rPr>
      <t xml:space="preserve"> - Anticipazioni da istituto tesoriere/cassiere</t>
    </r>
  </si>
  <si>
    <r>
      <rPr>
        <i/>
        <sz val="11"/>
        <color indexed="8"/>
        <rFont val="Calibri"/>
        <family val="2"/>
      </rPr>
      <t>Fondo anticipazioni di liquidità</t>
    </r>
    <r>
      <rPr>
        <i/>
        <vertAlign val="superscript"/>
        <sz val="11"/>
        <color indexed="8"/>
        <rFont val="Calibri"/>
        <family val="2"/>
      </rPr>
      <t xml:space="preserve"> (6)</t>
    </r>
    <r>
      <rPr>
        <i/>
        <sz val="11"/>
        <color indexed="8"/>
        <rFont val="Calibri"/>
        <family val="2"/>
      </rPr>
      <t xml:space="preserve"> </t>
    </r>
  </si>
  <si>
    <r>
      <rPr>
        <b/>
        <sz val="11"/>
        <color indexed="8"/>
        <rFont val="Calibri"/>
        <family val="2"/>
      </rPr>
      <t xml:space="preserve">Titolo 4 </t>
    </r>
    <r>
      <rPr>
        <sz val="10"/>
        <color rgb="FF000000"/>
        <rFont val="Arial"/>
      </rPr>
      <t>- Rimborso di prestiti</t>
    </r>
  </si>
  <si>
    <r>
      <rPr>
        <b/>
        <sz val="11"/>
        <color indexed="8"/>
        <rFont val="Calibri"/>
        <family val="2"/>
      </rPr>
      <t>Titolo 6</t>
    </r>
    <r>
      <rPr>
        <sz val="10"/>
        <color rgb="FF000000"/>
        <rFont val="Arial"/>
      </rPr>
      <t xml:space="preserve"> - Accensione di prestiti</t>
    </r>
  </si>
  <si>
    <t>Totale spese finali………………….</t>
  </si>
  <si>
    <t>Totale entrate finali………………….</t>
  </si>
  <si>
    <r>
      <t xml:space="preserve">Fondo pluriennale vincolato per incremento di attività finanziarie </t>
    </r>
    <r>
      <rPr>
        <vertAlign val="superscript"/>
        <sz val="11"/>
        <rFont val="Calibri"/>
        <family val="2"/>
      </rPr>
      <t>(5)</t>
    </r>
  </si>
  <si>
    <r>
      <rPr>
        <b/>
        <sz val="11"/>
        <color indexed="8"/>
        <rFont val="Calibri"/>
        <family val="2"/>
      </rPr>
      <t>Titolo 3</t>
    </r>
    <r>
      <rPr>
        <sz val="10"/>
        <color rgb="FF000000"/>
        <rFont val="Arial"/>
      </rPr>
      <t xml:space="preserve"> - Spese per incremento di attività finanziarie</t>
    </r>
  </si>
  <si>
    <r>
      <rPr>
        <b/>
        <sz val="11"/>
        <color indexed="8"/>
        <rFont val="Calibri"/>
        <family val="2"/>
      </rPr>
      <t>Titolo 5</t>
    </r>
    <r>
      <rPr>
        <sz val="10"/>
        <color rgb="FF000000"/>
        <rFont val="Arial"/>
      </rPr>
      <t xml:space="preserve"> - Entrate da riduzione di attività finanziarie</t>
    </r>
  </si>
  <si>
    <t>di cui Fondo pluriennale vincolato in c/capitale finanziato da debito</t>
  </si>
  <si>
    <r>
      <t xml:space="preserve">Fondo pluriennale vincolato in c/capitale </t>
    </r>
    <r>
      <rPr>
        <vertAlign val="superscript"/>
        <sz val="11"/>
        <rFont val="Calibri"/>
        <family val="2"/>
      </rPr>
      <t>(5)</t>
    </r>
  </si>
  <si>
    <r>
      <rPr>
        <b/>
        <sz val="11"/>
        <color indexed="8"/>
        <rFont val="Calibri"/>
        <family val="2"/>
      </rPr>
      <t>Titolo 2</t>
    </r>
    <r>
      <rPr>
        <sz val="10"/>
        <color rgb="FF000000"/>
        <rFont val="Arial"/>
      </rPr>
      <t xml:space="preserve"> - Spese in conto capitale</t>
    </r>
  </si>
  <si>
    <r>
      <rPr>
        <b/>
        <sz val="11"/>
        <color indexed="8"/>
        <rFont val="Calibri"/>
        <family val="2"/>
      </rPr>
      <t>Titolo 4</t>
    </r>
    <r>
      <rPr>
        <sz val="10"/>
        <color rgb="FF000000"/>
        <rFont val="Arial"/>
      </rPr>
      <t xml:space="preserve"> - Entrate in conto capitale </t>
    </r>
  </si>
  <si>
    <r>
      <rPr>
        <b/>
        <sz val="11"/>
        <color indexed="8"/>
        <rFont val="Calibri"/>
        <family val="2"/>
      </rPr>
      <t xml:space="preserve">Titolo 3 </t>
    </r>
    <r>
      <rPr>
        <sz val="10"/>
        <color rgb="FF000000"/>
        <rFont val="Arial"/>
      </rPr>
      <t>- Entrate extratributarie</t>
    </r>
  </si>
  <si>
    <r>
      <rPr>
        <b/>
        <sz val="11"/>
        <color indexed="8"/>
        <rFont val="Calibri"/>
        <family val="2"/>
      </rPr>
      <t>Titolo 2</t>
    </r>
    <r>
      <rPr>
        <sz val="10"/>
        <color rgb="FF000000"/>
        <rFont val="Arial"/>
      </rPr>
      <t xml:space="preserve"> - Trasferimenti correnti</t>
    </r>
  </si>
  <si>
    <r>
      <t>Fondo pluriennale vincolato di parte corrente</t>
    </r>
    <r>
      <rPr>
        <vertAlign val="superscript"/>
        <sz val="11"/>
        <rFont val="Calibri"/>
        <family val="2"/>
      </rPr>
      <t xml:space="preserve"> (5)</t>
    </r>
  </si>
  <si>
    <r>
      <rPr>
        <b/>
        <sz val="11"/>
        <color indexed="8"/>
        <rFont val="Calibri"/>
        <family val="2"/>
      </rPr>
      <t>Titolo 1</t>
    </r>
    <r>
      <rPr>
        <sz val="10"/>
        <color rgb="FF000000"/>
        <rFont val="Arial"/>
      </rPr>
      <t xml:space="preserve"> - Spese correnti</t>
    </r>
  </si>
  <si>
    <r>
      <rPr>
        <b/>
        <sz val="11"/>
        <color indexed="8"/>
        <rFont val="Calibri"/>
        <family val="2"/>
      </rPr>
      <t>Titolo 1</t>
    </r>
    <r>
      <rPr>
        <sz val="10"/>
        <color rgb="FF000000"/>
        <rFont val="Arial"/>
      </rPr>
      <t xml:space="preserve"> - Entrate correnti di natura tributaria, contributiva e perequativa</t>
    </r>
  </si>
  <si>
    <r>
      <t xml:space="preserve">Fondo pluriennale vincolato per incremento di attività finanziarie </t>
    </r>
    <r>
      <rPr>
        <b/>
        <vertAlign val="superscript"/>
        <sz val="11"/>
        <color indexed="8"/>
        <rFont val="Calibri"/>
        <family val="2"/>
      </rPr>
      <t>(2)</t>
    </r>
  </si>
  <si>
    <r>
      <t xml:space="preserve">Fondo pluriennale vincolato in c/capitale </t>
    </r>
    <r>
      <rPr>
        <b/>
        <vertAlign val="superscript"/>
        <sz val="11"/>
        <color indexed="8"/>
        <rFont val="Calibri"/>
        <family val="2"/>
      </rPr>
      <t>(2)</t>
    </r>
  </si>
  <si>
    <r>
      <t xml:space="preserve">Fondo pluriennale vincolato di parte corrente </t>
    </r>
    <r>
      <rPr>
        <b/>
        <vertAlign val="superscript"/>
        <sz val="11"/>
        <color indexed="8"/>
        <rFont val="Calibri"/>
        <family val="2"/>
      </rPr>
      <t xml:space="preserve"> (2)</t>
    </r>
  </si>
  <si>
    <r>
      <t>Disavanzo derivante da debito autorizzato e non contratto ripianato con accensione di prestiti</t>
    </r>
    <r>
      <rPr>
        <b/>
        <i/>
        <vertAlign val="superscript"/>
        <sz val="11"/>
        <rFont val="Calibri"/>
        <family val="2"/>
      </rPr>
      <t xml:space="preserve"> (4) </t>
    </r>
  </si>
  <si>
    <r>
      <t xml:space="preserve">di cui Utilizzo Fondo anticipazioni di liquidità </t>
    </r>
    <r>
      <rPr>
        <i/>
        <strike/>
        <sz val="11"/>
        <rFont val="Calibri"/>
        <family val="2"/>
      </rPr>
      <t xml:space="preserve"> </t>
    </r>
  </si>
  <si>
    <r>
      <t>Disavanzo  di  amministrazione</t>
    </r>
    <r>
      <rPr>
        <b/>
        <vertAlign val="superscript"/>
        <sz val="11"/>
        <rFont val="Calibri"/>
        <family val="2"/>
      </rPr>
      <t>(3)</t>
    </r>
  </si>
  <si>
    <r>
      <t xml:space="preserve">Utilizzo avanzo  di amministrazione </t>
    </r>
    <r>
      <rPr>
        <b/>
        <vertAlign val="superscript"/>
        <sz val="11"/>
        <color indexed="8"/>
        <rFont val="Calibri"/>
        <family val="2"/>
      </rPr>
      <t>(1)</t>
    </r>
  </si>
  <si>
    <t>Fondo di cassa  all'inizio dell'esercizio</t>
  </si>
  <si>
    <t>PAGAMENTI</t>
  </si>
  <si>
    <t xml:space="preserve">IMPEGNI </t>
  </si>
  <si>
    <t xml:space="preserve">SPESE </t>
  </si>
  <si>
    <t xml:space="preserve">INCASSI </t>
  </si>
  <si>
    <t xml:space="preserve">ACCERTAMENTI </t>
  </si>
  <si>
    <t>ENTRATE</t>
  </si>
  <si>
    <r>
      <t>QUADRO GENERALE RIASSUNTIVO</t>
    </r>
    <r>
      <rPr>
        <b/>
        <sz val="16"/>
        <color indexed="10"/>
        <rFont val="Calibri"/>
        <family val="2"/>
      </rPr>
      <t xml:space="preserve"> </t>
    </r>
    <r>
      <rPr>
        <b/>
        <sz val="16"/>
        <color indexed="8"/>
        <rFont val="Calibri"/>
        <family val="2"/>
      </rPr>
      <t>2023</t>
    </r>
  </si>
  <si>
    <t>Allegato - Rendiconto della gestione</t>
  </si>
  <si>
    <t>(16) Le quote accantonate  in sede di rendiconto riguardanti le partite finanziarie devono essere  aggiunte nell'equilibrio di parte corrente se il saldo delle partite finanziarie è negativo, altrimenti sono inserite nell'equilibrio in conto capitale</t>
  </si>
  <si>
    <t>(15) Le quote vincolate riguardanti le partite finanziarie devono essere  aggiunte nell'equilibrio di parte corrente se il saldo delle partite finanziarie è negativo, altrimenti sono inserite nell'equilibrio in conto capitale</t>
  </si>
  <si>
    <t>(14) Le quote  accantonate in bilancio riguardanti le partite finanziarie devono essere  aggiunte nell'equilibrio di parte corrente se il saldo delle partite finanziarie è negativo, altrimenti sono aggiunte nelle corrispondenti voci dell'equilibrio in conto capitale</t>
  </si>
  <si>
    <r>
      <t xml:space="preserve">(13) Inserire l'importo della quota corrente della prima colonna della  riga </t>
    </r>
    <r>
      <rPr>
        <sz val="11"/>
        <rFont val="Calibri"/>
        <family val="2"/>
      </rPr>
      <t>n</t>
    </r>
    <r>
      <rPr>
        <sz val="11"/>
        <rFont val="Calibri"/>
        <family val="2"/>
      </rPr>
      <t xml:space="preserve">) dell'allegato a/2  "Elenco analitico delle risorse vincolate nel risultato di amministrazione" </t>
    </r>
    <r>
      <rPr>
        <sz val="11"/>
        <rFont val="Calibri"/>
        <family val="2"/>
      </rPr>
      <t>al netto delle quote correnti vincolate al 31/12 finanziate dal risultato di amministrazione iniziale.</t>
    </r>
    <r>
      <rPr>
        <sz val="11"/>
        <rFont val="Calibri"/>
        <family val="2"/>
      </rPr>
      <t xml:space="preserve"> </t>
    </r>
    <r>
      <rPr>
        <sz val="14"/>
        <rFont val="Calibri"/>
        <family val="2"/>
      </rPr>
      <t>Le regioni a statute ordinario considerano solo le entrate non sanitarie</t>
    </r>
  </si>
  <si>
    <t>(12) Inserire la quota corrente del l totale della colonna d) dell'allegato a/1 "Elenco analitico delle risorse accantonate nel risultato di amministrazione"al netto dell'accantonamento al Fondo anticipazioni di liquidità, già considerato ai fini della determinazione . Le regioni a statute ordinarie considerano solo le entrate non sanitariedell'avanzo/disavnzo di competenza.</t>
  </si>
  <si>
    <r>
      <t xml:space="preserve">(11) Inserire la quota corrente del  totale della colonna c) dell'allegato a/1 "Elenco analitico delle risorse accantonate nel risultato di amministrazione". </t>
    </r>
    <r>
      <rPr>
        <b/>
        <u/>
        <sz val="11"/>
        <rFont val="Calibri"/>
        <family val="2"/>
      </rPr>
      <t xml:space="preserve">Le regioni a statuto ordinario considerano solo le entrate non sanitarie </t>
    </r>
    <r>
      <rPr>
        <sz val="11"/>
        <rFont val="Calibri"/>
        <family val="2"/>
      </rPr>
      <t>al netto dell'accantonamento al fondo anticipazioni di liquidità, già considerato ai fini della determinazione del saldo di parte corrente</t>
    </r>
  </si>
  <si>
    <t xml:space="preserve">(10) Valorizzare solo se D/3 è negativo. I saldi di competenza negativi  determinati da impegni per investimenti  a fronte di  "debito autorizzato e non contratto" (DANC) non rilevano ai fini dell'equilibrio di bilancio di cui all’articolo 1, comma 821 della legge  n. 145 del 2018.  In particolare, il saldo di competenza negativo Equilibrio complessivo  da  DANC  non determina  la formazione o il peggioramento del disavanzo di amministrazione  da DANC   se è  compensato dal risultato positivo della gestione dei residui o dall’utilizzo "di fatto" del risultato di amministrazione libero non applicato al bilancio .        </t>
  </si>
  <si>
    <t>(9) Corrisponde alla seconda voce del quadro generale riassuntivo</t>
  </si>
  <si>
    <t>(6) Nel rispetto delle priorità previste dall'ordinamento</t>
  </si>
  <si>
    <r>
      <rPr>
        <sz val="11"/>
        <rFont val="Calibri"/>
        <family val="2"/>
      </rPr>
      <t xml:space="preserve">(5) Indicare l'importo   della lettera C/1) </t>
    </r>
  </si>
  <si>
    <t>(4) Indicare l'importo dello stanziamento definitivo</t>
  </si>
  <si>
    <t>(3) Il corrispettivo della cessione di beni immobili può essere destinato all’estinzione anticipata di prestiti - principio applicato della contabilità finanziaria 3.13.</t>
  </si>
  <si>
    <t>(2) Corrispondono alle entrate in conto capitale relative ai soli contributi agli investimenti destinati al rimborso prestiti corrispondenti alla voce del piano dei conti finanziario con codifica E.4.02.06.00.000.</t>
  </si>
  <si>
    <r>
      <t>(1)</t>
    </r>
    <r>
      <rPr>
        <sz val="11"/>
        <rFont val="Calibri"/>
        <family val="2"/>
      </rPr>
      <t xml:space="preserve"> Corrisponde alla prima voce del conto del bilancio spese.  Escluso il disavanzo derivante dal debito autorizzato e non contratto</t>
    </r>
  </si>
  <si>
    <t>Equilibrio di parte corrente ai fini della copertura degli investimenti plurien.</t>
  </si>
  <si>
    <t>(-)</t>
  </si>
  <si>
    <r>
      <t xml:space="preserve">- Risorse vincolate di parte corrente nel bilancio  </t>
    </r>
    <r>
      <rPr>
        <vertAlign val="superscript"/>
        <sz val="11"/>
        <rFont val="Calibri"/>
        <family val="2"/>
      </rPr>
      <t>(13)</t>
    </r>
  </si>
  <si>
    <r>
      <t>- Variazione accantonamenti di parte corrente  effettuata in sede di rendiconto'(+)/(-)</t>
    </r>
    <r>
      <rPr>
        <vertAlign val="superscript"/>
        <sz val="11"/>
        <rFont val="Calibri"/>
        <family val="2"/>
      </rPr>
      <t>(12)</t>
    </r>
  </si>
  <si>
    <r>
      <t xml:space="preserve">- Risorse accantonate  di parte corrente stanziate nel bilancio dell'esercizio N  </t>
    </r>
    <r>
      <rPr>
        <vertAlign val="superscript"/>
        <sz val="11"/>
        <rFont val="Calibri"/>
        <family val="2"/>
      </rPr>
      <t>(11)</t>
    </r>
  </si>
  <si>
    <t>Entrate non ricorrenti che non hanno dato copertura a impegni</t>
  </si>
  <si>
    <r>
      <t xml:space="preserve">Utilizzo risultato di amministrazione destinato al finanziamento di spese correnti </t>
    </r>
    <r>
      <rPr>
        <sz val="11"/>
        <rFont val="Calibri"/>
        <family val="2"/>
      </rPr>
      <t xml:space="preserve">ricorrenti </t>
    </r>
    <r>
      <rPr>
        <sz val="11"/>
        <rFont val="Calibri"/>
        <family val="2"/>
      </rPr>
      <t>e al rimborso di prestiti al netto del  fondo anticipazione di liquidità</t>
    </r>
  </si>
  <si>
    <r>
      <t xml:space="preserve">Saldo corrente ai fini della copertura degli investimenti pluriennali delle </t>
    </r>
    <r>
      <rPr>
        <b/>
        <sz val="14"/>
        <rFont val="Calibri"/>
        <family val="2"/>
      </rPr>
      <t xml:space="preserve">Autonomie speciali </t>
    </r>
  </si>
  <si>
    <t>(+)</t>
  </si>
  <si>
    <t>Spese correnti finanziate da entrate destinate al SSN</t>
  </si>
  <si>
    <t>Entrate titoli 1-2-3 destinate al finanziamento del SSN</t>
  </si>
  <si>
    <r>
      <t>- Risorse vincolate di parte corrente nel bilancio  non sanitarie</t>
    </r>
    <r>
      <rPr>
        <vertAlign val="superscript"/>
        <sz val="11"/>
        <rFont val="Calibri"/>
        <family val="2"/>
      </rPr>
      <t>(13)</t>
    </r>
  </si>
  <si>
    <r>
      <t>- Variazione accantonamenti di parte corrente non sanitarie effettuata in sede di rendiconto'(+)/(-)</t>
    </r>
    <r>
      <rPr>
        <vertAlign val="superscript"/>
        <sz val="11"/>
        <rFont val="Calibri"/>
        <family val="2"/>
      </rPr>
      <t>(12)</t>
    </r>
  </si>
  <si>
    <r>
      <t xml:space="preserve">- Risorse accantonate  di parte corrente non sanitarie stanziate nel bilancio dell'esercizio N  </t>
    </r>
    <r>
      <rPr>
        <vertAlign val="superscript"/>
        <sz val="11"/>
        <rFont val="Calibri"/>
        <family val="2"/>
      </rPr>
      <t xml:space="preserve">(11) </t>
    </r>
  </si>
  <si>
    <t>Fondo pluriennale vincolato per spese correnti iscritto in entrata al netto delle componenti non vincolate derivanti dal riaccertamento ord.</t>
  </si>
  <si>
    <r>
      <t>Utilizzo risultato di amministrazione destinato al finanziamento di spese correnti</t>
    </r>
    <r>
      <rPr>
        <sz val="11"/>
        <rFont val="Calibri"/>
        <family val="2"/>
      </rPr>
      <t xml:space="preserve"> RICORRENTI e al rimborso di prestiti al netto del  fondo anticipazione di liquidità  </t>
    </r>
  </si>
  <si>
    <t>Saldo corrente ai fini della copertura degli investimenti pluriennali delle Regioni  a statuto ordinario</t>
  </si>
  <si>
    <r>
      <t>di cui Disavanzo D/3 da DANC  che  peggiora  il disavanzo di amm.</t>
    </r>
    <r>
      <rPr>
        <vertAlign val="superscript"/>
        <sz val="11"/>
        <rFont val="Calibri"/>
        <family val="2"/>
      </rPr>
      <t xml:space="preserve"> (10)</t>
    </r>
  </si>
  <si>
    <r>
      <t xml:space="preserve">di cui Disavanzo D/3 da DANC  che non peggiora  il disavanzo di amm. </t>
    </r>
    <r>
      <rPr>
        <vertAlign val="superscript"/>
        <sz val="11"/>
        <rFont val="Calibri"/>
        <family val="2"/>
      </rPr>
      <t>(10)</t>
    </r>
  </si>
  <si>
    <t>D/3) EQUILIBRIO COMPLESSIVO (D/3 = A/3 + B/3)</t>
  </si>
  <si>
    <t>D/2) EQUILIBRIO DI BILANCIO (D/2 = A/2 + B/2)</t>
  </si>
  <si>
    <t>D/1) RISULTATO DI COMPETENZA (D/1 = A/1 + B/1)</t>
  </si>
  <si>
    <t>C/3) Variazioni attività finanziaria - equilibrio complessivo</t>
  </si>
  <si>
    <t>- Variazione accantonamenti - attività finanziarie effettuata in sede di rendiconto'(+)/(-)</t>
  </si>
  <si>
    <t>C/2) Variazioni attività finanziaria - equilibrio di bilancio</t>
  </si>
  <si>
    <t xml:space="preserve">- Risorse vincolate - attività finanziarie nel bilancio </t>
  </si>
  <si>
    <t xml:space="preserve">- Risorse accantonate - attività finanziarie stanziate nel bilancio dell'esercizio N  </t>
  </si>
  <si>
    <t>C/1) Variazioni attività finanziaria - saldo di competenza</t>
  </si>
  <si>
    <r>
      <t>Fondo pluriennale vincolato per Acquisizioni di partecipazioni e conferimenti di capitale  (di spesa)(</t>
    </r>
    <r>
      <rPr>
        <vertAlign val="superscript"/>
        <sz val="11"/>
        <rFont val="Calibri"/>
        <family val="2"/>
      </rPr>
      <t>4)</t>
    </r>
  </si>
  <si>
    <t>Spese Titolo 3.01.01 - Acquisizioni di partecipazioni e conferimenti di capitale</t>
  </si>
  <si>
    <t>Entrate Titolo 5.01.01 -  Alienazioni  di partecipazioni</t>
  </si>
  <si>
    <r>
      <t>Fondo pluriennale vincolato per incremento di attività finanziarie  (di spesa)(</t>
    </r>
    <r>
      <rPr>
        <vertAlign val="superscript"/>
        <sz val="11"/>
        <rFont val="Calibri"/>
        <family val="2"/>
      </rPr>
      <t>4)</t>
    </r>
  </si>
  <si>
    <t>Spese titolo 3.00 - Incremento attività finanziarie</t>
  </si>
  <si>
    <t xml:space="preserve">Entrate titolo 5.00  -  Riduzioni attività finanziarie </t>
  </si>
  <si>
    <t>Fondo pluriennale vincolato per Acquisizioni di partecipazioni e conferimenti di capitale  Iscritto in entrata</t>
  </si>
  <si>
    <t>Fondo pluriennale vincolato per incremento di attività finanziarie  iscritto in entrata</t>
  </si>
  <si>
    <r>
      <t>Utilizzo risultato di amministrazione per  l'incremento di  attività finanziarie</t>
    </r>
    <r>
      <rPr>
        <vertAlign val="superscript"/>
        <sz val="11"/>
        <rFont val="Calibri"/>
        <family val="2"/>
      </rPr>
      <t xml:space="preserve"> (6)</t>
    </r>
  </si>
  <si>
    <t>B/3)  Equilibrio complessivo in c/capitale</t>
  </si>
  <si>
    <r>
      <t>- Variazione accantonamenti in c/capitale effettuata in sede di rendiconto'(+)/(-)</t>
    </r>
    <r>
      <rPr>
        <vertAlign val="superscript"/>
        <sz val="11"/>
        <rFont val="Calibri"/>
        <family val="2"/>
      </rPr>
      <t>(16)</t>
    </r>
  </si>
  <si>
    <t>B/2) Equilibrio di bilancio  in c/capitale</t>
  </si>
  <si>
    <r>
      <t xml:space="preserve">- Risorse vincolate in conto capitale nel bilancio </t>
    </r>
    <r>
      <rPr>
        <vertAlign val="superscript"/>
        <sz val="11"/>
        <rFont val="Calibri"/>
        <family val="2"/>
      </rPr>
      <t>(15)</t>
    </r>
  </si>
  <si>
    <r>
      <t xml:space="preserve">- Risorse accantonate in c/capitale stanziate nel bilancio dell'esercizio N  </t>
    </r>
    <r>
      <rPr>
        <vertAlign val="superscript"/>
        <sz val="11"/>
        <rFont val="Calibri"/>
        <family val="2"/>
      </rPr>
      <t>(14)</t>
    </r>
  </si>
  <si>
    <t>B1) Risultato di competenza in c/capitale</t>
  </si>
  <si>
    <r>
      <t>Variazioni di attività finanziarie -</t>
    </r>
    <r>
      <rPr>
        <sz val="11"/>
        <rFont val="Calibri"/>
        <family val="2"/>
      </rPr>
      <t>saldo di competenza</t>
    </r>
    <r>
      <rPr>
        <sz val="11"/>
        <rFont val="Calibri"/>
        <family val="2"/>
      </rPr>
      <t xml:space="preserve"> (se positivo) C/1) </t>
    </r>
    <r>
      <rPr>
        <vertAlign val="superscript"/>
        <sz val="11"/>
        <rFont val="Calibri"/>
        <family val="2"/>
      </rPr>
      <t>(5)</t>
    </r>
  </si>
  <si>
    <r>
      <t xml:space="preserve">Disavanzo derivante da debito autorizzato e non contratto ripianato con accensione di prestiti </t>
    </r>
    <r>
      <rPr>
        <vertAlign val="superscript"/>
        <sz val="11"/>
        <rFont val="Calibri"/>
        <family val="2"/>
      </rPr>
      <t xml:space="preserve">(9) </t>
    </r>
  </si>
  <si>
    <r>
      <t xml:space="preserve">Fondo pluriennale vincolato di spesa - titolo 2.04   Altri trasferimenti in conto capitale </t>
    </r>
    <r>
      <rPr>
        <vertAlign val="superscript"/>
        <sz val="11"/>
        <rFont val="Calibri"/>
        <family val="2"/>
      </rPr>
      <t>(4)</t>
    </r>
  </si>
  <si>
    <t>Spese Titolo 2.04 -  Altri trasferimenti in conto capitale</t>
  </si>
  <si>
    <r>
      <t>Fondo pluriennale vincolato in c/capitale (di spesa)(</t>
    </r>
    <r>
      <rPr>
        <vertAlign val="superscript"/>
        <sz val="11"/>
        <rFont val="Calibri"/>
        <family val="2"/>
      </rPr>
      <t>4)</t>
    </r>
  </si>
  <si>
    <t>Entrate Titolo  4.03   - Altri trasferimenti in conto capitale</t>
  </si>
  <si>
    <t>Entrate per accensioni di prestiti destinate all'estinzione anticipata di prestiti</t>
  </si>
  <si>
    <t>Entrate di parte capitale destinate a spese correnti in base a specifiche disposizioni di legge o  dei principi contabili</t>
  </si>
  <si>
    <r>
      <t xml:space="preserve">Entrate in c/capitale destinate all'estinzione anticipata di prestiti </t>
    </r>
    <r>
      <rPr>
        <vertAlign val="superscript"/>
        <sz val="11"/>
        <rFont val="Calibri"/>
        <family val="2"/>
      </rPr>
      <t>(3)</t>
    </r>
  </si>
  <si>
    <r>
      <t>Entrate in conto capitale per Contributi agli investimenti direttamente destinati al rimborso dei prestiti da amministrazioni pubbliche</t>
    </r>
    <r>
      <rPr>
        <vertAlign val="superscript"/>
        <sz val="11"/>
        <rFont val="Calibri"/>
        <family val="2"/>
      </rPr>
      <t xml:space="preserve"> (2)</t>
    </r>
  </si>
  <si>
    <t>Entrate per accensioni di prestiti  (titolo 6)</t>
  </si>
  <si>
    <t xml:space="preserve">Entrate Titolo 5.01.01 -  Alienazioni  di partecipazioni </t>
  </si>
  <si>
    <t>Entrate in conto capitale (Titolo 4)</t>
  </si>
  <si>
    <t xml:space="preserve">Fondo pluriennale vincolato per  trasferimenti in conto capitale iscritto in entrata </t>
  </si>
  <si>
    <t>Fondo pluriennale vincolato per spese in conto capitale iscritto in entrata</t>
  </si>
  <si>
    <t>Utilizzo risultato di amministrazione  per il finanziamento di spese d’investimento</t>
  </si>
  <si>
    <t>A/3)  Equilibrio complessivo di parte corrente</t>
  </si>
  <si>
    <r>
      <t>- Variazione accantonamenti di parte corrente effettuata in sede di rendiconto'(+)/(-)</t>
    </r>
    <r>
      <rPr>
        <vertAlign val="superscript"/>
        <sz val="11"/>
        <rFont val="Calibri"/>
        <family val="2"/>
      </rPr>
      <t>(16)</t>
    </r>
  </si>
  <si>
    <t xml:space="preserve">A/2) Equilibrio di bilancio  di parte corrente </t>
  </si>
  <si>
    <r>
      <t>- Risorse vincolate di parte corrente nel bilancio</t>
    </r>
    <r>
      <rPr>
        <vertAlign val="superscript"/>
        <sz val="11"/>
        <rFont val="Calibri"/>
        <family val="2"/>
      </rPr>
      <t xml:space="preserve"> (15)</t>
    </r>
  </si>
  <si>
    <r>
      <t>- Risorse accantonate  di parte corrente stanziate nel bilancio dell'esercizio N</t>
    </r>
    <r>
      <rPr>
        <vertAlign val="superscript"/>
        <sz val="11"/>
        <rFont val="Calibri"/>
        <family val="2"/>
      </rPr>
      <t xml:space="preserve"> (14)</t>
    </r>
    <r>
      <rPr>
        <sz val="11"/>
        <rFont val="Calibri"/>
        <family val="2"/>
      </rPr>
      <t xml:space="preserve"> </t>
    </r>
    <r>
      <rPr>
        <b/>
        <sz val="16"/>
        <rFont val="Calibri"/>
        <family val="2"/>
      </rPr>
      <t xml:space="preserve"> </t>
    </r>
  </si>
  <si>
    <t>A/1)Risultato di competenza di parte corrente</t>
  </si>
  <si>
    <t xml:space="preserve">Fondo anticipazioni di liquidità </t>
  </si>
  <si>
    <t xml:space="preserve">   - di cui per estinzione anticipata di prestiti </t>
  </si>
  <si>
    <t>Rimborso prestiti</t>
  </si>
  <si>
    <r>
      <t>Variazioni di attività finanziarie -</t>
    </r>
    <r>
      <rPr>
        <sz val="11"/>
        <rFont val="Calibri"/>
        <family val="2"/>
      </rPr>
      <t>saldo di competenza</t>
    </r>
    <r>
      <rPr>
        <sz val="11"/>
        <rFont val="Calibri"/>
        <family val="2"/>
      </rPr>
      <t xml:space="preserve"> (se negativo) C/1) </t>
    </r>
    <r>
      <rPr>
        <vertAlign val="superscript"/>
        <sz val="11"/>
        <rFont val="Calibri"/>
        <family val="2"/>
      </rPr>
      <t>(5)</t>
    </r>
  </si>
  <si>
    <r>
      <t xml:space="preserve">Fondo pluriennale vincolato di spesa - titolo 2.04  Altri trasferimenti in conto capitale </t>
    </r>
    <r>
      <rPr>
        <vertAlign val="superscript"/>
        <sz val="11"/>
        <rFont val="Calibri"/>
        <family val="2"/>
      </rPr>
      <t>(4)</t>
    </r>
  </si>
  <si>
    <r>
      <t>Fondo pluriennale vincolato di parte corrente (di spesa)(</t>
    </r>
    <r>
      <rPr>
        <vertAlign val="superscript"/>
        <sz val="11"/>
        <rFont val="Calibri"/>
        <family val="2"/>
      </rPr>
      <t>4)</t>
    </r>
  </si>
  <si>
    <t>- di cui spese correnti non ricorrenti finanziate con utilizzo del risultato di amministrazione</t>
  </si>
  <si>
    <r>
      <t>Entrate in c/capitale destinate all'estinzione anticipata di prestiti</t>
    </r>
    <r>
      <rPr>
        <vertAlign val="superscript"/>
        <sz val="11"/>
        <rFont val="Calibri"/>
        <family val="2"/>
      </rPr>
      <t xml:space="preserve"> (3)</t>
    </r>
  </si>
  <si>
    <r>
      <t xml:space="preserve">Entrate in conto capitale per Contributi agli investimenti direttamente destinati al rimborso dei prestiti da amministrazioni pubbliche </t>
    </r>
    <r>
      <rPr>
        <vertAlign val="superscript"/>
        <sz val="11"/>
        <rFont val="Calibri"/>
        <family val="2"/>
      </rPr>
      <t>(2)</t>
    </r>
  </si>
  <si>
    <t>Entrate titoli 1-2-3</t>
  </si>
  <si>
    <t xml:space="preserve">Fondo pluriennale vincolato per spese correnti iscritto in entrata </t>
  </si>
  <si>
    <r>
      <t xml:space="preserve">Ripiano disavanzo  di amministrazione esercizio precedente </t>
    </r>
    <r>
      <rPr>
        <vertAlign val="superscript"/>
        <sz val="11"/>
        <rFont val="Calibri"/>
        <family val="2"/>
      </rPr>
      <t>(1)</t>
    </r>
  </si>
  <si>
    <r>
      <t>Utilizzo risultato di amministrazione destinato al finanziamento delle spese correnti</t>
    </r>
    <r>
      <rPr>
        <sz val="11"/>
        <rFont val="Calibri"/>
        <family val="2"/>
      </rPr>
      <t xml:space="preserve"> e al rimborso di prestiti</t>
    </r>
  </si>
  <si>
    <t>EQUILIBRI DI BILANCIO</t>
  </si>
  <si>
    <r>
      <t>EQUILIBRI DI BILANCIO 
(</t>
    </r>
    <r>
      <rPr>
        <b/>
        <i/>
        <sz val="16"/>
        <rFont val="Calibri"/>
        <family val="2"/>
      </rPr>
      <t>solo per le Regioni</t>
    </r>
    <r>
      <rPr>
        <b/>
        <sz val="16"/>
        <rFont val="Calibri"/>
        <family val="2"/>
      </rPr>
      <t xml:space="preserve">) </t>
    </r>
  </si>
  <si>
    <r>
      <rPr>
        <b/>
        <sz val="22"/>
        <rFont val="Calibri"/>
        <family val="2"/>
      </rPr>
      <t xml:space="preserve"> </t>
    </r>
    <r>
      <rPr>
        <b/>
        <sz val="16"/>
        <rFont val="Calibri"/>
        <family val="2"/>
      </rPr>
      <t>Allegato -  Rendiconto della gestione</t>
    </r>
  </si>
  <si>
    <r>
      <t xml:space="preserve">Se E è negativo, tale importo è iscritto tra le spese del bilancio di previsione  come disavanzo da ripianare </t>
    </r>
    <r>
      <rPr>
        <b/>
        <vertAlign val="superscript"/>
        <sz val="11"/>
        <rFont val="Calibri"/>
        <family val="2"/>
      </rPr>
      <t>(6)</t>
    </r>
  </si>
  <si>
    <r>
      <t>F) di cui Disavanzo da debito autorizzato e non contratto</t>
    </r>
    <r>
      <rPr>
        <vertAlign val="superscript"/>
        <sz val="11"/>
        <rFont val="Calibri"/>
        <family val="2"/>
      </rPr>
      <t>(6)</t>
    </r>
  </si>
  <si>
    <t>Totale parte disponibile (E=A-B-C-D)</t>
  </si>
  <si>
    <t>Totale parte destinata agli investimenti ( D)</t>
  </si>
  <si>
    <t xml:space="preserve">Parte destinata agli investimenti  </t>
  </si>
  <si>
    <t>Totale parte vincolata ( C)</t>
  </si>
  <si>
    <t>Altri vincoli attribuiti dall'Ente di cui all'art. 27 ter L.r. 3/2009</t>
  </si>
  <si>
    <t xml:space="preserve">Vincoli formalmente attribuiti dall'ente </t>
  </si>
  <si>
    <t xml:space="preserve">Vincoli derivanti dalla contrazione di mutui </t>
  </si>
  <si>
    <r>
      <rPr>
        <b/>
        <sz val="11"/>
        <rFont val="Calibri"/>
        <family val="2"/>
      </rPr>
      <t xml:space="preserve">Vincolti derivanti da trasferimenti </t>
    </r>
    <r>
      <rPr>
        <sz val="11"/>
        <rFont val="Calibri"/>
        <family val="2"/>
      </rPr>
      <t xml:space="preserve">quota trasferimenti a copertura della spesa del coordinamento delle biblioteche e strutture documentarie della Regione Toscana - rete Cobire </t>
    </r>
  </si>
  <si>
    <r>
      <rPr>
        <b/>
        <sz val="11"/>
        <rFont val="Calibri"/>
        <family val="2"/>
      </rPr>
      <t xml:space="preserve">Vincolti derivanti da trasferimenti </t>
    </r>
    <r>
      <rPr>
        <sz val="11"/>
        <rFont val="Calibri"/>
        <family val="2"/>
      </rPr>
      <t xml:space="preserve">di cui all'art. 5 bis L.r. 4/2008 "Osservatorio legislativo interregionale" </t>
    </r>
    <r>
      <rPr>
        <sz val="11"/>
        <rFont val="Calibri"/>
        <family val="2"/>
      </rPr>
      <t xml:space="preserve"> (di cui capitale 2935,56)</t>
    </r>
  </si>
  <si>
    <r>
      <rPr>
        <b/>
        <sz val="11"/>
        <rFont val="Calibri"/>
        <family val="2"/>
      </rPr>
      <t>Vincoli derivanti da legg</t>
    </r>
    <r>
      <rPr>
        <u/>
        <sz val="11"/>
        <rFont val="Calibri"/>
        <family val="2"/>
      </rPr>
      <t>i</t>
    </r>
    <r>
      <rPr>
        <sz val="11"/>
        <rFont val="Calibri"/>
        <family val="2"/>
      </rPr>
      <t xml:space="preserve"> e dai principi contabili</t>
    </r>
    <r>
      <rPr>
        <sz val="11"/>
        <rFont val="Calibri"/>
        <family val="2"/>
      </rPr>
      <t xml:space="preserve"> di cui capitale  136,25</t>
    </r>
  </si>
  <si>
    <t xml:space="preserve">Parte vincolata </t>
  </si>
  <si>
    <t>Totale parte accantonata (B)</t>
  </si>
  <si>
    <r>
      <t>Fondi speciali per il finanziamento dei nuovi provvedimenti legislativi del Consiglio regionale per spesa corrente (euro 400.000) ed in conto capitale (euro 1.300.000)</t>
    </r>
    <r>
      <rPr>
        <sz val="11"/>
        <rFont val="Calibri"/>
        <family val="2"/>
      </rPr>
      <t xml:space="preserve"> in corso di approvazione - art. 49 comma 5 del d.lgs.118/2011 </t>
    </r>
  </si>
  <si>
    <r>
      <t xml:space="preserve">Fondo contenzioso </t>
    </r>
    <r>
      <rPr>
        <sz val="11"/>
        <rFont val="Calibri"/>
        <family val="2"/>
      </rPr>
      <t>(rappresenta l'importo stanziato sul capitolo 10335)</t>
    </r>
    <r>
      <rPr>
        <vertAlign val="superscript"/>
        <sz val="11"/>
        <rFont val="Calibri"/>
        <family val="2"/>
      </rPr>
      <t>(5)</t>
    </r>
  </si>
  <si>
    <t>Fondo  perdite società partecipate</t>
  </si>
  <si>
    <t>Fondo anticipazioni liquidità</t>
  </si>
  <si>
    <r>
      <t xml:space="preserve">Accantonamento residui perenti al 31/12/2023 (solo per le regioni) </t>
    </r>
    <r>
      <rPr>
        <vertAlign val="superscript"/>
        <sz val="11"/>
        <rFont val="Calibri"/>
        <family val="2"/>
      </rPr>
      <t xml:space="preserve"> </t>
    </r>
    <r>
      <rPr>
        <b/>
        <vertAlign val="superscript"/>
        <sz val="11"/>
        <rFont val="Calibri"/>
        <family val="2"/>
      </rPr>
      <t>(5)</t>
    </r>
  </si>
  <si>
    <r>
      <t xml:space="preserve">Fondo crediti di dubbia esigibilità al 31/12/2023 </t>
    </r>
    <r>
      <rPr>
        <b/>
        <vertAlign val="superscript"/>
        <sz val="11"/>
        <rFont val="Calibri"/>
        <family val="2"/>
      </rPr>
      <t>(4)</t>
    </r>
  </si>
  <si>
    <r>
      <t>Parte accantonata</t>
    </r>
    <r>
      <rPr>
        <sz val="11"/>
        <rFont val="Calibri"/>
        <family val="2"/>
      </rPr>
      <t xml:space="preserve"> </t>
    </r>
    <r>
      <rPr>
        <b/>
        <vertAlign val="superscript"/>
        <sz val="11"/>
        <rFont val="Calibri"/>
        <family val="2"/>
      </rPr>
      <t>(3)</t>
    </r>
  </si>
  <si>
    <r>
      <t xml:space="preserve">Composizione del risultato di amministrazione  </t>
    </r>
    <r>
      <rPr>
        <b/>
        <sz val="11"/>
        <rFont val="Calibri"/>
        <family val="2"/>
      </rPr>
      <t xml:space="preserve"> al 31 dicembre ...: </t>
    </r>
  </si>
  <si>
    <t>(=)</t>
  </si>
  <si>
    <r>
      <t>RISULTATO DI AMMINISTRAZIONE AL 31 DICEMBRE 2023  (A)</t>
    </r>
    <r>
      <rPr>
        <b/>
        <vertAlign val="superscript"/>
        <sz val="11"/>
        <rFont val="Calibri"/>
        <family val="2"/>
      </rPr>
      <t>(2)</t>
    </r>
  </si>
  <si>
    <r>
      <t>FONDO PLURIENNALE VINCOLATO DA ATTIVITA' FINANZIARIE</t>
    </r>
    <r>
      <rPr>
        <vertAlign val="superscript"/>
        <sz val="11"/>
        <rFont val="Calibri"/>
        <family val="2"/>
      </rPr>
      <t>(1)</t>
    </r>
  </si>
  <si>
    <r>
      <t>FONDO PLURIENNALE VINCOLATO PER SPESE IN CONTO CAPITALE</t>
    </r>
    <r>
      <rPr>
        <vertAlign val="superscript"/>
        <sz val="11"/>
        <rFont val="Calibri"/>
        <family val="2"/>
      </rPr>
      <t xml:space="preserve"> (1)</t>
    </r>
  </si>
  <si>
    <r>
      <t xml:space="preserve">FONDO PLURIENNALE VINCOLATO PER SPESE CORRENTI </t>
    </r>
    <r>
      <rPr>
        <vertAlign val="superscript"/>
        <sz val="11"/>
        <rFont val="Calibri"/>
        <family val="2"/>
      </rPr>
      <t>(1)</t>
    </r>
  </si>
  <si>
    <t>RESIDUI PASSIVI</t>
  </si>
  <si>
    <t xml:space="preserve">   di cui derivanti da accertamenti di tributi effettuati sulla base della stima del dipartimento delle finanze</t>
  </si>
  <si>
    <t xml:space="preserve">   di cui residui attivi incassati alla data del 31/12 in conti postali e bancari in attesa del riversamento nel conto di tesoreria principale</t>
  </si>
  <si>
    <t>RESIDUI ATTIVI</t>
  </si>
  <si>
    <t>FONDO DI CASSA AL 31 DICEMBRE</t>
  </si>
  <si>
    <t>PAGAMENTI per azioni esecutive non regolarizzate al 31 dicembre</t>
  </si>
  <si>
    <t>SALDO DI CASSA AL 31 DICEMBRE</t>
  </si>
  <si>
    <t>RISCOSSIONI</t>
  </si>
  <si>
    <t>Fondo cassa al 1° gennaio</t>
  </si>
  <si>
    <t>TOTALE</t>
  </si>
  <si>
    <t>COMPETENZA</t>
  </si>
  <si>
    <t>RESIDUI</t>
  </si>
  <si>
    <t>GESTIONE</t>
  </si>
  <si>
    <t>PROSPETTO DIMOSTRATIVO DEL RISULTATO DI AMMINISTRAZIONE 2023</t>
  </si>
  <si>
    <r>
      <t>(5)</t>
    </r>
    <r>
      <rPr>
        <i/>
        <sz val="7"/>
        <color indexed="8"/>
        <rFont val="Times New Roman"/>
        <family val="1"/>
      </rPr>
      <t> </t>
    </r>
    <r>
      <rPr>
        <i/>
        <sz val="12"/>
        <color indexed="8"/>
        <rFont val="Times New Roman"/>
        <family val="1"/>
      </rPr>
      <t>In caso di revisione della composizione del risultato di amministrazione all'inizio dell'esercizio (vincolati, accantonati e destinati agli investimenti) i dati della colonna 1 possono non corrispondere con i dati dell'ultima colonna del prospetto a/1 del rendiconto dell'esercizio precedente.</t>
    </r>
  </si>
  <si>
    <r>
      <t>(4)</t>
    </r>
    <r>
      <rPr>
        <i/>
        <sz val="7"/>
        <color indexed="8"/>
        <rFont val="Times New Roman"/>
        <family val="1"/>
      </rPr>
      <t> </t>
    </r>
    <r>
      <rPr>
        <i/>
        <sz val="12"/>
        <color indexed="8"/>
        <rFont val="Times New Roman"/>
        <family val="1"/>
      </rPr>
      <t>I fondi di riserva e i fondi speciali non confluiscono nella quota accantonata del risultato di amministrazione.</t>
    </r>
  </si>
  <si>
    <t>(3) Con riferimento ai capitoli di bilancio riguardanti il FCDE, devono essere  preliminarmente valorizzate le colonne (a) e (e) nelle quali devono essere indicate rispettivamente le quote accantonate nel risultato di amministrazione degli esercizi (N-1) e (N) determinate nel rispetto dei principi contabili. Successivamente sono valorizzati gli importi di cui alla lettera (b), che corrispondono alla quota del risultato di amministrazione applicata al bilancio N per le rispettive quote del FCDE. 
Se l'importo della colonna (e) è minore della somma algebrica delle colonne (a) +(b), la differenza è iscritta con il segno (-) nella colonna (d).
Se l'importo della colonna (e) è maggiore della somma algebrica delle colonne (a)+(b), la differenza è iscritta con il segno (+) nella colonna (c) entro il limite dell'importo stanziato in bilancio per il FCDE  (previsione definitiva). Se lo stanziamento di bilancio non è capiente, la differenza è iscritta nella colonna (d) con il segno (+).</t>
  </si>
  <si>
    <r>
      <t>(2)  Indicare con il segno (+) i maggiori accantonamenti nel risultato di amministrazione effettuati in sede di predisposizione del rendiconto, e con il segno (-) ,</t>
    </r>
    <r>
      <rPr>
        <b/>
        <i/>
        <sz val="12"/>
        <color indexed="8"/>
        <rFont val="Times New Roman"/>
        <family val="1"/>
      </rPr>
      <t xml:space="preserve"> le riduzioni </t>
    </r>
    <r>
      <rPr>
        <i/>
        <sz val="12"/>
        <color indexed="8"/>
        <rFont val="Times New Roman"/>
        <family val="1"/>
      </rPr>
      <t>degli accantonamenti effettuati in sede di predisposizione del rendiconto.</t>
    </r>
  </si>
  <si>
    <r>
      <t>(1)</t>
    </r>
    <r>
      <rPr>
        <i/>
        <sz val="7"/>
        <color indexed="8"/>
        <rFont val="Times New Roman"/>
        <family val="1"/>
      </rPr>
      <t xml:space="preserve">   </t>
    </r>
    <r>
      <rPr>
        <i/>
        <sz val="12"/>
        <color indexed="8"/>
        <rFont val="Times New Roman"/>
        <family val="1"/>
      </rPr>
      <t>Indicare, con il segno (-), l’utilizzo dei fondi accantonati attraverso l'applicazione in bilancio della corrispondente quota del risultato di amministrazione.</t>
    </r>
  </si>
  <si>
    <t>(*) Le modalità di compilazione delle singole voci del prospetto sono descritte nel paragrafo 13.7.1 del principio applicato della programmazione</t>
  </si>
  <si>
    <t xml:space="preserve">Totale </t>
  </si>
  <si>
    <t>Totale Altri accantonamenti</t>
  </si>
  <si>
    <t xml:space="preserve">Fondo speciale per finanziamento nuovi provvedimenti legislativi di iniziativa consiliare - spesa investimento  - avanzo  </t>
  </si>
  <si>
    <t xml:space="preserve">Fondo speciale per finanziamento nuovi provvedimenti legislativi di iniziativa consiliare - spesa corrente - puro </t>
  </si>
  <si>
    <t xml:space="preserve">Fondo speciale per finanziamento nuovi provvedimenti legislativi di iniziativa consiliare - spese correnti  - avanzo  </t>
  </si>
  <si>
    <t>Fondo speciale per finanziamento nuovi provvedimenti legislativi del consiglio in corso di approvazione art 49 c.5 d.lgs 118/2011- spese investimento</t>
  </si>
  <si>
    <t xml:space="preserve">Fondo speciale per finanziamento nuovi provvedimenti legislativi del consiglio in corso di approvazione art 49 c.5 d.lgs 118/2011- spesa corrente   </t>
  </si>
  <si>
    <r>
      <t>Altri accantonamenti</t>
    </r>
    <r>
      <rPr>
        <vertAlign val="superscript"/>
        <sz val="12"/>
        <color indexed="8"/>
        <rFont val="Times New Roman"/>
        <family val="1"/>
      </rPr>
      <t>(4)</t>
    </r>
  </si>
  <si>
    <t xml:space="preserve">Totale Accantonamento residui perenti  (solo per le regioni)  </t>
  </si>
  <si>
    <t xml:space="preserve">Accantonamento residui perenti (solo per le regioni)  </t>
  </si>
  <si>
    <t xml:space="preserve">Totale Fondo di garanzia debiti commerciali </t>
  </si>
  <si>
    <t xml:space="preserve">Fondo di garanzia debiti commerciali </t>
  </si>
  <si>
    <t xml:space="preserve">Totale Fondo crediti di dubbia esigibilità </t>
  </si>
  <si>
    <r>
      <t>Fondo crediti di dubbia esigibilità</t>
    </r>
    <r>
      <rPr>
        <vertAlign val="superscript"/>
        <sz val="12"/>
        <color indexed="8"/>
        <rFont val="Times New Roman"/>
        <family val="1"/>
      </rPr>
      <t>(3)</t>
    </r>
  </si>
  <si>
    <r>
      <t>Totale Fondo conte</t>
    </r>
    <r>
      <rPr>
        <sz val="12"/>
        <color indexed="10"/>
        <rFont val="Times New Roman"/>
        <family val="1"/>
      </rPr>
      <t>n</t>
    </r>
    <r>
      <rPr>
        <sz val="12"/>
        <color indexed="8"/>
        <rFont val="Times New Roman"/>
        <family val="1"/>
      </rPr>
      <t>zioso</t>
    </r>
  </si>
  <si>
    <t>Fondo rischi da contenzioso</t>
  </si>
  <si>
    <t>Totale Fondo  perdite società partecipate</t>
  </si>
  <si>
    <t xml:space="preserve">Totale Fondo anticipazioni liquidità </t>
  </si>
  <si>
    <t xml:space="preserve">Fondo anticipazioni liquidità </t>
  </si>
  <si>
    <t>(e)=(a)+(b)+( c)+(d)</t>
  </si>
  <si>
    <t>(d)</t>
  </si>
  <si>
    <t>(c)</t>
  </si>
  <si>
    <t>(b)</t>
  </si>
  <si>
    <t>(a)</t>
  </si>
  <si>
    <t>Risorse accantonate nel risultato di amministrazione
al 31/12/ N</t>
  </si>
  <si>
    <r>
      <t>Variazione accantonamenti effettuata in sede di rendiconto
 (con segno +/-</t>
    </r>
    <r>
      <rPr>
        <b/>
        <vertAlign val="superscript"/>
        <sz val="12"/>
        <color indexed="8"/>
        <rFont val="Times New Roman"/>
        <family val="1"/>
      </rPr>
      <t>2</t>
    </r>
    <r>
      <rPr>
        <b/>
        <sz val="12"/>
        <color indexed="8"/>
        <rFont val="Times New Roman"/>
        <family val="1"/>
      </rPr>
      <t>)</t>
    </r>
  </si>
  <si>
    <t>Risorse accantonate  stanziate nella spesa del bilancio dell'esercizio N</t>
  </si>
  <si>
    <r>
      <t>Risorse accantonate applicate al bilancio
dell'esercizio  N (con segno -</t>
    </r>
    <r>
      <rPr>
        <b/>
        <vertAlign val="superscript"/>
        <sz val="11"/>
        <color indexed="8"/>
        <rFont val="Times New Roman"/>
        <family val="1"/>
      </rPr>
      <t>1</t>
    </r>
    <r>
      <rPr>
        <b/>
        <sz val="11"/>
        <color indexed="8"/>
        <rFont val="Times New Roman"/>
        <family val="1"/>
      </rPr>
      <t>)</t>
    </r>
  </si>
  <si>
    <r>
      <t>Risorse accantonate  al 1/1/ N</t>
    </r>
    <r>
      <rPr>
        <b/>
        <vertAlign val="superscript"/>
        <sz val="12"/>
        <color indexed="8"/>
        <rFont val="Times New Roman"/>
        <family val="1"/>
      </rPr>
      <t>5</t>
    </r>
  </si>
  <si>
    <t>descrizione</t>
  </si>
  <si>
    <t xml:space="preserve">Capitolo di spesa </t>
  </si>
  <si>
    <t>ELENCO ANALITICO DELLE RISORSE ACCANTONATE NEL RISULTATO DI AMMINISTRAZIONE N=2023 (*)</t>
  </si>
  <si>
    <t>Allegato a/1)  Risultato di amministrazione - quote accantonate</t>
  </si>
  <si>
    <t>Totale risorse vincolate al netto di quelle che sono state oggetto di accantonamenti (n=l-m)</t>
  </si>
  <si>
    <t>Totale risorse vincolate da altro al netto di quelle che sono state oggetto di accantonamenti (n/5=l/5-m5)</t>
  </si>
  <si>
    <t>Totale risorse vincolate dall'Ente al netto di quelle che sono state oggetto di accantonamenti (n/4=l/4-m/4)</t>
  </si>
  <si>
    <t>Totale risorse vincolate da finanziamenti al netto di quelle che sono state oggetto di accantonamenti (n/3=l/3-m/3)</t>
  </si>
  <si>
    <t>Totale risorse vincolate da trasferimenti al netto di quelle che sono state oggetto di accantonamenti (n/2=l/2-m/2)</t>
  </si>
  <si>
    <t>Totale risorse vincolate da legge al netto  di quelle che sono state oggetto di accantonamenti (n/1=l/1-m/1)</t>
  </si>
  <si>
    <t>Totale quote accantonate riguardanti le risorse vincolate  (m=m/1+m/2+m/3+m/4+m/5))</t>
  </si>
  <si>
    <t>Totale quote accantonate riguardanti le risorse vincolate da altro (m/5)</t>
  </si>
  <si>
    <t>Totale quote accantonate riguardanti le risorse vincolate dall'ente  (m/4)</t>
  </si>
  <si>
    <t>Totale quote accantonate riguardanti le risorse vincolate da finanziamenti (m/3)</t>
  </si>
  <si>
    <t>Totale quote accantonate riguardanti le risorse vincolate da trasferimenti (m/2)</t>
  </si>
  <si>
    <t>Totale quote accantonate riguardanti le risorse vincolate da legge (m/1)</t>
  </si>
  <si>
    <r>
      <t>Totale risorse vincolate</t>
    </r>
    <r>
      <rPr>
        <b/>
        <vertAlign val="superscript"/>
        <sz val="16"/>
        <color indexed="8"/>
        <rFont val="Times New Roman"/>
        <family val="1"/>
      </rPr>
      <t xml:space="preserve"> </t>
    </r>
    <r>
      <rPr>
        <b/>
        <sz val="16"/>
        <color indexed="8"/>
        <rFont val="Times New Roman"/>
        <family val="1"/>
      </rPr>
      <t xml:space="preserve"> (l=l/1+l/2+l/3+l/4+l/5)</t>
    </r>
  </si>
  <si>
    <t>Totale altri vincoli  (l/5)</t>
  </si>
  <si>
    <t xml:space="preserve">Fondo oneri di cui all'art 27 ter l.r. 3/2009 per fronteggiare emergenze sociali </t>
  </si>
  <si>
    <t xml:space="preserve">ENTRATE DA RISPARMI DI SPESA PER FRONTEGGIARE EMERGENZE SOCIALI - fondo oneri ex art 27 ter lr 3/2009        </t>
  </si>
  <si>
    <t>Altri vincoli</t>
  </si>
  <si>
    <t>Totale vincoli formalmente attribuiti dall'ente (l/4)</t>
  </si>
  <si>
    <t>Vincoli formalmente attribuiti dall'ente</t>
  </si>
  <si>
    <t>Totale vincoli derivanti da finanziamenti (l/3)</t>
  </si>
  <si>
    <t>Vincoli derivanti da finanziamenti</t>
  </si>
  <si>
    <t>Totale vincoli derivanti da trasferimenti (l/2)</t>
  </si>
  <si>
    <t xml:space="preserve">Acquisto risorse digitali condivise con cobire - risorse vincolate   competenza                                                                                                                                                                                                                                      </t>
  </si>
  <si>
    <t>Trasferimento risorse da agenzie e enti della rete cobire</t>
  </si>
  <si>
    <t xml:space="preserve">Acquisto risorse digitali condivise con cobire - risorse vincolate   avanzo                                                                                                                                                                                                                                      </t>
  </si>
  <si>
    <t>Trasferimento risorse da agenzie e enti della rete cobire avanzo capitolo 16</t>
  </si>
  <si>
    <t>Spese per il funzionamento dell'osservatorio legislativo competenza</t>
  </si>
  <si>
    <t>vari</t>
  </si>
  <si>
    <t>Trasferimenti dalle regioni e Conferenza per adesione osservatorio legislativo interregionale avanzo cap 15</t>
  </si>
  <si>
    <t>2010 e 2006</t>
  </si>
  <si>
    <t>Trasferimento dalla conferenza presidenti assemblee legislative regioni e province autonome per adesione osservatorio legislativo interregionale</t>
  </si>
  <si>
    <t>Trasferimenti dalle regioni per adesione osservatorio legislativo interregionale - parte corrente</t>
  </si>
  <si>
    <t>Vincoli derivanti da Trasferimenti</t>
  </si>
  <si>
    <t>Totale vincoli derivanti dalla legge (l/1)</t>
  </si>
  <si>
    <t>Spese per funzione delegate al Corecom avanzo</t>
  </si>
  <si>
    <t>Trasferimenti per funzioni delegate al Corecom avanzo cap 14</t>
  </si>
  <si>
    <t>Spese per funzione delegate al Corecom competenza</t>
  </si>
  <si>
    <t>Trasferimenti per funzioni delegate al Corecom - puro</t>
  </si>
  <si>
    <t>Vincoli derivanti dalla legge</t>
  </si>
  <si>
    <t>(i)=(a) +(c) -( d)-(e)-(f)+(g)</t>
  </si>
  <si>
    <t>(h)=(b)+(c)-(d)-(e)+(g)</t>
  </si>
  <si>
    <t xml:space="preserve">g) </t>
  </si>
  <si>
    <t>(f)</t>
  </si>
  <si>
    <t>(e)</t>
  </si>
  <si>
    <r>
      <t xml:space="preserve">Risorse vincolate nel risultato di amministrazione al 31/12/N </t>
    </r>
    <r>
      <rPr>
        <b/>
        <sz val="16"/>
        <color indexed="10"/>
        <rFont val="Times New Roman"/>
        <family val="1"/>
      </rPr>
      <t xml:space="preserve"> </t>
    </r>
  </si>
  <si>
    <t xml:space="preserve">Risorse vincolate nel bilancio al 31/12/N </t>
  </si>
  <si>
    <t>Cancellazione nell'esercizio N di impegni finanziati dal fondo pluriennale vincolato dopo l'approvazione del rendiconto dell'esercizio N-1 non reimpegnati nell'esercizio N</t>
  </si>
  <si>
    <r>
      <t>Cancellazione di residui attivi vincolati</t>
    </r>
    <r>
      <rPr>
        <b/>
        <vertAlign val="superscript"/>
        <sz val="16"/>
        <color indexed="8"/>
        <rFont val="Times New Roman"/>
        <family val="1"/>
      </rPr>
      <t>2</t>
    </r>
    <r>
      <rPr>
        <b/>
        <sz val="16"/>
        <color indexed="8"/>
        <rFont val="Times New Roman"/>
        <family val="1"/>
      </rPr>
      <t xml:space="preserve"> o eliminazione del vincolo su quote del risultato di amministrazione (+) e cancellazione di residui passivi finanziati da risorse vincolate (-) (gestione dei residui):</t>
    </r>
  </si>
  <si>
    <r>
      <t xml:space="preserve">Fondo plur. vinc.  al 31/12/N finanziato da entrate vincolate accertate nell'esercizio o da quote vincolate del risultato di amministrazione </t>
    </r>
    <r>
      <rPr>
        <b/>
        <sz val="16"/>
        <color indexed="10"/>
        <rFont val="Times New Roman"/>
        <family val="1"/>
      </rPr>
      <t xml:space="preserve"> </t>
    </r>
  </si>
  <si>
    <r>
      <t xml:space="preserve">Impegni eserc. N finanziati da entrate vincolate accertate nell'esercizio o da quote vincolate del risultato di amministrazione </t>
    </r>
    <r>
      <rPr>
        <b/>
        <sz val="16"/>
        <color indexed="10"/>
        <rFont val="Times New Roman"/>
        <family val="1"/>
      </rPr>
      <t xml:space="preserve"> </t>
    </r>
  </si>
  <si>
    <t xml:space="preserve">Entrate vincolate accertate nell'esercizio N </t>
  </si>
  <si>
    <t>Risorse vincolate applicate al bilancio
dell'esercizio N</t>
  </si>
  <si>
    <r>
      <t>Risorse vinc.  nel risultato di amministrazione
al 1/1/ N</t>
    </r>
    <r>
      <rPr>
        <b/>
        <vertAlign val="superscript"/>
        <sz val="16"/>
        <color indexed="8"/>
        <rFont val="Times New Roman"/>
        <family val="1"/>
      </rPr>
      <t>1</t>
    </r>
  </si>
  <si>
    <t>Descr.</t>
  </si>
  <si>
    <t>Capitolo di spesa correlato</t>
  </si>
  <si>
    <t>Cap.  di entrata</t>
  </si>
  <si>
    <t>Allegato a/2)  Risultato di amministrazione - quote vincolate</t>
  </si>
  <si>
    <t>(3) Esclusa la cancellazione di residui attivi non compresi nella quota del risultato di amministrazione dell'esercizio precedente destinata agli investimenti  (ad es. i residui attivi destinati agli investimenti che hanno finanziato impegni).</t>
  </si>
  <si>
    <r>
      <t>(2)</t>
    </r>
    <r>
      <rPr>
        <i/>
        <sz val="14"/>
        <color indexed="8"/>
        <rFont val="Times New Roman"/>
        <family val="1"/>
      </rPr>
      <t xml:space="preserve"> Comprende le eventuali  cancellazioni di impegni imputati all’esercizio N, finanziati dal fondo pluriennale vincolato costituito da  risorse destinate agli investimenti, non reimpegnate nell’esercizio N, se la cancellazione è effettuata dopo l’approvazione del rendicontodell’esercizio N-1 
</t>
    </r>
  </si>
  <si>
    <r>
      <t>(1)</t>
    </r>
    <r>
      <rPr>
        <i/>
        <sz val="14"/>
        <color indexed="8"/>
        <rFont val="Times New Roman"/>
        <family val="1"/>
      </rPr>
      <t> In caso di revisione della composizione del risultato di amministrazione all'inizio dell'esercizio (vincolati, accantonati e destinati agli investimenti) i dati della colonna 1 possono non corrispondere con i dati dell'ultima colonna del prospetto a/3 del rendiconto dell'esercizio precedente</t>
    </r>
  </si>
  <si>
    <t>(*) Le modalità di compilazione delle singole voci del prospetto sono descritte nel paragrafo 13.7.3 del principio applicato della programmazione</t>
  </si>
  <si>
    <t xml:space="preserve">Totale risorse destinate nel risultato di amministrazione al netto di quelle che sono state oggetto di accantonamenti (h = Totale f - g) </t>
  </si>
  <si>
    <t>Totale quote accantonate nel risultato di amministrazione riguardanti  le risorse destinate agli investimenti (g)</t>
  </si>
  <si>
    <t>Spese destinate agli investimenti competenza puro</t>
  </si>
  <si>
    <t>Trasferimenti dal bilancio regionale parte capitale contributi agli investimenti</t>
  </si>
  <si>
    <t>4003 e 4008</t>
  </si>
  <si>
    <t>Spese destinate agli investimenti avanzo</t>
  </si>
  <si>
    <t>Trasferimenti dal bilancio regionale parte capitale - contributi agli investimenti - avanzo cap 7</t>
  </si>
  <si>
    <r>
      <t>(</t>
    </r>
    <r>
      <rPr>
        <i/>
        <strike/>
        <sz val="14"/>
        <rFont val="Times New Roman"/>
        <family val="1"/>
      </rPr>
      <t>f</t>
    </r>
    <r>
      <rPr>
        <i/>
        <sz val="14"/>
        <rFont val="Times New Roman"/>
        <family val="1"/>
      </rPr>
      <t>)=(a) +(b) - ( c)-(d)-(e)</t>
    </r>
  </si>
  <si>
    <t>Risorse destinate agli investim. al 31/12/ N</t>
  </si>
  <si>
    <r>
      <t>Cancellazione di residui attivi costituiti da risorse destinate agli investimenti</t>
    </r>
    <r>
      <rPr>
        <b/>
        <vertAlign val="superscript"/>
        <sz val="14"/>
        <color indexed="8"/>
        <rFont val="Times New Roman"/>
        <family val="1"/>
      </rPr>
      <t>3</t>
    </r>
    <r>
      <rPr>
        <b/>
        <sz val="14"/>
        <color indexed="8"/>
        <rFont val="Times New Roman"/>
        <family val="1"/>
      </rPr>
      <t xml:space="preserve">  o eliminazione della destinazione  su quote del risultato di amministrazione (+) e cancellazione di residui passivi finanziati da risorse destinate agli investimenti (-) (gestione dei residui)</t>
    </r>
  </si>
  <si>
    <r>
      <t xml:space="preserve">Fondo plurien. vinc.  al 31/12/N finanziato da entrate destinate accertate nell'esercizio o da quote destinate  del risultato di amministrazione </t>
    </r>
    <r>
      <rPr>
        <b/>
        <sz val="14"/>
        <color indexed="10"/>
        <rFont val="Times New Roman"/>
        <family val="1"/>
      </rPr>
      <t xml:space="preserve"> </t>
    </r>
  </si>
  <si>
    <r>
      <t>Impegni  eserc. N finanziati da entrate destinate accertate nell'esercizio o da quote destinate  del risultato di amministrazione</t>
    </r>
    <r>
      <rPr>
        <b/>
        <vertAlign val="superscript"/>
        <sz val="14"/>
        <rFont val="Times New Roman"/>
        <family val="1"/>
      </rPr>
      <t xml:space="preserve">2    
</t>
    </r>
    <r>
      <rPr>
        <b/>
        <vertAlign val="superscript"/>
        <sz val="20"/>
        <color indexed="10"/>
        <rFont val="Times New Roman"/>
        <family val="1"/>
      </rPr>
      <t xml:space="preserve">  </t>
    </r>
  </si>
  <si>
    <t xml:space="preserve">Entrate destinate agli investimenti accertate nell'esercizio N </t>
  </si>
  <si>
    <r>
      <t xml:space="preserve">Risorse destinate agli investim. 
</t>
    </r>
    <r>
      <rPr>
        <b/>
        <sz val="14"/>
        <color indexed="8"/>
        <rFont val="Times New Roman"/>
        <family val="1"/>
      </rPr>
      <t>al 1/1/ N</t>
    </r>
    <r>
      <rPr>
        <b/>
        <vertAlign val="superscript"/>
        <sz val="14"/>
        <color indexed="8"/>
        <rFont val="Times New Roman"/>
        <family val="1"/>
      </rPr>
      <t>1</t>
    </r>
  </si>
  <si>
    <t>Descriz.</t>
  </si>
  <si>
    <t>Capitolo di spesa</t>
  </si>
  <si>
    <t>Capitolo di entrata</t>
  </si>
  <si>
    <t>ELENCO ANALITICO DELLE RISORSE DESTINATE AGLI INVESTIMENTI  NEL RISULTATO DI AMMINISTRAZIONE N=2023 (*)</t>
  </si>
  <si>
    <t>Allegato a/3)  Risultato di amministrazione - quote destinate</t>
  </si>
  <si>
    <t>TOTALE MISSIONE 19 - Relazioni internazionali</t>
  </si>
  <si>
    <r>
      <t xml:space="preserve">Cooperazione territoriale </t>
    </r>
    <r>
      <rPr>
        <i/>
        <sz val="16"/>
        <color indexed="8"/>
        <rFont val="Calibri"/>
        <family val="2"/>
      </rPr>
      <t>(solo per le Regioni)</t>
    </r>
  </si>
  <si>
    <t>02</t>
  </si>
  <si>
    <t>Relazioni internazionali e Cooperazione allo sviluppo</t>
  </si>
  <si>
    <t>MISSIONE 19 - Relazioni internazionali</t>
  </si>
  <si>
    <t>19</t>
  </si>
  <si>
    <t>TOTALE MISSIONE 18 - Relazioni con le altre autonomie territoriali e locali</t>
  </si>
  <si>
    <r>
      <t xml:space="preserve">Politica regionale unitaria per le relazioni con le altre autonomie territoriali e locali </t>
    </r>
    <r>
      <rPr>
        <i/>
        <sz val="16"/>
        <rFont val="Calibri"/>
        <family val="2"/>
      </rPr>
      <t>(solo per le Regioni)</t>
    </r>
  </si>
  <si>
    <t>01</t>
  </si>
  <si>
    <t>MISSIONE 18 - Relazioni con le altre autonomie territoriali e locali</t>
  </si>
  <si>
    <t>18</t>
  </si>
  <si>
    <t>TOTALE MISSIONE 17 - Energia e diversificazione delle fonti energetiche</t>
  </si>
  <si>
    <r>
      <t xml:space="preserve">Politica regionale unitaria per l'energia e la diversificazione delle fonti energetiche 
</t>
    </r>
    <r>
      <rPr>
        <i/>
        <sz val="16"/>
        <rFont val="Calibri"/>
        <family val="2"/>
      </rPr>
      <t>(solo per le Regioni)</t>
    </r>
  </si>
  <si>
    <t>Fonti energetiche</t>
  </si>
  <si>
    <t>MISSIONE 17 - Energia e diversificazione delle fonti energetiche</t>
  </si>
  <si>
    <t>17</t>
  </si>
  <si>
    <t>TOTALE MISSIONE 16 - Agricoltura, politiche agroalimentari e pesca</t>
  </si>
  <si>
    <r>
      <t xml:space="preserve">Politica regionale unitaria per l'agricoltura, i sistemi agroalimentari, la caccia e la pesca </t>
    </r>
    <r>
      <rPr>
        <i/>
        <sz val="16"/>
        <rFont val="Calibri"/>
        <family val="2"/>
      </rPr>
      <t>(solo per le Regioni)</t>
    </r>
  </si>
  <si>
    <t>03</t>
  </si>
  <si>
    <t>Caccia e pesca</t>
  </si>
  <si>
    <t>Sviluppo del settore agricolo e del sistema agroalimentare</t>
  </si>
  <si>
    <t>MISSIONE 16 - Agricoltura, politiche agroalimentari e pesca</t>
  </si>
  <si>
    <t>16</t>
  </si>
  <si>
    <t>TOTALE MISSIONE 15 - Politiche per il lavoro e la formazione professionale</t>
  </si>
  <si>
    <r>
      <t xml:space="preserve">Politica regionale unitaria per il lavoro e la formazione professionale </t>
    </r>
    <r>
      <rPr>
        <i/>
        <sz val="16"/>
        <rFont val="Calibri"/>
        <family val="2"/>
      </rPr>
      <t>(solo per le Regioni)</t>
    </r>
  </si>
  <si>
    <t>04</t>
  </si>
  <si>
    <t>Sostegno all'occupazione</t>
  </si>
  <si>
    <t>Servizi per lo sviluppo del mercato del lavoro</t>
  </si>
  <si>
    <t>MISSIONE 15 - Politiche per il lavoro e la formazione professionale</t>
  </si>
  <si>
    <t>15</t>
  </si>
  <si>
    <t>TOTALE MISSIONE 14 - Sviluppo economico e competitività</t>
  </si>
  <si>
    <r>
      <t xml:space="preserve">Politica regionale unitaria per lo sviluppo economico e la competitività </t>
    </r>
    <r>
      <rPr>
        <i/>
        <sz val="16"/>
        <rFont val="Calibri"/>
        <family val="2"/>
      </rPr>
      <t>(solo per le Regioni)</t>
    </r>
  </si>
  <si>
    <t>05</t>
  </si>
  <si>
    <t>Reti e altri servizi di pubblica utilità</t>
  </si>
  <si>
    <r>
      <t xml:space="preserve">Industria,  </t>
    </r>
    <r>
      <rPr>
        <strike/>
        <sz val="16"/>
        <rFont val="Calibri"/>
        <family val="2"/>
      </rPr>
      <t>e</t>
    </r>
    <r>
      <rPr>
        <sz val="16"/>
        <rFont val="Calibri"/>
        <family val="2"/>
      </rPr>
      <t xml:space="preserve"> PMI e Artigianato</t>
    </r>
  </si>
  <si>
    <t>MISSIONE 14 - Sviluppo economico e competitività</t>
  </si>
  <si>
    <t>14</t>
  </si>
  <si>
    <t>TOTALE MISSIONE 13 - Tutela della salute</t>
  </si>
  <si>
    <r>
      <t xml:space="preserve">Politica regionale unitaria per la tutela della salute 
</t>
    </r>
    <r>
      <rPr>
        <i/>
        <sz val="16"/>
        <rFont val="Calibri"/>
        <family val="2"/>
      </rPr>
      <t>(solo per le Regioni)</t>
    </r>
  </si>
  <si>
    <t>08</t>
  </si>
  <si>
    <t>Ulteriori spese in materia sanitaria</t>
  </si>
  <si>
    <t>07</t>
  </si>
  <si>
    <t>Servizio sanitario regionale - restituzione maggiori gettiti SSN</t>
  </si>
  <si>
    <t>06</t>
  </si>
  <si>
    <t>Servizio sanitario regionale - investimenti sanitari</t>
  </si>
  <si>
    <t>Servizio sanitario regionale - ripiano di disavanzi sanitari relativi ad esercizi pregressi</t>
  </si>
  <si>
    <t xml:space="preserve">Servizio sanitario regionale - finanziamento aggiuntivo corrente per la copertura dello squilibrio di bilancio corrente </t>
  </si>
  <si>
    <t>Servizio sanitario regionale - finanziamento aggiuntivo corrente per livelli di assistenza superiori ai LEA</t>
  </si>
  <si>
    <t>Servizio sanitario regionale - finanziamento ordinario corrente per la garanzia dei LEA</t>
  </si>
  <si>
    <t>MISSIONE 13 - Tutela della salute</t>
  </si>
  <si>
    <t>13</t>
  </si>
  <si>
    <t>TOTALE MISSIONE 12 - Diritti sociali, politiche sociali e famiglia</t>
  </si>
  <si>
    <r>
      <t xml:space="preserve">Politica regionale unitaria per i diritti sociali e la famiglia </t>
    </r>
    <r>
      <rPr>
        <i/>
        <sz val="16"/>
        <rFont val="Calibri"/>
        <family val="2"/>
      </rPr>
      <t>(solo per le Regioni)</t>
    </r>
  </si>
  <si>
    <t>10</t>
  </si>
  <si>
    <t>Servizio necroscopico e cimiteriale</t>
  </si>
  <si>
    <t>Cooperazione e associazionismo</t>
  </si>
  <si>
    <t xml:space="preserve">Programmazione e governo della rete dei servizi sociosanitari e sociali </t>
  </si>
  <si>
    <t>Interventi per il diritto alla casa</t>
  </si>
  <si>
    <t>Interventi per le famiglie</t>
  </si>
  <si>
    <t>Interventi per soggetti a rischio di esclusione sociale</t>
  </si>
  <si>
    <t>Interventi per gli anziani</t>
  </si>
  <si>
    <t>Interventi per l'infanzia e per i minori</t>
  </si>
  <si>
    <t>MISSIONE 12 - Diritti sociali, politiche sociali e famiglia</t>
  </si>
  <si>
    <t>12</t>
  </si>
  <si>
    <t>TOTALE MISSIONE 11 - Soccorso civile</t>
  </si>
  <si>
    <r>
      <t xml:space="preserve">Politica regionale unitaria per il soccorso e la protezione civile </t>
    </r>
    <r>
      <rPr>
        <i/>
        <sz val="16"/>
        <rFont val="Calibri"/>
        <family val="2"/>
      </rPr>
      <t>(solo per le Regioni)</t>
    </r>
  </si>
  <si>
    <t>Sistema di protezione civile</t>
  </si>
  <si>
    <t>MISSIONE 11 - Soccorso civile</t>
  </si>
  <si>
    <t>11</t>
  </si>
  <si>
    <t>TOTALE MISSIONE 10 - Trasporti e diritto alla mobilità</t>
  </si>
  <si>
    <r>
      <t xml:space="preserve">Politica regionale unitaria per i trasporti e il diritto alla mobilità </t>
    </r>
    <r>
      <rPr>
        <i/>
        <sz val="16"/>
        <rFont val="Calibri"/>
        <family val="2"/>
      </rPr>
      <t>(solo per le Regioni)</t>
    </r>
  </si>
  <si>
    <t>Viabilità e infrastrutture stradali</t>
  </si>
  <si>
    <t>Altre modalità di trasport</t>
  </si>
  <si>
    <t>Trasporto per vie d'acqua</t>
  </si>
  <si>
    <t xml:space="preserve">Trasporto pubblico locale </t>
  </si>
  <si>
    <t xml:space="preserve">Trasporto ferroviario </t>
  </si>
  <si>
    <t>MISSIONE 10 - Trasporti e diritto alla mobilità</t>
  </si>
  <si>
    <t>TOTALE MISSIONE 9 - Sviluppo sostenibile e tutela del territorio e dell'ambiente</t>
  </si>
  <si>
    <r>
      <t xml:space="preserve">Politica regionale unitaria per lo sviluppo sostenibile e la tutela del territorio e l'ambiente </t>
    </r>
    <r>
      <rPr>
        <i/>
        <sz val="16"/>
        <rFont val="Calibri"/>
        <family val="2"/>
      </rPr>
      <t>(solo per le Regioni)</t>
    </r>
  </si>
  <si>
    <t>09</t>
  </si>
  <si>
    <t>Sviluppo sostenibile territorio montano piccoli Comuni</t>
  </si>
  <si>
    <t>Tutela e valorizzazione delle risorse idriche</t>
  </si>
  <si>
    <t>Aree protette, parchi naturali, protezione naturalistica e forestazione</t>
  </si>
  <si>
    <t>Servizio idrico integrato</t>
  </si>
  <si>
    <t xml:space="preserve">Tutela, valorizzazione e recupero ambientale </t>
  </si>
  <si>
    <t>Difesa del suolo</t>
  </si>
  <si>
    <t>MISSIONE 9 - Sviluppo sostenibile e tutela del territorio e dell'ambiente</t>
  </si>
  <si>
    <t>TOTALE MISSIONE 8 - Assetto del territorio ed edilizia abitativa</t>
  </si>
  <si>
    <r>
      <t xml:space="preserve">Politica regionale unitaria per l'assetto del territorio e l'edilizia abitativa </t>
    </r>
    <r>
      <rPr>
        <i/>
        <sz val="16"/>
        <rFont val="Calibri"/>
        <family val="2"/>
      </rPr>
      <t>(solo per le Regioni)</t>
    </r>
  </si>
  <si>
    <t>Edilizia residenziale pubblica e locale e piani di edilizia economico-popolare</t>
  </si>
  <si>
    <t>Urbanistica assetto del territorio</t>
  </si>
  <si>
    <t>MISSIONE 8 - Assetto del territorio ed edilizia abitativa</t>
  </si>
  <si>
    <t>TOTALE MISSIONE 7 - Turismo</t>
  </si>
  <si>
    <r>
      <t xml:space="preserve">Politica regionale unitaria per il turismo 
</t>
    </r>
    <r>
      <rPr>
        <i/>
        <sz val="16"/>
        <rFont val="Calibri"/>
        <family val="2"/>
      </rPr>
      <t>(solo per le Regioni)</t>
    </r>
  </si>
  <si>
    <t>Sviluppo e valorizzazione del turismo</t>
  </si>
  <si>
    <t>MISSIONE 7 - Turismo</t>
  </si>
  <si>
    <t>TOTALE MISSIONE 6 - Politiche giovanili, sport e tempo libero</t>
  </si>
  <si>
    <r>
      <t xml:space="preserve">Politica regionale unitaria per i giovani, lo sport e il tempo libero </t>
    </r>
    <r>
      <rPr>
        <i/>
        <sz val="16"/>
        <rFont val="Calibri"/>
        <family val="2"/>
      </rPr>
      <t>(solo per le Regioni)</t>
    </r>
  </si>
  <si>
    <t xml:space="preserve">01 </t>
  </si>
  <si>
    <t>MISSIONE 6 - Politiche giovanili, sport e tempo libero</t>
  </si>
  <si>
    <t>TOTALE MISSIONE 5 - Tutela e valorizzazione dei beni e delle attività culturali</t>
  </si>
  <si>
    <r>
      <t xml:space="preserve">Politica regionale unitaria per la tutela dei beni e delle attività culturali </t>
    </r>
    <r>
      <rPr>
        <i/>
        <sz val="16"/>
        <rFont val="Calibri"/>
        <family val="2"/>
      </rPr>
      <t>(solo per le Regioni)</t>
    </r>
  </si>
  <si>
    <t xml:space="preserve">Valorizzazione dei beni di interesse storico. </t>
  </si>
  <si>
    <t>MISSIONE 5 - Tutela e valorizzazione dei beni e delle attività culturali</t>
  </si>
  <si>
    <t>TOTALE MISSIONE 4 - Istruzione e diritto allo studio</t>
  </si>
  <si>
    <r>
      <t xml:space="preserve">Politica regionale unitaria per l'istruzione e il diritto allo studio </t>
    </r>
    <r>
      <rPr>
        <i/>
        <sz val="16"/>
        <rFont val="Calibri"/>
        <family val="2"/>
      </rPr>
      <t>(solo per le Regioni)</t>
    </r>
  </si>
  <si>
    <t>Servizi ausiliari all’istruzione</t>
  </si>
  <si>
    <t>Istruzione tecnica superiore</t>
  </si>
  <si>
    <t>Istruzione universitaria</t>
  </si>
  <si>
    <r>
      <t xml:space="preserve">Edilizia scolastica </t>
    </r>
    <r>
      <rPr>
        <i/>
        <sz val="16"/>
        <rFont val="Calibri"/>
        <family val="2"/>
      </rPr>
      <t>(solo per le Regioni)</t>
    </r>
  </si>
  <si>
    <t>Altri ordini di istruzione non universitaria</t>
  </si>
  <si>
    <r>
      <rPr>
        <strike/>
        <sz val="16"/>
        <rFont val="Calibri"/>
        <family val="2"/>
      </rPr>
      <t>a</t>
    </r>
    <r>
      <rPr>
        <sz val="16"/>
        <rFont val="Calibri"/>
        <family val="2"/>
      </rPr>
      <t xml:space="preserve"> Istruzione prescolastica</t>
    </r>
  </si>
  <si>
    <t>MISSIONE 4 - Istruzione e diritto allo studio</t>
  </si>
  <si>
    <t>TOTALE MISSIONE 3 - Ordine pubblico e sicurezza</t>
  </si>
  <si>
    <r>
      <t xml:space="preserve">Politica regionale unitaria per l'ordine pubblico e la sicurezza </t>
    </r>
    <r>
      <rPr>
        <i/>
        <sz val="16"/>
        <rFont val="Calibri"/>
        <family val="2"/>
      </rPr>
      <t>(solo per le Regioni)</t>
    </r>
  </si>
  <si>
    <t>Sistema integrato di sicurezza urbana</t>
  </si>
  <si>
    <t xml:space="preserve">02 </t>
  </si>
  <si>
    <t>Polizia locale e amministrativa</t>
  </si>
  <si>
    <t>MISSIONE 3 - Ordine pubblico e sicurezza</t>
  </si>
  <si>
    <t>TOTALE MISSIONE 2 - Giustizia</t>
  </si>
  <si>
    <r>
      <t xml:space="preserve">Politica regionale unitaria per la giustizia 
</t>
    </r>
    <r>
      <rPr>
        <i/>
        <sz val="16"/>
        <rFont val="Calibri"/>
        <family val="2"/>
      </rPr>
      <t>(solo per le Regioni)</t>
    </r>
  </si>
  <si>
    <t>Casa circondariale e altri servizi</t>
  </si>
  <si>
    <t>Uffici giudiziari</t>
  </si>
  <si>
    <t>MISSIONE 2 - Giustizia</t>
  </si>
  <si>
    <t>TOTALE MISSIONE 1 - Servizi istituzionali e generali, di gestione e di controllo</t>
  </si>
  <si>
    <r>
      <t xml:space="preserve">Politica regionale unitaria per i servizi istituzionali, generali e di gestione </t>
    </r>
    <r>
      <rPr>
        <i/>
        <sz val="16"/>
        <rFont val="Calibri"/>
        <family val="2"/>
      </rPr>
      <t>(solo per le Regioni)</t>
    </r>
  </si>
  <si>
    <t>Assistenza tecnico-amministrativa agli enti locali</t>
  </si>
  <si>
    <t xml:space="preserve">  Statistica e sistemi informativi</t>
  </si>
  <si>
    <t>Elezioni e consultazioni popolari - Anagrafe e stato civile</t>
  </si>
  <si>
    <t>Gestione delle entrate tributarie e servizi fiscali</t>
  </si>
  <si>
    <t xml:space="preserve">Gestione economica, finanziaria,  programmazione, provveditorato </t>
  </si>
  <si>
    <t xml:space="preserve">Segreteria generale </t>
  </si>
  <si>
    <r>
      <t>MISSIONE 1 - Servizi istituzionali,  generali e di gestione</t>
    </r>
    <r>
      <rPr>
        <b/>
        <i/>
        <strike/>
        <sz val="16"/>
        <rFont val="Calibri"/>
        <family val="2"/>
      </rPr>
      <t xml:space="preserve"> </t>
    </r>
  </si>
  <si>
    <t>(g) = ( c) + (d) + (e) + (f)</t>
  </si>
  <si>
    <t>( c)  = (a) - (b)-(x)-(y)</t>
  </si>
  <si>
    <t xml:space="preserve">(y) </t>
  </si>
  <si>
    <t xml:space="preserve">(x) </t>
  </si>
  <si>
    <t>Fondo pluriennale vincolato al 31 dicembre dell'esercizio N</t>
  </si>
  <si>
    <t>Spese impegnate nell'esercizio N con imputazione a esercizi successivi a quelli considerati nel bilancio pluriennale e coperte dal fondo pluriennale vincolato</t>
  </si>
  <si>
    <t>Spese impegnate nell'esercizio N con imputazione all'esercizio N+2 e coperte dal fondo pluriennale vincolato</t>
  </si>
  <si>
    <t>Spese impegnate nell'esercizio N con imputazione all'esercizio N+1 e coperte dal fondo pluriennale vincolato</t>
  </si>
  <si>
    <t>Quota del fondo pluriennale vincolato al 31 dicembre dell'esercizio N-1 rinviata all'esercizio N+1 e successivi</t>
  </si>
  <si>
    <r>
      <t xml:space="preserve">Riaccertamento degli impegni </t>
    </r>
    <r>
      <rPr>
        <b/>
        <sz val="11"/>
        <rFont val="Calibri"/>
        <family val="2"/>
      </rPr>
      <t xml:space="preserve">finanziati dal FPV di cui alla lettera a) </t>
    </r>
    <r>
      <rPr>
        <b/>
        <strike/>
        <sz val="11"/>
        <rFont val="Calibri"/>
        <family val="2"/>
      </rPr>
      <t xml:space="preserve"> </t>
    </r>
    <r>
      <rPr>
        <b/>
        <sz val="11"/>
        <rFont val="Calibri"/>
        <family val="2"/>
      </rPr>
      <t xml:space="preserve">effettuato nel corso dell'esercizio N  su impegni </t>
    </r>
    <r>
      <rPr>
        <b/>
        <strike/>
        <sz val="11"/>
        <rFont val="Calibri"/>
        <family val="2"/>
      </rPr>
      <t xml:space="preserve"> </t>
    </r>
    <r>
      <rPr>
        <b/>
        <sz val="11"/>
        <rFont val="Calibri"/>
        <family val="2"/>
      </rPr>
      <t>imputati agli esercizi successivi  a N (cd. economie di impegno)</t>
    </r>
  </si>
  <si>
    <r>
      <t>Riaccertamento degli impegni imputati a</t>
    </r>
    <r>
      <rPr>
        <b/>
        <sz val="11"/>
        <rFont val="Calibri"/>
        <family val="2"/>
      </rPr>
      <t xml:space="preserve">ll'esercizio N e finanziati dal FPV di cui alla lettera a) </t>
    </r>
    <r>
      <rPr>
        <b/>
        <strike/>
        <sz val="11"/>
        <rFont val="Calibri"/>
        <family val="2"/>
      </rPr>
      <t xml:space="preserve"> </t>
    </r>
    <r>
      <rPr>
        <b/>
        <sz val="11"/>
        <rFont val="Calibri"/>
        <family val="2"/>
      </rPr>
      <t xml:space="preserve"> effettuato nel corso dell'eserczio N (cd. economie di impegno)</t>
    </r>
  </si>
  <si>
    <t>Spese impegnate negli esercizi precedenti e imputate all'esercizio N e coperte dal fondo pluriennale vincolato</t>
  </si>
  <si>
    <t>Fondo pluriennale vincolato al 
31 dicembre dell'esercizio N-1</t>
  </si>
  <si>
    <t>MISSIONI E PROGRAMMI</t>
  </si>
  <si>
    <r>
      <t>COMPOSIZIONE PER MISSIONI E PROGRAMMI DEL FONDO PLURIENNALE VINCOLATO DELL'ESERCIZIO N (N=</t>
    </r>
    <r>
      <rPr>
        <b/>
        <sz val="16"/>
        <color indexed="17"/>
        <rFont val="Calibri"/>
        <family val="2"/>
      </rPr>
      <t>2023)</t>
    </r>
    <r>
      <rPr>
        <b/>
        <sz val="16"/>
        <rFont val="Calibri"/>
        <family val="2"/>
      </rPr>
      <t xml:space="preserve"> DI RIFERIMENTO DEL BILANCIO </t>
    </r>
  </si>
  <si>
    <t>Allegato al Rendiconto  2023 -  Fondo pluriennale vincolato</t>
  </si>
  <si>
    <t>(n) comprende anche l'accantonamento riguardante i crediti del titolo 5</t>
  </si>
  <si>
    <t>(m) trattasi solo degli accertamenti pluriennali di entrate riguardanti il titolo 5 ,6, 7  e  gli accertamenti pluriennali derivanti dalla rateizzazione delle entrate dei titoli 1 e 3.</t>
  </si>
  <si>
    <t xml:space="preserve">(l) corrisponde all'importo della cella (i) </t>
  </si>
  <si>
    <t>(i) Indicare l'importo complessivo dei crediti stralciati dal conto del bilancio nell'esercizio in corso e negli esercizi precedenti.</t>
  </si>
  <si>
    <t>(h) Indicare il totale generale della colonna e)</t>
  </si>
  <si>
    <t>(g) Indicare il totale generale della colonna c).</t>
  </si>
  <si>
    <r>
      <t>(e)</t>
    </r>
    <r>
      <rPr>
        <sz val="10"/>
        <color rgb="FF000000"/>
        <rFont val="Arial"/>
      </rPr>
      <t xml:space="preserve"> Gli importi della colonna </t>
    </r>
    <r>
      <rPr>
        <i/>
        <sz val="11"/>
        <color indexed="8"/>
        <rFont val="Calibri"/>
        <family val="2"/>
      </rPr>
      <t>(e)</t>
    </r>
    <r>
      <rPr>
        <sz val="10"/>
        <color rgb="FF000000"/>
        <rFont val="Arial"/>
      </rPr>
      <t xml:space="preserve"> non devono essere inferiori a quelli della colonna </t>
    </r>
    <r>
      <rPr>
        <i/>
        <sz val="11"/>
        <color indexed="8"/>
        <rFont val="Calibri"/>
        <family val="2"/>
      </rPr>
      <t>(d)</t>
    </r>
    <r>
      <rPr>
        <sz val="10"/>
        <color rgb="FF000000"/>
        <rFont val="Arial"/>
      </rPr>
      <t xml:space="preserve">; se sono superiori le motivazioni della differenza sono indicate nella relazione al rendiconto.  Il totale generale della colonna </t>
    </r>
    <r>
      <rPr>
        <i/>
        <sz val="11"/>
        <color indexed="8"/>
        <rFont val="Calibri"/>
        <family val="2"/>
      </rPr>
      <t>(f)</t>
    </r>
    <r>
      <rPr>
        <sz val="10"/>
        <color rgb="FF000000"/>
        <rFont val="Arial"/>
      </rPr>
      <t xml:space="preserve"> corrisponde all'importo del fondo crediti di dubbia esigibilità accantonato nel risultato di amministrazione.</t>
    </r>
  </si>
  <si>
    <t>* Il fondo crediti di dubbia esigibilità è un accantonamento del risultato di amministrazione. Non richiedono l’accantonamento a tale fondo: a) i trasferimenti da altre Amministrazioni pubbliche e dall'Unione europea; b) i crediti assistiti da fidejussione; c) le entrate tributarie che, sulla base dei nuovi principi contabili, sono accertate per cassa.</t>
  </si>
  <si>
    <r>
      <t xml:space="preserve">ACCERTAMENTI IMPUTATI AGLI ESERCIZI SUCCESSIVI A QUELLO CUI IL RENDICONTO SI RIFERISCE </t>
    </r>
    <r>
      <rPr>
        <i/>
        <sz val="11"/>
        <color indexed="8"/>
        <rFont val="Calibri"/>
        <family val="2"/>
      </rPr>
      <t>(m)</t>
    </r>
  </si>
  <si>
    <t>CREDITI STRALCIATI DAL CONTO DEL BILANCIO</t>
  </si>
  <si>
    <t>RESIDUI ATTIVI NEL CONTO DEL BILANCIO TITOLI DA 1 A 5</t>
  </si>
  <si>
    <t xml:space="preserve">FONDO SVALUTAZIONE CREDITI
</t>
  </si>
  <si>
    <t xml:space="preserve">TOTALE CREDITI
</t>
  </si>
  <si>
    <t>CONFRONTO FONDO CREDITI DI DUBBIA ESIGIBILITA' -  FONDO SVALUTAZIONE CREDITI</t>
  </si>
  <si>
    <r>
      <t xml:space="preserve">DI CUI   FONDO CREDITI DI DUBBIA ESIGIBILITA' DI PARTE CORRENTE </t>
    </r>
    <r>
      <rPr>
        <i/>
        <sz val="14"/>
        <rFont val="Calibri"/>
        <family val="2"/>
      </rPr>
      <t>(n)</t>
    </r>
  </si>
  <si>
    <t/>
  </si>
  <si>
    <t>DI CUI   FONDO CREDITI DI DUBBIA ESIGIBILITA' IN C/CAPITALE</t>
  </si>
  <si>
    <t>TOTALE GENERALE</t>
  </si>
  <si>
    <t>TOTALE TITOLO 5</t>
  </si>
  <si>
    <t>5000000</t>
  </si>
  <si>
    <t>Tipologia 400: Altre entrate per riduzione di attività finanziarie</t>
  </si>
  <si>
    <t>5040000</t>
  </si>
  <si>
    <t>Tipologia 300: Riscossione crediti di medio-lungo termine</t>
  </si>
  <si>
    <t>5030000</t>
  </si>
  <si>
    <t>Tipologia 200: Riscossione crediti di breve termine</t>
  </si>
  <si>
    <t>5020000</t>
  </si>
  <si>
    <t>Tipologia 100: Alienazione di attività finanziarie</t>
  </si>
  <si>
    <t>5010000</t>
  </si>
  <si>
    <t>ENTRATE DA RIDUZIONE DI ATTIVITA' FINANZIARIE</t>
  </si>
  <si>
    <t>TOTALE TITOLO 4</t>
  </si>
  <si>
    <t>4000000</t>
  </si>
  <si>
    <t>4050000</t>
  </si>
  <si>
    <t>Tipologia 400: Entrate da alienazione di beni materiali e immateriali</t>
  </si>
  <si>
    <t>4040000</t>
  </si>
  <si>
    <t>Tipologia 300:  Altri trasferimenti in conto capitale al netto dei trasferimenti da PA e da UE</t>
  </si>
  <si>
    <t>Altri trasferimenti in conto capitale da UE</t>
  </si>
  <si>
    <t xml:space="preserve">Altri trasferimenti in conto capitale da amministrazioni pubbliche </t>
  </si>
  <si>
    <t>Tipologia 300: Altri trasferimenti in conto capitale</t>
  </si>
  <si>
    <t>4030000</t>
  </si>
  <si>
    <t>Tipologia 200: Contributi agli investimenti al netto dei contributi da PA e da UE</t>
  </si>
  <si>
    <t>Contributi agli investimenti da UE</t>
  </si>
  <si>
    <t xml:space="preserve">Contributi agli investimenti da amministrazioni pubbliche </t>
  </si>
  <si>
    <t>4020000</t>
  </si>
  <si>
    <t>Tipologia 100: Tributi in conto capitale</t>
  </si>
  <si>
    <t>4010000</t>
  </si>
  <si>
    <t>ENTRATE IN CONTO CAPITALE</t>
  </si>
  <si>
    <t>TOTALE TITOLO 3</t>
  </si>
  <si>
    <t>3000000</t>
  </si>
  <si>
    <t>3050000</t>
  </si>
  <si>
    <t>Tipologia 400: Altre entrate da redditi da capitale</t>
  </si>
  <si>
    <t>3040000</t>
  </si>
  <si>
    <t>3030000</t>
  </si>
  <si>
    <t>3020000</t>
  </si>
  <si>
    <t>3010000</t>
  </si>
  <si>
    <t>ENTRATE EXTRATRIBUTARIE</t>
  </si>
  <si>
    <t>TOTALE TITOLO 2</t>
  </si>
  <si>
    <t>2000000</t>
  </si>
  <si>
    <t xml:space="preserve"> Trasferimenti correnti dal Resto del Mondo</t>
  </si>
  <si>
    <t>Trasferimenti correnti dall'Unione Europea</t>
  </si>
  <si>
    <t>Tipologia 105: Trasferimenti correnti dall'Unione Europea e dal Resto del Mondo</t>
  </si>
  <si>
    <t>2010500</t>
  </si>
  <si>
    <t>2010400</t>
  </si>
  <si>
    <t>Tipologia 103: Trasferimenti correnti da Imprese</t>
  </si>
  <si>
    <t>2010300</t>
  </si>
  <si>
    <t>Tipologia 102: Trasferimenti correnti da Famiglie</t>
  </si>
  <si>
    <t>2010200</t>
  </si>
  <si>
    <t>2010100</t>
  </si>
  <si>
    <t>TRASFERIMENTI CORRENTI</t>
  </si>
  <si>
    <t>TOTALE TITOLO 1</t>
  </si>
  <si>
    <t>1000000</t>
  </si>
  <si>
    <r>
      <t xml:space="preserve">Tipologia 302: Fondi perequativi dalla Regione o Provincia autonoma </t>
    </r>
    <r>
      <rPr>
        <b/>
        <i/>
        <sz val="14"/>
        <rFont val="Calibri"/>
        <family val="2"/>
      </rPr>
      <t>(solo per gli Enti locali)</t>
    </r>
  </si>
  <si>
    <t>1030200</t>
  </si>
  <si>
    <t>Tipologia 301: Fondi perequativi da Amministrazioni Centrali</t>
  </si>
  <si>
    <t>1030100</t>
  </si>
  <si>
    <t>Tipologia 104: Compartecipazioni di tributi</t>
  </si>
  <si>
    <t>1010400</t>
  </si>
  <si>
    <t>Tipologia 103: Tributi devoluti e regolati alle autonomie speciali  non accertati per cassa</t>
  </si>
  <si>
    <t xml:space="preserve"> di cui accertati per cassa sulla base del principio contabile 3.7 </t>
  </si>
  <si>
    <r>
      <t xml:space="preserve">Tipologia 103: Tributi devoluti e regolati alle autonomie speciali  </t>
    </r>
    <r>
      <rPr>
        <b/>
        <i/>
        <sz val="14"/>
        <rFont val="Calibri"/>
        <family val="2"/>
      </rPr>
      <t>(solo per le Regioni)</t>
    </r>
  </si>
  <si>
    <t>1010300</t>
  </si>
  <si>
    <t>Tipologia 102: Tributi destinati al finanziamento della sanita' non accertati per cassa</t>
  </si>
  <si>
    <r>
      <t xml:space="preserve">Tipologia 102: Tributi destinati al finanziamento della sanità </t>
    </r>
    <r>
      <rPr>
        <b/>
        <i/>
        <sz val="14"/>
        <rFont val="Calibri"/>
        <family val="2"/>
      </rPr>
      <t>(solo per le Regioni)</t>
    </r>
  </si>
  <si>
    <t>1010200</t>
  </si>
  <si>
    <t>Tipologia 101: Imposte, tasse e proventi assimilati non accertati per cassa</t>
  </si>
  <si>
    <t>Tipologia 101: Imposte, tasse e proventi assimilati</t>
  </si>
  <si>
    <t>1010100</t>
  </si>
  <si>
    <t>ENTRATE CORRENTI DI NATURA TRIBUTARIA, CONTRIBUTIVA E PEREQUATIVA</t>
  </si>
  <si>
    <t>% di accantonamento al fondo crediti di dubbia esigibilità
(f) = (e) / (c)</t>
  </si>
  <si>
    <r>
      <t xml:space="preserve">FONDO CREDITI DI DUBBIA ESIGIBILITA'
</t>
    </r>
    <r>
      <rPr>
        <b/>
        <i/>
        <sz val="14"/>
        <rFont val="Calibri"/>
        <family val="2"/>
      </rPr>
      <t xml:space="preserve">(e) </t>
    </r>
  </si>
  <si>
    <r>
      <t xml:space="preserve">IMPORTO MINIMO DEL FONDO
</t>
    </r>
    <r>
      <rPr>
        <b/>
        <i/>
        <sz val="14"/>
        <rFont val="Calibri"/>
        <family val="2"/>
      </rPr>
      <t xml:space="preserve">(d) </t>
    </r>
  </si>
  <si>
    <r>
      <t xml:space="preserve">TOTALE RESIDUI ATTIVI
</t>
    </r>
    <r>
      <rPr>
        <b/>
        <i/>
        <sz val="14"/>
        <rFont val="Calibri"/>
        <family val="2"/>
      </rPr>
      <t>(c ) = (a) + (b)</t>
    </r>
  </si>
  <si>
    <r>
      <t xml:space="preserve">RESIDUI ATTIVI DEGLI  ESERCIZI PRECEDENTI
</t>
    </r>
    <r>
      <rPr>
        <b/>
        <i/>
        <sz val="14"/>
        <rFont val="Calibri"/>
        <family val="2"/>
      </rPr>
      <t>(b)</t>
    </r>
  </si>
  <si>
    <r>
      <t xml:space="preserve">RESIDUI ATTIVI FORMATISI NELL'ESERCIZIO CUI SI RIFERISCE IL RENDICONTO
</t>
    </r>
    <r>
      <rPr>
        <b/>
        <i/>
        <sz val="14"/>
        <rFont val="Calibri"/>
        <family val="2"/>
      </rPr>
      <t>(a)</t>
    </r>
  </si>
  <si>
    <t xml:space="preserve">
TIPOLOGIA
</t>
  </si>
  <si>
    <t>COMPOSIZIONE DELL'ACCANTONAMENTO AL FONDO CREDITI DI DUBBIA ESIGIBILITA'* E AL FONDO SVALUTAZIONE CREDITI - 2023</t>
  </si>
  <si>
    <t>Allegato - Fondo crediti di dubbia esigibilità</t>
  </si>
  <si>
    <t>TOTALE TITOLO 9</t>
  </si>
  <si>
    <t>Altre entrate per conto terzi</t>
  </si>
  <si>
    <t>Depositi di/presso terzi</t>
  </si>
  <si>
    <t>Altre entrate per partite di giro</t>
  </si>
  <si>
    <t>Ritenute su redditi da lavoro autonomo</t>
  </si>
  <si>
    <t>Ritenute su redditi da lavoro dipendente</t>
  </si>
  <si>
    <t>Altre ritenute</t>
  </si>
  <si>
    <t>ENTRATE PER CONTO TERZI E PARTITE DI GIRO</t>
  </si>
  <si>
    <t>Entrate in conto capitale dovute a rimborsi, recuperi e restituzioni di somme non dovute o incassate in eccesso</t>
  </si>
  <si>
    <t>Contributi agli investimenti da amministrazioni pubbliche</t>
  </si>
  <si>
    <t>Altre entrate correnti n.a.c.</t>
  </si>
  <si>
    <t>Rimborsi in entrata</t>
  </si>
  <si>
    <t>Altri interessi attivi</t>
  </si>
  <si>
    <t>Proventi derivanti dalla gestione dei beni</t>
  </si>
  <si>
    <t>Entrate dalla vendita e dall'erogazione di servizi</t>
  </si>
  <si>
    <t>Trasferimenti correnti da Istituzioni Sociali Private</t>
  </si>
  <si>
    <t>Trasferimenti correnti da organismi interni e/o unità locali della amministrazione</t>
  </si>
  <si>
    <t>Trasferimenti correnti da Amministrazioni Locali</t>
  </si>
  <si>
    <t>Trasferimenti correnti da Amministrazioni Centrali</t>
  </si>
  <si>
    <t>RISCOSSIONI IN
C/RESIDUI</t>
  </si>
  <si>
    <t>RISCOSSIONI IN
C/COMPETENZA</t>
  </si>
  <si>
    <t>di cui entrate accertate non ricorrenti</t>
  </si>
  <si>
    <t>ACCERTAMENTI</t>
  </si>
  <si>
    <t>TITOLO
TIPOLOGIA
CATEGORIA</t>
  </si>
  <si>
    <t>PROSPETTO DELLE ENTRATE DI BILANCIO PER TITOLI, TIPOLOGIE E CATEGORIE</t>
  </si>
  <si>
    <t>TOTALE MACROAGGREGATI</t>
  </si>
  <si>
    <t>TOTALE MISSIONE 1 - Servizi istituzionali,  generali e di gestione</t>
  </si>
  <si>
    <t>MISSIONE 1 - Servizi istituzionali,  generali e di gestione</t>
  </si>
  <si>
    <t>200</t>
  </si>
  <si>
    <t>Totale SPESE IN CONTO CAPITALE</t>
  </si>
  <si>
    <t>Contributi agli investimenti</t>
  </si>
  <si>
    <t>Investimenti fissi lordi e acquisto di terreni</t>
  </si>
  <si>
    <t>MISSIONI E PROGRAMMI \ MACROAGGREGATI</t>
  </si>
  <si>
    <t>PROSPETTO DELLE SPESE DI BILANCIO PER MISSIONI, PROGRAMMI E MACROAGGREGATI
SPESE IN CONTO CAPITALE E SPESE PER INCREMENTO DI ATTIVITA' FINANZIARIE
IMPEGNI
Esercizio finanziario 2023</t>
  </si>
  <si>
    <t>PROSPETTO DELLE SPESE DI BILANCIO PER MISSIONI, PROGRAMMI E MACROAGGREGATI
SPESE IN CONTO CAPITALE E SPESE PER INCREMENTO DI ATTIVITA' FINANZIARIE
PAGAMENTI IN C/COMPETENZA
Esercizio finanziario 2023</t>
  </si>
  <si>
    <t>PROSPETTO DELLE SPESE DI BILANCIO PER MISSIONI, PROGRAMMI E MACROAGGREGATI
SPESE IN CONTO CAPITALE E SPESE PER INCREMENTO DI ATTIVITA' FINANZIARIE
PAGAMENTI IN C/RESIDUI
Esercizio finanziario 2023</t>
  </si>
  <si>
    <t>100</t>
  </si>
  <si>
    <t>Totale</t>
  </si>
  <si>
    <t>Altre spese correnti</t>
  </si>
  <si>
    <t>Rimborsi e poste correttive delle entrate</t>
  </si>
  <si>
    <t>Acquisto di beni e servizi</t>
  </si>
  <si>
    <t>Imposte e tasse a carico dell'ente</t>
  </si>
  <si>
    <t>Redditi da lavoro dipendente</t>
  </si>
  <si>
    <t>PROSPETTO DELLE SPESE DI BILANCIO PER MISSIONI, PROGRAMMI E MACROAGGREGATI
SPESE CORRENTI - IMPEGNI
Esercizio finanziario 2023</t>
  </si>
  <si>
    <t>PROSPETTO DELLE SPESE DI BILANCIO PER MISSIONI, PROGRAMMI E MACROAGGREGATI
SPESE CORRENTI - PAGAMENTI IN C/COMPETENZA
Esercizio finanziario 2023</t>
  </si>
  <si>
    <t>PROSPETTO DELLE SPESE DI BILANCIO PER MISSIONI, PROGRAMMI E MACROAGGREGATI
SPESE CORRENTI - PAGAMENTI IN C/RESIDUI
Esercizio finanziario 2023</t>
  </si>
  <si>
    <t>TOTALE MISSIONE 99 - Servizi per conto terzi</t>
  </si>
  <si>
    <t>MISSIONE 99 - Servizi per conto terzi</t>
  </si>
  <si>
    <t>99</t>
  </si>
  <si>
    <t>700</t>
  </si>
  <si>
    <t>Uscite per conto terzi</t>
  </si>
  <si>
    <t>Uscite per partite di giro</t>
  </si>
  <si>
    <t>PROSPETTO DELLE SPESE DI BILANCIO PER MISSIONI, PROGRAMMI E MACROAGGREGATI
SPESE PER SERVIZI PER CONTO TERZI E PARTITE DI GIRO - IMPEGNI
Esercizio finanziario 2023</t>
  </si>
  <si>
    <t>PROSPETTO DELLE SPESE DI BILANCIO PER MISSIONI, PROGRAMMI E MACROAGGREGATI
SPESE PER SERVIZI PER CONTO TERZI E PARTITE DI GIRO - PAGAMENTI IN C/COMPETENZA
Esercizio finanziario 2023</t>
  </si>
  <si>
    <t>PROSPETTO DELLE SPESE DI BILANCIO PER MISSIONI, PROGRAMMI E MACROAGGREGATI
SPESE PER SERVIZI PER CONTO TERZI E PARTITE DI GIRO - PAGAMENTI IN C/RESIDUI
Esercizio finanziario 2023</t>
  </si>
  <si>
    <t>Totale TITOLO 7</t>
  </si>
  <si>
    <t>TITOLO 7 - Uscite per conto terzi e partite di giro</t>
  </si>
  <si>
    <t>Totale TITOLO 2</t>
  </si>
  <si>
    <t>TITOLO 2 - Spese in conto capitale</t>
  </si>
  <si>
    <t>Totale TITOLO 1</t>
  </si>
  <si>
    <t>TITOLO 1 - Spese correnti</t>
  </si>
  <si>
    <t>Pagamenti in c/residui</t>
  </si>
  <si>
    <t>Pagamenti in c/competenza</t>
  </si>
  <si>
    <t>di cui non ricorrenti</t>
  </si>
  <si>
    <t>Impegni</t>
  </si>
  <si>
    <t>TITOLI E MACROAGGREGATI DI SPESA</t>
  </si>
  <si>
    <t>RIEPILOGO SPESE PER TITOLI E MACROAGGREGATI</t>
  </si>
  <si>
    <t>TOTALE ACCERTAMENTI</t>
  </si>
  <si>
    <t>Totale TITOLO 9</t>
  </si>
  <si>
    <t>Entrate per conto terzi</t>
  </si>
  <si>
    <t>Entrate per partite di giro</t>
  </si>
  <si>
    <t>TITOLO 9 - Entrate per conto terzi e partite di giro</t>
  </si>
  <si>
    <t>Totale TITOLO 4</t>
  </si>
  <si>
    <t>Altre entrate in conto capitale</t>
  </si>
  <si>
    <t>TITOLO 4 - Entrate in conto capitale</t>
  </si>
  <si>
    <t>Totale TITOLO 3</t>
  </si>
  <si>
    <t>Rimborsi e altre entrate correnti</t>
  </si>
  <si>
    <t>Interessi attivi</t>
  </si>
  <si>
    <t>Proventi derivanti dall'attività di controllo e repressione delle irregolarità e degli illeciti</t>
  </si>
  <si>
    <t>Vendita di beni e servizi e proventi derivanti dalla gestione dei beni</t>
  </si>
  <si>
    <t>TITOLO 3 - Entrate extratributarie</t>
  </si>
  <si>
    <t>Trasferimenti correnti da Amministrazioni pubbliche</t>
  </si>
  <si>
    <t>TITOLO 2 - Trasferimenti correnti</t>
  </si>
  <si>
    <t>Accertamenti</t>
  </si>
  <si>
    <t>Previsioni di competenza del bilancio pluriennale</t>
  </si>
  <si>
    <t>Previsioni di competenza</t>
  </si>
  <si>
    <t>Anni successivi</t>
  </si>
  <si>
    <t>Secondo anno successivo a quello cui si riferisce il rendiconto</t>
  </si>
  <si>
    <t>Anno successivo a quello cui si riferisce il rendiconto</t>
  </si>
  <si>
    <t>TITOLI E TIPOLOGIE DI ENTRATA</t>
  </si>
  <si>
    <t>ACCERTAMENTI ASSUNTI NELL'ESERCIZIO DI RIFERIMENTO E NEGLI ESERCIZI PRECEDENTI IMPUTATI ALL'ANNO SUCCESSIVO CUI SI RIFERISCE IL RENDICONTO E SEGUENTI</t>
  </si>
  <si>
    <t>TOTALE IMPEGNI</t>
  </si>
  <si>
    <t>300</t>
  </si>
  <si>
    <t>Acquisizioni di attività finanziarie</t>
  </si>
  <si>
    <t>TITOLO 3 - Spese per incremento attività finanziarie</t>
  </si>
  <si>
    <t>Altre spese in conto capitale</t>
  </si>
  <si>
    <t>Interessi passivi</t>
  </si>
  <si>
    <t>IMPEGNI ASSUNTI NELL'ESERCIZIO DI RIFERIMENTO E NEGLI ESERCIZI PRECEDENTI IMPUTATI ALL'ANNO SUCCESSIVO CUI SI RIFERISCE IL RENDICONTO E SEGUENTI</t>
  </si>
  <si>
    <t>TOTALE ANNO ESERCIZIO ACCERTAMENTO 2015</t>
  </si>
  <si>
    <t xml:space="preserve">RECUPERI. RIMBORSI E RESTITUZIONE SOMME  (provveditorato)                                                                                                                                                                                                                                                   </t>
  </si>
  <si>
    <t>ACCERTAMENTI RESIDUI</t>
  </si>
  <si>
    <t>DESCRIZIONE</t>
  </si>
  <si>
    <t>CAPITOLO</t>
  </si>
  <si>
    <t>CATEGORIA</t>
  </si>
  <si>
    <t>TIPOLOGIA</t>
  </si>
  <si>
    <t>Anno di esercizio accertamento 2015</t>
  </si>
  <si>
    <t>TOTALE ANNO ESERCIZIO ACCERTAMENTO 2017</t>
  </si>
  <si>
    <t xml:space="preserve">RESTITUZIONE DI DEPOSITI CAUZIONALI O CONTRATTUALI PRESSO TERZI (BIBLIOTECA)                                                                                                                                                                                                                                </t>
  </si>
  <si>
    <t>Anno di esercizio accertamento 2017</t>
  </si>
  <si>
    <t>TOTALE ANNO ESERCIZIO ACCERTAMENTO 2021</t>
  </si>
  <si>
    <t>&lt;&lt;&lt;&lt;&lt;&lt;&lt;&lt;&lt;</t>
  </si>
  <si>
    <t>Anno di esercizio accertamento 2021</t>
  </si>
  <si>
    <t>TOTALE ANNO ESERCIZIO ACCERTAMENTO 2022</t>
  </si>
  <si>
    <t>Anno di esercizio accertamento 2022</t>
  </si>
  <si>
    <t>RESIDUI ATTIVI AL 31/12/2023 PER CAPITOLO</t>
  </si>
  <si>
    <t>TOTALE ANNO ESERCIZIO IMPEGNO 2015</t>
  </si>
  <si>
    <t xml:space="preserve">TRASLOCO BIBLIOTECA GESTIONE RESIDUI (CONTRIBUTO AVCP)                                                                                                                                                                                                                                                      </t>
  </si>
  <si>
    <t xml:space="preserve">SERVIZI AGENZIA GIORNALISTICA - ACCESSO A BANCHE DATI E PUBBLICAZIONE ON LINE                                                                                                                                                                                                                               </t>
  </si>
  <si>
    <t>IMPEGNI RESIDUI</t>
  </si>
  <si>
    <t>PROGRAMMA</t>
  </si>
  <si>
    <t>Anno di esercizio impegno 2015</t>
  </si>
  <si>
    <t>TOTALE ANNO ESERCIZIO IMPEGNO 2016</t>
  </si>
  <si>
    <t xml:space="preserve">TRASFERIMENTO RISORSE GIUNTA REGIONALE PER CONTRIBUTO ANAC - UFFICIO STAMPA                                                                                                                                                                                                                                 </t>
  </si>
  <si>
    <t xml:space="preserve">TRASMISSIONI RADIO E TV                                                                                                                                                                                                                                                                                     </t>
  </si>
  <si>
    <t>Anno di esercizio impegno 2016</t>
  </si>
  <si>
    <t>TOTALE ANNO ESERCIZIO IMPEGNO 2017</t>
  </si>
  <si>
    <t xml:space="preserve">MANUTENZIONE IMPIANTI PER LA SICUREZZA SUI LUOGHI DI LAVORO SERVIZI EXTRACANONE E VERIFICHE OBBLIGATORIE                                                                                                                                                                                                    </t>
  </si>
  <si>
    <t xml:space="preserve">NOLEGGIO OPERATIVO SENZA CONDUCENTE                                                                                                                                                                                                                                                                         </t>
  </si>
  <si>
    <t>Anno di esercizio impegno 2017</t>
  </si>
  <si>
    <t>TOTALE ANNO ESERCIZIO IMPEGNO 2018</t>
  </si>
  <si>
    <t xml:space="preserve">COMPENSI E RIMBORSI DOCENTI FORMAZIONE OLI A PERSONALE ESTERNO ALL'ENTE                                                                                                                                                                                                                                     </t>
  </si>
  <si>
    <t xml:space="preserve">SPESE PER LA FORMAZIONE OBBLIGATORIA DEL PERSONALE DEL CONSIGLIO                                                                                                                                                                                                                                            </t>
  </si>
  <si>
    <t>Anno di esercizio impegno 2018</t>
  </si>
  <si>
    <t>TOTALE ANNO ESERCIZIO IMPEGNO 2019</t>
  </si>
  <si>
    <t xml:space="preserve">RIMBORSI SPESE RELATORI A CONVEGNI E RIUNIONI OLI - gestione residui al 31.12.2021                                                                                                                                                                                                                          </t>
  </si>
  <si>
    <t xml:space="preserve">MANUTENZIONE IMMOBILI-SPESE DI INVESTIMENTO                                                                                                                                                                                                                                                                 </t>
  </si>
  <si>
    <t>&lt;</t>
  </si>
  <si>
    <t>TOTALE ANNO ESERCIZIO IMPEGNO 2021</t>
  </si>
  <si>
    <t xml:space="preserve">CONSUMO ACQUA POTABILE                                                                                                                                                                                                                                                                                      </t>
  </si>
  <si>
    <t xml:space="preserve">CARBURANTI                                                                                                                                                                                                                                                                                                  </t>
  </si>
  <si>
    <t>Anno di esercizio impegno 2021</t>
  </si>
  <si>
    <t>TOTALE ANNO ESERCIZIO IMPEGNO 2022</t>
  </si>
  <si>
    <t xml:space="preserve">SPESE PER LA FORMAZIONE NON OBBLIGATORIA DEL PERSONALE DEL CONSIGLIO                                                                                                                                                                                                                                        </t>
  </si>
  <si>
    <t xml:space="preserve">SERVIZI PER I SISTEMI E RELATIVA MANUTENZIONE SUPPORTO AREA SISTEMISTICA                                                                                                                                                                                                                                    </t>
  </si>
  <si>
    <t xml:space="preserve">NOLEGGIO DI IMPIANTI MACCHINARI E HARDWARE                                                                                                                                                                                                                                                                  </t>
  </si>
  <si>
    <t xml:space="preserve">MANUTENZIONE ORDINARIA                                                                                                                                                                                                                                                                                      </t>
  </si>
  <si>
    <t xml:space="preserve">MANUTENZIONE EDILE ED IMBIANCATURA                                                                                                                                                                                                                                                                          </t>
  </si>
  <si>
    <t xml:space="preserve">TASSA E/O CANONE OCCUPAZIONE SPAZI E AREE PUBBLICHE                                                                                                                                                                                                                                                         </t>
  </si>
  <si>
    <t xml:space="preserve">RIMBORSO A GIUNTA REGIONALE SOMME RELATIVE AL CONSUMO ENERGETICO ED AL COLLEGAMENTO TELEMATICO DEI DIPENDENTI DEL CONSIGLIO IN TELELAVORO                                                                                                                                                                   </t>
  </si>
  <si>
    <t xml:space="preserve">SERVIZIO GENERALE DI PULIZIA                                                                                                                                                                                                                                                                                </t>
  </si>
  <si>
    <t xml:space="preserve">CONSUMO GAS                                                                                                                                                                                                                                                                                                 </t>
  </si>
  <si>
    <t xml:space="preserve">PEDAGGI. CANONI E PARCHEGGI AUTOVETTURE PARCO AUTO                                                                                                                                                                                                                                                          </t>
  </si>
  <si>
    <t xml:space="preserve">SERVIZI POSTALI E DI SPEDIZIONE                                                                                                                                                                                                                                                                             </t>
  </si>
  <si>
    <t>Anno di esercizio impegno 2022</t>
  </si>
  <si>
    <t>RESIDUI PASSIVI AL 31/12/2023 PER CAPITOLO</t>
  </si>
  <si>
    <t>Totale complessivo</t>
  </si>
  <si>
    <t>Titolo 9 tipologia 200</t>
  </si>
  <si>
    <t>Titolo 9 tipologia 100</t>
  </si>
  <si>
    <t>Titolo 4 tipologia 500</t>
  </si>
  <si>
    <t>Titolo 4 tipologia 300</t>
  </si>
  <si>
    <t>Titolo 4 tipologia 200</t>
  </si>
  <si>
    <t>Titolo 3 tipologia 500</t>
  </si>
  <si>
    <t>Titolo 3 tipologia 300</t>
  </si>
  <si>
    <t>Titolo 3 tipologia 200</t>
  </si>
  <si>
    <t>Titolo 3 tipologia 100</t>
  </si>
  <si>
    <t>Titolo 2 tipologia 104</t>
  </si>
  <si>
    <t>Titolo 2 tipologia 101</t>
  </si>
  <si>
    <t>Avanzo</t>
  </si>
  <si>
    <t>Fpv parte capitale</t>
  </si>
  <si>
    <t>Fpv parte corrente</t>
  </si>
  <si>
    <t>Previsione assestata</t>
  </si>
  <si>
    <t>Totale complessivo variazioni</t>
  </si>
  <si>
    <t xml:space="preserve">Deliberazione  del Consiglio regionale n. 81 del 21/11/2023 
8^ variazione </t>
  </si>
  <si>
    <t xml:space="preserve">Deliberazione UP n. 81 del  21/09/2023 
8^ variazione </t>
  </si>
  <si>
    <t xml:space="preserve">Deliberazione  del Consiglio regionale n. 57 del 25/07/2023 Riequilibrio </t>
  </si>
  <si>
    <t>Deliberazione del Consiglio regionale n. 56 del 25/07/2023 5^ variazione  Assestamento</t>
  </si>
  <si>
    <t xml:space="preserve">Deliberazione UP n. 62 del 27/06/2023  </t>
  </si>
  <si>
    <t>Deliberazione UP n. 38 del 13/04/2023 Riaccertamento</t>
  </si>
  <si>
    <t>Deliberazione del Consiglio regionale n. 12 del 21/03/2023 
3^ variazione</t>
  </si>
  <si>
    <t>Deliberazione del Consiglio regionale n. 4 del 31/01/2023 
1^ variazione</t>
  </si>
  <si>
    <t>Previsione iniziale  Deliberazione del Consiglio regionale n. 105 del 20/12/2022</t>
  </si>
  <si>
    <t>ENTRATA</t>
  </si>
  <si>
    <t>Missione 99 Programma 1 titolo 7</t>
  </si>
  <si>
    <t>Missione 20 Programma 3, titolo 2</t>
  </si>
  <si>
    <t>Missione 20 Programma 3, titolo 1</t>
  </si>
  <si>
    <t>Missione 20 Programma 1, titolo 1</t>
  </si>
  <si>
    <t>Missione 18 Programma 2 titolo 1</t>
  </si>
  <si>
    <t>Missione 18 Programma 1 titolo 1</t>
  </si>
  <si>
    <t>Missione 15 programma 2, titolo 1</t>
  </si>
  <si>
    <t>Missione 14 programma 3, titolo 1</t>
  </si>
  <si>
    <t>Missione 14 programma 2, titolo 1</t>
  </si>
  <si>
    <t>Missione 14 programma 1, titolo 1</t>
  </si>
  <si>
    <t>Missione 12 Programma 10 titolo 1</t>
  </si>
  <si>
    <t>Missione 12 Programma 8, titolo 1</t>
  </si>
  <si>
    <t>Missione 12 Programma 7, titolo 1</t>
  </si>
  <si>
    <t>Missione 12 Programma 2, titolo 2</t>
  </si>
  <si>
    <t>Missione 12 Programma 1, titolo 2</t>
  </si>
  <si>
    <t>Missione 11 Programma 2 titolo 1</t>
  </si>
  <si>
    <t>Missione 9 Programma 8 titolo 2</t>
  </si>
  <si>
    <t>Missione 9 Programma 3 titolo 1</t>
  </si>
  <si>
    <t>Missione 7  Programma 1 titolo 1</t>
  </si>
  <si>
    <t>Missione 6 
Programma 2, titolo 1</t>
  </si>
  <si>
    <t>Missione 6 
Programma 1, titolo 1</t>
  </si>
  <si>
    <t>Missione 5 Programma 2, titolo 2</t>
  </si>
  <si>
    <t>Missione 5 Programma 2, titolo 1</t>
  </si>
  <si>
    <t>Missione 5 Programma 1 titolo 2</t>
  </si>
  <si>
    <t xml:space="preserve">Missione 5 Programma 1, titolo 1  </t>
  </si>
  <si>
    <t>Missione 4 Programma 7, titolo 1</t>
  </si>
  <si>
    <t>Missione 1 Programma 11, titolo 2</t>
  </si>
  <si>
    <t>Missione 1 Programma 11, titolo 1</t>
  </si>
  <si>
    <t>Missione 1 Programma 10 titolo 1</t>
  </si>
  <si>
    <t>Missione 1 Programma 8, titolo 2</t>
  </si>
  <si>
    <t>Missione 1 Programma 8, titolo 1</t>
  </si>
  <si>
    <t>Missione 1 Programma 6, titolo 2</t>
  </si>
  <si>
    <t>Missione 1 Programma 6, titolo 1</t>
  </si>
  <si>
    <t>Missione 1 Programma 5 titolo 1</t>
  </si>
  <si>
    <t>Missione 1 Programma 3 titolo 3</t>
  </si>
  <si>
    <t>Missione 1 Programma 3, titolo 2</t>
  </si>
  <si>
    <t>Missione 1 Programma 3, titolo 1</t>
  </si>
  <si>
    <t>Missione 1 Programma 2 titolo 1</t>
  </si>
  <si>
    <t>Missione 1, programma 1 titolo 1</t>
  </si>
  <si>
    <t>Deliberazione UP n. 122 del 14/12/2023</t>
  </si>
  <si>
    <t>Deliberazione  del Consiglio regionale n. 81 del 21/11/2023 
8^ variazione</t>
  </si>
  <si>
    <t xml:space="preserve">Deliberazione UP n. 81 del  21/09/2023  </t>
  </si>
  <si>
    <t>Deliberazione  del Consiglio regionale n. 63 del 12/09/2023  7^ variazione</t>
  </si>
  <si>
    <t xml:space="preserve">Deliberazione  del Consiglio regionale n. 57 del 25/07/2023 
6^ variazione  Riequilibrio </t>
  </si>
  <si>
    <t>Deliberazione del Consiglio regionale n. 43 del 30/05/2023 
4^ variazione</t>
  </si>
  <si>
    <t xml:space="preserve">Deliberazione UP n. 38 del 13/04/2023 Riaccertamento </t>
  </si>
  <si>
    <t>Deliberazione del Consiglio regionale n. 6 del 21/02/2023 
2^ variazione</t>
  </si>
  <si>
    <t>SPESA</t>
  </si>
  <si>
    <t>Saldo</t>
  </si>
  <si>
    <t>Totale riaccertamento residuo  (c/residui 2023)</t>
  </si>
  <si>
    <t>-96,00</t>
  </si>
  <si>
    <t>Post riaccertamento ordinario</t>
  </si>
  <si>
    <t xml:space="preserve">Riaccertamento marzo 2024                                                                                                                                                                                                                                                                                   </t>
  </si>
  <si>
    <t>S.P.A. Pagamento bolli contratto derivato di StartUp - Cig derivato 94280809BC</t>
  </si>
  <si>
    <t>-1.108,55</t>
  </si>
  <si>
    <t>Ante riaccertamento ordinario</t>
  </si>
  <si>
    <t xml:space="preserve">Minore entrata a seguito minori consumi Estra Energia fonitura 2021 (entrate collegate alla trattenuta dello 0,50% sulla fornitura)    - Atto 820 del 26.09.2023                                                                                                                                                                                     </t>
  </si>
  <si>
    <t>ESTRA ENERGIE S.R.L. accertamento a garanzia della trattenuta 0,50% Estra Energia anno termico 01/01/2021 al 30/09/2021 (cig master 8303406B63; CIG derivato Z0F2E1D577)</t>
  </si>
  <si>
    <t xml:space="preserve">riduzione per minore entrata  - Atto 7122 del 3.4.2023                                                                                                                                                                                                                                                                      </t>
  </si>
  <si>
    <t>COLLEGATO A IMP. 1192/2022 - RECUPERO SPESE TELEFONIA MOBILE Convenzione Consip TM8 - QUOTE A CARICO CONSIGLIERI - periodo 1 gennaio/16 novembre 2022 Con decreto 825 del 2022 Differimento del termine di scadenza dei contratti attuativi relativi alla Convezione Consip “TM8”, dal 17 novembre 2022</t>
  </si>
  <si>
    <t>Maggiore entrata</t>
  </si>
  <si>
    <t>LEASYS SPA NOLEGGIO 48 MESI PANDA  MODELLO 1.0 70cv S&amp;S Hybrid-14 APRILE/DICEMBRE 2022-CIG YBA33D56D5  - TRATTENUTA 0,50%</t>
  </si>
  <si>
    <t xml:space="preserve">Minore entrata a seguito applicazione delle trattenute dello 0,50% direttamente in fattura da parte del fornitore Edison Energia per anno 2022 - Atto 820 del 26.09.2023                                                                                                                                                                      </t>
  </si>
  <si>
    <t>EDISON ENERGIA S.P.A accertamento a garanzia della trattenuta 0,50% Edison Energia Spa fornitura gas 2022 (Cig. Master
8766565E48; CIG derivato ZAA32F677F)</t>
  </si>
  <si>
    <t xml:space="preserve">Minore entrata a seguito minori consumi EdisonEnergia fonitura 2021 (entrate collegate alla trattenuta dello 0,50% sulla fornitura)  - Atto 820 del 26.09.2023                                                                                                                                                                    </t>
  </si>
  <si>
    <t>EDISON ENERGIA S.P.A accertamento a garanzia della trattenuta 0,50% Edison Energia fornitura ellettrica bassa tensione anno 2021</t>
  </si>
  <si>
    <t>Anno di esercizio</t>
  </si>
  <si>
    <t>Anno di bilancio</t>
  </si>
  <si>
    <t>Descrizione variazione</t>
  </si>
  <si>
    <t>Importo variazione</t>
  </si>
  <si>
    <t>Numero capitolo</t>
  </si>
  <si>
    <t>Oggetto</t>
  </si>
  <si>
    <t>Numero residuo</t>
  </si>
  <si>
    <t xml:space="preserve">Economie su residui attivi es precedenti al 2023 Ante e post riaccertamento  </t>
  </si>
  <si>
    <t>Totale riaccertamento residuo (c/residui 2023)</t>
  </si>
  <si>
    <t xml:space="preserve">Totale parziale economie nel corso della gestione 2023 - a seguito delle operazioni riaccertamento - spesa corrente e capitale  </t>
  </si>
  <si>
    <t>Riaccertamento marzo 2024                                                                                                                                                                                                                                                                                   dichiarata delibera di riaccertamento</t>
  </si>
  <si>
    <t>ADESIONE CONVENZIONE CONSIP AE AL CONTRATTO APERTO DELLA GR RELATIVO ALLA FORNITURA DI BENI E SERVIZI PER LA GESTIONE INTEGRATA DI PDL - SOSTITUZIONE DI SISTEMI</t>
  </si>
  <si>
    <t>ADESIONE CONVEZIONE CONSPI TF5 PER SERVIZI DI TELEFONIA FISSA STRUTTURE CONSILIARI - COSTO SPESE TELEF. QUOTA A CARICO GRUPPI CONSILIARI - PERIODO NOV. DICEMBRE 2018-  - CIG: 76772814B3</t>
  </si>
  <si>
    <t>ADESIONE CONVEZIONE CONSPI TF5 PER SERVIZI DI TELEFONIA FISSA STRUTTURE CONSILIARI -  PERIODO : NOVEMBRE - DICEMBRE 2018 - TELEFONIA GRUPPI CONSILIARI  - CIG: 76772814B3</t>
  </si>
  <si>
    <t>ADESIONE ALLA CONVENZIONE CONSIP TF5PER IS ERVIZI DI TELEFONIA FISSA STRUTTURE CONSILIARI -  TELEFONIA FISSA STRUTTURA PERIODO NOVEMBRE DICEMBRE 2018 - CIG 76772814B3</t>
  </si>
  <si>
    <t>INCARICO di tutoraggio formativo per una durata di n. 40 ore alla dott.ssa Stefania Sparaco C.F.SPRSFN81E67H294F - periodo gennaio/giugno 2022 - rivolto al Gruppo di lavoro incaricato di predisporre il PIAO - Piano Integrato di Attività e Organizzazione per il Consiglio regionale della Toscana, al</t>
  </si>
  <si>
    <t>Acquisto, tramite MEPA, di attrezzature multimediali per la sala conferenze Expo Comuni, servizio di assistenza software e di noleggio di pannelli multimediali per le sale del Consiglio della Regione Toscana</t>
  </si>
  <si>
    <t>Servizio di gestione apparati di sicurezza - lotto 4. Impegno di spesa per il 2021</t>
  </si>
  <si>
    <t>Servizio di gestione e manutenzione reti locali- lotto 4. Impegno di spesa per il 2020.</t>
  </si>
  <si>
    <t>impegno di spesa per adesione a convenzione Consip TM8 “Telefonia mobile 8” per la fornitura di n. 44 pacchetti comprensivi di Sim dati e noleggio tablet abbinati - periodo 01/01-19/05/2022)</t>
  </si>
  <si>
    <t>Servizio di noleggio casse fiscali per mensa e bar per il primo trimestre dell’anno 2022 compresa la somma per lo svincolo della trattenuta dello 0,50%.</t>
  </si>
  <si>
    <t>Rimborso della spesa sostenuta per missioni in Italia del personale del Consiglio regionale in riferimento al periodo 1 novembre 2021 e fino al 31 ottobre 2022</t>
  </si>
  <si>
    <t>Servizio di sorveglianza sanitaria - annualità 2022</t>
  </si>
  <si>
    <t>: Contratto di adesione alla convenzione Consip , CIG : 65297529CE - CIG derivato: 7055937768. Modifica contrattuale.</t>
  </si>
  <si>
    <t>Adesione alla convenzione Consip per fornitura dei servizi di gestione e assistenza alle centrali telefoniche, server, reti e cablaggio, service desk e presidio sistemistico - periodo 31/07-31/12/2021</t>
  </si>
  <si>
    <t>Aumento dell’importo di adesione al contratto tra R.T.I.costituito da Computer Care S.r.l. Dell S.p.A, T.T. Tecnosistemi S.p.A e Data Pos S.r.l. - FORNITURA di beni e servizi per la gestione integrata delle Pdl - Acquisto n.160 Pdl Consiglio</t>
  </si>
  <si>
    <t>COSTO SPESE TELEFONICHE-QUOTA A CARICO GRUPPI CONSILIARI- PERIODO 1 GENNAIO 2018-30 APRILE 2018-COLLEGATO ALL'ACC.176/2018 ULTERIORE AFFIDAMENTO FINO AL 31.10.2018 CON DECRETO 309/2018</t>
  </si>
  <si>
    <t>SERVIZIO DI TELEFONIA FISSA  GRUPPI CONSILIARI- PERIODO 1 GENNAIO 2018-30 APRILE 2018 ULTERIORE AFFIDAMENTO FINO AL 31.10.2018 CON DECRETO 309/2018</t>
  </si>
  <si>
    <t>SERVIZIO DI TELEFONIA FISSA STRUTTURA- PERIODO: 1 GENNAIO 2018- 30 APRILE 2018 ULTERIORE AFFIDAMENTO FINO AL 31.10.2018 CON DECRETO 309/2018</t>
  </si>
  <si>
    <t>Gestione e manutenzione centrali telefoniche - Proroga tecnica del contratto di adesione alla Convenzione Consip SGM - Lotto 4, affidata a RTI Fastweb S.p.A.- Maticmind S.p.A. dal 1/05/2021 al 30/04/2022. CIG originario: 65297529CE - CIG derivato: 7055937768. Impegni di spesa</t>
  </si>
  <si>
    <t>Adesione a convenzione Consip TM7 “Telefonia mobile 7” per la fornitura di n. 44 pacchetti comprensivi di Sim dati e noleggio tablet abbinati. Impegno di spesa.Periodo: dal 1/1/2021 al 19/11/2021</t>
  </si>
  <si>
    <t>Gestione e manutenzione apparati di sicurezza - Proroga tecnica del contratto di adesione alla Convenzione Consip SGM - Lotto 4, affidata a RTI Fastweb S.p.A.- Maticmind S.p.A. dal 1/05/2021 al 30/04/2022. CIG originario: 65297529CE - CIG derivato: 7055937768. Impegni di spesa</t>
  </si>
  <si>
    <t>Corsi Salute e sicurezza Convenzione Consip anno 2022 (CIG: YF63155C34)</t>
  </si>
  <si>
    <t>Adesione a Convenzione Giunta e il RTI Tai Software Solution S.r.l. (capogruppo)-Engineering ingegneria informatica spa e Net7 Srl (mandanti) per “Servizio di progettazione e gestione dei siti istituzionali ”.</t>
  </si>
  <si>
    <t>Pianeta Galileo 2021/2022: rimborso spese forfettario Primo incontro con la scienza autore Marco Malvaldi</t>
  </si>
  <si>
    <t>Noleggio hardware - tipografia ( proroga tecnica per il periodo dal 01.05.2022 al
31.12.2022): canone del servizio di assistenza, manutenzione e locazione</t>
  </si>
  <si>
    <t>Noleggio modulo alta capacità - Noleggio hardware - tipografia ( proroga tecnica per il periodo dal 01.05.2022 al
31.12.2022)</t>
  </si>
  <si>
    <t>Eccedenze di stampa - Noleggio hardware - tipografia ( proroga tecnica per il periodo dal 01.05.2022 al
31.12.2022)</t>
  </si>
  <si>
    <t>Procedura aperta per la fornitura di monografie edite da case editrici italiane e straniere destinate alla Biblioteca della Toscana Pietro Leopoldo, articolato in due lotti. Lotto 2 Celdes srl</t>
  </si>
  <si>
    <t xml:space="preserve">IMPEGNO N. 313 DEL 2017 REIMPUTATO RIACCERTAMENTO APRILE 2018 - SERVIZI AGGIUNTIVI SULLE FOTOCOPIATRICI XEROX IN NOLEGGIO PRESSO GLI UFFICI DEL CONSIGLIO REGIONALE DELLA TOSCANA; CANONE ANNO 2017- CIG:6888387CC4
</t>
  </si>
  <si>
    <t>fornitura accesso periodici on line e banche dati</t>
  </si>
  <si>
    <t>fornitura periodici cartacei</t>
  </si>
  <si>
    <t>rimoborso alla GR compensi straordinario personale 01/1/2022-31/10/2022</t>
  </si>
  <si>
    <t>Affidamento a Poste Italiane servizio PICK UP Posta Basic Easy e Posta Pick-Up mail per 36 mesi periodo 26 gennaio 2022 – 25 gennaio 2025 - Anno 2022. GIG Y67335C59B</t>
  </si>
  <si>
    <t>BUONI CARBURANTE ITALIANA PETROLI 2021</t>
  </si>
  <si>
    <t>Totale parziale economie nel corso della gestione 2023 - ante operazioni riaccertamento marzo 2024</t>
  </si>
  <si>
    <t xml:space="preserve">riduzione impegno disposta dal dirigente                                                                                                                                                                                                                                                                    dichiarata con atto n. 7150                </t>
  </si>
  <si>
    <t>Adesione a Convenzione di Giunta per servizi per la fornitura di beni e servizi per la gestione integrata delle Postazioni di Lavoro (PdL) costituite da personal computer, stampanti e dispositivi aggiuntivi - periodo: 01/01/31/12/2022</t>
  </si>
  <si>
    <t xml:space="preserve">riduzione impegno disposta dal dirigente                                                                                                                                                                                                                                                                    dichiarata con atto n. 7145                </t>
  </si>
  <si>
    <t>Servizi aggiuntivi sulle fotocopiatrici Xerox. Impegno 2021</t>
  </si>
  <si>
    <t xml:space="preserve">riduzione impegno disposta dal dirigente                                                                                                                                                                                                                                                                    dichiarata con atto n. 7146                </t>
  </si>
  <si>
    <t>Servizi di telefonia fissa - gruppi consiliari - a carico del Consiglio regionale - per il periodo dal 1 gennaio 2022 fino al 2 ottobre 2022</t>
  </si>
  <si>
    <t>Servizi di telefonia fissa per la struttura consiliare dal 1 gennaio 2022 fino al 2 ottobre 2022-Proroga scadenza al 3 ottobre 2023 con decreto 708 del 22.9.2022</t>
  </si>
  <si>
    <t>Servizi di telefonia fissa - gruppi consiliari - quota a carico dei gruppi consiliari - per il periodo dal 1 gennaio 2022 fino al 2 ottobre
2022</t>
  </si>
  <si>
    <t xml:space="preserve">Economia su impengo a seguito conclusione del contratto, emissione  e liquidazione della fattura a saldo                                                                                                                                                                                                    dichiarata con atto n. 820                 </t>
  </si>
  <si>
    <t>Lavori di adeguamento dei locali denominati ex BIT ad archivi e consultazione presso Palazzo del Pegaso: prestazione di direzione
operativa del servizio di architettura e ingegneria.</t>
  </si>
  <si>
    <t xml:space="preserve">Economia su impegno a seguito conclusione del contratto fornitura energia elettrica MT per l'anno 2022 con società fornitrice NovaAEG - minori consumi                                                                                                                                                     dichiarata con atto n. 820                 </t>
  </si>
  <si>
    <t>Maggiore spesa prevista per i consumi di energia elettrica M.T. dell’anno 2022 (CIG 8984357DED);</t>
  </si>
  <si>
    <t xml:space="preserve">Economia su impegno a seguito conclusione del contratto fornitura energia elettrica BT per l'anno 2022 con società fornitrice NovaAEG - minori consumi                                                                                                                                                     dichiarata con atto n. 820                 </t>
  </si>
  <si>
    <t>Maggiore spesa prevista per i consumi di energia elettrica B.T. dell’anno 2022 (CIG 89844201EE)</t>
  </si>
  <si>
    <t xml:space="preserve">Economia su impegno a seguito concluisone contratto  con fornitore di ulitma istanza Hera Comm Spa-  minori consumi gas.                                                                                                                                                                                    dichiarata con atto n. 820                 </t>
  </si>
  <si>
    <t>impegno fornitura gas naturale fino al 31/12/2022 (CIG: 9433449860)</t>
  </si>
  <si>
    <t xml:space="preserve">economia per minore spesa                                                                                                                                                                                                                                                                                   dichiarata con atto n. 7122                </t>
  </si>
  <si>
    <t>ADESIONE CONVENZIONE CONSIP TM8 - servizi di telefonia mobile per i Consiglieri regionali - PERIODO 01/01-16/11/2022 - Con decreto 825 del 2022 Differimento del termine di scadenza dei contratti attuativi relativi alla Convezione Consip “TM8”, dal 17 novembre 2022 al 16 maggio 2023</t>
  </si>
  <si>
    <t xml:space="preserve">economia per minore spesa                                                                                                                                                                                                                                                                                   dichiarata con atto n. 7111                </t>
  </si>
  <si>
    <t>Adesione a convenzione Consip TM8 “Telefonia mobile 8” con Telecom Italia S.p.A. per la fornitura di n. 50 Sim dati . Assunzione impegno di spesa - CIG derivato Y1D364D05E periodo dal 15 maggio 2022 al 16 novembre 2022-Proroga al 16.5.2023 con decreto 825 del 27.10.22</t>
  </si>
  <si>
    <t xml:space="preserve">economia per minore spesa                                                                                                                                                                                                                                                                                   dichiarata con atto n. 7600                </t>
  </si>
  <si>
    <t xml:space="preserve">Imp. reimputato n. 855/2021  decreto n. 439/2021  Adesione alla convenzione Consip per fornitura dei servizi di gestione e assistenza alle centrali telefoniche, server, reti e cablaggio, service desk e presidio sistemistico - periodo 31/07-31/12/2021. AVANZO - AULA
</t>
  </si>
  <si>
    <t xml:space="preserve">ECONOMIA PER MINOR SPESA                                                                                                                                                                                                                                                                                    dichiarata con atto n. 7850                </t>
  </si>
  <si>
    <t>Adesione alla convenzione Consip denominata “Microsoft Enterprise Agreement 7”, Convenzione per la fornitura di licenze d’uso "Enterprise Agreement" di software Microsoft, per le strutture consiliari</t>
  </si>
  <si>
    <t xml:space="preserve">ECONOMIA PER MINOR SPESA                                                                                                                                                                                                                                                                                    dichiarata con atto n. 7489                </t>
  </si>
  <si>
    <t>Servizio di gestione e manutenzione centrali telefoniche- lotto 4. Impegno di spesa per il 2021</t>
  </si>
  <si>
    <t xml:space="preserve">economia per minor spesa                                                                                                                                                                                                                                                                                    dichiarata con atto n. 7605                </t>
  </si>
  <si>
    <t>ADESIONE CONVENZIONE CONSIP TM8  - servizi di telefonia mobile per il personale dipendente autorizzato - PERIODO 01/01-16/11/2022 - Con decreto 825 del 2022 Differimento del termine di scadenza dei contratti attuativi relativi alla Convezione Consip “TM8”, dal 17 novembre 2022 al 16 maggio 2023</t>
  </si>
  <si>
    <t xml:space="preserve">economia per minor spesa                                                                                                                                                                                                                                                                                    dichiarata con atto n. 7122                </t>
  </si>
  <si>
    <t>ADESIONE CONVENZIONE CONSIP TM8 - quota a carico dei Consiglieri - PERIODO 01/01-16/11/2022 - Con decreto 825 del 2022 Differimento del termine di scadenza dei contratti attuativi relativi alla Convezione Consip “TM8”, dal 17 novembre 2022 al 16 maggio 2023</t>
  </si>
  <si>
    <t xml:space="preserve">economia per minor spesa                                                                                                                                                                                                                                                                                    dichiarata con atto n. 7600                </t>
  </si>
  <si>
    <t>Proroga tecnica del contratto di adesione alla convenzione Consip “Servizi di gestione e manutenzione di sistemi IP e postazioni di lavoro per le Pubbliche Amministrazioni” - Lotto 4, affidata all’RTI Fastweb S.p.A.- Maticmind S.p.A., per la gestione manutenzione reti locali e interventi sul c</t>
  </si>
  <si>
    <t xml:space="preserve">Imp. reimputato n. 882/2021  decreto n. 485/2021  Contratto di adesione alla convenzione Consip , CIG : 65297529CE - CIG derivato: 7055937768. Modifica contrattuale.  AVANZO - NUOVA SALA CED
</t>
  </si>
  <si>
    <t xml:space="preserve">economia per minor spesa                                                                                                                                                                                                                                                                                    dichiarata con atto n. 7915                </t>
  </si>
  <si>
    <t>Fornitura acqua potabile utenze ubicate in via cavour 16 e 18 e via ricasoli 27 Firenze (Barbagli) - Impegno assunto ai sensi dell'articolo 30 del Riac</t>
  </si>
  <si>
    <t xml:space="preserve">ECONOMIA PER MENO SPESA                                                                                                                                                                                                                                                                                     dichiarata con atto n. 7860                </t>
  </si>
  <si>
    <t>Fornitura carta e cartoncino per la tipografia del C.R.anno 2022 Perego Carta S.p.A</t>
  </si>
  <si>
    <t xml:space="preserve">economia dichiarata dal dirigente                                                                                                                                                                                                                                                                           dichiarata con atto n. 7367                </t>
  </si>
  <si>
    <t>Servizio brokeraggio e consulenza assicurativa dal 13 maggio 2022 al 31 dicembre 2022 - SmartCig Z67362D6C8</t>
  </si>
  <si>
    <t xml:space="preserve">Economia                                                                                                                                                                                                                                                                                                    dichiarata con atto n. 7394                </t>
  </si>
  <si>
    <t>Rinnovo contratto Ebsco-Periodici cartacei (aliquota 22% da applicarsi soltanto agli importi delle commissioni)</t>
  </si>
  <si>
    <t xml:space="preserve">Economia                                                                                                                                                                                                                                                                                                    dichiarata con atto n. 7395                </t>
  </si>
  <si>
    <t>Rinnovo contratto Ebsco-Banche dati e pubblicazioni on line (aliquota 4% da applicarsi ai prezzi di listino degli abbonamenti e aliquota 22% da applicarsi agli importi delle commissioni)</t>
  </si>
  <si>
    <t xml:space="preserve">Economia                                                                                                                                                                                                                                                                                                    dichiarata con atto n. 7377                </t>
  </si>
  <si>
    <t>Adesione a contratto di Giunta per la fornitura di n 40 PEC per i Consiglieri. Impegni di spesa.</t>
  </si>
  <si>
    <t xml:space="preserve">Economia                                                                                                                                                                                                                                                                                                    dichiarata con atto n. 7293                </t>
  </si>
  <si>
    <t xml:space="preserve">Economia                                                                                                                                                                                                                                                                                                    dichiarata con atto n. 7392                </t>
  </si>
  <si>
    <t xml:space="preserve">Economia                                                                                                                                                                                                                                                                                                    dichiarata con atto n. 7378                </t>
  </si>
  <si>
    <t>servizio di posta elettronica certificata in uso al consiglio regionale e al difensore civico. Durata 48 mesi dalla data di avvio degli ordinativi (periodo dall'1.03.2020 al 28.02.2024</t>
  </si>
  <si>
    <t xml:space="preserve">Dichiarazione economia su impegno a seguito minore effettivo utilizzo telepass per l'anno 2022                                                                                                                                                                                                              dichiarata con atto n. 820                 </t>
  </si>
  <si>
    <t>Canoni per noleggio apparati Telepass e pedaggi autostradali 2022</t>
  </si>
  <si>
    <t xml:space="preserve">Dichiarazione economia di impegno a seguito conclusione del contratto e liquidazione a saldo ultime fatture Rekeep Spa                                                                                                                                                                                      dichiarata con atto n. 820                 </t>
  </si>
  <si>
    <t>Proroga adesione a Convenzione Consip per il periodo 08.10.2021-07.10.2022 - CIG 8441917A48 - canone ordinario per servizi di manutenzione- impianti antincendio</t>
  </si>
  <si>
    <t>Proroga adesione a Convenzione Consip per il periodo 08.10.2021-07.10.2022 - CIG 8441917A48 - canone ordinario per servizi di manutenzione- impianti elettrici, idrico-sanitario, di riscaldamento, condizionamento e presidio</t>
  </si>
  <si>
    <t>Proroga adesione a Convenzione Consip per il periodo 08.10.2021-07.10.2022 - CIG 8441917A48 - canone ordinario per servizi di manutenzione- impianti elevatori</t>
  </si>
  <si>
    <t>Proroga adesione a Convenzione Consip per il periodo 08.10.2021-07.10.2022 - CIG 8441917A48 - canone ordinario per servizi di manutenzione- servizi di governo</t>
  </si>
  <si>
    <t>Sedi CRT - Manutenzione impianti termici Palazzo del Pegaso - Responsabilità Rekeep S.p.A. ex capitolato appalto servizi di “Facility Management Uffici 3 (lotto 5)” - Estensione delega impianti climatizzazione estiva - periodo: 01/06/2021 - 06/10/2021</t>
  </si>
  <si>
    <t xml:space="preserve">Dichiarazione di economia su impegno per minori spese sostenute per servizi di derattizzazione e disinfestazione. Contratto GYCO Systems Srl concluso                                                                                                                                                       dichiarata con atto n. 820                 </t>
  </si>
  <si>
    <t>Affidamento del servizio di disinfestazione e derattizzazione da eseguirsi presso le sedi ad uso ufficio del Consiglio Regionale della Toscana e loro pertinenze (durata affidamento 36 mesi)</t>
  </si>
  <si>
    <t xml:space="preserve">Dichiarazione di economia su impegno per minori consumi di gas per l'anno 2022 - Contratto con Edison Energia Concluso                                                                                                                                                                                      dichiarata con atto n. 820                 </t>
  </si>
  <si>
    <t>CONSUMO GAS - PERIODO 01/01/2022 AL 30/09/2022 CIG derivato ZAA32F677F-CESSIONE DI CREDITO A EUROFACTOR SPA DECRETO 100 DEL 15.2.2022</t>
  </si>
  <si>
    <t xml:space="preserve">Dichiarazione di economia su impegno a seguito di minori spese per pulizie sostenute nell'anno 2022                                                                                                                                                                                                         dichiarata con atto n. 820                 </t>
  </si>
  <si>
    <t xml:space="preserve">Canone servizi di pulizia anno 2022 (comprensivo dell'aumento del canone mensile di pulizia per il mese di marzo 2022, integrato impegno con dec. 97/2022, 255/2022 e 963/2022)
</t>
  </si>
  <si>
    <t>Numero  residuo</t>
  </si>
  <si>
    <t>Economie su residui passivi es precedenti al 2023 ante e post riaccertamento</t>
  </si>
  <si>
    <t>Totale complessivo residui attivi mantenuti (A) + (B)</t>
  </si>
  <si>
    <t>Totale residui attivi competenza mantenuti (B)</t>
  </si>
  <si>
    <t>Totale parziale entrate PG e c/terzi - competenza</t>
  </si>
  <si>
    <t>Da mantenere pignoramento in corso di 1/7 del vitalizio di Querci - decreto dirigenziale 4 del 19 gennaio 2023 (collegato ad impegno 1 del 2023)</t>
  </si>
  <si>
    <t>AVENTI DIRITTO ASSEGNO VITALIZIO TRATTENUTA QUOTA PIGNORATA ASSEGNO VITALIZIO QUERCI / AG.ENTRATE</t>
  </si>
  <si>
    <t>AVENTI DIRITTO ASSEGNO VITALIZIO</t>
  </si>
  <si>
    <t>TRATTENUTA PER PIGNORAMENTI E CESSIONE V SU EMOLUMENTI CONSIGLIERI ED EX CONSIGLIERI</t>
  </si>
  <si>
    <t>MASCAGNI FABRIZIO</t>
  </si>
  <si>
    <t>Recupero sul cedolino e rimborso da parte della Giunta regionale nel mese di febbraio 2024</t>
  </si>
  <si>
    <t>Rimborso dalla G.R. delle spese indebitamente sostenute da Esposito Giovanni con carta di credito ottobre 2023, tramite recupero delle stesse sul cedolino stipendiale (prot. 16201 del 27.12.2023) - decreto 1218 del 2023</t>
  </si>
  <si>
    <t xml:space="preserve">GIOVANNI                      ESPOSITO                      </t>
  </si>
  <si>
    <t>REITROITO ANTICIPAZIONI UTILIZZO CARTA DI CREDITO AZIENDALE</t>
  </si>
  <si>
    <t>Importo già incassato con reversale n. 278 del 1 febbraio 2023 Decreto n.70 del 30-01-2024</t>
  </si>
  <si>
    <t>RECUPERO SPESE UTILIZZO CARTA DI CREDITO AZIENDALE</t>
  </si>
  <si>
    <t>BANCO BPM SOCIETA' PER AZIONI - TESORERIA</t>
  </si>
  <si>
    <t>Importo da riversare sul conto di tesoreria 665 da parte dell'Economo del Consiglio</t>
  </si>
  <si>
    <t>ECONOMO DEL CONSIGLIO RESTITUZIONE DA PARTE DELL'ECONOMO DEL CONSIGLIO REGIONALE DEL FONDO ECONOMALE DI CONTO CORRENTE ANNO 2023</t>
  </si>
  <si>
    <t xml:space="preserve">ECONOMO DEL CONSIGLIOCLAUDIA                       BARTARELLI                    </t>
  </si>
  <si>
    <t>RESTITUZIONE DALL'ECONOMO DEL FONDO ECONOMALE - CONTO CORRENTE ECONOMALE</t>
  </si>
  <si>
    <t>importo già incassato con reversale 243 e 244 del 2024 per euro 40,00 - La differenza di euro 4.004,26 riversata dall'Economo sul conto 665 in data 31.01.2024 provvisorio entrata n. 277</t>
  </si>
  <si>
    <t>ECONOMO DEL CONSIGLIO RESTITUZIONE DA PARTE DELL'ECONOMO DEL CONSIGLIO REGIONALE DEL FONDO ECONOMALE DI CASSA ANNO 2023</t>
  </si>
  <si>
    <t>RESTITUZIONE DALL'ECONOMO DEL FONDO ECONOMALE - CASSA ECONOMALE</t>
  </si>
  <si>
    <t>somma incassata nel mese di gennaio</t>
  </si>
  <si>
    <t>accertamento di entrata per competenze mensili nette spettanti alla componente della CRPO periodo ott/dicembre 2023</t>
  </si>
  <si>
    <t xml:space="preserve">CATERINA                      CORALLI                       </t>
  </si>
  <si>
    <t>TRATTENUTA PER PIGNORAMENTI E CESSIONE DEL QUINTO SU EMOLUMNETI (CPO, CAL, APP)</t>
  </si>
  <si>
    <t>DI BERNARDO ANDREA</t>
  </si>
  <si>
    <t>Totale parziale entrate extratributarie - competenza</t>
  </si>
  <si>
    <t>Credito sussistente ed esigibile per euro 27.102,60. Importi verificati con la Giunta dopo avvenuto rimborso (mail GR del 16.02.2024 e documenti agli atti dell’Ufficio) Per euro 13.524,06 minore entrata per allineamento partite reciproche GR-Consiglio</t>
  </si>
  <si>
    <t>REGIONE TOSCANA Recupero mensa quota dipendenti 01/06/2023 - 31/12/2023</t>
  </si>
  <si>
    <t xml:space="preserve">REGIONE TOSCANA </t>
  </si>
  <si>
    <t>RIMBORSI DA GIUNTA REGIONALE RECUPERI MENSA QUOTA A CARICO DIPENDENTI</t>
  </si>
  <si>
    <t>PIOVI MONICA</t>
  </si>
  <si>
    <t>Credito sussistente ed esigibile. Importi verificati con la Giunta dopo avvenuto rimborso (mail GR del 16.02.2024 e documenti agli atti dell’Ufficio)</t>
  </si>
  <si>
    <t>Rimborso da Regione Toscana - Giunta regionale per recupero della quota a carico dei dipendenti servizio mensa dei dipendenti ditta Cir Food - periodo 01/01/2023–31/1/2023</t>
  </si>
  <si>
    <t>REGIONE TOSCANA Servizio mensa - recupero della quota a carico dei dipendenti nel periodo 01 febbraio 2023 - 31 maggio 2023</t>
  </si>
  <si>
    <t>Credito sussistente ed esigibile. Ritenuta 0,50% ancora da liquidare</t>
  </si>
  <si>
    <t>Accertamenti di entrata per l’applicazione della trattenuta dello 0,50% di cui all’art. 30, comma 5 bis, del D.lgs. 50/2016-</t>
  </si>
  <si>
    <t>ESTRA ENERGIE S.R.L.</t>
  </si>
  <si>
    <t>RECUPERI. RIMBORSI E RESTITUZIONE SOMME (provveditorato)</t>
  </si>
  <si>
    <t>LEASYS SPA NOLEGGIO 48 MESI PANDA MODELLO 1.0 70cv S&amp;S Hybrid - TRATTENUTA 0,50%</t>
  </si>
  <si>
    <t>LEASYS SPA</t>
  </si>
  <si>
    <t>LEASYS SPA accertam Giulia 2023 per applicazione della trattenuta dello 0,50% (periodo 1.12.22-21/7/23)-Restituzione anticipata marzo 2023- vedi decreto 109 del 15.2.2023-Presa d'atto mancata restituzione nel mese di marzo 2023 con dec. 193/2023 e integraz. accertamento</t>
  </si>
  <si>
    <t>Ritenuta 0,50% su servizio di noleggio senza conducente dell’autovettura ALFA ROMEO STELVIO 2.2 TD, per la durata di 36 mesi, decorrenti dal 2 maggio 2023 - annualità 2023-DECORRENZA EFFETTIVA DEL CONTRATTO 31 MAGGIO 2023</t>
  </si>
  <si>
    <t>ALD AUTOMOTIVE ITALIA SRL</t>
  </si>
  <si>
    <t>Accertamento di entrata relativo alla trattenuta dello 0,50% - consumo gas periodo gennaio/settembre 2023 (EstraEnergia srl)</t>
  </si>
  <si>
    <t>LEASYS SPA recupero 0,5 sulla Tipo - anno 2023</t>
  </si>
  <si>
    <t>Trattenuta dello 0,50 % articolo 30, comma 5bis del D.Lgs 50/2016 - Adesione alla Convenzione Consip Veicoli in noleggio 1 Lotto 3 per il noleggio della vettura Jeep Compass mod. 3.4, fornita dalla Ditta Leaseplan Italia. Durata 48 mesi. Esercizio 2023 (CIG Y5F34D7F6A)</t>
  </si>
  <si>
    <t>LEASE PLAN ITALIA S.P.A.</t>
  </si>
  <si>
    <t>Importo a consuntivo. Fattura non pervenuta.</t>
  </si>
  <si>
    <t>Recupero spese telefonia mobile - quota a carico dei Consiglieri (colleg. a IMP n. 1224/2023) (convenzione TM8 scadenza dei contratti al 16 novembre 2023 - decreto 325 del 28.4.2023)-DIFFERIMENTO TERMINE SCADENZA CONVENZIONE AL 16.5.2025-VEDI DECRETO 997 DEL 10.11.2023</t>
  </si>
  <si>
    <t>CONSIGLIERI E ASSESSORI REGIONALI</t>
  </si>
  <si>
    <t>RECUPERI SPESE TELEFONICHE - QUOTA A CARICO CONSIGLIERI E GRUPPI CONSILIARI</t>
  </si>
  <si>
    <t>CALIANI MAURO</t>
  </si>
  <si>
    <t>Importo a consuntivo calcolato su fatture già pervenute. Recupero previsto a febbraio</t>
  </si>
  <si>
    <t>Recupero spese telefoniche - quota a carico dei gruppi politici - debitore Regione Toscana Consiglieri dal (1° gennaio 2023 - 2 ottobre 2023), relativo alla convenzione Consip “TF5 (COLLEGATO IMP. 1121/23) integrato dal (3 ottobre 2023 - 31 dicembre 2023 decreto 826 del 2023</t>
  </si>
  <si>
    <t>GRUPPI POLITICI - CONSIGLIERI</t>
  </si>
  <si>
    <t>In attesa di accredito</t>
  </si>
  <si>
    <t>Regolazione premio assicurativo polizza Fine Art per l’annualità 2021/2022: rimborso a favore del Consiglio regionale relativo al periodo 31/03/2021-31/03/2022</t>
  </si>
  <si>
    <t>SOCIETA' MARSH SPA</t>
  </si>
  <si>
    <t>RECUPERI, RIMBORSI E RESTITUZIONE SOMME (RAPPRESENTANZA, TIPOGRAFIA)</t>
  </si>
  <si>
    <t>BACCI GRAZIANI SENIA</t>
  </si>
  <si>
    <t>In attesa dell'accredito dell'importo del bonifico effettuato in data 22.1.2024</t>
  </si>
  <si>
    <t>Mostra “Reperta Relicta” di Matteo Bartolozzi - rimborso della spesa sostenuta dal Consiglio regionale per il servizio svolto per l’apertura straordinaria nel giorno venerdì 27 ottobre 2023</t>
  </si>
  <si>
    <t xml:space="preserve">MATTEO                        BARTOLOZZI                    </t>
  </si>
  <si>
    <t>ENTRATE PER USO SALE CONSILIARI</t>
  </si>
  <si>
    <t>Totale parziale entrate trasferimenti correnti - competenza</t>
  </si>
  <si>
    <t>Saldo relativo all'esercizio 2023 che sarà liquidato ad aprile 2024</t>
  </si>
  <si>
    <t>Contributo AGCOM al Corecom Toscana per l'esercizio delle funzioni delegate per l'anno 2023: acconto e saldo</t>
  </si>
  <si>
    <t>AUTORITA' PER LE GARANZIE NELLE COMU NICAZIONI</t>
  </si>
  <si>
    <t>TRASFERIMENTI PER FUNZIONI DELEGATE AL CORECOM</t>
  </si>
  <si>
    <t>GUERRINI CINZIA</t>
  </si>
  <si>
    <t>L'importo mantenuto a residuo corrisponde alla spesa per l'attività di stampa realizzata dal Consiglio per la Giunta, a seguito dell'Intesa stipulata sui servizi Tipografici, nel periodo 01/11/2023 - 31/12/2023 come da report agli atti del Settore - importo versato in dato 23.02.2024 provv. E 430</t>
  </si>
  <si>
    <t>REGIONE TOSCANA : Intesa tra Consiglio e Giunta per la realizzazione editoriale della Giunta Regionale 2023</t>
  </si>
  <si>
    <t>RIMBORSO DA GIUNTA REGIONALE PER SERVIZI TIPOGRAFICI SVOLTI PRESSO IL CONSIGLIO</t>
  </si>
  <si>
    <t>Totale residui attivi esercizi precedenti mantenuti (A)</t>
  </si>
  <si>
    <t>Totale parziale entrate c/terzi - es. precedenti</t>
  </si>
  <si>
    <t>Contratto in corso vedi in ultimo decreto 961 del 31.10.2023 nel quale si dispone di conservare tra i residui attivi l’importo di euro 671,39, di cui all’accertamento n. 193/2017 assunto con precedente decreto n. 882/2017, a titolo di credito relativo alla restituzione del deposito cauzionale da parte del Ministero della Giustizia, che avverrà a seguito di disdetta da parte del Consiglio regionale da comunicare non meno di tre mesi prima della scadenza annuale, ai sensi dell’art. 5 del contratto di concessione di utenza in abbonamento, e dietro presentazione di istanza di restituzione e decreto di svincolo secondo quanto previsto nell’allegato A alla comunicazione di avvenuta costituzione del deposito definitivo ricevuta dal MEF – RGS territoriale di Firenze/Prato</t>
  </si>
  <si>
    <t xml:space="preserve">RESTITUZIONE DEL DEPOSITO CAUZIONALE DA PARTE DEL MINISTERO DELLA GIUSTIZIA COLLEGATO ALL'IMPEGNO 1315/2017 - RELATIVO ALLA CONCESSIONE DI UTENZA IN ABBONAMENTO DEL SERVZIO ITALGIUREWEB  - (GARANZIA DEL COLLEGAMENTO AL CED DELLA CORTE SUPREMA DI CASSAZIONE- CODICE DI RIFERIMENTO: F1013107821 mandato 3465 del 20217) decreto 882 del 2017 </t>
  </si>
  <si>
    <t>MINISTERO DELLA GIUSTIZIA</t>
  </si>
  <si>
    <t>ESERCIZI PRECEDENTI</t>
  </si>
  <si>
    <t>RESTITUZIONE DI DEPOSITI CAUZIONALI O CONTRATTUALI PRESSO TERZI (BIBLIOTECA)</t>
  </si>
  <si>
    <t>Totale parziale entrate extratributarie - es. precedenti</t>
  </si>
  <si>
    <t>LEASYS SPA ritenuta 0,50% leasys - autoveicoli a noleggio (CIG derivato Y1029F9B78) - Periodo 01/12/2021-30/11/2022</t>
  </si>
  <si>
    <t>Ritenute 0,50% su fatture LeasePlan anno 2022-Opel e Panda-CIG Y942CB3C45</t>
  </si>
  <si>
    <t>LEASYS SPA recupero 0,5 sulla Tipo - anno 2022</t>
  </si>
  <si>
    <t>Trattenuta dello 0,50 % articolo 30, comma 5bis del D.Lgs 50/2016 - Adesione alla Convenzione Consip Veicoli in noleggio 1 Lotto 3 per il noleggio della vettura mod. 3.4, fornita dalla Ditta Leaseplan Italia. Durata 48 mesi. Esercizio 2022.</t>
  </si>
  <si>
    <t>LEASYS SPA ritenuta 0,50% leasys - autoveicoli a noleggio (CIG derivato Y1029F9B78) - Periodo 01/12/2020-30/11/2021</t>
  </si>
  <si>
    <t>Ritenute 0,50% su fatture LeasePlan anno 2021-Opel-CIG 709304778C</t>
  </si>
  <si>
    <t>Ritenute 0,50% su fatture LeasePlan anno 2021-Panda e Opel-CIG Y942CB3C45</t>
  </si>
  <si>
    <t>LEASYS SPA recupero 0,50 sulla Tipo - 6 mesi anno 2021</t>
  </si>
  <si>
    <t>Procedura concorsuale in corso a carico del debitore</t>
  </si>
  <si>
    <t>ACCERTAMENTO PER NOTA DI CREDITO GALA SPA T000544302 DEL 2/12/2014 RELATIVA A CONGUAGLIO 2014 CONSUMI BASSA TENSIONE (contratto cessato) in attesa di Bonifico da parte del fornitore che risulta in concordato preventivo</t>
  </si>
  <si>
    <t>GALA SPA</t>
  </si>
  <si>
    <t>Motivazione Mantenimento a residuo Dirigente</t>
  </si>
  <si>
    <t>Importo Mantenimento a residuo</t>
  </si>
  <si>
    <t xml:space="preserve">Descrizione </t>
  </si>
  <si>
    <t>DEBITORE</t>
  </si>
  <si>
    <t>ESERCIZIO</t>
  </si>
  <si>
    <t>Anno Accertamento</t>
  </si>
  <si>
    <t>Num. Accertamento</t>
  </si>
  <si>
    <t>Categoria</t>
  </si>
  <si>
    <t>Tipologia</t>
  </si>
  <si>
    <t xml:space="preserve">Titolo </t>
  </si>
  <si>
    <t>Descrizione Capitolo</t>
  </si>
  <si>
    <t>Cap. entrata</t>
  </si>
  <si>
    <t>Dirigente Assegnato</t>
  </si>
  <si>
    <t>Totale complessivo residui passvi mantenuti (A) + (B)</t>
  </si>
  <si>
    <t>Totale residui passivi competenza (B)</t>
  </si>
  <si>
    <t>Totale parziale partite di giro competenza</t>
  </si>
  <si>
    <t>PURO</t>
  </si>
  <si>
    <t>Beni e servizi resi nell'esercizio precedente per i quali, in assenza di fattura, il dirigente dichiara che la spesa è liquida ed esigibile</t>
  </si>
  <si>
    <t>Restituzione deposito cauzionale (collegato ad accertamento 177 del 2023 provvisorio E 2317 del 2023) Servizio di manutenzione, assistenza tecnica e fornitura di materiale di consumo per le attrezzature varie in dotazione alla tipografia CIG Y773CE3798- durata 48 mesi (1 novembre 2023/31 ottobre 2</t>
  </si>
  <si>
    <t xml:space="preserve">BE - MA TECHNOLOGY DI BERTINI MAURIZIO STEFANO E C. S.A.S. </t>
  </si>
  <si>
    <t>RESTITUZIONE DI DEPOSITO CAUZIONALE O CONTRATTUALE DI TERZI (PROVVEDITORATO, GARE E CONTRATTI, SEDI)</t>
  </si>
  <si>
    <t>Altro (es.spese personale conservabili, SAL emessi, restituz. somme indebitam. incassate, somme connesse alla riscossione delle entrate, altre poste rettificative delle entrate, ecc..)</t>
  </si>
  <si>
    <t>QUOTA PIGNORATA ASSEGNO VITALIZIO QUERCI / AG.ENTRATE</t>
  </si>
  <si>
    <t xml:space="preserve"> -</t>
  </si>
  <si>
    <t>VERSAMENTO TRATTENUTA PIGNORAMENTI E CESSIONI DEL QUINTO SU EMOLUMENTI CONSIGLIERI ED EX CONSIGLIERI</t>
  </si>
  <si>
    <t>SPESE ANTICIPATE PER CARTE DI CREDITO AZIENDALI</t>
  </si>
  <si>
    <t>Esecuzione presso terzi quinto dello stipendio Coralli (rif. Atto Prot. n. 0484925 del 24/10/2023) periodo ottobre/dicembre 2023</t>
  </si>
  <si>
    <t>COMUNE DI VICCHIO</t>
  </si>
  <si>
    <t>VERSAMENTO TRATTENUTA PIGNORAMENTI E CESSIONI DEL QUINTO SU EMOLUMENTI (CPO,CAL,APP)</t>
  </si>
  <si>
    <t>Totale parziale spesa capitale competenza</t>
  </si>
  <si>
    <t>Manutenzione straordinaria</t>
  </si>
  <si>
    <t>Finanziamento spese di investimento- incarichi professionali - contratto fase a regime SMCG - RTI SIRAM Spa- CIG 9895213C14</t>
  </si>
  <si>
    <t>RTI SIRAM Spa (Siram Spa-CMB-Oplonde Srl-Hydea Spa) (dec 503 del 2023)</t>
  </si>
  <si>
    <t>Servizi istituzionali, generali e di gestione</t>
  </si>
  <si>
    <t>SERVIZI ACCESSORI - SPESA DI INVESTIMENTO</t>
  </si>
  <si>
    <t>Attrezzature per mensa</t>
  </si>
  <si>
    <t>Beni e servizi resi nell'esercizio precedente e fattura pervenuta</t>
  </si>
  <si>
    <t>Acquisto sul Mepa di una affettatrice professionale verticale 350 per salumi per la mensa</t>
  </si>
  <si>
    <t>M.R. SERVICE SRL</t>
  </si>
  <si>
    <t>Gestione economica, finanziaria, programmazione, provveditorato</t>
  </si>
  <si>
    <t>ACQUISTO ATTREZZATURE E APPARECCHIATURE PER MENSA</t>
  </si>
  <si>
    <t>Fornitura e posa in opera di n. 10 luci di tipo Tipo Squak d Lookup UGR a servizio degli uffici del CRT - SmartCig Z7A3DABA9D</t>
  </si>
  <si>
    <t>GENCARESTAURI S.R.L.</t>
  </si>
  <si>
    <t>MANUTENZIONE IMMOBILI-SPESE DI INVESTIMENTO</t>
  </si>
  <si>
    <t>Fornitura e posa corpi illuminati negli spazi esterni e androni del Palazzo Bastogi e interventi di efficienza energetica nelle sedi del Consiglio - SmartCig Z673D5BECE</t>
  </si>
  <si>
    <t>RRIE IMPIANTI SRL</t>
  </si>
  <si>
    <t>Fornitura e posa in opera di due finestre per gli uffici posti al terzo piano di Palazzo Bastogi Falegnameria Da.Ma. 1985 S.N.C. Di Damiano Bacciotti E Marco Vivoli con sede le gale in Via Casini, 33 50068 Rufina SmartCIG Y943D72219</t>
  </si>
  <si>
    <t>FALEGNAMERIA DA.MA. 1985 SNC DI DAMIANO BACCIOTTI E MARCO VIVOLI</t>
  </si>
  <si>
    <t>Finanziamento spese di investimento contratto fase a regime SMCG anno 2023- CIG 9895213C14 - RTI SIRAM Spa</t>
  </si>
  <si>
    <t>CRONOPROGRAMMA</t>
  </si>
  <si>
    <t>Perizia suppletiva lavori per l’intervento di restauro delle porte in legno di pregio poste al primo piano di Palazzo Covoni (Palazzo Pegaso), sede del CRT in Firenze via Cavour 4, CIG: 98549008BE CUP: D19D22000280002 Modifica contrattuale e incremento quadro economico a seguito di sottoscrizione</t>
  </si>
  <si>
    <t>RANGONI BASILIO S.R.L.</t>
  </si>
  <si>
    <t>Lavori di sostituzione del pavimento galleggiante e moquette del primo piano di palazzo Bastogi, sede del CRT (CIG 9705230129)</t>
  </si>
  <si>
    <t>SANTISE COSTRUZIONI S.R.L.</t>
  </si>
  <si>
    <t>Affidamento a Rangoni SRl intervento di restauro delle porte in legno di pregio poste al primo piano di palazzo Covoni (palazzo Pegaso)</t>
  </si>
  <si>
    <t>AVANZO</t>
  </si>
  <si>
    <t>Spesa in c/capitale informatica</t>
  </si>
  <si>
    <t>Acquisto di n.3 schede audio YAMAHA RUio16D da associare agli apparati multimediali Cabolo® Box per trascrizioni automatiche - CIG Y303D8F83E.</t>
  </si>
  <si>
    <t xml:space="preserve">LIZARD S.R.L. </t>
  </si>
  <si>
    <t>APPARATI MULTIMEDIALI</t>
  </si>
  <si>
    <t>Acquisto tramite MePA di apparati multimediali Cabolo per trascrizioni automatiche dalla Società CEDAT85 S.R.L.</t>
  </si>
  <si>
    <t>CEDAT 85 SRL</t>
  </si>
  <si>
    <t>Acquisto tramite MEPA di postazioni aggiuntive per l’aula consiliare e di un servizio di MEV per il software d’aula Concilium dalla società Dromedian S.r.l. Assunzione impegni di spesa. CIG Y6F3CB5FE4.</t>
  </si>
  <si>
    <t>DROMEDIAN</t>
  </si>
  <si>
    <t>Adesione alla Convenzione denominata "Fornitura di apparati infrastrutturali e networking per la Regione Toscana_ Lotto 1" stipulata da ESTAR e RTI costituito da TIM S.p.A. e WETECH’S SPA per l’acquisto switch centro stella</t>
  </si>
  <si>
    <t>RTI TELECOM ITALIA SPA (MANDATARIA), WETECH'S SPA SOCIETA' BENEFIT (MANDANTE)</t>
  </si>
  <si>
    <t>APPARATI DI TELECOMUNICAZIONE</t>
  </si>
  <si>
    <t>Affidamento relativo al servizio di sviluppo software per l’integrazione dell’autenticazione LDAP con l’applicativo in riuso per la Verifica Firme per leggi di iniziativa popolare.</t>
  </si>
  <si>
    <t>ENGINEERING INGEGNERIA INFORMATICA SPA</t>
  </si>
  <si>
    <t>SOFTWARE E MANUTENZIONE EVOLUTIVA</t>
  </si>
  <si>
    <t>fornitura di licenze perpetue di utilizzo tenant di intelligenza artificiale per la consultazione multicanale del sito istituzionale, delle banche dati leggi e provvedimenti del Consiglio regionale della Toscana</t>
  </si>
  <si>
    <t>BLU PANTHEON SRL</t>
  </si>
  <si>
    <t>Affidamento diretto con richiesta di offerta, ai sensi dell’art. 50, c. 1, lett.b) per fornitura di n. 1 licenza SW per pubblicazione della BD degli atti del CR e di giornate di MEV. CIG YD63D7F8F6.CUP D16G21002030002. Assunzione impegni di spesa.</t>
  </si>
  <si>
    <t>PMB TECNO</t>
  </si>
  <si>
    <t>Acquisto tramite MEPA di licenze software Adobe dalla società TECHNE Srl. Variazione compensativa ex articolo 15 del RIAC. Assunzione impegni di spesa. CIG Y953D7CCF8.</t>
  </si>
  <si>
    <t>TECHNE SRL</t>
  </si>
  <si>
    <t>Convenzione tra il Consiglio regionale della Toscana e Sviluppo Toscana S.p.A.</t>
  </si>
  <si>
    <t xml:space="preserve">SVILUPPO TOSCANA S.P.A. </t>
  </si>
  <si>
    <t>Servizio di manutenzione evolutiva del software per l’implementazione della tecnologia RFID per il Consiglio regionale. Durata affidamento: 5 anni dalla data di collaudo del software - sottoscrizione del contratto: 13.10.2022</t>
  </si>
  <si>
    <t>Affidamento per la fornitura di giornate di manutenzione evolutiva per la piattaforma di digitalizzazione dei flussi informativi del CRT. Assunzione impegni di spesa. CIG: 927272920B.</t>
  </si>
  <si>
    <t>DINAMO SRL</t>
  </si>
  <si>
    <t>REIMP. DA FPV/E</t>
  </si>
  <si>
    <t>Imp. Reimp. 1145 del 2022 Affidamento diretto fornitura di attrezzatura hardware per l’implementazione della tecnologia RFID nella gestione inventariale dei beni mobilie dei relativi servizi di manutenzione per 5 anni</t>
  </si>
  <si>
    <t>GM PROJECT S.R.L.S.</t>
  </si>
  <si>
    <t>PERIFERICHE E ALTRI DISPOSITIVI HARDWARE</t>
  </si>
  <si>
    <t>Imp. Reimp. 1542 del 2022 Adesione al contratto di GR “Fornitura di beni e servizi per la gestione integrata delle Postazioni di Lavoro (PdL) costituite da personal computer, stampanti e dispositivi aggiuntivi” tra Regione Toscana e RTI FLEETeam 2020L1</t>
  </si>
  <si>
    <t>RTI FLEET - COMPUTER CARE SRL</t>
  </si>
  <si>
    <t>POSTAZIONI DI LAVORO</t>
  </si>
  <si>
    <t>N° 82 giornate di sviluppo MEV su app Concilium per la presentazione degli atti da parte dei Consiglieri e sua integrazione con JoshProtocol e IterLegis.</t>
  </si>
  <si>
    <t>Acquisto di n.5 pacchetti di MEV del tipo SERVFSW7 per la gestione flussi digitali documentali (CIG Y813D1F449)</t>
  </si>
  <si>
    <t>IT CONSULT S.R.L</t>
  </si>
  <si>
    <t>Acquisto di licenze d’uso Sharepoint Microsoft nell’ambito della Convenzione CONSIP denominata “Microsoft Enterprise Agreement 7”. Assunzione del relativo impegno di spesa. CIG originario 9013132FCE, CIG derivato Y443CFDD2D.</t>
  </si>
  <si>
    <t>TELECOM ITALIA SPA</t>
  </si>
  <si>
    <t>Servizio di manutenzione evolutiva del software di gestione inventario beni mobili CMDBuild - pacchetto Pay-Per-Use - 80 ore</t>
  </si>
  <si>
    <t>TECNOTECA SRL</t>
  </si>
  <si>
    <t>Affidamento diretto relativo alla fornitura di materiale multimediale per il nuovo allestimento audio video di sala Calamandrei e upgrade tecnologici per la sale Gonfalone, Fanfani, Affreschi e Sassoli del Consiglio Regionale della Toscana</t>
  </si>
  <si>
    <t>AXIANS ITALIA SPA</t>
  </si>
  <si>
    <t>Affidamento diretto con richiesta di offerta Manutenzione 2023 sito web OLI: Manutenzione Evolutiva</t>
  </si>
  <si>
    <t xml:space="preserve">MAMANET S.A.S. DI GIGLIOLA CAPPELLI </t>
  </si>
  <si>
    <t>SVILUPPO SOFTWARE E MANUTENZIONE EVOLUTIVA PER OLI</t>
  </si>
  <si>
    <t>Mobili</t>
  </si>
  <si>
    <t>Acquisto mediante MePA per la fornitura di n. 130 sedute fisse impilabili con braccioli provviste di certificazione Classe 1IM con consegne ripartite</t>
  </si>
  <si>
    <t>LEYFORM S.R.L.</t>
  </si>
  <si>
    <t>ACQUISTO MOBILI E ARREDI -SPESE DI INVESTIMENTO</t>
  </si>
  <si>
    <t>Totale parziale spesa corrente competenza</t>
  </si>
  <si>
    <t>Finanziamento servizio di stenotipia trascrizioni sedute consiliari e sedute commissioni dal 1° gennaio 2023 al 31 dicembre 2023.</t>
  </si>
  <si>
    <t>ISPAR S.R.L.</t>
  </si>
  <si>
    <t>TRASCRIZIONI SEDUTE CONSILIARI E SEDUTE COMMISSIONI CONSILIARI</t>
  </si>
  <si>
    <t>TOSETTO MARIA CECILIA</t>
  </si>
  <si>
    <t>Affidamento servizio di verifica funzionamento impianto VRF Covoni - Panciatichi impresa individuale Marani Manuele</t>
  </si>
  <si>
    <t xml:space="preserve">MARANI MANUELEMANUELE                       MARANI                        </t>
  </si>
  <si>
    <t>MANUTENZIONE ORDINARIA</t>
  </si>
  <si>
    <t>Affidamento dei servizi integrati di manutenzione, conduzione e gestione impianti - soggetto aggregatore. Finanziamento contratto fase a regime anno 2023 - CIG 9895213C14 - RTI SIRAM Spa</t>
  </si>
  <si>
    <t>Contratto SMCG Soggetto aggregatore - RTI SIRAM Spa. Incentivi per funzioni tecniche di cui all’art. 113 del D.lgs. 50/2016 impegno a favore della Giunta regionale anno 2023 - CIG 9895213C14</t>
  </si>
  <si>
    <t>Affidamento dei servizi integrati di manutenzione, conduzione e gestione impianti - LOTTO 2-CIG 94280809BC-Finanziamento della proroga di 90 giorni al Contratto specifico fase di Startup - dal 10 marzo 2023 al 8 giugno 2023 - RTI SIRAM Spa</t>
  </si>
  <si>
    <t>RTI SIRAM Spa (Siram Spa-CMB-SIRE Spa-Massai Srl-IES Srl-Oplonde Srl-Hydea Spa) (dec 756 del 2022)</t>
  </si>
  <si>
    <t>Affidamento dei servizi integrati di manutenzione, conduzione e gestione impianti - LOTTO 2-CIG 94280809BC Prestazioni ascrivibili ai servizi S2 ed S3 periodo dal 9 giugno 2023 all’8 luglio 2023 - RTI SIRAM Spa</t>
  </si>
  <si>
    <t>Affidamento dei servizi integrati di manutenzione, conduzione e gestione impianti - LOTTO 2-CIG 94280809BC - Proroga della Fase Start-Up dal 07/02 al 09/03/2023 - RTI SIRAM Spa</t>
  </si>
  <si>
    <t>Affidamento dei servizi integrati di manutenzione, conduzione e gestione impianti - LOTTO 2 Fase Start UP - RTI SIRAM Spa Importi dovuti a completamento della fase di StartUp su es. 2023 CIG da confermare 94280809BC RTI da confermare</t>
  </si>
  <si>
    <t>Affidamento dei servizi integrati di manutenzione, conduzione e gestione impianti - LOTTO 2-CIG 94280809BC dal 01/01/2023 al 06/02/2023 - RTI SIRAM Spa</t>
  </si>
  <si>
    <t>Affidamento dei servizi integrati di manutenzione, conduzione e gestione impianti - LOTTO 2: oneri sicurezza anno 2023 - RTI SIRAM Spa</t>
  </si>
  <si>
    <t>Servizio di noleggio comprensivo della assistenza e manutenzione hardware e software di casse fiscali per la mensa ed il bar del Consiglio regionale: Per le casse fiscali - Annualità 2023</t>
  </si>
  <si>
    <t>ON DEV DI SANDRO DEL MASTIO E C .SNC</t>
  </si>
  <si>
    <t>SERVIZIO DI NOLEGGIO CASSE FISCALI PER LA MENSA ED IL BAR DEL CONSIGLIO REGIONALE</t>
  </si>
  <si>
    <t>Convenzione per l’affidamento della “Fornitura di cancelleria tradizionale ed ecologica ad uso d’ufficio” - annualità 2023</t>
  </si>
  <si>
    <t>ERREBIAN SPA</t>
  </si>
  <si>
    <t>ACQUISTO CANCELLERIA E ALTRI BENI E MATERIALI DI CONSUMO</t>
  </si>
  <si>
    <t>Acquisto beni e materiali di consumo - articoli in convenzione - dalla data di adesione alla convenzione al 31/12/2023</t>
  </si>
  <si>
    <t>Affidamento a favore dell’Istituto Poligrafico dello Stato per la pubblicazione sulla GU del bando aperto “Gestione del servizio mensa” - CIG A03DFC826E</t>
  </si>
  <si>
    <t>ISTITUTO POLIGRAFICO E ZECCA DELLO STATO S.P.A</t>
  </si>
  <si>
    <t>PUBBLICAZIONE BANDI DI GARA</t>
  </si>
  <si>
    <t>Affidamento servizio mensa dal 1/06/2023 - 31/05/2024-Quota a carico dipendenti</t>
  </si>
  <si>
    <t>BETADUE COOPERATIVA SOCIALE DI TIPO B ONLUS</t>
  </si>
  <si>
    <t>COSTO MENSA - QUOTA A CARICO DIPENDENTI</t>
  </si>
  <si>
    <t>Affidamento servizio mensa dal 1/06/2023 - 31/05/2024-Quota a carico Regione</t>
  </si>
  <si>
    <t>SERVIZIO MENSA</t>
  </si>
  <si>
    <t>Seconda adesione alla convenzione CONSIP per la fornitura del servizio sostitutivo di mensa mediante buoni pasto elettronici - 2023.</t>
  </si>
  <si>
    <t>REPAS LUNCH COUPON SRL</t>
  </si>
  <si>
    <t>BUONI PASTO</t>
  </si>
  <si>
    <t>spese pulizia anno 2023</t>
  </si>
  <si>
    <t>CONSORZIO LEONARDO SERVIZI E LAVORI SOCIETA' COOPERATIVA CONSORTILE STABILE</t>
  </si>
  <si>
    <t>SERVIZIO GENERALE DI PULIZIA</t>
  </si>
  <si>
    <t>Oneri di sicurezza 2023 relativi ai SERVIZI DI PULIZIA IN ADESIONE AL CONTRATTO DEL SOGGETTO AGGREGATORE CON LA SOCIETA' LEONARDO SERVIZI</t>
  </si>
  <si>
    <t>SMALTIMENTI ANNO 2023</t>
  </si>
  <si>
    <t>ALIA SERVIZI AMBIENTALI SPA-EX QUADRIFOGLIO SPA</t>
  </si>
  <si>
    <t>SMALTIMENTO RIFIUTI INGOMBRANTI E SPECIALI</t>
  </si>
  <si>
    <t>Fornitura acqua potabile utenze ubicate in via cavour 16 e 18 e via ricasoli 27 Firenze -BARBAGLI 1923 SRL</t>
  </si>
  <si>
    <t>BARBAGLI 1923 S.R.L.</t>
  </si>
  <si>
    <t>CONSUMO ACQUA POTABILE</t>
  </si>
  <si>
    <t>FORNITURA ACQUA utenze ubicate in via cavour 4 e via ricasoli 11 Firenze -PUBLIACQUA</t>
  </si>
  <si>
    <t>PUBLIACQUA SPA</t>
  </si>
  <si>
    <t>Impegno copertura di spesa gas naturale stagione ottobre - dicembre 2023 (CIG A0198F18E9)</t>
  </si>
  <si>
    <t>CONSUMO GAS</t>
  </si>
  <si>
    <t>impegno fornitura gas gennaio 2023-settembre 2023 (CIG 9561259886)</t>
  </si>
  <si>
    <t>FORNITURA ENERGIA ELETTRICA IN MEDIA TENSIONE CIG 95041722D9 vedi decreto 921 DEL 2.12.2022</t>
  </si>
  <si>
    <t>NOVAAEG S.P.A.</t>
  </si>
  <si>
    <t>CONSUMO ENERGIA ELETTRICA</t>
  </si>
  <si>
    <t>FORNITURA ENERGIA ELETTRICA IN BASSA TENSIONE CIG 9504220A73 vedi decreto 921 DEL 2.12.2022-CESSIONE CREDITO A EUROFACTOR SU FATTURE EMESSE FINO AL 1 LUGLIO 2023- VEDI DECRETO 622 DEL 2021</t>
  </si>
  <si>
    <t>EDISON ENERGIA S.P.A</t>
  </si>
  <si>
    <t>Pagamento pedaggi, telepass e parcheggi anno 2023</t>
  </si>
  <si>
    <t>APCOA PARKING ITALIA S.P.A.</t>
  </si>
  <si>
    <t>PEDAGGI. CANONI E PARCHEGGI AUTOVETTURE PARCO AUTO</t>
  </si>
  <si>
    <t>Adesione all'accordo quadro CONSIP "Fornitura di carburante per autotrazione - Carburanti Rete Fuel Card 2": impegno a favore di Italiana Petroli SPA</t>
  </si>
  <si>
    <t>ITALIANA PETROLI SPA</t>
  </si>
  <si>
    <t>CARBURANTI</t>
  </si>
  <si>
    <t>Fornitura a noleggio della vettura PANDA 1.0 70cv S&amp;S Hybrid -LEASYS, con un contratto di durata 48 mesi - PERIODO GENNAIO/DICEMBRE 2023 - scadenza 2026</t>
  </si>
  <si>
    <t>NOLEGGIO OPERATIVO SENZA CONDUCENTE</t>
  </si>
  <si>
    <t>Servizio di noleggio senza conducente dell’autovettura ALFA ROMEO STELVIO 2.2 TD, per la durata di 36 mesi, decorrenti dal 2 maggio 2023 - annualità 2023-DECORRENZA EFFETTIVA DEL CONTRATTO 31 MAGGIO 2023</t>
  </si>
  <si>
    <t>Noleggio Giulia 2023 dal 1 gennaio al 21 luglio 2023, più somma stimata per lo svincolo della trattenuta dello 0,50%-Restituzione anticipata marzo 2023- vedi decreto 109 del 15.2.2023-Presa d'atto mancata restituzione nel mese di marzo 2023 con dec. 193/2023 e integraz. impegno</t>
  </si>
  <si>
    <t>Canone noleggio fiat tipo - anno 2023</t>
  </si>
  <si>
    <t>Adesione alla Convenzione Consip Veicoli in noleggio 1 Lotto 3 per il noleggio della vettura Jeep Compass mod. 3.4, fornita dalla Ditta Leaseplan Italia. Durata 48 mesi. Esercizio 2023.</t>
  </si>
  <si>
    <t>Noleggio erogatori per acqua - Periodo: 01/01/2023-28/02/2023 - fusione per incorporazione dal 1.02.2023 in Blu service (vedi dec 238/2023)</t>
  </si>
  <si>
    <t xml:space="preserve">BLU SERVICE SRL </t>
  </si>
  <si>
    <t>NOLEGGIO BENI DI TERZI</t>
  </si>
  <si>
    <t>Il residuo di € 21,83 è da considerarsi economia per minori spese a saldo pagamento fattura Numero documento: 379/PA del 14.02.2024</t>
  </si>
  <si>
    <t>Noleggio degli erogatori anno 2023 - PERIODO: 16/03/2023-31/12/2023</t>
  </si>
  <si>
    <t>Fornitura boccioni d'acqua e bicchieri - Periodo: 01/01/2023-28/02/2023 - fusione per incorporazione dal 1.02.2023 in Blu service (vedi dec 238/2023)</t>
  </si>
  <si>
    <t>BENI E MATERIALE DI CONSUMO</t>
  </si>
  <si>
    <t>Acquisto di boccioni anno 2023 - PERIODO: 15/03/2023-31/12/2023</t>
  </si>
  <si>
    <t>Minore spesa in fase di liquidazione a saldo della spesa</t>
  </si>
  <si>
    <t>Premi assicurativi Consiglieri, Presidente giunta e Assessori (art. 24 c. 2 l.r. 3/2009) Lotto 2 Polizza infortuni</t>
  </si>
  <si>
    <t>COSTO PREMI ASSICURATIVI - CONSIGLIERI. PRESIDENTE GIUNTA E ASSESSORI (Art. 24 c. 2 l.r. 3/2009)</t>
  </si>
  <si>
    <t>Premi assicurativi Consiglieri, Presidente giunta e Assessori (art. 24 c. 2 l.r. 3/2009) Lotto 1 Polizza invalidità permanente</t>
  </si>
  <si>
    <t>Tassa suolo pubblico in relazione all'intervento di somma urgenza di messa in sicurezza di porzione di copertura di Palazzo Covoni n. 6</t>
  </si>
  <si>
    <t xml:space="preserve">COMUNE DI FIRENZE  </t>
  </si>
  <si>
    <t>TASSA E/O CANONE OCCUPAZIONE SPAZI E AREE PUBBLICHE</t>
  </si>
  <si>
    <t>Spese con fondo economale</t>
  </si>
  <si>
    <t>ACQUISTO CON FONDO ECONOMALE DAL FORNITORE CITTI SNC DI N.1 TIMBRO AUTOINCHIOSTRANTE PER CONSIGLIERA DE ROBERTIS PER AUTENTICA FIRME PROPOSTA DI LEGGE DI INZIATIVA POPOLAREAL PARLAMENTO, COME DA MODELLO APPROVATO CON DELIBERA U.P. N. 90/2023</t>
  </si>
  <si>
    <t>SPESE MINUTE SOSTENUTE TRAMITE FONDO ECONOMALE - ACQUISTO BENI E MATERIALI DI CONSUMO</t>
  </si>
  <si>
    <t>Lavaggio n. 1 fascia di rappresentanza in dotazione al Vicepresidente Marco Casucci</t>
  </si>
  <si>
    <t>SPESE MINUTE SOSTENUTE TRAMITE FONDO ECONOMALE - SPESE PER ACQUISTO SERVIZI DIVERSI</t>
  </si>
  <si>
    <t>MISSIONI ITALIA CONSIGLIERI REGIONALI</t>
  </si>
  <si>
    <t>MISSIONI ITALIA CONSIGLIERI</t>
  </si>
  <si>
    <t>Riconoscimento "Comunicatori toscani dell'anno 2023" organizzata dal Corecom Toscana per il 19 dicembre 2023: Rimborso spese di viaggio a piè di lista alla giornalista Gabriella Simoni</t>
  </si>
  <si>
    <t xml:space="preserve">GABRIELLA                     SIMONI                        </t>
  </si>
  <si>
    <t>CORECOM- RELATORI CONVEGNI</t>
  </si>
  <si>
    <t>Finanziamento servizio di "Monitoraggio delle trasmissioni delle emittenti televisive locali e monitoraggio dei servizi d’informazione della testata Rai regionale della Toscana" - durata 36 mesi - annualità 2023 (CIG Y69344C3B3)</t>
  </si>
  <si>
    <t>CORECOM-SERVIZI PER L'ATTUAZIONE DEL PIANO DI ATTIVITA'</t>
  </si>
  <si>
    <t>Finanziamento servizio di "Monitoraggio delle trasmissioni delle emittenti televisive locali e monitoraggio dei servizi d’informazione della testata Rai regionale della Toscana"/Gestione deleghe - durata 36 mesi - annualità 2023 (CIG Y69344C3B3)</t>
  </si>
  <si>
    <t>CORECOM - SERVIZI PER L'ATTUAZIONE DEL PIANO DI ATTIVITA PER LA GESTIONE DELLE DELEGHE</t>
  </si>
  <si>
    <t>Gestione biblioteca</t>
  </si>
  <si>
    <t>Acquisto etichette per la Biblioteca della Toscana Pietro Leopoldo - Società Seristampa Srl - cig YF03C5AD68</t>
  </si>
  <si>
    <t>SERISTAMPA SRL</t>
  </si>
  <si>
    <t>ACQUISTO BENI DI CONSUMO PER BIBLIOTECA</t>
  </si>
  <si>
    <t>Acquisto 2 roll up personalizzati per Difensore Civico della Toscana</t>
  </si>
  <si>
    <t>COPISTERIA UNIVERSALE SRL</t>
  </si>
  <si>
    <t>ACQUISTO DI BENI PER LE ATTIVITA' DI COMUNICAZIONE DEL DIFENSORE CIVICO</t>
  </si>
  <si>
    <t>RIMBORSI SPESE GARANTE DELLE PERSONE SOTTOPOSTE A MISURE RESTRITTIVE DELLA LIBERTA' PERSONALE - L.R. 69/2009</t>
  </si>
  <si>
    <t xml:space="preserve">GIUSEPPE                      FANFANI                       </t>
  </si>
  <si>
    <t>RIMBORSI SPESE E MISSIONI GARANTE DELLE PERSONE SOTTOPOSTE A MISURE RESTRITTIVE DELLA LIBERTA' PERSONALE</t>
  </si>
  <si>
    <t>Manutenzione armadi Biblioteca della Toscana Pietro Leopoldo e dell’Archivio consiliare per gli anni 2021-2022-2023 ai sensi dell’articolo 1 comma 2 lett. a) del Decreto legislativo n.76 del 16/7/2020 e costi per la sicurezza - anno 2023 compreso euro 9,15 ritenuta a garanzia</t>
  </si>
  <si>
    <t>TOSCANA SERVIZI TECNICI SAS DI TIGLI D.&amp; C</t>
  </si>
  <si>
    <t>MANUTENZIONE CLASSIFICATORI BIBLIOTECA</t>
  </si>
  <si>
    <t>Gara relativa al servizio di registrazione dati catalografici comprensivo della restituzione ritenuta a garanzia 0,50%</t>
  </si>
  <si>
    <t>CO.N.SER SOCIETÀ COOPERATIVA</t>
  </si>
  <si>
    <t>SERVIZIO CATALOGAZIONE</t>
  </si>
  <si>
    <t>Servizio di rilegatura di periodici e libri della Biblioteca della Toscana Pietro Leopoldo e dei registri dell'Archivio generale</t>
  </si>
  <si>
    <t xml:space="preserve">DITTA  ASTRO FORNITURE DI BORELLA MARIOMARIO                         BORELLA                       </t>
  </si>
  <si>
    <t>RILEGATURA PERIODICI E ALTRO MATERIALE</t>
  </si>
  <si>
    <t>Abbonamento annuale alla banca dati UNI CONSULTA E SCARICA per gli uffici della Regione Toscana- (CIG): Y993DA185E</t>
  </si>
  <si>
    <t>UNI ENTE NAZIONALE ITALIANO DI UNIFICAZIONE</t>
  </si>
  <si>
    <t>ACQUISTO BANCHE DATI E PUBBLICAZIONI ONLINE</t>
  </si>
  <si>
    <t>Abbonamento all'agenzia AGRAPRESS - anno 2023</t>
  </si>
  <si>
    <t>OUT-SIDER COOPERATIVA DI LAVORO TRA GIORNALISTI</t>
  </si>
  <si>
    <t>Fornitura di due abbonamenti alla banca dati CEI Global Online raccolta completa, un abbonamento con diritti di consultazione, download e stampa e un abbonamento con diritti di sola consultazione. Annualità 2023. Importo comprensivo della ritenuta di garanzia. COMPRESA EURO 118,65 COME RITENUTA A G</t>
  </si>
  <si>
    <t>COMITATO ELETTROTECNICO ITALIANO</t>
  </si>
  <si>
    <t>Fornitura di abbonamenti a periodici cartacei e online per la durata di 48 mesi - CIG: 9425972E27 - annualità 2023</t>
  </si>
  <si>
    <t>CELDES SRL</t>
  </si>
  <si>
    <t>Rinnovo dei contratti per la Fornitura di monografie destinate alla Biblioteca Pietro Leopoldo per il periodo 1/8/2023 al 31/07/2026 con Celdes srl</t>
  </si>
  <si>
    <t>ACQUISTO PUBBLICAZIONI</t>
  </si>
  <si>
    <t>Rinnovo dei contratti per la Fornitura di monografie destinate alla Biblioteca Pietro Leopoldo per il periodo 1/8/2023 al 31/07/2026 con Editoriale Le Lettere srl</t>
  </si>
  <si>
    <t>EDITORIALE LE LETTERE SRL</t>
  </si>
  <si>
    <t>Procedura aperta per la fornitura di monografie edite da case editrici italiane e straniere destinate alla Biblioteca della Toscana Pietro Leopoldo, articolato in due lotti. Assunzione impegni di spesa annualità 2023</t>
  </si>
  <si>
    <t>ACQUISTO PERIODICI CARTACEI</t>
  </si>
  <si>
    <t>Adesione a convenzione stipulata da Regione Toscana - Soggetto aggragatore per servizio di interpretariato (CIG originario 85165027C6 – CIG derivato A0363EAA80)</t>
  </si>
  <si>
    <t>STUDIO MORETTO GROUP SRL</t>
  </si>
  <si>
    <t>GARANTE INFANZIA E ADOLESCENZA - SERVIZI PER RELAZIONI PUBBLICHE. MOSTRE E CONVEGNI E RELATORI</t>
  </si>
  <si>
    <t>RimborsI spese e missioni Garante per l'infanzia e l'adolescenza</t>
  </si>
  <si>
    <t xml:space="preserve">CAMILLA                       BIANCHI                       </t>
  </si>
  <si>
    <t>RIMBORSI SPESE E MISSIONI GARANTE PER L'INFANZIA E L'ADOLESCENZA</t>
  </si>
  <si>
    <t>Acquisto 2 roll up personalizzati per Corecom Toscana</t>
  </si>
  <si>
    <t>CORECOM - Beni per relazioni pubbliche mostre e convegni</t>
  </si>
  <si>
    <t>Servizio di conciliazione tra utenti e operatori delle telecomunicazioni (CIG 876626136D)</t>
  </si>
  <si>
    <t xml:space="preserve">ANTONELLA                     MONTESI                       </t>
  </si>
  <si>
    <t>CORECOM - ATTIVITA' DI CONCILIAZIONE E DEFINIZIONE GESTIONE DELLE DELEGHE</t>
  </si>
  <si>
    <t>Accordo di collaborazione per la diffusione del progetto “Patentino digitale” 2023</t>
  </si>
  <si>
    <t>ISTITUTO DEGLI INNOCENTI DI FIRENZE</t>
  </si>
  <si>
    <t>CORECOM-TRASFERIMENTI A ENTI PUBBLICI PER PROGETTI COMUNI</t>
  </si>
  <si>
    <t>Rimborso spese di viaggio componenti Corecom</t>
  </si>
  <si>
    <t>COMPONENTI CORECOM</t>
  </si>
  <si>
    <t>RIMBORSI SPESE E MISSIONI COMPONENTI CORECOM</t>
  </si>
  <si>
    <t>Indennità componente Corecom Bianca Maria Giocoli</t>
  </si>
  <si>
    <t xml:space="preserve">BIANCA MARIA                  GIOCOLI                       </t>
  </si>
  <si>
    <t>INDENNITA' DI FUNZIONE CORECOM</t>
  </si>
  <si>
    <t>Indennità componente Corecom Biagio Depresbiteris</t>
  </si>
  <si>
    <t xml:space="preserve">BIAGIO                        DEPRESBITERIS                 </t>
  </si>
  <si>
    <t>Indennità componente Corecom Benedetta Baldi</t>
  </si>
  <si>
    <t xml:space="preserve">BENEDETTA                     BALDI                         </t>
  </si>
  <si>
    <t>Indennità componente Corecom Carlotta Agostini</t>
  </si>
  <si>
    <t xml:space="preserve">CARLOTTA                      AGOSTINI                      </t>
  </si>
  <si>
    <t>Indennità presidente Corecom Marco Meacci</t>
  </si>
  <si>
    <t xml:space="preserve">MARCO                         MEACCI                        </t>
  </si>
  <si>
    <t>Impegno attività istituzionale, ivi compresi gli spostamenti dalla sede di residenza alla sede istituzionale della Difensora e missioni Difensora</t>
  </si>
  <si>
    <t xml:space="preserve">LUCIA                         ANNIBALI                      </t>
  </si>
  <si>
    <t>RIMBORSI SPESE E MISSIONI DIFENSORE CIVICO</t>
  </si>
  <si>
    <t>CORECOM - TRASFERIMENTI AD ENTI PUBBLICI PER PROGETTI COMUNI (RISORSE VINCOLATE)RISORSE AGCOM</t>
  </si>
  <si>
    <t>Compenso per incarico professionale responsabile dibattito pubblico lavori di realizzazione nuovo presidio ospedaliero di Livorno - Acconto</t>
  </si>
  <si>
    <t xml:space="preserve">AGNESE MARIA                  BERTELLO                      </t>
  </si>
  <si>
    <t>SPESE PER PRESTAZIONI PROFESSIONALI PER LA REALIZZAZIONE DEI DIBATTITI PUBBLICI ED ALTRI PROCESSI PARTECIPATIVI</t>
  </si>
  <si>
    <t>PAGAMENTO GETTONI DI PRESENZA SPETTANTI AI COMPONENTI DEL CAL PER LO SVOLGIMENTO DEL RUOLO ISTITUZIONALE</t>
  </si>
  <si>
    <t>COMPONENTI CAL</t>
  </si>
  <si>
    <t>GETTONI CONSIGLIO AUTONOMIE LOCALI</t>
  </si>
  <si>
    <t>INDENNITA' PRESIDENTE CAL</t>
  </si>
  <si>
    <t xml:space="preserve">DARIO                         NARDELLA                      </t>
  </si>
  <si>
    <t>INDENNITA' DI FUNZIONE PRESIDENTE CONSIGLIO AUTONOMIE LOCALI</t>
  </si>
  <si>
    <t>RIMBORSO SPESE CASA-SEDE,ATTIVITA' ISTITUZIONALE E MISSIONI COMPONENTI CPO</t>
  </si>
  <si>
    <t>COMPONENTI CPO</t>
  </si>
  <si>
    <t>RIMBORSI SPESE E MISSIONI COMMISSIONE PARI OPPORTUNITA'</t>
  </si>
  <si>
    <t>Indennità di funzione Presidente CPO Basanieri Francesca</t>
  </si>
  <si>
    <t xml:space="preserve">FRANCESCA                     BASANIERI                     </t>
  </si>
  <si>
    <t>INDENNITA' DI FUNZIONE COMPONENTI COMMISSIONE PARI OPPORTUNITA'</t>
  </si>
  <si>
    <t>Indennità di funzione componente CPO Gobbi Monica</t>
  </si>
  <si>
    <t xml:space="preserve">MONICA                        GOBBI                         </t>
  </si>
  <si>
    <t>Indennità di funzione componente CPO Guerri Roberta</t>
  </si>
  <si>
    <t xml:space="preserve">ROBERTA                       GUERRI                        </t>
  </si>
  <si>
    <t>Indennità di funzione Vice Presidente CPO Biagini Siliana</t>
  </si>
  <si>
    <t xml:space="preserve">SILIANA                       BIAGINI                       </t>
  </si>
  <si>
    <t>Indennità di funzione componente CPO Fronzoni Gilda</t>
  </si>
  <si>
    <t xml:space="preserve">GILDA                         FRONZONI                      </t>
  </si>
  <si>
    <t>Indennità di funzione Vice Presidente CPO Coralli Caterina</t>
  </si>
  <si>
    <t>Indennità di funzione componente CPO Giuliani Maria Federica</t>
  </si>
  <si>
    <t xml:space="preserve">MARIA FEDERICA                GIULIANI                      </t>
  </si>
  <si>
    <t>Indennità di funzione componente CPO Dacci Daniela</t>
  </si>
  <si>
    <t xml:space="preserve">DANIELA                       DACCI                         </t>
  </si>
  <si>
    <t>Indennità di funzione componente CPO Rimi Laura</t>
  </si>
  <si>
    <t xml:space="preserve">LAURA                         RIMI                          </t>
  </si>
  <si>
    <t>Indennità di funzione componente CPO De Marco Filomena</t>
  </si>
  <si>
    <t xml:space="preserve">FILOMENA                      DE MARCO                      </t>
  </si>
  <si>
    <t>Indennità di funzione componente CPO Musse Ali Nura</t>
  </si>
  <si>
    <t xml:space="preserve">NURA                          MUSSE ALI                     </t>
  </si>
  <si>
    <t>Indennità di funzione componente CPO Cocchi Mirella</t>
  </si>
  <si>
    <t xml:space="preserve">MIRELLA                       COCCHI                        </t>
  </si>
  <si>
    <t>Indennità di funzione componente CPO Pieraccioni Roberta</t>
  </si>
  <si>
    <t xml:space="preserve">ROBERTA                       PIERACCIONI                   </t>
  </si>
  <si>
    <t>Indennità di funzione componente CPO Cantoni Eleonora</t>
  </si>
  <si>
    <t xml:space="preserve">ELEONORA                      CANTONI                       </t>
  </si>
  <si>
    <t>Indennità di funzione componente CPO Bresci Diletta</t>
  </si>
  <si>
    <t xml:space="preserve">DILETTA                       BRESCI                        </t>
  </si>
  <si>
    <t>Indennità di funzione componente CPO Torricelli Francesca</t>
  </si>
  <si>
    <t xml:space="preserve">FRANCESCA                     TORRICELLI                    </t>
  </si>
  <si>
    <t>Indennità di funzione componente CPO Zari Rosanna</t>
  </si>
  <si>
    <t xml:space="preserve">ROSANNA                       ZARI                          </t>
  </si>
  <si>
    <t>Indennità di funzione componente CPO Simoni Cinzia</t>
  </si>
  <si>
    <t xml:space="preserve">CINZIA                        SIMONI                        </t>
  </si>
  <si>
    <t>Indennità di funzione componente CPO Paffetti Monica</t>
  </si>
  <si>
    <t xml:space="preserve">MONICA                        PAFFETTI                      </t>
  </si>
  <si>
    <t>Indennità di funzione componente CPO Robustelli Cecilia</t>
  </si>
  <si>
    <t xml:space="preserve">CECILIA                       ROBUSTELLI                    </t>
  </si>
  <si>
    <t>Rimborso della spesa sostenuta per missioni in Italia del personale del Corecom per attività delegate in riferimento al periodo 1 novembre 2022 - 31 ottobre 2023</t>
  </si>
  <si>
    <t>RIMBORSO ALLA GIUNTA REGIONALE DELLA SPESA SOSTENUTA PER MISSIONI IN ITALIA DEL PERSONALE DEL CORECOM PER ATTIVITA DELEGATE</t>
  </si>
  <si>
    <t>CECCARELLI EMANUELA</t>
  </si>
  <si>
    <t>L'importo di euro 34,90 è stato liquidato a residuo con decreto 70 del 30.01.2024 - relativo alla gestione carte di credito del mese di dicembre 2023</t>
  </si>
  <si>
    <t>Impegno di spesa annuale riferito alla gestione delle spese per missioni tramite carte di credito, a seguito della nomina ad agente contabilie - Giovanni Esposito</t>
  </si>
  <si>
    <t>SPESE DI MISSIONE DEL PERSONALE DEL CONSIGLIO REGIONALE</t>
  </si>
  <si>
    <t>Rimborso della spesa sostenuta per missioni in Italia del personale del Consiglio regionale in riferimento al periodo 1 novembre 2022 - 31 ottobre 2023</t>
  </si>
  <si>
    <t>RIMBORSO ALLA GIUNTA REGIONALE DELLA SPESA SOSTENUTA PER MISSIONI IN ITALIA DEL PERSONALE DEL CONSIGLIO REGIONALE</t>
  </si>
  <si>
    <t>Rimborso alla Giunta regionale delle spese da erogare ai dipendenti del CRT a titolo di rimborso spese del telelavoro ordinario riferito all’anno 2023. Impegno di spesa annualità 2023.</t>
  </si>
  <si>
    <t>RIMBORSO A GIUNTA REGIONALE SOMME RELATIVE AL CONSUMO ENERGETICO ED AL COLLEGAMENTO TELEMATICO DEI DIPENDENTI DEL CONSIGLIO IN TELELAVORO</t>
  </si>
  <si>
    <t>Attività KPMG adeguamento sistema profili CRT anno 2023 CIG Y153D81C34</t>
  </si>
  <si>
    <t>KPMG ADVISORY SPA</t>
  </si>
  <si>
    <t>SPESE PER LA FORMAZIONE NON OBBLIGATORIA DEL PERSONALE DEL CONSIGLIO</t>
  </si>
  <si>
    <t>Master di 1^ livello (dott.ssa Senia Bacci Graziani): imposta bollo partecipante Master</t>
  </si>
  <si>
    <t xml:space="preserve">SENIA                         BACCI GRAZIANI                </t>
  </si>
  <si>
    <t>Fornitura servizio formazione per dipendenti Consiglio regionale Toscana con erogazione dei corsi entro il 31 ottobre 2023 - smart CIG: ZE53A084E0</t>
  </si>
  <si>
    <t>SELF SRL</t>
  </si>
  <si>
    <t>Rimborso compensi alla Giunta regionale per lavoro straordinario del personale a tempo indeterminato del Consiglio regionale dal 01.01.2023 fino al 31.10.2023</t>
  </si>
  <si>
    <t>RIMBORSO COMPENSI ALLA GIUNTA REGIONALE PER LAVORO STRAORDINARIO DEL PERSONALE A TEMPO INDETERMINATO DEL CONSIGLIO</t>
  </si>
  <si>
    <t>Corsi dicembre 2023 adesione Accordo Quadro Giunta Regionale formazione obbligatoria Anticorruzione Trattamento dati (CIG A0234807E4)</t>
  </si>
  <si>
    <t>ANCI TOSCANA</t>
  </si>
  <si>
    <t>SPESE PER LA FORMAZIONE OBBLIGATORIA DEL PERSONALE DEL CONSIGLIO</t>
  </si>
  <si>
    <t>Corsi Salute e sicurezza Convenzione Consip anno 2023 (CIG: YF63155C34)</t>
  </si>
  <si>
    <t>CONSILIA CFO SRL</t>
  </si>
  <si>
    <t>Servizio di sorveglianza sanitaria - periodo fino al 29.10.2023</t>
  </si>
  <si>
    <t>IGEAMED SPA</t>
  </si>
  <si>
    <t>ACCERTAMENTI SANITARI</t>
  </si>
  <si>
    <t>Affidamento diretto con richiesta di offerta Manutenzione 2023 sito web OLI: Manutenzione Ordinaria</t>
  </si>
  <si>
    <t>MANUTENZIONE ORDINARIA SITO WEB OLI - spesa vincolata</t>
  </si>
  <si>
    <t>Realizzazione campagna di comunicazione Festa della Toscana edizione 2023 su emittente televisiva 50Canale</t>
  </si>
  <si>
    <t>CANALE 50 SRL</t>
  </si>
  <si>
    <t>COMUNICAZIONE FESTA DELLA TOSCANA - L.R. 46/2015</t>
  </si>
  <si>
    <t>Realizzazione campagna di comunicazione Festa della Toscana edizione 2023 su emittente Toscana TV</t>
  </si>
  <si>
    <t>TOSCANA TV SRL</t>
  </si>
  <si>
    <t>Acquisto spazi pubblicitari sui quotidiani La Repubblica e Il Tirreno per la Festa della Toscana edizione 2023</t>
  </si>
  <si>
    <t>A.MANZONI &amp; C. SPA</t>
  </si>
  <si>
    <t>Realizzazione campagna di comunicazione Festa della Toscana edizione 2023 sul settimanale Toscana Oggi</t>
  </si>
  <si>
    <t>TOSCANA OGGI SOCIETÀ COOPERATIVA</t>
  </si>
  <si>
    <t>Adesione all’Accordo Quadro Consip “Servizi di gestione e manutenzione di sistemi IP e postazioni di lavoro per le Pubbliche Amministrazioni – Lotto 4” dal 1° gennaio 2023 al 31 dicembre 2026-Gestione e manutenzione centrali telefoniche</t>
  </si>
  <si>
    <t>CONSORZIO  STABILE CONSIELTE SOC. CONS. A R.L.</t>
  </si>
  <si>
    <t>MANUTENZIONE ORDINARIA IMPIANTI E MACCHINARI CENTRALI TELEFONICHE</t>
  </si>
  <si>
    <t>Acquisto mediante MEPA del servizio di assistenza biennale all’impianto di videosorveglianza installato presso le sedi consiliari - annualità 2023 (1° gennaio 2023 - 31 dicembre 2023)</t>
  </si>
  <si>
    <t>Servizio di manutenzione e monitoraggio su tutta la rete in fibra ottica del Consiglio regionale: Palazzo del Pegaso, Palazzo Bastogi e Palazzo Cerretani - Periodo: 1 giugno 2022 - 31 maggio 2025.</t>
  </si>
  <si>
    <t>SILFI SPA-SOC ILLUMIN FIRENZE E SERVIZI SMARTCITY SPA</t>
  </si>
  <si>
    <t>Adesione all’Accordo Quadro Consip “Servizi di gestione e manutenzione di sistemi IP e postazioni di lavoro per le Pubbliche Amministrazioni – Lotto 4” dal 1° gennaio 2023 al 31 dicembre 2026-Gestione e manutenzione server, servizio desk e presidio</t>
  </si>
  <si>
    <t>SERVIZI PER I SISTEMI E RELATIVA MANUTENZIONE SUPPORTO AREA SISTEMISTICA</t>
  </si>
  <si>
    <t>Servizio di assistenza alla cabina di regia per lo svolgimento di sedute ed eventi del Consiglio regionale-periodo 1.1.2021-31.12.2023-IMpegno di spesa anno 2023</t>
  </si>
  <si>
    <t>EXPOMEETING SRL</t>
  </si>
  <si>
    <t>Adesione al contratto di Giunta regionale per il Servizio di progettazione, realizzazione, gestione operativa e sviluppo evolutivo di un Sistema Cloud della Toscana (SCT) - CIG madre 7154112FF8 - CIG derivato Y4630BB411. Anno 2023.. (l'impegno per il 2024 fino al 29.02.2024 è pari ad euro 1.548,11</t>
  </si>
  <si>
    <t xml:space="preserve">DEDALUS ITALIA </t>
  </si>
  <si>
    <t>Adesione a contratto di Giunta per la fornitura di n 40 PEC per i Consiglieri anno 2023. Contratto fino al al 31 marzo 2024 (anno 2024 da assumere euro 158,60)</t>
  </si>
  <si>
    <t>NAMIRIAL S.P.A.</t>
  </si>
  <si>
    <t>SERVIZI PER L'INTEROPERABILITA' E LA COOPERAZIONE</t>
  </si>
  <si>
    <t>Servizio di posta elettronica certificata in uso al Consiglio regionale per la durata di 48 mesi (fino al 28.02.2024), annualità 2023 - NAMIRIAL SPA</t>
  </si>
  <si>
    <t>impegno di spesa per il servizio Media Monitoring per il periodo 11 ottobre - 31 dicembre 2023, CIG Z163C9C3A3</t>
  </si>
  <si>
    <t>DATA STAMPA SRL</t>
  </si>
  <si>
    <t>SERVIZIO DI RASSEGNA STAMPA</t>
  </si>
  <si>
    <t>convenzione Sesta Rete per 2023</t>
  </si>
  <si>
    <t xml:space="preserve"> SESTA RETE EMITTENTE TELEVISIVA SOC. COOP</t>
  </si>
  <si>
    <t>TRASMISSIONI RADIO E TV</t>
  </si>
  <si>
    <t>convenzione Telemaremma per 2023</t>
  </si>
  <si>
    <t>TELEMAREMMA SRL</t>
  </si>
  <si>
    <t>convenzione Comunica Italia per 2023</t>
  </si>
  <si>
    <t>COMUNICA ITALIA S.R.L.</t>
  </si>
  <si>
    <t>convenzione Teletruria per 2023</t>
  </si>
  <si>
    <t>TELETRURIA 2000 S.R.L.</t>
  </si>
  <si>
    <t>convenzione Media Group per 2023 - Nuova ragione sociale (Netweek S.p.A.) con decorrenza dal 1° maggio 2023 - vedi decreto n.546 del 23.06.2023</t>
  </si>
  <si>
    <t>MEDIA GROUP SRL</t>
  </si>
  <si>
    <t>convenzione Canale 50 per 2023</t>
  </si>
  <si>
    <t>convenzione Toscana TV per 2023</t>
  </si>
  <si>
    <t>convenzione TV Libera per 2023</t>
  </si>
  <si>
    <t>TV LIBERA SPA</t>
  </si>
  <si>
    <t>convenzione RadioSienaTV per 2023</t>
  </si>
  <si>
    <t xml:space="preserve">RADIOSIENATV SRL </t>
  </si>
  <si>
    <t>convenzione TV Prato per 2023</t>
  </si>
  <si>
    <t>TV PRATO SRL</t>
  </si>
  <si>
    <t>convenzione RTV38 per 2023</t>
  </si>
  <si>
    <t>RTV 38 SPA</t>
  </si>
  <si>
    <t>convenzione TV1 per 2023</t>
  </si>
  <si>
    <t>TV1 SRL</t>
  </si>
  <si>
    <t>convenzione Media Video per 2023</t>
  </si>
  <si>
    <t>MEDIA VIDEO - ANTENNA 3</t>
  </si>
  <si>
    <t>convenzione TVR per 2023</t>
  </si>
  <si>
    <t>TVR TELEITALIA S.R.L.</t>
  </si>
  <si>
    <t>Convenzione NOI TV per 2023</t>
  </si>
  <si>
    <t>NOI TV SRL</t>
  </si>
  <si>
    <t>convenzione 1 Communication per 2023</t>
  </si>
  <si>
    <t>1 COMMUNICATION S.R.L.</t>
  </si>
  <si>
    <t>convenzione Telegranducato per 2023</t>
  </si>
  <si>
    <t>TELEGRANDUCATO DI TOSCANA SRL</t>
  </si>
  <si>
    <t>convenzione Tele Iride per 2023</t>
  </si>
  <si>
    <t>TELE IRIDE</t>
  </si>
  <si>
    <t>trasformazione prenotazione in impegno per servizio di Agenzia videogiornalistica Toscanamedia flusso Toscana Videoclip dal 1 gennaio 2023 al 31 dicembre 2023</t>
  </si>
  <si>
    <t>TOSCANA MEDIA CHANNEL SRL</t>
  </si>
  <si>
    <t>SERVIZI AGENZIA GIORNALISTICA - ACCESSO A BANCHE DATI E PUBBLICAZIONE ON LINE</t>
  </si>
  <si>
    <t>trasformazione prenotazione in impegno per servizio di Agenzia ANSA dal 1 gennaio 2023 al 31 dicembre 2023</t>
  </si>
  <si>
    <t>AGENZIA ANSA SCRL</t>
  </si>
  <si>
    <t>Servizio di Agenzia Italpress periodo 13 mesi dal 23 novembre 2022 al 31 dicembre 2023 stipulazione del contratto in data 11/11/2022- Impegno di spesa anno 2023</t>
  </si>
  <si>
    <t>AGENZIA DI STAMPA ITALPRESS S.R.L.</t>
  </si>
  <si>
    <t>Abbonamento al Notiziario Dire Politico e Notiziario Regionale Toscana fornito dall’Agenzia DIRE dal 1 settembre al 31 dicembre 2023.</t>
  </si>
  <si>
    <t>COM. E -COMUNICAZIONE&amp;EDITORIA-SRL (COM' E' SRL)</t>
  </si>
  <si>
    <t>trasformazione prenotazione in impegno per servizio di Agenzia Askanews dal 4 maggio al 31 dicembre 2023</t>
  </si>
  <si>
    <t>ASKANEWS SPA</t>
  </si>
  <si>
    <t>Abbonamento al Notiziario Generale Multimediale per 12 mesi (stipula contatto 14.4.2022) impegno dal 1 gennaio 2023 fino alla scadenza contrattuale Askanews CIG Z2B34C8420 comprensivo di restituzione della ritenuta a garanzia</t>
  </si>
  <si>
    <t>Servizio in abbonamento al Notiziario agenzia Adnkronos dal 27 aprile al 31 dicembre 2023</t>
  </si>
  <si>
    <t>ADNKRONOS SPA</t>
  </si>
  <si>
    <t>Servizio in abbonamento al Notiziario Globale e Notiziario Regionale Toscana - Agenzia AGI - dal 4 maggio al 31 dicembre 2023</t>
  </si>
  <si>
    <t>AGENZIA GIORNALISTICA ITALIA S.P.A. - AGI</t>
  </si>
  <si>
    <t>Affidamento diretto con richiesta di offerta, ai sensi dell’art. 50, comma 1, lettera b) del D.Lgs. n. 36/2023 relativo al servizio di promozione attraverso campagne social delle iniziative del Consiglio regionale della Toscana</t>
  </si>
  <si>
    <t>MOMENTUM S.A.S. DI ORIGLIA STEFANO &amp; C.</t>
  </si>
  <si>
    <t>SPESE PUBBLICITA'</t>
  </si>
  <si>
    <t>LICENZE D'USO PER SOFTWARE</t>
  </si>
  <si>
    <t>Acquisto tramite MEPA, dei Sigilli elettronici qualificati per il Protocollo.</t>
  </si>
  <si>
    <t>COPYWORLD SRL</t>
  </si>
  <si>
    <t>NOLEGGIO DI IMPIANTI MACCHINARI E HARDWARE</t>
  </si>
  <si>
    <t>Servizio di noleggio tramite MEPA 4 fotocopiatrici a colori Xerox annualità 2023 - Pacchetto eventuali copie eccedenti</t>
  </si>
  <si>
    <t>XEROX S.P.A.</t>
  </si>
  <si>
    <t>Servizio di noleggio tramite MEPA 4 fotocopiatrici a colori Xerox dal 1 febbraio 2023 al 31 ottobre 2023 - Canone</t>
  </si>
  <si>
    <t>Adesione alla convenzione Consip “Servizi di print &amp; copy management 3” affidata alla TT Tecnosistemi S.p.A. – Prato, CIG derivato 87744633EE. Assunzione impegni di spesa per il costo extra canone di eventuali eccedenze di stampa paragrafo 5.1.7 CSA (“extra click”). Durata contrattuale fin</t>
  </si>
  <si>
    <t>T.T. TECNOSISTEMI SPA</t>
  </si>
  <si>
    <t>Adesione alla convenzione Consip “Servizi di print &amp; copy management 3”. Periodo 01.01.2023-31.12.2023- Durata contrattuale fino al 1 agosto 2026</t>
  </si>
  <si>
    <t>Adesione all’Accordo Quadro Consip “Servizi di gestione e manutenzione di sistemi IP e postazioni di lavoro per le Pubbliche Amministrazioni – Lotto 4” dal 1° gennaio 2023 al 31 dicembre 2026-Gestione e manutenzione reti locali</t>
  </si>
  <si>
    <t>SERVIZI DI RETE PER TRASMISSIONE DATI E VOIP E RELATIVA MANUTENZIONE</t>
  </si>
  <si>
    <t>Adesione all’Accordo Quadro Consip “Servizi di gestione e manutenzione di sistemi IP e postazioni di lavoro per le Pubbliche Amministrazioni – Lotto 4” dal 1° gennaio 2023 al 31 dicembre 2026-Gestione e manutenzione apparati di sicurezza</t>
  </si>
  <si>
    <t>SERVIZI DI SICUREZZA</t>
  </si>
  <si>
    <t>Affidamento diretto, ai sensi dell’art. 1, comma 2, lett. a), L. 120/2020 e s.m.i., relativo alla fornitura di un sistema di protocollo, atti e flussi documentali digitali per il Consiglio regionale della Toscana.</t>
  </si>
  <si>
    <t>FASTWEB SPA</t>
  </si>
  <si>
    <t>GESTIONE ASSISTENZA MANUTENZIONE HARDWARE E SOFTWARE</t>
  </si>
  <si>
    <t>Assistenza e manutenzione Full risk e servizio di indicizzazione relativo all'affidamento per la fornitura di soluzioni per trascrizioni ed indicizzazioni semantiche automatiche ed elaborazione video multimediale per le sedute d’aula e delle commissioni del Consiglio Regionale della Toscana - dura</t>
  </si>
  <si>
    <t>Servizio di manutenzione ordinaria del software di gestione inventario beni mobili CMDBuild dal 01/11/2023 al 31/12/2023.</t>
  </si>
  <si>
    <t>Servizio di manutenzione del software per l’implementazione della tecnologia RFID per il Consiglio regionale. Durata affidamento: 5 anni dalla data di collaudo del software - sottoscrizione del contratto: 13.10.2022</t>
  </si>
  <si>
    <t>Affidamento diretto fornitura di attrezzatura hardware per l’implementazione della tecnologia RFID nella gestione inventariale dei beni mobilie dei relativi servizi di manutenzione per 5 anni</t>
  </si>
  <si>
    <t>Adesione a Convenzione di Giunta per servizi per la fornitura di beni e servizi per la gestione integrata delle Postazioni di Lavoro (PdL) costituite da personal computer, stampanti e dispositivi aggiuntivi - periodo: 01/01-31/12/2023</t>
  </si>
  <si>
    <t>COMPUTER CARE SRL</t>
  </si>
  <si>
    <t>SERVIZI DI SUPPORTO ALLE POSTAZIONI DI LAVORO E RELATIVA MANUTENZIONE</t>
  </si>
  <si>
    <t>Acquisto tramite MEPA n.10 kit di etichette complete di ribbon</t>
  </si>
  <si>
    <t xml:space="preserve">GIANNONE COMPUTERS </t>
  </si>
  <si>
    <t>MATERIALE INFORMATICO CONSUMABILI E ALTRI BENI DI CONSUMO</t>
  </si>
  <si>
    <t>Adesione alla proroga del contratto di GR stipulato con Telecom Italia S.p.A. per la fornitura dei servizi di SPC-RTRT fino al 18/08/2023 e relativi impegni di spesa.</t>
  </si>
  <si>
    <t>SERVIZI DI CONNETTIVITA'</t>
  </si>
  <si>
    <t>Adesione Accordo Quatro tra Giunta regionale e Telecom Italia Spa per Servizi di connettevità SPC-RTRT4 Lotto 1 - CIG originario 7577245C5F - CIG derivato 9976924224. annualità 2023</t>
  </si>
  <si>
    <t>Adesione al contratto quadro Consip OPA-Connettività-SPC2 per servizi di connettività e trasporto dati, nell’ambito dell’SPC -Affidamento a Fastweb S.p.A. dal 1 maggio 2021 al 23 maggio 2023 + differimento scadenza dal 24 maggio al 31 dicembre 2023</t>
  </si>
  <si>
    <t>Servizi di telefonia mobile - fornitura n. 50 Sim dati a Consiglieri, Presidente di Giunta e assessori: (convenzione TM8 scadenza dei contratti al 16 novembre 2023 - decreto 325 del 28.4.2023)-DIFFERIMENTO TERMINE SCADENZA CONVENZIONE AL 16.5.2025-VEDI DECRETO 997 DEL 10.11.2023</t>
  </si>
  <si>
    <t>TELEFONIA MOBILE</t>
  </si>
  <si>
    <t>Servizi di telefonia mobile per i Consiglieri regionali (convenzione TM8 scadenza dei contratti al 16 novembre 2023 - decreto 325 del 28.4.2023)-DIFFERIMENTO TERMINE SCADENZA CONVENZIONE AL 16.5.2025-VEDI DECRETO 997 DEL 10.11.2023</t>
  </si>
  <si>
    <t>Servizi di telefonia mobile per il personale dipendente (convenzione TM8 scadenza dei contratti al 16 novembre 2023 - decreto 325 del 28.4.2023)-DIFFERIMENTO TERMINE SCADENZA CONVENZIONE AL 16.5.2025-VEDI DECRETO 997 DEL 10.11.2023</t>
  </si>
  <si>
    <t>Servizi di telefonia mobile - quota a carico dei Consiglieri (convenzione TM8 scadenza dei contratti al 16 novembre 2023 - decreto 325 del 28.4.2023)-DIFFERIMENTO TERMINE SCADENZA CONVENZIONE AL 16.5.2025-VEDI DECRETO 997 DEL 10.11.2023</t>
  </si>
  <si>
    <t>Servizi di telefonia fissa relativa ai gruppi consiliari, a carico del Consiglio regionale - Differimento del termine di scadenza del contratto attuativo, dal 3 ottobre 2022 al 2 ottobre 2023, relativo alla convenzione Consip “TF5” - integrato dal (3 ottobre 2023 - 31 dicembre 2023 decreto 826 d</t>
  </si>
  <si>
    <t>TELEFONIA FISSA</t>
  </si>
  <si>
    <t>Servizi di telefonia fissa - quota a carico dei gruppi consiliari; - Differimento del termine di scadenza del contratto attuativo, dal 3 ottobre 2022 al 2 ottobre 2023, relativo alla convenzione Consip “TF5”(COLLEGATO ACC. 106/23) integrato dal (3 ottobre 2023 - 31 dicembre 2023 decreto 826 del</t>
  </si>
  <si>
    <t>Servizi di telefonia fissa per la struttura consiliare - Differimento del termine di scadenza del contratto attuativo, dal 3 ottobre 2022 al 2 ottobre 2023, relativo alla convenzione Consip “TF5” integrato dal (3 ottobre 2023 - 31 dicembre 2023 decreto 826 del 2023</t>
  </si>
  <si>
    <t>MANUTENZIONE ORDINARIA SITO WEB OLI - SPESA VINCOLATA</t>
  </si>
  <si>
    <t>Contributi a rendicontazione con rendicontazione pervenuta, riferita ad attività svolte nell'esercizio precedente e istruttoria effettuata</t>
  </si>
  <si>
    <t>Trasferimento per svolgimento attività di Fondazione Sistema Toscana dal 4 luglio 2023 al 31 dicembre 2023 (Convenzione operativa tra Regione Toscana – Consiglio regionale e Fondazione Sistema Toscana - decreto 572/2023)</t>
  </si>
  <si>
    <t>FONDAZIONE SISTEMA TOSCANA</t>
  </si>
  <si>
    <t>TRASFERIMENTI A FONDAZIONE SISTEMA TOSCANA PER ATTIVITA DI COMUNICAZIONE ISTITUZIONALE</t>
  </si>
  <si>
    <t>Imp. Reimp. 1270 del 2022 Adesione a Convenzione di Giunta per servizi per la fornitura di beni e servizi per la gestione integrata delle Postazioni di Lavoro (PdL) costituite da personal computer, stampanti e dispositivi aggiuntivi - periodo: 01/01/31/12/2022</t>
  </si>
  <si>
    <t>Premio Toscana innovazione – Amerigo Vespucci l.r. 46/2015 a SIGMA INGEGNERIA S.R.L.</t>
  </si>
  <si>
    <t>SIGMA INGEGNERIA S.R.L.</t>
  </si>
  <si>
    <t>TRASFERIMENTI CORRENTI A IMPRESE PER FINANZIAMENTO DEL PREMIO REGIONALE INNOVAZIONE AMERIGO VESPUCCI - L.R. 46/15</t>
  </si>
  <si>
    <t>Premio Toscana innovazione – Amerigo Vespucci l.r. 46/2015 a RIFO’ S.R.L.</t>
  </si>
  <si>
    <t>RIFO' SRL</t>
  </si>
  <si>
    <t>Premio Toscana innovazione – Amerigo Vespucci l.r. 46/2015 a INTA S.R.L.</t>
  </si>
  <si>
    <t>INTA S.R.L.</t>
  </si>
  <si>
    <t>Premio Toscana innovazione – Amerigo Vespucci l.r. 46/2015 a AGROBIT S.R.L.</t>
  </si>
  <si>
    <t xml:space="preserve">AGROBIT S.R.L. </t>
  </si>
  <si>
    <t>Premio Toscana innovazione – Amerigo Vespucci l.r. 46/2015 a SOUNDSAFE CARE S.R.L.</t>
  </si>
  <si>
    <t>SOUNDSAFE CARE S.R.L.</t>
  </si>
  <si>
    <t>Premio Toscana innovazione – Amerigo Vespucci l.r. 46/2015 ad INEOS MANUFACTURING ITALIA S.P.A.</t>
  </si>
  <si>
    <t>INEOS MANUFACTURING ITALIA S.P.A.</t>
  </si>
  <si>
    <t>Premio Toscana innovazione – Amerigo Vespucci l.r. 46/2015 a ESANASTRI S.R.L.</t>
  </si>
  <si>
    <t>ESANASTRI S.R.L.</t>
  </si>
  <si>
    <t>Premio Toscana innovazione – Amerigo Vespucci l.r. 46/2015 a ADVANCED MICROWAVE ENGINEERING S.R.L.</t>
  </si>
  <si>
    <t>ADVANCED MICROWAVE ENGINEERING S.R.L.</t>
  </si>
  <si>
    <t>Premio Toscana innovazione – Amerigo Vespucci l.r. 46/2015 a TRAENT S.R.L.</t>
  </si>
  <si>
    <t>TRAENT S.R.L.</t>
  </si>
  <si>
    <t>Giornata degli Etruschi VIII edizione, anno 2023_ Compartecipazione economica a favore del Comune di Massa Marittima</t>
  </si>
  <si>
    <t>COMUNE DI MASSA MARITTIMA</t>
  </si>
  <si>
    <t>EVENTI ISTITUZIONALI COMPARTECIPAZIONI ENTI LOCALI L.R. 46/2015</t>
  </si>
  <si>
    <t>Giornata degli Etruschi VIII edizione, anno 2023_ Compartecipazione economica a favore di Unioni dei Comuni montani del Casentino</t>
  </si>
  <si>
    <t>UNIONE DEI COMUNI MONTANI DEL CASENTINO</t>
  </si>
  <si>
    <t>Capodanno dell'Annunciazione edizione VIII, anno 2023. Compartecipazione economica a favore del UNIONE COMUNE MONTANI DEL CASENTINO</t>
  </si>
  <si>
    <t>LR 4/2009 - Contributo a favore di Associazione Siena Cuore odv per "BLSD Angel 2023"</t>
  </si>
  <si>
    <t>SIENA CUORE ONLUS</t>
  </si>
  <si>
    <t>CONTRIBUTI A ISTITUZIONI SOCIALI PRIVATE - SPESE DI RAPPRESENTANZA DEL CONSIGLIO REGIONALE - l.r. 4/2009 art. 1 c. 1 lett. C)</t>
  </si>
  <si>
    <t>LR 4/2009 - Contributo a favore di Associazione La Fabbrica delle Farfalle per "75 e non li dimostro"</t>
  </si>
  <si>
    <t>LA FABBRICA DELLE FARFALLE</t>
  </si>
  <si>
    <t>LR 4/2009 - Contributo a favore dell'Associazione dei Toscani in Friuli Venezia Giulia A.P.S. per "OLTRE… i confini: Toscana e Friuli Venezia Giulia si leggono"</t>
  </si>
  <si>
    <t>ASSOCIAZIONE DEI TOSCANI IN FRIULI VENEZIA GIULIA APS</t>
  </si>
  <si>
    <t>LR 4/2009 - Impegno di spesa di € 500,00 a favore di Scuola Civica di Musica Marco Salotti</t>
  </si>
  <si>
    <t>SCUOLA CIVICA DI MUSICA "MARCO SALOTTI"</t>
  </si>
  <si>
    <t>LR 4/2009 - Impegno di spesa di € 1.000,00 a favore di Associazione Schegge di Mediterraneo</t>
  </si>
  <si>
    <t>ASSOCIAZIONE SCHEGGE DI MEDITERRANEO</t>
  </si>
  <si>
    <t>LR 4/2009 - Impegno di spesa di € 500,00 a favore di Associazione culturale artisti lucchesi - Arte In Lucca A.P.S.</t>
  </si>
  <si>
    <t>ARTEINLUCCA ASSOCIAZIONE CULTURALE ARTISTI LUCCHESI</t>
  </si>
  <si>
    <t>LR 4/2009 - Impegno di spesa di € 500,00 a favore di A.P.S. Fraternita Giovani Associazione Culturale</t>
  </si>
  <si>
    <t>APS FRATERNITA GIOVANI ASSOCIAZIONE CULTURALE</t>
  </si>
  <si>
    <t>LR 4/2009 - Impegno di spesa a favore di Comitato Promotore del 25 aprile a Prato A.P.S. per "Sentieri Partigiani, Oltre il Ponte".</t>
  </si>
  <si>
    <t>COMITATO PROMOTORE DEL 25 APRILE A PRATO APS</t>
  </si>
  <si>
    <t>LR 4/2009 - Impegno di spesa a favore di Fondazione Lucca Sviluppo per "Labyrinthum".</t>
  </si>
  <si>
    <t>FONDAZIONE LUCCA SVILUPPO</t>
  </si>
  <si>
    <t>LR 4/2009 - Impegno a favore di Comune di Caprese Michelangelo per la "Festa della Castagna e del marrone dop"</t>
  </si>
  <si>
    <t>COMUNE DI CAPRESE MICHELANGELO</t>
  </si>
  <si>
    <t>CONTRIBUTI AI COMUNI- SPESE DI RAPPRESENTANZA DEL CONSIGLIO REGIONALE - L.R. 4/2009 ART. 1 C. 1 LETT. C)</t>
  </si>
  <si>
    <t>Impegno di spesa a favore di Aurora SRL di Scandicci per l'utilizzo del teatro per lo spettacolo "Cammelli a Barbiana" nell'ambito della FdT 2023</t>
  </si>
  <si>
    <t>AURORA SRL</t>
  </si>
  <si>
    <t>FESTA DELLA TOSCANA L.R 46/2015 - SERVIZI</t>
  </si>
  <si>
    <t>Impegno di spesa a favore dell'associazione INTI di Brindisi per l'organizzazione dello spettacolo "Cammelli a Barbiana" nell'ambito della FdT 2023</t>
  </si>
  <si>
    <t>ASSOCIAZIONE INTI</t>
  </si>
  <si>
    <t>Finanziamento dei servizi di portineria - annualità 2023 (cambio denominazione componenti RTI vedi decreto 474 del 28/6/2022)</t>
  </si>
  <si>
    <t>RTI - G.S.A. GRUPPO SERVIZI ASSOCIATI SPA</t>
  </si>
  <si>
    <t>SPESE PER SERVIZIO DI PORTINERIA</t>
  </si>
  <si>
    <t>Impegno Servizi Vigilanza - periodo: 01/07/2023-31/12/2023</t>
  </si>
  <si>
    <t>ISTITUTO DI VIGILANZA COOPSERVICE S.P.A</t>
  </si>
  <si>
    <t>SPESE PER SERVIZIO DI VIGILANZA ARMATA</t>
  </si>
  <si>
    <t>Impegno Manutenzione impianti - periodo: 01/07/2023-31/12/2023</t>
  </si>
  <si>
    <t>Adesione alla Convenzione stipulata da RT – Soggetto Aggregatore con Consorzio Leonardo Servizi e Lavori - Società Cooperativa Consortile Stabile, per l’affidamento dei “Servizi di facchinaggio per gli uffici di Regione Toscana (Giunta e Consiglio Regionale), agenzie ed enti dipendenti di Reg</t>
  </si>
  <si>
    <t>SERVIZIO GENERALE DI FACCHINAGGIO</t>
  </si>
  <si>
    <t>Servizio di custodia di materiale cartaceo (comprendente schede elettorali) e di materiali vari - anno 2023</t>
  </si>
  <si>
    <t>S.IN.T. -SISTEMA INTEGRATO CONSORZIO</t>
  </si>
  <si>
    <t>DEPOSITO MATERIALE VARIO</t>
  </si>
  <si>
    <t>Adesione all’Accordo Quadro fornitura carta - impegno di spesa 2023 in favore di Valsecchi Cancelleria s.r.l.</t>
  </si>
  <si>
    <t>VALSECCHI CANCELLERIA S.R.L.</t>
  </si>
  <si>
    <t>CARTA CANCELLERIA E STAMPATI TIPOGRAFIA</t>
  </si>
  <si>
    <t>Servizio di manutenzione, assistenza tecnica e fornitura di materiale di consumo per le attrezzature varie in dotazione alla tipografia - durata 48 mesi (1 novembre 2023/31 ottobre 2027) annualità 2023</t>
  </si>
  <si>
    <t>MANUTENZIONE ORDINARIA IMPIANTI E MACCHINARI (tipografia)</t>
  </si>
  <si>
    <t>Servizio manutenzione assistenza tecnica e fornitura materiali di consumo attrezzature varie tipografia</t>
  </si>
  <si>
    <t>SOCIETA' GRAFIMEC SRL</t>
  </si>
  <si>
    <t>˝Servizi di assistenza, manutenzione e locazione, di apparecchiature per la stampa digitale ...esigenze del Centro stampa del Consiglio regionale della Toscana˛..": Incentivi tecnici 2023 (CIG 91869341C5)</t>
  </si>
  <si>
    <t>NOLEGGIO HARDWARE - TIPOGRAFIA</t>
  </si>
  <si>
    <t>˝Servizi di assistenza, manutenzione e locazione, di apparecchiature per la stampa digitale ..esigenze del Centro stampa del Consiglio regionale della Toscana˛..": Incentivi tecnici 2023 (CIG 91869341C5)</t>
  </si>
  <si>
    <t>Proroga contratto a RTI - CIG Z431F2B149 dal 1° gennaio al 30 giugno 2023 (sei mesi) per noleggio di un modulo ad alta capacità</t>
  </si>
  <si>
    <t>RTI XEROX SPA -XIRES SRL</t>
  </si>
  <si>
    <t>Servizi di assistenza, manutenzione e locazione, di apparecchiature per la stampa digitale˛ CIG 91869341C5.Impegno di spesa con decorrenza 1 luglio 2023 per 60 mesi (30 giugno 2028)</t>
  </si>
  <si>
    <t>Fornitura di n. 405 scatole lunghe tipo onda colore avana con apertura lato corto, per contenere cartine geografiche delle dimensioni di cm. 70x100, per le scuole medie della Toscana</t>
  </si>
  <si>
    <t xml:space="preserve">RAJAPACK SRL </t>
  </si>
  <si>
    <t>SPESE PER MATERIALI VARI, MINUTERIE ED ALTRI BENI DI CONSUMO</t>
  </si>
  <si>
    <t>Affidamento a Poste Italiane servizio PICK UP Posta Basic Easy e Posta Pick-Up mail per 36 mesi periodo 26 gennaio 2022 – 25 gennaio 2025 - Anno 2023. GIG Y67335C59B</t>
  </si>
  <si>
    <t>POSTE ITALIANE SPA</t>
  </si>
  <si>
    <t>SERVIZI POSTALI E DI SPEDIZIONE</t>
  </si>
  <si>
    <t>Finanziamento dei servizi di portineria – accoglienza utenti CORECOM per funzioni delegate da AGCOM e dei servizi di portineria (annualità 2023) (cambio denominazione componenti RTI vedi decreto 474 del 28/6/2022)</t>
  </si>
  <si>
    <t>G.S.A. GRUPPO SERVIZI ASSOCIATI SPA</t>
  </si>
  <si>
    <t>SPESE PER SERVIZI DI PORTINERIA - ACCOGLIENZA UTENTI CORECOM PER FUNZIONI DELEGATE DA AGCOM</t>
  </si>
  <si>
    <t>servizio di catering da eseguirsi in occasione di iniziative organizzate dal Consiglio regionale della Toscana, per un periodo di 12 mesi</t>
  </si>
  <si>
    <t xml:space="preserve">SCUDIERI INTERNATIONAL SRL </t>
  </si>
  <si>
    <t>SERVIZI PER EVENTI DI CERIMONIALE</t>
  </si>
  <si>
    <t>Spese già liquidate nell'esercizio precedente ma non pagate entro il termine dello stesso</t>
  </si>
  <si>
    <t>Missioni istituzionali del Cons. Francesco Gazzetti da effettuarsi nel corrente mese</t>
  </si>
  <si>
    <t>MISSIONI ESTERO CONSIGLIERI</t>
  </si>
  <si>
    <t>costo missione inferiore all’impegno assunto come da documentazione agli atti dello scrivente Settore</t>
  </si>
  <si>
    <t>Missione istituzionale a San Francisco dal 02 al 09 Dicembre del Presidente del Consiglio Antonio Mazzeo</t>
  </si>
  <si>
    <t>Missione istituzionale a San Francisco dal 03 al 09 dicembre 2023 della Consigliera Mercanti</t>
  </si>
  <si>
    <t>Missione istituzionale a San Francisco dal 03 al 09 dicembre 2023 del Consigliere Veneri</t>
  </si>
  <si>
    <t>Servizio di promozione e creazione di un Outpost toscano a San Francisco per il sostegno e la promozione delle iniziative imprenditoriali toscane più innovative - annualità 2023 (Entopan Srl)</t>
  </si>
  <si>
    <t>ENTOPAN INNOVATION SRL</t>
  </si>
  <si>
    <t>Industria, PMI e Artigianato</t>
  </si>
  <si>
    <t>SERVIZI DI SUPPORTO PER FAVORIRE LO SVILUPPO ECONOMICO E LA COMPETITIVITA' DELLE IMPRESE TOSCANE A LIVELLO INTERNAZIONALE</t>
  </si>
  <si>
    <t>Servizio di promozione e creazione di un Outpost toscano a San Francisco per il sostegno e la promozione delle iniziative imprenditoriali toscane più innovative - annualità 2023 (Fondazione Giacomo Brodolini Srl)</t>
  </si>
  <si>
    <t xml:space="preserve">FONDAZIONE GIACOMO BRODOLINI SRL </t>
  </si>
  <si>
    <t>Festa dell'Europa 2023 - Concessione contributo ad Associazone Rondine Cittadella della Pace per l'iniziativa “Giovani cittadini attivi d’Europa: insieme per trasformare i conflitti e promuovere la cultura del dialogo e della pace”</t>
  </si>
  <si>
    <t>ASSOCIAZIONE RONDINE CITTADELLA DELLA PACE ONLUS</t>
  </si>
  <si>
    <t>FESTA DELL'EUROPA L.R 10/2021 - COMPARTECIPAZIONI AD ISTITUZIONI SOCIALI PRIVATE</t>
  </si>
  <si>
    <t>Legge regionale 4/2023</t>
  </si>
  <si>
    <t>Trasformazione della prenotazione di spesa n. 202337 a favore di Fondazione Sistema Toscana a seguito di Convenzione sottoscritta</t>
  </si>
  <si>
    <t>TRASFERIMENTI A IMPRESE CONTROLLATE - ART.5 C.2 LR 4/2023 - CARTA IDENTITA' CULTURALE TOSCANA</t>
  </si>
  <si>
    <t>Impegno di spesa a favore dell'associazione Start di Lucca per realizzazione interventi di street-art nelle città di Lucca e Pisa</t>
  </si>
  <si>
    <t>START OPEN YOUR EYES</t>
  </si>
  <si>
    <t>INIZIATIVE DIRETTE DEL CRT SULL'ARTE DI STRADA</t>
  </si>
  <si>
    <t>Servizio di strumenti di “Future Literacy” per studenti e docenti delle scuole secondarie di II grado della Toscana - anno scolastico 2023</t>
  </si>
  <si>
    <t xml:space="preserve">EDULIA SRL </t>
  </si>
  <si>
    <t>ACQUISIZIONE DI SERVIZI PER INIZIATIVE TOSCANA 2050 ART. 8 BIS L.R. 46/2015</t>
  </si>
  <si>
    <t>Servizio di supporto e di coordinamento dei lavori del Comitato Scientifico di Toscana 2050 l.r. 46/2015 per un periodo di 12 mesi</t>
  </si>
  <si>
    <t>AVVENTURA URBANA S.R.L.</t>
  </si>
  <si>
    <t>Spese per spedizioni e spese tipografiche OLI: impegno a favore di Poste Italiane</t>
  </si>
  <si>
    <t>SPESE POSTALI OLI</t>
  </si>
  <si>
    <t>Totale residui esercizi precedenti (A)</t>
  </si>
  <si>
    <t>Totale parziale spesa capitale c/residui</t>
  </si>
  <si>
    <t>Adeguamento locali ex BIT destinazione archivio storico e sala consultazione Palazzo del Pegaso - sede CRT - Affidamento RTI TOSCA SRL - Impegno spesa € 162.003,08 c. IVA (somma imprevisti come da QE) - (vedi anche decreto 663 del 16-09-2021 approvazione atto sottomissione per VARIANTE sottoposto</t>
  </si>
  <si>
    <t>RTI TOSCA SRL(MANDATARIO)- S.D. CONTRACT SRL(MANDANTE)</t>
  </si>
  <si>
    <t>Adeguamento locali ex BIT destinazione archivio storico e sala consultazione Palazzo del Pegaso - sede CRT - Affidamento RTI TOSCA SRL - Impegno spesa € 162.003,08 c. IVA</t>
  </si>
  <si>
    <t>Lavori locali ex BIT per destinazione ad archivio storico e sale consultazione P.Pegaso - Incentivi di progettazione a favore dei soggetti di cui all' ODS n. 6 del 6.10.2018 (Ing. Speziale, Arch. Arrigo, Ing. Cavalotto, Geom. Montanelli ed Arch. Giannini)</t>
  </si>
  <si>
    <t>Totale parziale spesa corrente c/residui</t>
  </si>
  <si>
    <t>Affidamento dei servizi integrati di manutenzione, conduzione e gestione impianti - LOTTO 2: Corrispettivo S1 – Corrispettivo S2 e Corrispettivo S3, anno 2022 - RTI SIRAM Spa</t>
  </si>
  <si>
    <t>Affidamento dei servizi integrati di manutenzione, conduzione e gestione impianti - LOTTO 2: oneri sicurezza anno 2022 - RTI SIRAM Spa</t>
  </si>
  <si>
    <t>Impianti elevatori immobili in uso al CRT - - Affidamento ad USL Toscana Centro servizio di verifica tecnica biennale c. IVA 22% - Impegno di spesa € 934,52 sul cap. U/10565</t>
  </si>
  <si>
    <t>AZIENDA USL TOSCANA CENTRO</t>
  </si>
  <si>
    <t>MANUTENZIONE IMPIANTI PER LA SICUREZZA SUI LUOGHI DI LAVORO SERVIZI EXTRACANONE E VERIFICHE OBBLIGATORIE</t>
  </si>
  <si>
    <t>Palazzo del Pegaso, sede del CRT - Servizio verifica tecnica e periodica di messa a terra impianti elettrici - Affidamento USL Toscana Centro e impegno di spesa € 3032,92 c. IVA sul capitolo 10565 esercizio 2022 (esigibilità 31.12.2022)</t>
  </si>
  <si>
    <t>Verifica impianti elevatori - USL Centro</t>
  </si>
  <si>
    <t>VISITE STRAORDINARIE PER 6 ORE MPIANTI ELEVATORI DA EFFETTUARE ENTRO IL 31.12.2017 CIG. Z451DAA18A</t>
  </si>
  <si>
    <t>VISITE PERIODICHE RELATIVE A N. 5 IMPIANTI ELEVATORI DA EFFETTUARE ENTRO IL 31.12.2017 CIG. Z451DAA18A</t>
  </si>
  <si>
    <t>INTERVENTO DI ADEGUAMENTO ALLE NORME CEI-06 DELLA CABINA ELETTRICA A SERVIZIO DI PALAZZO DEL PEGASO.</t>
  </si>
  <si>
    <t>E-DISTRIBUZIONE SPA</t>
  </si>
  <si>
    <t>Intervento urgente facciate per caduta di frammenti di intonaco della facciata di palazzo Panciatichi (via dei Pucci angolo via Ricasoli) verificatasi in occasione dell’evento climatico di particolare eccezionalità del 16/08/2022 - Impegno a favore di Ediliziacrobatica spa</t>
  </si>
  <si>
    <t>EDILIZIACROBATICA S.P.A.</t>
  </si>
  <si>
    <t>MANUTENZIONE EDILE ED IMBIANCATURA</t>
  </si>
  <si>
    <t>Intervento urgente facciate Palazzo Panciatichi evento climatico 16.08.22 - servizio di transennatura prestato dall’impresa AVR S.p.A. - Global Service, di cui in via d’urgenza si è valsa la Polizia Municipale di Firenze</t>
  </si>
  <si>
    <t>AVR S.P.A. - GLOBAL SERVICE</t>
  </si>
  <si>
    <t>Oneri di sicurezza 2022 relativi ai SERVIZI DI PULIZIA IN ADESIONE AL CONTRATTO DEL SOGGETTO AGGREGATORE CON LA SOCIETA' LEONARDO SERVIZI</t>
  </si>
  <si>
    <t>Fornitura a noleggio della vettura PANDA 1.0 70cv S&amp;S Hybrid -LEASYS, con un contratto di durata 48 mesi - PERIODO 14 APRILE/DICEMBRE 2022</t>
  </si>
  <si>
    <t>Estensione noleggio Panda e Opel (Fiat Nuova Panda targata FL640TP dal 01.01.2022 fino al 25.5.2022 decreto 724 del 2021) (servizio di noleggio delle due Opel Astra dal 01.01.2022 fino al 24/25.01.2022)</t>
  </si>
  <si>
    <t>impegno alfa giulia 2022</t>
  </si>
  <si>
    <t>canone noleggio fiat tipo - anno 2022</t>
  </si>
  <si>
    <t>Adesione alla Convenzione Consip Veicoli in noleggio 1 Lotto 3 per il noleggio della vettura mod. 3.4, fornita dalla Ditta Leaseplan Italia. Durata 48 mesi. Esercizio 2022.</t>
  </si>
  <si>
    <t>ADESIONE CONVENZIONE CONSIP VEICOLI NOLEGGIO 14 - lotto 2 (durata 36 mesi)</t>
  </si>
  <si>
    <t>estensione noleggio Panda (1.1/25.11.2021) e Opel (25/26.1-31.12.2021)-Ulteriore proroga di 6 mesi noleggio Panda FL640TP dal 26.11.2021 al 25.5.2022 con decreto 724 del 6.10.2021</t>
  </si>
  <si>
    <t>Canone noleggio Fiat Tipo - 6 mesi anno 2021</t>
  </si>
  <si>
    <t>NOLEGGIO N.3 AUTOVETTURE PEUGEOT DAL 1 GENNAIO 2018 AL 19 GENNAIO 2018 (SCADENZA EFFETTIVA CONTRATTO 26.1.2018).</t>
  </si>
  <si>
    <t>ARVAL SERVICE LEASE ITALIA SPA</t>
  </si>
  <si>
    <t>CONVENZIONE CONSIP- AUTOVEICOLI A NOLEGGIO 10 BIS LOTTO 1-CESSIONE CREDITO A IFITALIA FATTURE EMESSE FINO 16.9.2017- VEDI DEC.716 DEL 5.8.2015-ULTERIORE CESSIONE CREDITO PER FATTURE EMESSE FINO A 16.9.2019-VEDI DECRETO 775 DEL 18.10.2017</t>
  </si>
  <si>
    <t>Tassa di occupazione del suolo pubblico spettante al Comune di Firenze per le necessarie transennature per gli interventi urgenti alla faccia di Palazzo Panciatichi di cui all'evento climatico eccezionale del 16/08/2022</t>
  </si>
  <si>
    <t>CONTRIBUTO AVCP RELATIVO ALLA PROCEDURA DI GARA AFFIDAMENTO SERVIZIO DI TRASLOCO BIBLIOTECA E ARCHIVIO GENERALE A FAVORE REGIONE TOSCANA</t>
  </si>
  <si>
    <t>TRASLOCO BIBLIOTECA GESTIONE RESIDUI (CONTRIBUTO AVCP)</t>
  </si>
  <si>
    <t>CORSO DI FORMAZIONE "DIRITTO DELL'UNIONE EURIOPEA E FINANZA REGIONALE"- RIMBORSO( 150) AL DOCENTE MANCUSO</t>
  </si>
  <si>
    <t xml:space="preserve">LOREDANA                      MANCUSO                       </t>
  </si>
  <si>
    <t>COMPENSI E RIMBORSI DOCENTI FORMAZIONE OLI A PERSONALE ESTERNO ALL'ENTE</t>
  </si>
  <si>
    <t>CIRELLI ILARIA</t>
  </si>
  <si>
    <t>Rimborso spese prof. Felice GIuffrè</t>
  </si>
  <si>
    <t xml:space="preserve"> Felice GIuffrè</t>
  </si>
  <si>
    <t>RIMBORSI SPESE RELATORI A CONVEGNI E RIUNIONI OLI - gestione residui al 31.12.2021</t>
  </si>
  <si>
    <t>Rimborso spese prof. Beniamino Caravita di Toritto</t>
  </si>
  <si>
    <t>Beniamino Caravita di Toritto</t>
  </si>
  <si>
    <t>Rimborso spese prof. Giandomenico Falcon</t>
  </si>
  <si>
    <t xml:space="preserve"> Giandomenico Falcon</t>
  </si>
  <si>
    <t>Rimborso alla Giunta regionale delle spese da erogare ai dipendenti del CRT a titolo di rimborso spese del telelavoro ordinario riferito all’anno 2022</t>
  </si>
  <si>
    <t xml:space="preserve">STEFANIA                      SPARACO                       </t>
  </si>
  <si>
    <t>2 EDIZIONI DI UN CORSO DI FORMAZIONE BASE "BLS" E 2 EDIZIONI DI UN CORSO DI FORMAZIONE RE-TRAINING "BLS) PER ESECUTORI LAICI PER UTILIZZO DEFIBRILLATORE SEMIAUTOMATICO IN AMBIENTE EXTRAOSPEDALIERO - PIU' DUE QUOTE INDIVIDUALI - CIG: Z9A22B11B4</t>
  </si>
  <si>
    <t>Adesione al contratto di Giunta regionale per il Servizio di progettazione, realizzazione, gestione operativa e sviluppo evolutivo di un Sistema Cloud della Toscana (SCT) - CIG madre 7154112FF8 - CIG derivato Y4630BB411. Anno 2022.</t>
  </si>
  <si>
    <t>Adesione al contratto di Giunta regionale per il Servizio di progettazione, realizzazione, gestione operativa e sviluppo evolutivo di un Sistema Cloud della Toscana (SCT) - CIG madre 7154112FF8 - CIG derivato Y2230BB526. Assunzione impegno</t>
  </si>
  <si>
    <t>Importo mantenuto a residuo e liquidato con decreto n. 38 del 18 gennaio 2024.</t>
  </si>
  <si>
    <t>CONTRIBUTO PROCEDURA DI AFFIDAMENTO RELATIVA AI SERVIZI DI AGENZIA DI STAMPA</t>
  </si>
  <si>
    <t>TRASFERIMENTO RISORSE GIUNTA REGIONALE PER CONTRIBUTO ANAC - UFFICIO STAMPA</t>
  </si>
  <si>
    <t>A fronte riscontro dei colleghi di GR (pec prot. n. 16256 del 28 dicembre 2023, agli atti d’Ufficio), si mantiene il RS, stante le modalità di calcolo utilizzate da ANAC peri contributi, i MAV potrebbe pervenire anche a distanza di lungo tempo</t>
  </si>
  <si>
    <t>CONTRIBUTO AVCP - PRODUZIONE E MESSA IN ONDA DI SERVIZI TELEVISIVI SULL'ATTIVITA' ISTITUZIONALE DEL CONSIGLIO REGIONALE DELLA TOSCANA ANNO 2016/2017-CONTRIBUTO PER PROCEDURA DI AFFIDAMENTORELATIVA AI SERVIZI DI AGENZIA DI STAMPA</t>
  </si>
  <si>
    <t>CONTRIBUTO AVCP AFFIDAMENTOSERVIZI DI INFORMAZIONE DI AGENZIA DI STAMPA GIORNALISTICA FINO AL 31 GENNAIO 2018</t>
  </si>
  <si>
    <t>CONTRIBUTO AVCP SERVIZIO AGENZIA STAMPA ANSA NOVEMBRE -DICEMBRE 2015</t>
  </si>
  <si>
    <t>Servizio di noleggio tramite MEPA 4 fotocopiatrici a colori Xerox annualità 2022 - Pacchetto eventuali copie eccedenti</t>
  </si>
  <si>
    <t>Adesione alla convenzione Consip “Servizi di print &amp; copy management 3” affidata alla TT Tecnosistemi S.p.A. – Prato, CIG derivato 87744633EE. Assunzione impegni di spesa per il costo extra canone di eventuali eccedenze di stampa paragrafo 5.1.7 CSA (“extra click”). Durata contrattuale fi</t>
  </si>
  <si>
    <t>TIPO</t>
  </si>
  <si>
    <t>Descrizione</t>
  </si>
  <si>
    <t>Beneficiario</t>
  </si>
  <si>
    <t>Anno Impegno</t>
  </si>
  <si>
    <t>Num. Impegno</t>
  </si>
  <si>
    <t>Numero Prenotazione</t>
  </si>
  <si>
    <t>Macroaggregato 2023</t>
  </si>
  <si>
    <t>Titolo 2023</t>
  </si>
  <si>
    <t>Programma 2023</t>
  </si>
  <si>
    <t>Missione 2023</t>
  </si>
  <si>
    <t>Descrizione capitolo 2023</t>
  </si>
  <si>
    <t>Capitolo 2023</t>
  </si>
  <si>
    <t xml:space="preserve">Dirigente Assegnato 2023 </t>
  </si>
  <si>
    <t xml:space="preserve">ONERI INPS  QUOTA 2/3 SU COMPETENZE RELATORI CONVEGNI E RIUNIONI OLI                                                                                                                                                                                                                                        </t>
  </si>
  <si>
    <t>TRASFERIMENTO DALLE REGIONI E DALLA CONFERENZA PRESIDENTI ASSEGMBLEE LEGISLATIVE PER ADESONI OLI</t>
  </si>
  <si>
    <t>2010 E 2006</t>
  </si>
  <si>
    <t xml:space="preserve">CORECOM GESTIONE DELLE DELEGHE - INPS QUOTA 2/3 SU COMPETENZE EROGATE                                                                                                                                                                                                                                       </t>
  </si>
  <si>
    <t xml:space="preserve">TRASFERIMENTI PER FUNZIONI DELEGATE AL COREM </t>
  </si>
  <si>
    <t xml:space="preserve">CORECOM GESTIONE DELLE DELEGHE - IRAP SU COMPETENZE EROGATE                                                                                                                                                                                                                                                 </t>
  </si>
  <si>
    <t xml:space="preserve">CORECOM GESTIONE DELLE DELEGHE - IRAP SU RIMBORSO KM MISSIONI                                                                                                                                                                                                                                               </t>
  </si>
  <si>
    <t xml:space="preserve">INAIL SU TIROCINI FORMATIVI CORECOM - RISORSE AGCOM                                                                                                                                                                                                                                                         </t>
  </si>
  <si>
    <t xml:space="preserve">IRAP SU TIROCINI FORMATIVI CORECOM - RISORSE AGCOM                                                                                                                                                                                                                                                          </t>
  </si>
  <si>
    <t xml:space="preserve">IRAP SU COMPETENZE RELATORI CONVEGNI E RIUNIONI OLI                                                                                                                                                                                                                                                         </t>
  </si>
  <si>
    <t xml:space="preserve">CORECOM - RELATORI CONVEGNI PER LA GESTIONE DELLE DELEGHE                                                                                                                                                                                                                                                   </t>
  </si>
  <si>
    <t xml:space="preserve">CORECOM - SERVIZI PER L'ATTUAZIONE DEL PIANO DI ATTIVITA PER LA GESTIONE DELLE DELEGHE                                                                                                                                                                                                                      </t>
  </si>
  <si>
    <t xml:space="preserve">CORECOM - ATTIVITA DI COMUNICAZIONE SULLE FUNZIONE DELEGATE DA AGCOM                                                                                                                                                                                                                                        </t>
  </si>
  <si>
    <t xml:space="preserve">CORECOM - BENI PER RELAZIONI PUBBLICHE, MOSTRE E CONVEGNI PER LA GESTIONE DELLE DELEGHE                                                                                                                                                                                                                     </t>
  </si>
  <si>
    <t xml:space="preserve">CORECOM - INCARICHI IN OCCASIONE DI CONVEGNI PER LA GESTIONE DELLE DELEGHE                                                                                                                                                                                                                                  </t>
  </si>
  <si>
    <t xml:space="preserve">CORECOM - SERVIZI PER RELAZIONI PUBBLICHE. MOSTRE E CONVEGNI PER LA GESTIONE DELLE DELEGHE                                                                                                                                                                                                                  </t>
  </si>
  <si>
    <t xml:space="preserve">CORECOM - MISSIONI COMPONENTI CORECOM PER LA GESTIONE DELLE DELEGHE                                                                                                                                                                                                                                         </t>
  </si>
  <si>
    <t xml:space="preserve">ACQUISTO RISORSE DIGITALI CONDIVISE CON COBIRE - RISORSE VINCOLATE                                                                                                                                                                                                                                          </t>
  </si>
  <si>
    <t xml:space="preserve">TRASFERIMENTO RISORSE DA AGENZIE E ENTI DELLA RETE COBIRE     </t>
  </si>
  <si>
    <t>COBIRE - PURO</t>
  </si>
  <si>
    <t xml:space="preserve">CORECOM - TRASFERIMENTI AD ENTI PUBBLICI PER PROGETTI COMUNI (RISORSE VINCOLATE)RISORSE AGCOM                                                                                                                                                                                                               </t>
  </si>
  <si>
    <r>
      <t>CORECOM - ATTIVITA' DI CONCILIAZIONE E DEFINIZIONE GESTIONE DELLE DELEGHE</t>
    </r>
    <r>
      <rPr>
        <u/>
        <sz val="11"/>
        <color indexed="63"/>
        <rFont val="Arial"/>
        <family val="2"/>
      </rPr>
      <t xml:space="preserve"> (con maggiore entrata euro 80693,28 cap 2003)                                                                      </t>
    </r>
    <r>
      <rPr>
        <sz val="11"/>
        <color indexed="63"/>
        <rFont val="Arial"/>
        <family val="2"/>
      </rPr>
      <t xml:space="preserve">                                                                                                                                                             </t>
    </r>
  </si>
  <si>
    <t xml:space="preserve">FPV COPERTURA ESERCIZI SUCCESSIVI IMP REIMP CAP 10136 AVANZO AGCOM                                                                                                                                                                                                                                          </t>
  </si>
  <si>
    <t xml:space="preserve">CORECOM SPESE PER PUBBLICHE AFFISSIONI AFFERENTI L'ATTIVITA DI COMUNICAZIONE SULLE FUNZIONI DELEGATE DA AGCOM                                                                                                                                                                                               </t>
  </si>
  <si>
    <t>COBIRE - AVANZO</t>
  </si>
  <si>
    <t xml:space="preserve">CORECOM - ATTIVITA' DI CONCILIAZIONE E DEFINIZIONE GESTIONE DELLE DELEGHE                                                                                                                                                                                                                                   </t>
  </si>
  <si>
    <t xml:space="preserve">RIMBORSI SPESE RELATORI A CONVEGNI E RIUNIONI OLI                                                                                                                                                                                                                                                           </t>
  </si>
  <si>
    <t xml:space="preserve">SERVIZI PER IL FUNZIONAMENTO E ORGANIZZAZIONE OLI   (con maggiore entrata euro 500 cap 2006)                                                                                                                                                                                                                                                                                                </t>
  </si>
  <si>
    <t xml:space="preserve">SERVIZI PER IL FUNZIONAMENTO E ORGANIZZAZIONE OLI                                                                                                                                                                                                                                                           </t>
  </si>
  <si>
    <t xml:space="preserve">RIMBORSO ALLA GIUNTA REGIONALE DELLA SPESA SOSTENUTA PER MISSIONI IN ITALIA DEL PERSONALE DEL CORECOM PER ATTIVITA DELEGATE                                                                                                                                                                                 </t>
  </si>
  <si>
    <t xml:space="preserve">RIMBORSO SPESE PER TIROCINI FORMATIVI CORECOM - RISORSE AGCOM                                                                                                                                                                                                                                               </t>
  </si>
  <si>
    <t xml:space="preserve">FORMAZIONE DEL PERSONALE CORECOM SULLE MATERIE DELEGATE                                                                                                                                                                                                                                                     </t>
  </si>
  <si>
    <t xml:space="preserve">SVILUPPO SOFTWARE E MANUTENZIONE EVOLUTIVA PER OLI                                                                                                                                                                                                                                                          </t>
  </si>
  <si>
    <t xml:space="preserve">APPARATI MULTIMEDIALI PER OLI                                                                                                                                                                                                                                                                               </t>
  </si>
  <si>
    <t xml:space="preserve">POSTAZIONI DI LAVORO PER GLI UFFICI DEL CORECOM PER LA GESTIONE DELLE DELEGHE                                                                                                                                                                                                                               </t>
  </si>
  <si>
    <t xml:space="preserve">MANUTENZIONE ORDINARIA SITO WEB OLI - spesa vincolata                                                                                                                                                                                                                                                       </t>
  </si>
  <si>
    <t xml:space="preserve">MANUTENZIONE ORDINARIA SITO WEB OLI - SPESA VINCOLATA                                                                                                                                                                                                                                                       </t>
  </si>
  <si>
    <t xml:space="preserve">SPESE TIPOGRAFICHE OLI                                                                                                                                                                                                                                                                                      </t>
  </si>
  <si>
    <t xml:space="preserve">SPESE POSTALI OLI                                                                                                                                                                                                                                                                                           </t>
  </si>
  <si>
    <t xml:space="preserve">FONDO ONERI DI CUI ALL'ART 27 LR 3/2009 PER FRONTEGGIARE EMERGENZE SOCIALI. TRASFERIMENTI AD ENTI LOCALI                                                                                                                                                                                                    </t>
  </si>
  <si>
    <t>ART 27 ter PURO</t>
  </si>
  <si>
    <t xml:space="preserve">FONDO ONERI DI CUI ALL'ART 27 TER LR 3/2009 PER FRONTEGGIARE EMERGENZE AMBIENTALI- TRASFERIMENTI A ISTITUZIONI SOCIALI PRIVATE                                                                                                                                                                              </t>
  </si>
  <si>
    <t xml:space="preserve">FONDO ONERI DI CUI ALL'ART 27 TER LR 3/2009 PER FRONTEGGIARE EMERGENZE AMBIENTALI. TRASFERIMENTI AD ENTI LOCALI                                                                                                                                                                                             </t>
  </si>
  <si>
    <t xml:space="preserve">FONDO ONERI DI CUI ALL'ART 27 TER L.R. 3/2009 PER FRONTEGGIARE EMERGENZE SOCIALI - TRASFERIMENTI A ISTITUZIONI SOCIALI PRIVATE                                                                                                                                                                              </t>
  </si>
  <si>
    <t xml:space="preserve">SPESE PER SERVIZI DI PORTINERIA - ACCOGLIENZA UTENTI CORECOM PER FUNZIONI DELEGATE DA AGCOM                                                                                                                                                                                                                 </t>
  </si>
  <si>
    <t xml:space="preserve">FONDO ONERI DI CUI ALL'ART 27 TER L.R. 3/2009 PER FRONTEGGIARE EMERGENZE SOCIALI - TRASFERIMENTI A ISTITUZIONI SOCIALI PRIVATE   (compreso  maggiore entrata di euro 895,26 cap 3061)                                                                                                                                                                           </t>
  </si>
  <si>
    <t>Disponibilità ad impegnare (compreso prenotazioni)</t>
  </si>
  <si>
    <t>Impegnato (post riaccertamento) al 31.12.2023</t>
  </si>
  <si>
    <t>Piano dei conti IV livello (codice)</t>
  </si>
  <si>
    <t>Progr.</t>
  </si>
  <si>
    <t>Miss</t>
  </si>
  <si>
    <t>Risorse vincolate nel risultato di amministrazione al 31/12/N</t>
  </si>
  <si>
    <t>Risorse vincolate nel bilancio al 31/12/N</t>
  </si>
  <si>
    <r>
      <t>Cancellazione di residui attivi vincolati</t>
    </r>
    <r>
      <rPr>
        <b/>
        <vertAlign val="superscript"/>
        <sz val="11"/>
        <color indexed="8"/>
        <rFont val="Times New Roman"/>
        <family val="1"/>
      </rPr>
      <t>2</t>
    </r>
    <r>
      <rPr>
        <b/>
        <sz val="11"/>
        <color indexed="8"/>
        <rFont val="Times New Roman"/>
        <family val="1"/>
      </rPr>
      <t xml:space="preserve"> o eliminazione del vincolo su quote del risultato di amministrazione (+) e cancellazione di residui passivi finanziati da risorse vincolate (-) (gestione dei residui):</t>
    </r>
  </si>
  <si>
    <t>Fondo plur. vinc.  al 31/12/N finanziato da entrate vincolate accertate nell'esercizio o da quote vincolate del risultato di amministrazione</t>
  </si>
  <si>
    <t>Impegni eserc. N finanziati da entrate vincolate accertate nell'esercizio o da quote vincolate del risultato di amministrazione</t>
  </si>
  <si>
    <r>
      <t>Risorse vinc.  nel risultato di amministrazione
al 1/1/ N</t>
    </r>
    <r>
      <rPr>
        <b/>
        <vertAlign val="superscript"/>
        <sz val="11"/>
        <color indexed="8"/>
        <rFont val="Times New Roman"/>
        <family val="1"/>
      </rPr>
      <t>1</t>
    </r>
  </si>
  <si>
    <t xml:space="preserve">Tipo stanz </t>
  </si>
  <si>
    <t>Titolo</t>
  </si>
  <si>
    <t>Tipo stanziamento</t>
  </si>
  <si>
    <t>MICRO CAPITOLO</t>
  </si>
  <si>
    <t>Dirigente</t>
  </si>
  <si>
    <t xml:space="preserve">FONDO PLURIENNALE VINCOLATO SPESA - PER COPERTURA SPESA ESERCIZI SUCCESSIVI MISS 01 PROG 106 TIT 2 LAVORI                                                                                                                                                                                                   </t>
  </si>
  <si>
    <t>Fpv spesa</t>
  </si>
  <si>
    <t>PURO parte investimenti</t>
  </si>
  <si>
    <t xml:space="preserve">SERVIZI ACCESSORI - SPESA DI INVESTIMENTO                                                                                                                                                                                                                                                                   </t>
  </si>
  <si>
    <t xml:space="preserve">MANUTENZIONESTRAORDINARIA - SPESA DI INVESTIMENTO                                                                                                                                                                                                                                                           </t>
  </si>
  <si>
    <t xml:space="preserve">SPESE IN CONTO CAPITALE A TITOLO DI SPONSORIZZAZIONI                                                                                                                                                                                                                                                        </t>
  </si>
  <si>
    <t>Sponsorizzazione tecnica</t>
  </si>
  <si>
    <t xml:space="preserve">ACQUISTO  ATTREZZATURE E APPARECCHIATURE PER MENSA                                                                                                                                                                                                                                                          </t>
  </si>
  <si>
    <t xml:space="preserve">ACQUISTO MOBILI E ARREDI  PER MENSA                                                                                                                                                                                                                                                                         </t>
  </si>
  <si>
    <t xml:space="preserve">MANUTENZIONE IMPIANTI-SPESE DI INVESTIMENTO                                                                                                                                                                                                                                                                 </t>
  </si>
  <si>
    <t xml:space="preserve">FPV COPERTURA ESERCIZI SUCCESSIVI IMP REIMP CAP 20003 PURO                                                                                                                                                                                                                                                  </t>
  </si>
  <si>
    <t>PURO parte investimenti FPV SPESA</t>
  </si>
  <si>
    <t xml:space="preserve">SERVIZI TECNICI IMMOBILI E IMPIANTI   -SPESE INVESTIMENTO                                                                                                                                                                                                                                                   </t>
  </si>
  <si>
    <t>AVANZO parte investimenti es precedente</t>
  </si>
  <si>
    <t xml:space="preserve">FORNITURA DI ATTREZZATURE PER LA SICUREZZA DEI LUOGHI DI LAVORO - SPESA DI INVESTIMENTO                                                                                                                                                                                                                     </t>
  </si>
  <si>
    <t>Attrezzature</t>
  </si>
  <si>
    <t xml:space="preserve">FONDO PER SPESE IMPREVISTE IN CONTO CAPITALE                                                                                                                                                                                                                                                                </t>
  </si>
  <si>
    <t>Fondo riserva spese impreviste c/capitale</t>
  </si>
  <si>
    <t>PICONE SAVIO</t>
  </si>
  <si>
    <t xml:space="preserve">SPESE MINUTE SOSTENUTE TRAMITE FONDO ECONOMALE - MACCHINE PER UFFICIO                                                                                                                                                                                                                                       </t>
  </si>
  <si>
    <t xml:space="preserve">SPESE MINUTE SOSTENUTE TRAMITE FONDO ECONOMALE - IMPIANTI E MACCHINARI                                                                                                                                                                                                                                      </t>
  </si>
  <si>
    <t xml:space="preserve">SPESE MINUTE SOSTENUTE TRAMITE FONDO ECONOMALE - ACQUISTO HARDWARE                                                                                                                                                                                                                                          </t>
  </si>
  <si>
    <t xml:space="preserve">SPESE MINUTE SOSTENUTE TRAMITE FONDO ECONOMALE - ACQUISTO ATTREZZATURE                                                                                                                                                                                                                                      </t>
  </si>
  <si>
    <t xml:space="preserve">FONDO SPECIALE PER FINANZIAMENTO NUOVI PROVVEDIMENTI LEGISLATIVI DEL CONSIGLIO IN CORSO DI APPROVAZIONE ART 49 C.5 D.LGS 118/2011- SPESE DI INVESTIMENTO                                                                                                                                                    </t>
  </si>
  <si>
    <t>Fondo copertura leggi - investimento</t>
  </si>
  <si>
    <t xml:space="preserve">FONDO SPECIALE PER FINANZIAMENTO NUOVI PROVVEDIMENTI LEGISLATIVI DEL CONSIGLIO IN CORSO DI APPROVAZIONE - SPESE DI INVESTIMENTO                                                                                                                                                                             </t>
  </si>
  <si>
    <t xml:space="preserve">RISCONTRO INVENTARIALE - SPESA DI INVESTIMENTO                                                                                                                                                                                                                                                              </t>
  </si>
  <si>
    <t xml:space="preserve">SPESA PER LA COLLOCAZIONE DI LAPIDI COMMEMORATIVE E LA REALIZZAZIONE DI MONUMENTI CHE VALORIZZINO L'IDENTITA' TOSCANA E LA MEMORIA STORICA DELLA TOSCANA L.R. 56/2012                                                                                                                                       </t>
  </si>
  <si>
    <t>Lapidi commemorative</t>
  </si>
  <si>
    <t xml:space="preserve">CONTRIBUTI AD AMMINISTRAZIONE LOCALI PER LA COLLOCAZIONE DI LAPIDI COMMEMORATIVE E LA REALIZZAZIONE DI MONUMENTI CHE VALORIZZINO L'IDENTITA' TOSCANA E LA MEMORIA STORICA DELLA TOSCANA L.R. 56/2012                                                                                                        </t>
  </si>
  <si>
    <t xml:space="preserve">ACQUISTO ARREDI                                                                                                                                                                                                                                                                                             </t>
  </si>
  <si>
    <t xml:space="preserve">IMPIANTO VIDEOSORVEGLIANZA E CONTROLLO ACCESSI - SPESE DI INVESTIMENTO                                                                                                                                                                                                                                      </t>
  </si>
  <si>
    <t xml:space="preserve">APPARATI MULTIMEDIALI                                                                                                                                                                                                                                                                                       </t>
  </si>
  <si>
    <t xml:space="preserve">APPARATI DI TELECOMUNICAZIONE                                                                                                                                                                                                                                                                               </t>
  </si>
  <si>
    <t xml:space="preserve">PERIFERICHE E ALTRI DISPOSITIVI HARDWARE                                                                                                                                                                                                                                                                    </t>
  </si>
  <si>
    <t xml:space="preserve">POSTAZIONI DI LAVORO                                                                                                                                                                                                                                                                                        </t>
  </si>
  <si>
    <t xml:space="preserve">SERVER                                                                                                                                                                                                                                                                                                      </t>
  </si>
  <si>
    <t xml:space="preserve">SOFTWARE E MANUTENZIONE EVOLUTIVA                                                                                                                                                                                                                                                                           </t>
  </si>
  <si>
    <t xml:space="preserve">FPV COPERTURA ESERCIZI SUCCESSIVI IMP REIMP CAP. 20015 PURO                                                                                                                                                                                                                                                 </t>
  </si>
  <si>
    <t xml:space="preserve">FPV COPERTURA ESERCIZI SUCCESSIVI IMP REIMP CAP 20017 PURO                                                                                                                                                                                                                                                  </t>
  </si>
  <si>
    <t xml:space="preserve">FPV COPERTURA ESERCIZI SUCCESSIVI IMP REIMP CAP 20016 PURO                                                                                                                                                                                                                                                  </t>
  </si>
  <si>
    <t xml:space="preserve">FPV COPERTURA ESERCIZI SUCCESSIVI IMP REIMP CAP 20014 PURO                                                                                                                                                                                                                                                  </t>
  </si>
  <si>
    <t xml:space="preserve">FPV COPERTURA ESERCIZI SUCCESSIVI IMP REIMP CAP 20012 PURO                                                                                                                                                                                                                                                  </t>
  </si>
  <si>
    <t xml:space="preserve">FPV COPERTURA ESERCIZI SUCCESSIVI IMP REIMP CAP 20017 AVANZO                                                                                                                                                                                                                                                </t>
  </si>
  <si>
    <t>AVANZO parte investimenti  FPV SPESA</t>
  </si>
  <si>
    <t xml:space="preserve">FPV COPERTURA ESERCIZI SUCCESSIVI IMP REIMP CAP 20016 AVANZO                                                                                                                                                                                                                                                </t>
  </si>
  <si>
    <t xml:space="preserve">FPV COPERTURA ESERCIZI SUCCESSIVI IMP REIMP CAP 20014 AVANZO                                                                                                                                                                                                                                                </t>
  </si>
  <si>
    <t xml:space="preserve">FPV COPERTURA ESERCIZI SUCCESSIVI IMP REIMP CAP 20012 AVANZO                                                                                                                                                                                                                                                </t>
  </si>
  <si>
    <t xml:space="preserve">MACCHINARI PER UFFICIO                                                                                                                                                                                                                                                                                      </t>
  </si>
  <si>
    <t xml:space="preserve">SPESE PER L'ACQUISTO DI MOBILI E ARREDI PER ALLESTIMENTO SPAZI ESPOSITIVI DI PROPRIETA REGIONE TOSCANA                                                                                                                                                                                                      </t>
  </si>
  <si>
    <t>Spese allestimento mostre di esposizione e segnaletica interna</t>
  </si>
  <si>
    <t xml:space="preserve">SPESE PER L'ACQUISTO DI MATERIALI E ATTREZZATURE PER ALLESTIMENTO SPAZI ESPOSITIVI DI PROPRIETA' REGIONE TOSCANA                                                                                                                                                                                            </t>
  </si>
  <si>
    <t xml:space="preserve">SPESE PER L'ACQUISTO DI MATERIALI E ATTREZZATURE PER LA SEGNALETICA INTERNA                                                                                                                                                                                                                                 </t>
  </si>
  <si>
    <t xml:space="preserve">SPESE PER L'ACQUISTO DI MATERIALI E ATTREZZATURE PER ALLESTIMENTO DI MOSTRE ED ESPOSIZIONI                                                                                                                                                                                                                  </t>
  </si>
  <si>
    <t xml:space="preserve">ACQUISTO ATTREZZATURE -SPESE DI INVESTIMENTO                                                                                                                                                                                                                                                                </t>
  </si>
  <si>
    <t xml:space="preserve">ACQUISTO MOBILI E ARREDI -SPESE DI INVESTIMENTO                                                                                                                                                                                                                                                             </t>
  </si>
  <si>
    <t xml:space="preserve">CONTRIBUTI A  AMMINISTRAZIONI LOCALI - ART.3 C.2 LR 4/2023                                                                                                                                                                                                                                                  </t>
  </si>
  <si>
    <t xml:space="preserve">CONTRIBUTI A AMMINISTRAZIONI LOCALI - ART.1 C.2 LR 4/2023                                                                                                                                                                                                                                                   </t>
  </si>
  <si>
    <t xml:space="preserve">CONTRIBUTI UNA TANTUM PER VALORIZZAZIONE DI AREE A VERDE PUBBLICO E REALIZZAZIONE DI PARCHI GIOCHI INCLUSIVI  L.R. 3/2022   ? ART. 2, C.1, LETTERA D)                                                                                                                                                       </t>
  </si>
  <si>
    <t>Legge regionale 3/2022 Iniziative di promozione sociale, culturale e di aggregazione rivolte alle nuove generazioni</t>
  </si>
  <si>
    <r>
      <t>(</t>
    </r>
    <r>
      <rPr>
        <i/>
        <strike/>
        <sz val="11"/>
        <rFont val="Times New Roman"/>
        <family val="1"/>
      </rPr>
      <t>f</t>
    </r>
    <r>
      <rPr>
        <i/>
        <sz val="11"/>
        <rFont val="Times New Roman"/>
        <family val="1"/>
      </rPr>
      <t>)=(a) +(b) -    ( c)-(d)-(e)</t>
    </r>
  </si>
  <si>
    <r>
      <t>Cancellaz di RA costituiti da risorse destinate agli investimenti</t>
    </r>
    <r>
      <rPr>
        <b/>
        <vertAlign val="superscript"/>
        <sz val="9"/>
        <color indexed="8"/>
        <rFont val="Times New Roman"/>
        <family val="1"/>
      </rPr>
      <t>3</t>
    </r>
    <r>
      <rPr>
        <b/>
        <sz val="9"/>
        <color indexed="8"/>
        <rFont val="Times New Roman"/>
        <family val="1"/>
      </rPr>
      <t xml:space="preserve">  o eliminazione della destinazione  su quote del risultato di amministraz (+) e cancellaz di residui passivi finanziati da risorse destinate agli investimenti (-) (gestione dei residui)</t>
    </r>
  </si>
  <si>
    <t>Fondo plurien. vinc.  al 31/12/N finanziato da entrate destinate accertate nell'esercizio o da quote destinate  del risultato di amministrazione</t>
  </si>
  <si>
    <r>
      <t>Impegni  eserc. N finanziati da entrate destinate accertate nell'esercizio o da quote destinate  del risultato di amministrazione</t>
    </r>
    <r>
      <rPr>
        <b/>
        <vertAlign val="superscript"/>
        <sz val="11"/>
        <rFont val="Times New Roman"/>
        <family val="1"/>
      </rPr>
      <t>2</t>
    </r>
    <r>
      <rPr>
        <b/>
        <sz val="11"/>
        <rFont val="Times New Roman"/>
        <family val="1"/>
      </rPr>
      <t xml:space="preserve">
</t>
    </r>
  </si>
  <si>
    <r>
      <t xml:space="preserve">Risorse destinate agli investim. 
</t>
    </r>
    <r>
      <rPr>
        <b/>
        <sz val="10"/>
        <color indexed="8"/>
        <rFont val="Times New Roman"/>
        <family val="1"/>
      </rPr>
      <t>al 1/1/ N</t>
    </r>
    <r>
      <rPr>
        <b/>
        <vertAlign val="superscript"/>
        <sz val="10"/>
        <color indexed="8"/>
        <rFont val="Times New Roman"/>
        <family val="1"/>
      </rPr>
      <t>1</t>
    </r>
  </si>
  <si>
    <t>Economie sui residui al 1/1</t>
  </si>
  <si>
    <t>Residuo iniziale al 1/1</t>
  </si>
  <si>
    <t>Piano/Programma</t>
  </si>
  <si>
    <t>Descrizione capitolo</t>
  </si>
  <si>
    <r>
      <t xml:space="preserve">Tipo stanziamento rivisto PARTE INVESTIMENTO </t>
    </r>
    <r>
      <rPr>
        <b/>
        <sz val="9"/>
        <color indexed="10"/>
        <rFont val="Arial"/>
        <family val="2"/>
      </rPr>
      <t>con suddivisione cap 20056</t>
    </r>
  </si>
  <si>
    <t>AVANZO LIBERO</t>
  </si>
  <si>
    <t>Parta investimenti</t>
  </si>
  <si>
    <t>Parte vincolata</t>
  </si>
  <si>
    <t>Parte accontanota</t>
  </si>
  <si>
    <t xml:space="preserve">Risultato di amministrazione al 31.12.2023 </t>
  </si>
  <si>
    <t xml:space="preserve">Differenza Riaccertamento residui (R) attivi (segno -) e passivi (segno +)  </t>
  </si>
  <si>
    <t>AVANZO DI COMPETENZA (A) - (B)</t>
  </si>
  <si>
    <t>Maggiori e minori entrata di competenza (prospetto riepilogo entrate) (B)</t>
  </si>
  <si>
    <t xml:space="preserve">TRATTENUTA PER PIGNORAMENTI E CESSIONE DEL QUINTO SU EMOLUMNETI (DIFENSORE CIVICO - GARANTI)                                                                                                                                                                                                                </t>
  </si>
  <si>
    <t xml:space="preserve">GUERRINI CINZIA                                             </t>
  </si>
  <si>
    <t xml:space="preserve">TRATTENUTA PER PIGNORAMENTI E CESSIONE DEL QUINTO SU EMOLUMNETI (CPO, CAL, APP)                                                                                                                                                                                                                             </t>
  </si>
  <si>
    <t xml:space="preserve">DI BERNARDO ANDREA                                          </t>
  </si>
  <si>
    <t xml:space="preserve">COSTITUZIONE DI DEPOSITI CAUZIONALI O CONTRATTUALI DI TERZI (ATTI CONSILIARI, SEDUTE)                                                                                                                                                                                                                       </t>
  </si>
  <si>
    <t xml:space="preserve">TOSETTO MARIA CECILIA                                       </t>
  </si>
  <si>
    <t xml:space="preserve">COSTITUZIONE DI DEPOSITI CAUZIONALI O CONTRATTUALI DI TERZI (BIBLIOTECA, CORECOM, GARANTI, DIFENSORE CIVICO)                                                                                                                                                                                                </t>
  </si>
  <si>
    <t xml:space="preserve">COSTITUZIONE DI DEPOSITI CAUZIONALI O CONTRATTUALI DI TERZI (INFORMATICA, PROTOCOLLO,COMUNICAZIONE,UFFICIO STAMPA)                                                                                                                                                                                          </t>
  </si>
  <si>
    <t xml:space="preserve">CALIANI MAURO                                               </t>
  </si>
  <si>
    <t xml:space="preserve">COSTITUZIONE DI DEPOSITI CAUZIONALI O CONTRATTUALI DI TERZI (RAPPRESENTANZA, INIZIATIVE, TIPOGRAFIA)                                                                                                                                                                                                        </t>
  </si>
  <si>
    <t xml:space="preserve">BACCI GRAZIANI SENIA                                        </t>
  </si>
  <si>
    <t xml:space="preserve">TRATTENUTA INDENNITA' DIFFERITA - QUOTA SOGGETTO                                                                                                                                                                                                                                                            </t>
  </si>
  <si>
    <t xml:space="preserve">MASCAGNI FABRIZIO                                           </t>
  </si>
  <si>
    <t xml:space="preserve">TRATTENUTA INDENNITA' DIFFERITA - QUOTA SOGGETTO - ARRETRATI                                                                                                                                                                                                                                                </t>
  </si>
  <si>
    <t xml:space="preserve">ALTRE ENTRATE PER CONTO TERZI                                                                                                                                                                                                                                                                               </t>
  </si>
  <si>
    <t xml:space="preserve">COSTITUZIONE DI DEPOSITI CAUZIONALI O CONTRATTUALI DI TERZI  PROVVEDITORATO                                                                                                                                                                                                                                 </t>
  </si>
  <si>
    <t xml:space="preserve">PIOVI MONICA                                                </t>
  </si>
  <si>
    <t xml:space="preserve">INTROITO QUOTE DI IMPOSTA IRAP DI SPETTANZA REGIONALE IN QUALITA' DI SOGGETTO PASSIVO D'IMPOSTA DERIVANTI DAI CAPITOLI DI USCITA DA DESTINARE AL VERSAMENTO (D.LGS. 15 DICEMBRE 1997, N.446)                                                                                                                </t>
  </si>
  <si>
    <t xml:space="preserve">RECUPERO SOMME SU REDDITI ASSIMILATI A LAVORO DIPENDENTE DA RIVERSARE ALLA GIUNTA REGIONALE                                                                                                                                                                                                                 </t>
  </si>
  <si>
    <t xml:space="preserve">TRATTENUTA PER PIGNORAMENTI E CESSIONE V SU EMOLUMENTI CONSIGLIERI ED EX CONSIGLIERI                                                                                                                                                                                                                        </t>
  </si>
  <si>
    <t xml:space="preserve">RITENUTA QUOTA ASSOCIAZIONE EX CONSIGLIERI                                                                                                                                                                                                                                                                  </t>
  </si>
  <si>
    <t xml:space="preserve">TRATTENUTE PER INTERVENTO SOSTITUTIVO (INPS, INAIL ED AGENZIA DELLE ENTRATE - RISCOSSIONE - PER INADEMPIMENTI ART 48  BIS DPR 602/1973)                                                                                                                                                                     </t>
  </si>
  <si>
    <t xml:space="preserve">TRATTENUTA PER ATTI DI LIBERALITA' O ACQUISIZIONE SERVIZI CONNESSI ALL'ESERCIZIO DEL MANDATO DEI CONSIGLIERI E ASSESSORI REGIONALI - ART. 24 TER L.R. 3/2009                                                                                                                                                </t>
  </si>
  <si>
    <t xml:space="preserve">TRATTENUTA PER VERSAMENTO ASSICURAZIONE PREVIDENZIALE INTEGRATIVA DEI CONSIGLIERI E ASSESSORI REGIONALI - ART 24 BIS L.R. 3/2009                                                                                                                                                                            </t>
  </si>
  <si>
    <t xml:space="preserve">TRATTENUTE OBBLIGATORIE (art.. 4 c. 1 l.r. 3/2009) DA RIVERSARE ALLA GIUNTA REGIONALE                                                                                                                                                                                                                       </t>
  </si>
  <si>
    <t xml:space="preserve">REITROITO ANTICIPAZIONI UTILIZZO CARTA DI CREDITO AZIENDALE                                                                                                                                                                                                                                                 </t>
  </si>
  <si>
    <t xml:space="preserve">RITENUTE SU COMPENSI DIPENDENTI PUBBLICI ART. 1 COMMA 126 L. 662/96 E DPCM 486/99                                                                                                                                                                                                                           </t>
  </si>
  <si>
    <t xml:space="preserve">RITENUTE PER RECUPERO ANTICIPI ECONOMALI                                                                                                                                                                                                                                                                    </t>
  </si>
  <si>
    <t xml:space="preserve">ENTRATE A SEGUITO DI SPESE NON ANDATE A BUON FINE                                                                                                                                                                                                                                                           </t>
  </si>
  <si>
    <t xml:space="preserve">RESTITUZIONE DALL'ECONOMO DEL FONDO ECONOMALE - CONTO CORRENTE ECONOMALE                                                                                                                                                                                                                                    </t>
  </si>
  <si>
    <t xml:space="preserve">RITENUTE ERARIALI SU PREMI                                                                                                                                                                                                                                                                                  </t>
  </si>
  <si>
    <t xml:space="preserve">INCASSO DEPOSITI CAUZIONALI                                                                                                                                                                                                                                                                                 </t>
  </si>
  <si>
    <t xml:space="preserve">RITENUTE PREVIDENZIALI E ASSISTENZIALI SU REDDITI ASSIMILATI A LAVORO DIPENDENTE (QUOTA 1/3)                                                                                                                                                                                                                </t>
  </si>
  <si>
    <t xml:space="preserve">RITENUTE ERARIALI SPLIT PAYMENT ART 17 TER DPR 633 DEL 1972                                                                                                                                                                                                                                                 </t>
  </si>
  <si>
    <t xml:space="preserve">RITENUTE ERARIALI APPLICATE SU REDDITI DA LAVORO OCCASIONALE E AUTONOMO                                                                                                                                                                                                                                     </t>
  </si>
  <si>
    <t xml:space="preserve">RITENUTE ERARIALI APPLICATE SU REDDITI ASSIMILATI A LAVORO DIPENDENTE                                                                                                                                                                                                                                       </t>
  </si>
  <si>
    <t xml:space="preserve">RESTITUZIONE DALL'ECONOMO DEL FONDO ECONOMALE - CASSA ECONOMALE                                                                                                                                                                                                                                             </t>
  </si>
  <si>
    <t xml:space="preserve">RITENUTE ERARIALI SU CONTRIBUTI 4%                                                                                                                                                                                                                                                                          </t>
  </si>
  <si>
    <t xml:space="preserve">RITENUTE PREVIDENZIALI E ASSISTENZIALI SU REDDITI DI LAVORO AUTONOMO                                                                                                                                                                                                                                        </t>
  </si>
  <si>
    <t xml:space="preserve">RECUPERO CONTRIBUTI IN CONTO CAPITALE DA AMMINISTRAZIONI PUBBLICHE                                                                                                                                                                                                                                          </t>
  </si>
  <si>
    <t xml:space="preserve">TRASFERIMENTI DAL BILANCIO REGIONALE- ENTRATA IN CONTO CAPITALE PER DIGITALIZZAZIONE DEL CONSIGLIO REGIONALE                                                                                                                                                                                                </t>
  </si>
  <si>
    <t xml:space="preserve">TRASFERIMENTI DAL BILANCIO REGIONALE PARTE CAPITALE - CONTRIBUTI AGLI INVESTIMENTI                                                                                                                                                                                                                          </t>
  </si>
  <si>
    <t xml:space="preserve">PROVENTI DERIVANTI DA RIMBORSO SPESE PER RILASCIO DI COPIE E/O ATTI DELIBERAZIONE CONSIGLIO 90/2017                                                                                                                                                                                                         </t>
  </si>
  <si>
    <t xml:space="preserve">ENTRATE DA RISPARMI DI SPESA PER FRONTEGGIARE EMERGENZE SOCIALI E AMBIENTALI                                                                                                                                                                                                                                </t>
  </si>
  <si>
    <t xml:space="preserve">RECUPERI, RIMBORSI E RESTITUZIONE SOMME (RAPPRESENTANZA, TIPOGRAFIA)                                                                                                                                                                                                                                        </t>
  </si>
  <si>
    <t xml:space="preserve">RECUPERI SPESE TELEFONICHE - QUOTA A CARICO CONSIGLIERI E GRUPPI CONSILIARI                                                                                                                                                                                                                                 </t>
  </si>
  <si>
    <t xml:space="preserve">ENTRATE PER RESTITUZIONE AVANZO GRUPPI CONSILIARI , ALTRI RIMBORSI E RESTITUZIONE SOMME AFFERENTI AL SETTORE BILANCIO E FINANZE                                                                                                                                                                             </t>
  </si>
  <si>
    <t xml:space="preserve">ENTRATE DERIVANTI DA CANONI, CONCESSIONI E DIRITTI DI GODIMENTO SU BENI APPARTENENTI ALL'ENTE                                                                                                                                                                                                               </t>
  </si>
  <si>
    <t xml:space="preserve">PROVENTI DERIVANTI DA RIPRODUZIONE DI DOCUMENTI D'INTERESSE STORICO, ARTISTICO E CULTURALE CONSERVATI PRESSO L'ARCHIVIO DEL CONSIGLIO REGIONALE                                                                                                                                                             </t>
  </si>
  <si>
    <t xml:space="preserve">RECUPERI, RIMBORSI E RESTITUZIONE SOMME AFFERENTI AL SETTORE BILANCIO E FINANZE                                                                                                                                                                                                                             </t>
  </si>
  <si>
    <t xml:space="preserve">ENTRATE DA RIMBORSI, RECUPERI E RESTITUZIONI DI SOMME AFFERENTI AL SETTORE (LOGISTICA VIGILANZA, EVENTI ED ENTI PARTECIPATI)                                                                                                                                                                                </t>
  </si>
  <si>
    <t xml:space="preserve">RIMBORSO SPESE PUBBLICAZIONE BANDI DI GARA DA PARTE DEI SOGGETTI RISULTANTI VINCITORI DI GARE                                                                                                                                                                                                               </t>
  </si>
  <si>
    <t xml:space="preserve">RECUPERI, RIMBORSI E RESTITUZIONE SOMME  (BIBLIOTECA, CORECOM, DIFENSORE CIVICO E GARANTI)                                                                                                                                                                                                                  </t>
  </si>
  <si>
    <t xml:space="preserve">INTERESSI ATTIVI SU RECUPERO QUOTE ASSICURATIVE  E ALTRE SOMME                                                                                                                                                                                                                                              </t>
  </si>
  <si>
    <t xml:space="preserve">RIMBORSI. RECUPERI VARI E INCASSO BOLLI PER SPESE CONTRATTUALI - (UFFICIO STAMPA)                                                                                                                                                                                                                           </t>
  </si>
  <si>
    <t xml:space="preserve">RIMBORSI PER CONSUMO DI ENERGIA ELETTRICA E ACQUA                                                                                                                                                                                                                                                           </t>
  </si>
  <si>
    <t xml:space="preserve">PROVENTI DA MULTE. AMMENDE. SANZIONI E PENALI A CARICO DI IMPRESE - (provveditorato)                                                                                                                                                                                                                        </t>
  </si>
  <si>
    <t xml:space="preserve">RIMBORSI. RECUPERI VARI E INCASSO BOLLI PER SPESE CONTRATTUALI -  (PROVVEDITORATO)                                                                                                                                                                                                                          </t>
  </si>
  <si>
    <t xml:space="preserve">RECUPERI PREMI ASSICURATIVI CONSIGLIERI. PRESIDENTE GIUNTA E ASSESSORI (Art. 24 c. 2 l.r. 3/2009)                                                                                                                                                                                                           </t>
  </si>
  <si>
    <t xml:space="preserve">RIMBORSI DA GIUNTA REGIONALE RECUPERI MENSA QUOTA A CARICO DIPENDENTI                                                                                                                                                                                                                                       </t>
  </si>
  <si>
    <t xml:space="preserve">RIMBORSI E INCASSO BOLLI PER SPESE CONTRATTUALI - (LOGISTICA VIGILANZA, EVENTI ED ENTI PARTECIPATI)                                                                                                                                                                                                         </t>
  </si>
  <si>
    <t xml:space="preserve">RECUPERI, RIMBORSI E RESTITUZIONE SOMME  (ASSISTENZA CDAL, COPAS, CPO E AUTORITA' PER LA PARTECIPAZIONE)                                                                                                                                                                                                    </t>
  </si>
  <si>
    <t xml:space="preserve">RIMBORSI. RECUPERI VARI E INCASSO BOLLI PER SPESE CONTRATTUALI - (RAPPRESENTANZA E TIPOGRAFIA)                                                                                                                                                                                                              </t>
  </si>
  <si>
    <t xml:space="preserve">INTERESSI ATTIVI SU CONTO CORRENTE (TESORERIA - ECONOMATO)                                                                                                                                                                                                                                                  </t>
  </si>
  <si>
    <t xml:space="preserve">RIMBORSI. RECUPERI VARI. INCASSO BOLLI PER SPESE CONTRATTUALI E ALTRE ENTRATE- (INFORMATICA, ARCHIVIO, COMUNICAZIONE)                                                                                                                                                                                       </t>
  </si>
  <si>
    <t xml:space="preserve">ENTRATE PER USO SALE CONSILIARI                                                                                                                                                                                                                                                                             </t>
  </si>
  <si>
    <t xml:space="preserve">RIMBORSI, RECUPERI VARI E INCASSO BOLLI PER SPESE CONTRATTUALI (BIBLIOTECA, CORECOM, DIFENSORE CIVICO E GARANTI)                                                                                                                                                                                            </t>
  </si>
  <si>
    <t xml:space="preserve">RIMBORSI. RECUPERI VARI E INCASSO BOLLI PER SPESE CONTRATTUALI - (SETTORI ATTI)                                                                                                                                                                                                                             </t>
  </si>
  <si>
    <t xml:space="preserve">TRASFERIMENTO DALLA CONFERENZA PRESIDENTI ASSEMBLEE LEGISLATIVE REGIONI E PROVINCE AUTONOME PER ADESIONE OSSERVATORIO LEGISLATIVO INTERREGIONALE                                                                                                                                                            </t>
  </si>
  <si>
    <t xml:space="preserve">CIRELLI ILARIA                                              </t>
  </si>
  <si>
    <t>OLI</t>
  </si>
  <si>
    <t xml:space="preserve">TRASFERIMENTI DALLE REGIONI PER ADESIONE OSSERVATORIO LEGISLATIVO INTERREGIONALE                                                                                                                                                                                                                            </t>
  </si>
  <si>
    <t xml:space="preserve">TRASFERIMENTI DAL BILANCIO REGIONALE-CORRENTE                                                                                                                                                                                                                                                               </t>
  </si>
  <si>
    <t xml:space="preserve">RIMBORSO DA GIUNTA REGIONALE PER SERVIZI TIPOGRAFICI SVOLTI PRESSO IL CONSIGLIO                                                                                                                                                                                                                             </t>
  </si>
  <si>
    <t>AGCOM</t>
  </si>
  <si>
    <t xml:space="preserve">TRASFERIMENTI  PER FUNZIONI DELEGATE AL CORECOM                                                                                                                                                                                                                                                             </t>
  </si>
  <si>
    <t xml:space="preserve">TRASFERIMENTO RISORSE DA AGENZIE E ENTI DELLA RETE COBIRE                                                                                                                                                                                                                                                   </t>
  </si>
  <si>
    <t>Maggiori (+) / Minori entrate (-)</t>
  </si>
  <si>
    <t xml:space="preserve">Accertamenti </t>
  </si>
  <si>
    <t>Assestato definitivo</t>
  </si>
  <si>
    <t>Tipo</t>
  </si>
  <si>
    <t>Dirigente (cognome e nome)</t>
  </si>
  <si>
    <t>Economie di competenza ECP (Riepilogo generale delle spese) al netto FPV spesa</t>
  </si>
  <si>
    <t xml:space="preserve">TRASCRIZIONI SEDUTE CONSILIARI E SEDUTE COMMISSIONI CONSILIARI                                                                                                                                                                                                                                              </t>
  </si>
  <si>
    <t xml:space="preserve">EMOLUMENTI COLLEGIO DI GARANZIA (L.R. 34/2008)                                                                                                                                                                                                                                                              </t>
  </si>
  <si>
    <t xml:space="preserve">RESTITUZIONE DI DEPOSITO CAUZIONALE O CONTRATTUALE DI TERZI (ATTI CONSILIARI, SEDUTE)                                                                                                                                                                                                                       </t>
  </si>
  <si>
    <t xml:space="preserve">RESTITUZIONE DI DEPOSITO CAUZIONALE O CONTRATTUALE DI TERZI (PROVVEDITORATO, GARE E CONTRATTI, SEDI)                                                                                                                                                                                                        </t>
  </si>
  <si>
    <t xml:space="preserve">COSTITUZIONE DEPOSITI CAUZIONALI                                                                                                                                                                                                                                                                            </t>
  </si>
  <si>
    <t>Parte investimenti</t>
  </si>
  <si>
    <t xml:space="preserve">SPESE PER ATTIVITA DI BROKERAGGIO SU POLIZZE                                                                                                                                                                                                                                                                </t>
  </si>
  <si>
    <t xml:space="preserve">SERVIZI DI MANUTENZIONE DELLE AREE SCOPERTE E DEL VERDE NELLE PERTINENZE DEL CONSIGLIO                                                                                                                                                                                                                      </t>
  </si>
  <si>
    <t xml:space="preserve">SPESE AMMINISTRATIVE E ONERI DOVUTI PER LEGGE DI COMPETENZA DEL SETTORE                                                                                                                                                                                                                                     </t>
  </si>
  <si>
    <t xml:space="preserve">SERVIZIO DI NOLEGGIO CASSE FISCALI PER LA MENSA ED IL BAR DEL CONSIGLIO REGIONALE                                                                                                                                                                                                                           </t>
  </si>
  <si>
    <t xml:space="preserve">ACQUISTO CANCELLERIA E ALTRI BENI E MATERIALI DI CONSUMO                                                                                                                                                                                                                                                    </t>
  </si>
  <si>
    <t xml:space="preserve">PUBBLICAZIONE BANDI DI GARA                                                                                                                                                                                                                                                                                 </t>
  </si>
  <si>
    <t xml:space="preserve">MATERIALE IGIENICO SANITARIO                                                                                                                                                                                                                                                                                </t>
  </si>
  <si>
    <t xml:space="preserve">TRASFERIMENTO RISORSE GIUNTA REGIONALE PER CONTRIBUTO ANAC                                                                                                                                                                                                                                                  </t>
  </si>
  <si>
    <t xml:space="preserve">COSTO MENSA - QUOTA A CARICO DIPENDENTI                                                                                                                                                                                                                                                                     </t>
  </si>
  <si>
    <t xml:space="preserve">SERVIZIO MENSA                                                                                                                                                                                                                                                                                              </t>
  </si>
  <si>
    <t xml:space="preserve">BUONI PASTO                                                                                                                                                                                                                                                                                                 </t>
  </si>
  <si>
    <t xml:space="preserve">MANUTENZIONE OPERE DI FALEGNAMERIA                                                                                                                                                                                                                                                                          </t>
  </si>
  <si>
    <t xml:space="preserve">FORNITURE BENI DI CONSUMO PER LA SICUREZZA SUI LUOGHI DI LAVORO                                                                                                                                                                                                                                             </t>
  </si>
  <si>
    <t xml:space="preserve">SERVIZI DI DISINFESTAZIONE E DERATTIZZAZIONE                                                                                                                                                                                                                                                                </t>
  </si>
  <si>
    <t xml:space="preserve">TASSA SUI RIFIUTI                                                                                                                                                                                                                                                                                           </t>
  </si>
  <si>
    <t xml:space="preserve">SMALTIMENTO RIFIUTI INGOMBRANTI E SPECIALI                                                                                                                                                                                                                                                                  </t>
  </si>
  <si>
    <t xml:space="preserve">SPESE CONDOMINIALI                                                                                                                                                                                                                                                                                          </t>
  </si>
  <si>
    <t xml:space="preserve">CONSUMO ENERGIA ELETTRICA                                                                                                                                                                                                                                                                                   </t>
  </si>
  <si>
    <t xml:space="preserve">ALTRE SPESE DI ESERCIZIO E MOVIMENTAZIONE AUTOVETTURE  PARCO AUTO                                                                                                                                                                                                                                           </t>
  </si>
  <si>
    <t xml:space="preserve">NOLEGGIO BENI DI TERZI                                                                                                                                                                                                                                                                                      </t>
  </si>
  <si>
    <t xml:space="preserve">MANUTENZIONE E RIPARAZIONE DI ATTREZZATURE MENSA                                                                                                                                                                                                                                                            </t>
  </si>
  <si>
    <t xml:space="preserve">BENI E MATERIALE DI CONSUMO                                                                                                                                                                                                                                                                                 </t>
  </si>
  <si>
    <t xml:space="preserve">COSTO PREMI ASSICURATIVI - CONSIGLIERI. PRESIDENTE GIUNTA E ASSESSORI (Art. 24 c. 2 l.r. 3/2009)                                                                                                                                                                                                            </t>
  </si>
  <si>
    <t xml:space="preserve">ASSICURAZIONE RC PATRIMONIALE                                                                                                                                                                                                                                                                               </t>
  </si>
  <si>
    <t xml:space="preserve">ASSICURAZIONE RCT E PRESTATORI D'OPERA                                                                                                                                                                                                                                                                      </t>
  </si>
  <si>
    <t xml:space="preserve">INTERESSI DI MORA                                                                                                                                                                                                                                                                                           </t>
  </si>
  <si>
    <t xml:space="preserve">SPESE DERIVANTI DA CONTENZIOSO                                                                                                                                                                                                                                                                              </t>
  </si>
  <si>
    <t>Fondo riserva spese impreviste correnti</t>
  </si>
  <si>
    <t xml:space="preserve">FONDO DI RISERVA PER SPESE  IMPREVISTE - SPESE CORRENTI                                                                                                                                                                                                                                                     </t>
  </si>
  <si>
    <t>Fondo riserva spese obbligatorie correnti</t>
  </si>
  <si>
    <t xml:space="preserve">FONDO DI RISERVA PER SPESE OBBLIGATORIE SPESE CORRENTI                                                                                                                                                                                                                                                      </t>
  </si>
  <si>
    <t xml:space="preserve">INDENNIZZI PER RITARDO NEI PAGAMENTI                                                                                                                                                                                                                                                                        </t>
  </si>
  <si>
    <t xml:space="preserve">INDENNIZZI PER RITARDO NEI PROCEDIMENTI AMMINISTRATIVI                                                                                                                                                                                                                                                      </t>
  </si>
  <si>
    <t>Accantonato</t>
  </si>
  <si>
    <t xml:space="preserve">FONDO RISCHI DA CONTENZIOSO                                                                                                                                                                                                                                                                                 </t>
  </si>
  <si>
    <t xml:space="preserve">VERSAMENTO ALLA GIUNTA REGIONALE INDENNITA' DIFFERITA - QUOTA SOGGETTO                                                                                                                                                                                                                                      </t>
  </si>
  <si>
    <t xml:space="preserve">VERSAMENTO ALLA GIUNTA REGIONALE INDENNITA' DIFFERITA - QUOTA SOGGETTO  - ARRETRATI                                                                                                                                                                                                                         </t>
  </si>
  <si>
    <t xml:space="preserve">ALTRE USCITE PER CONTO TERZI                                                                                                                                                                                                                                                                                </t>
  </si>
  <si>
    <t xml:space="preserve">VERSAMENTO DELL'IRAP DA PARTE DELLA REGIONE IN QUALITA' DI SOGGETTO PASSIVO D'IMPOSTA  (D.LGS. 15 DICEMBRE 1997, N.446)                                                                                                                                                                                     </t>
  </si>
  <si>
    <t xml:space="preserve">VERSAMENTO SOMME RECUPERATE SU REDDITI ASSIMILATI A LAVORO DIPENDENTE                                                                                                                                                                                                                                       </t>
  </si>
  <si>
    <t xml:space="preserve">VERSAMENTO TRATTENUTA PIGNORAMENTI E CESSIONI DEL QUINTO SU EMOLUMENTI CONSIGLIERI ED EX CONSIGLIERI                                                                                                                                                                                                        </t>
  </si>
  <si>
    <t xml:space="preserve">VERSAMENTO ALL'ASSOCIAZIONE EX CONSIGLIERI QUOTA TRATTENUTA SU ASSEGNI VITALIZI                                                                                                                                                                                                                             </t>
  </si>
  <si>
    <t xml:space="preserve">VERSAMENTO TRATTENUTE PER INTERVENTO SOSTITUTIVO (INPS, INAIL ED AGENZIA DELLE ENTRATE - RISCOSSIONE - PER INADEMPIMENTI ART 48  BIS DPR 602/1973)                                                                                                                                                          </t>
  </si>
  <si>
    <t xml:space="preserve">VERSAMENTO TRATTENUTA PER ATTI DI LIBERALITA' O ACQUISIZIONE SERVIZI CONNESSI ALL'ESERCIZIO DEL MANDATO DEI CONSIGLIERI E ASSESSORI REGIONALI - ART. 24 TER L.R. 3/2009                                                                                                                                     </t>
  </si>
  <si>
    <t xml:space="preserve">VERSAMENTO TRATTENUTA ASSICURAZIONE PREVIDENZIALE INTEGRATIVA DEI CONSIGLIERI E ASSESSORI REGIONALI - ART. 24 BIS L.R. 3/2009                                                                                                                                                                               </t>
  </si>
  <si>
    <t xml:space="preserve">VERSAMENTO ALLA GIUNTA REGIONALE TRATTENUTE OBBLIGATORIE (ART.. 4 C. 1 L.R. 3/2009)                                                                                                                                                                                                                         </t>
  </si>
  <si>
    <t xml:space="preserve">SPESE ANTICIPATE PER CARTE DI CREDITO AZIENDALI                                                                                                                                                                                                                                                             </t>
  </si>
  <si>
    <t xml:space="preserve">SPESE NON ANDATE A BUON FINE                                                                                                                                                                                                                                                                                </t>
  </si>
  <si>
    <t xml:space="preserve">VERSAMENTO ALL'ECONOMO DEL CONSIGLIO DEL FONDO  ECONOMALE - CONTO CORRENTE ECONOMALE                                                                                                                                                                                                                        </t>
  </si>
  <si>
    <t xml:space="preserve">RITENUTE ERARIALI SU  PREMI                                                                                                                                                                                                                                                                                 </t>
  </si>
  <si>
    <t xml:space="preserve">VERSAMENTO ALL'ECONOMO DEL CONSIGLIO DEL FONDO  ECONOMALE - CASSA ECONOMALE                                                                                                                                                                                                                                 </t>
  </si>
  <si>
    <t xml:space="preserve">RESTITUZIONE ANTICIPI ECONOMALI                                                                                                                                                                                                                                                                             </t>
  </si>
  <si>
    <t xml:space="preserve">VERSAMENTO RITENUTE PREVIDENZIALI E ASSISTENZIALI SU REDDITI ASSIMILATI A LAVORO DIPENDENTE - quota 1/3                                                                                                                                                                                                     </t>
  </si>
  <si>
    <t xml:space="preserve">VERSAMENTO  RITENUTE PREVIDENZIALI E ASSISTENZIALI SU REDDITI DI LAVORO AUTONOMO                                                                                                                                                                                                                            </t>
  </si>
  <si>
    <t xml:space="preserve">RIDUZIONE SU COMPENSI DIPENDENTI PUBBLICI ART.1COMMA 126 L.662/96 E DPCM 486/98                                                                                                                                                                                                                             </t>
  </si>
  <si>
    <t xml:space="preserve">VERSAMENTO RITENUTE ERARIALI SPLIT PAYMENT ART. 17 TER DPR 633/1972                                                                                                                                                                                                                                         </t>
  </si>
  <si>
    <t xml:space="preserve">VERSAMENTO RITENUTE FISCALI APPLICATE SU REDDITI CONSIGLIERI ASSESSORI. ORGANISMI ESTERNI E ALTRI REDDITI ASSIMILATI A LAVORO DIPENDENTE                                                                                                                                                                    </t>
  </si>
  <si>
    <t xml:space="preserve">ONERI PREVIDENZIALI QUOTA 2/3 A CARICO ENTE SU DOCENZE FORMAZIONE                                                                                                                                                                                                                                           </t>
  </si>
  <si>
    <t xml:space="preserve">ONERI IRAP SU DOCENTI CORSO DI FORMAZIONE                                                                                                                                                                                                                                                                   </t>
  </si>
  <si>
    <t xml:space="preserve">SPESE MINUTE SOSTENUTE TRAMITE FONDO ECONOMALE - ACQUISTO BENI E MATERIALI DI CONSUMO                                                                                                                                                                                                                       </t>
  </si>
  <si>
    <t xml:space="preserve">ONERI IRAP AMMINISTRATORI                                                                                                                                                                                                                                                                                   </t>
  </si>
  <si>
    <t xml:space="preserve">TRATTAMENTO INDENNITARIO AMMINISTRATORI                                                                                                                                                                                                                                                                     </t>
  </si>
  <si>
    <t xml:space="preserve">ONERI PREVIDENZIALI QUOTA 2/3 A CARICO ENTE PER STUDI, INCARICHI DI CONSULENZA E PRESTAZIONI PROFESSIONALI DIBATTITI PUBBLICI E PROCESSI PARTECIPATIVI                                                                                                                                                      </t>
  </si>
  <si>
    <t xml:space="preserve">ONERI IRAP PER STUDI, INCARICHI DI CONSULENZA E PRESTAZIONI PROFESSIONALI DIBATTITI PUBBLICI E PROCESSI PARTECIPATIVI                                                                                                                                                                                       </t>
  </si>
  <si>
    <t xml:space="preserve">VERSAMENTO IVA ALLA GIUNTA REGIONALE SU FATTURE EMESSE DAL CONSIGLIO PER LA GESTIONE COMMERCIALE USO SALE CONSILIARI                                                                                                                                                                                        </t>
  </si>
  <si>
    <t xml:space="preserve">ONERI (IMPOSTA DI BOLLO) PER SERVIZIO DI TESORERIA                                                                                                                                                                                                                                                          </t>
  </si>
  <si>
    <t xml:space="preserve">SPESE SOSTENUTE TRAMITE FONDO ECONOMALE SPESE PER MANUTENZIONE ORDINARIA E RIPARAZIONE VETTURE PARCO AUTO                                                                                                                                                                                                   </t>
  </si>
  <si>
    <t xml:space="preserve">ONERI PREVIDENZIALI QUOTA 2/3 A CARICO ENTE SU PRESTAZIONE DI LAVORO AUTONOMO                                                                                                                                                                                                                               </t>
  </si>
  <si>
    <t xml:space="preserve">FONDO SPECIALE PER FINANZIAMENTO NUOVI PROVVEDIMENTI LEGISLATIVI DEL CONSIGLIO REGIONALE - SPESE CORRENTI                                                                                                                                                                                                   </t>
  </si>
  <si>
    <t xml:space="preserve">SPESE MINUTE SOSTENUTE TRAMITE FONDO ECONOMALE - ACQUISTO SERVIZI DIVERSI PER AUTOPARCO                                                                                                                                                                                                                     </t>
  </si>
  <si>
    <t xml:space="preserve">SPESE MINUTE SOSTENUTE TRAMITE FONDO ECONOMALE - SPESE PER ACQUISTO SERVIZI DIVERSI                                                                                                                                                                                                                         </t>
  </si>
  <si>
    <t xml:space="preserve">ONERI IRAP GARANTE DELLE PERSONE SOTTOPOSTE A MISURE RESTRITTIVE DELLA LIBERTA' PERSONALE                                                                                                                                                                                                                   </t>
  </si>
  <si>
    <t xml:space="preserve">CANONI TELEVISIVI A CARICO DELL'ENTE                                                                                                                                                                                                                                                                        </t>
  </si>
  <si>
    <t xml:space="preserve">SPESE MINUTE SOSTENUTE TRAMITE FONDO ECONOMALE - SPESE POSTALI                                                                                                                                                                                                                                              </t>
  </si>
  <si>
    <t xml:space="preserve">SPESE MINUTE SOSTENUTE TRAMITE FONDO ECONOMALE - SPESE PER ACQUISTO VALORI BOLLATI                                                                                                                                                                                                                          </t>
  </si>
  <si>
    <t xml:space="preserve">SPESE MINUTE SOSTENUTE TRAMITE FONDO ECONOMALE - IMPOSTE E TASSE A CARICO DELL'ENTE                                                                                                                                                                                                                         </t>
  </si>
  <si>
    <t xml:space="preserve">SPESE E COMMISSIONI PER SERVIZIO DI TESORERIA                                                                                                                                                                                                                                                               </t>
  </si>
  <si>
    <t xml:space="preserve">ONERI IRAP GARANTE PER L'INFANZIA E L'ADOLESCENZA                                                                                                                                                                                                                                                           </t>
  </si>
  <si>
    <t xml:space="preserve">IRAP SU EMOLUMENTI COLLEGIO DI GARANZIA L.R. 34/2008                                                                                                                                                                                                                                                        </t>
  </si>
  <si>
    <t xml:space="preserve">ONERI IRAP AUTORITA' REGIONALE PER LA PARTECIPAZIONE                                                                                                                                                                                                                                                        </t>
  </si>
  <si>
    <t xml:space="preserve">IRAP SU GETTONI E INDENNITA' CAL                                                                                                                                                                                                                                                                            </t>
  </si>
  <si>
    <t xml:space="preserve">ONERI IRAP COMMISSIONE PARI OPPORTUNITA'                                                                                                                                                                                                                                                                    </t>
  </si>
  <si>
    <t xml:space="preserve">IRAP SU EROGAZIONI PREMI                                                                                                                                                                                                                                                                                    </t>
  </si>
  <si>
    <t xml:space="preserve">ONERI IRAP CORECOM                                                                                                                                                                                                                                                                                          </t>
  </si>
  <si>
    <t xml:space="preserve">ONER IRAP DIFENSORE CIVICO                                                                                                                                                                                                                                                                                  </t>
  </si>
  <si>
    <t xml:space="preserve">INAIL SU TIROCINI FORMATIVI A TITOLO ONEROSO PRESSO IL CONSIGLIO REGIONALE                                                                                                                                                                                                                                  </t>
  </si>
  <si>
    <t xml:space="preserve">IRAP SU TIROCINI FORMATIVI A TITOLO ONEROSO PRESSO IL CONSIGLIO REGIONALE                                                                                                                                                                                                                                   </t>
  </si>
  <si>
    <t xml:space="preserve">RIMBORSO ALLA SEZIONE REGIONALE DI CONTROLLO DELLA CORTE DEI CONTI PER LA REGIONE TOSCANA (Art. 7. c. 8. l. 131/03) -                                                                                                                                                                                       </t>
  </si>
  <si>
    <t xml:space="preserve">ONERI IRAP SU LAVORO AUTONOMO OCCASIONALE E ALTRI REDDITI                                                                                                                                                                                                                                                   </t>
  </si>
  <si>
    <t xml:space="preserve">CONTRIBUTO PER IL FUNZIONAMENTO DEI GRUPPI CONSILIARI (l.r.83/2012)                                                                                                                                                                                                                                         </t>
  </si>
  <si>
    <t xml:space="preserve">IRAP ASSEGNI VITALIZI DIRETTI E INDIRETTI (l.r. 3/2009)                                                                                                                                                                                                                                                     </t>
  </si>
  <si>
    <t xml:space="preserve">ASSEGNI VITALIZI DIRETTI E INDIRETTI (l.r. 3/2009)                                                                                                                                                                                                                                                          </t>
  </si>
  <si>
    <t xml:space="preserve">IRAP INDENNITA' DI FINE MANDATO (l.r. 3/2009)                                                                                                                                                                                                                                                               </t>
  </si>
  <si>
    <t xml:space="preserve">INDENNITA' DI FINE MANDATO (l.r. 3/2009)                                                                                                                                                                                                                                                                    </t>
  </si>
  <si>
    <t xml:space="preserve">MISSIONI ITALIA CONSIGLIERI                                                                                                                                                                                                                                                                                 </t>
  </si>
  <si>
    <t xml:space="preserve">FONDO SPECIALE PER FINANZIAMENTO NUOVI PROVVEDIMENTI LEGISLATIVI DEL CONSIGLIO IN CORSO DI APPROVAZIONE ART 49 C.5 D.LGS 118/2011- SPESE CORRENTI                                                                                                                                                           </t>
  </si>
  <si>
    <t xml:space="preserve">RILEGATURA PERIODICI E ALTRO MATERIALE                                                                                                                                                                                                                                                                      </t>
  </si>
  <si>
    <t xml:space="preserve">ACQUISTO BANCHE DATI E PUBBLICAZIONI ONLINE                                                                                                                                                                                                                                                                 </t>
  </si>
  <si>
    <t xml:space="preserve">CORECOM- RELATORI CONVEGNI                                                                                                                                                                                                                                                                                  </t>
  </si>
  <si>
    <t xml:space="preserve">CORECOM-SERVIZI PER L'ATTUAZIONE DEL PIANO DI ATTIVITA'                                                                                                                                                                                                                                                     </t>
  </si>
  <si>
    <t xml:space="preserve">GARANTE INFANZIA E ADOLESCENZA - FORMAZIONE DEI TUTORI VOLONTARI (art. 11, legge 47/2017)                                                                                                                                                                                                                   </t>
  </si>
  <si>
    <t xml:space="preserve">GARANTE INFANZIA E ADOLESCENZA - ACCORDI DI COLLABORAZIONE CON ALTRE PUBBLICHE AMMINISTRAZIONI                                                                                                                                                                                                              </t>
  </si>
  <si>
    <t xml:space="preserve">ACQUISTO BENI DI CONSUMO PER BIBLIOTECA                                                                                                                                                                                                                                                                     </t>
  </si>
  <si>
    <t xml:space="preserve">ACQUISTO DI BENI PER LE ATTIVITA' DI COMUNICAZIONE DEL DIFENSORE CIVICO                                                                                                                                                                                                                                     </t>
  </si>
  <si>
    <t xml:space="preserve">ATTIVITA' DI COMUNICAZIONE DEL DIFENSORE CIVICO                                                                                                                                                                                                                                                             </t>
  </si>
  <si>
    <t xml:space="preserve">SERVIZIO DI RISCONTRO INVENTARIALE E ANTITACCHEGGIO                                                                                                                                                                                                                                                         </t>
  </si>
  <si>
    <t xml:space="preserve">RIMBORSI SPESE E MISSIONI GARANTE DELLE PERSONE SOTTOPOSTE A MISURE RESTRITTIVE DELLA LIBERTA' PERSONALE                                                                                                                                                                                                    </t>
  </si>
  <si>
    <t xml:space="preserve">INDENNITA' DI FUNZIONE GARANTE DELLE PERSONE SOTTOPOSTE A MISURE RESTRITTIVE DELLA LIBERTA' PERSONALE                                                                                                                                                                                                       </t>
  </si>
  <si>
    <t xml:space="preserve">PARTECIPAZIONE A ORGANISMI ASSOCIATIVI                                                                                                                                                                                                                                                                      </t>
  </si>
  <si>
    <t xml:space="preserve">TRASFERIMENTO RISORSE PER LA GESTIONE DELLA BIBLIOTECA CROCETTI                                                                                                                                                                                                                                             </t>
  </si>
  <si>
    <t xml:space="preserve">MANUTENZIONE CLASSIFICATORI BIBLIOTECA                                                                                                                                                                                                                                                                      </t>
  </si>
  <si>
    <t xml:space="preserve">ACQUISTO RISORSE DIGITALI CONDIVISE CON COBIRE                                                                                                                                                                                                                                                              </t>
  </si>
  <si>
    <t xml:space="preserve">SERVIZIO CATALOGAZIONE                                                                                                                                                                                                                                                                                      </t>
  </si>
  <si>
    <t xml:space="preserve">ACQUISTO PUBBLICAZIONI                                                                                                                                                                                                                                                                                      </t>
  </si>
  <si>
    <t xml:space="preserve">ACQUISTO PERIODICI CARTACEI                                                                                                                                                                                                                                                                                 </t>
  </si>
  <si>
    <t xml:space="preserve">GARANTE PER LE PERSONE SOTTOPOSTE A MISURE RESTRITTIVE DELLA LIBERTA' PERSONALE  - SERVIZI PER RELAZIONI PUBBLICHE. MOSTRE E CONVEGNI E RELATORI                                                                                                                                                            </t>
  </si>
  <si>
    <t xml:space="preserve">GARANTE INFANZIA E ADOLESCENZA - SERVIZI PER RELAZIONI PUBBLICHE. MOSTRE E CONVEGNI E RELATORI                                                                                                                                                                                                              </t>
  </si>
  <si>
    <t xml:space="preserve">RIMBORSI SPESE E MISSIONI GARANTE PER L'INFANZIA E L'ADOLESCENZA                                                                                                                                                                                                                                            </t>
  </si>
  <si>
    <t xml:space="preserve">INDENNITA' DI FUNZIONE GARANTE PER L'INFANZIA E L'ADOLESCENZA                                                                                                                                                                                                                                               </t>
  </si>
  <si>
    <t xml:space="preserve">CORECOM - Beni per relazioni pubbliche mostre e convegni                                                                                                                                                                                                                                                    </t>
  </si>
  <si>
    <t xml:space="preserve">CORECOM - EROGAZIONI PREMI A FAMIGLIE IN ATTUAZIONE DEL PIANO DI ATTIVITA'                                                                                                                                                                                                                                  </t>
  </si>
  <si>
    <t xml:space="preserve">CORECOM-TRASFERIMENTI A ENTI PUBBLICI PER PROGETTI COMUNI                                                                                                                                                                                                                                                   </t>
  </si>
  <si>
    <t xml:space="preserve">RIMBORSI SPESE E MISSIONI COMPONENTI CORECOM                                                                                                                                                                                                                                                                </t>
  </si>
  <si>
    <t xml:space="preserve">INDENNITA' DI FUNZIONE CORECOM                                                                                                                                                                                                                                                                              </t>
  </si>
  <si>
    <t xml:space="preserve">RIMBORSI SPESE E MISSIONI DIFENSORE CIVICO                                                                                                                                                                                                                                                                  </t>
  </si>
  <si>
    <t xml:space="preserve">INDENNITA' DI FUNZIONE  DIFENSORE CIVICO                                                                                                                                                                                                                                                                    </t>
  </si>
  <si>
    <t xml:space="preserve">VERSAMENTO TRATTENUTA PIGNORAMENTI E CESSIONI DEL QUINTO SU EMOLUMENTI (DIFENSORE CIVICO - GARANTI)                                                                                                                                                                                                         </t>
  </si>
  <si>
    <t xml:space="preserve">RESTITUZIONE DI DEPOSITO CAUZIONALE O CONTRATTUALE DI TERZI (BIBLIOTECA, CORECOM, GARANTI, DIFENSORE CIVICO)                                                                                                                                                                                                </t>
  </si>
  <si>
    <t xml:space="preserve">CORECOM - PREMI AD ASSOCIAZIONI PER L'ATTUAZIONE DEL PIANO DI ATTIVITA'                                                                                                                                                                                                                                     </t>
  </si>
  <si>
    <t xml:space="preserve">GARANTE PERSONE SOTTOPOSTE A MISURE RESTRITTIVE DELLE LIBERTA' - ACCORDI DI COLLABORAZIONE CON ALTRE PUBBLICHE AMMINISTRAZIONI                                                                                                                                                                              </t>
  </si>
  <si>
    <t xml:space="preserve">SPESE PER ORGANIZZAZIONE DIBATTITI PUBBLICI (L.R. 46/2013)ED ALTRI PROCESSI PARTECIPATIVI                                                                                                                                                                                                                   </t>
  </si>
  <si>
    <t xml:space="preserve">SPESE TIPOGRAFICHE DIBATTITI PUBBLICI (L.R. 46/2013) ED ALTRI PROCESSI PARTECIPATIVI                                                                                                                                                                                                                        </t>
  </si>
  <si>
    <t xml:space="preserve">SPESE PER COMUNICAZIONE DIBATTITI PUBBLICI ED ALTRI PROCESSI PARTRECIPATIVI                                                                                                                                                                                                                                 </t>
  </si>
  <si>
    <t xml:space="preserve">SPESE PER PRESTAZIONI PROFESSIONALI  PER LA REALIZZAZIONE DEI DIBATTITI PUBBLICI ED ALTRI PROCESSI PARTECIPATIVI                                                                                                                                                                                            </t>
  </si>
  <si>
    <t xml:space="preserve">SPESE PER STUDI E INCARICHI DI CONSULENZA PER LA REALIZZAZIONE DI DIBATTITI PUBBLICI ED ALTRI PROCESSI PARTECIPATIVI                                                                                                                                                                                        </t>
  </si>
  <si>
    <t xml:space="preserve">AUTORITA' REGIONALE PER LA PARTECIPAZIONE-TRASFERIMENTI A IMPRESE                                                                                                                                                                                                                                           </t>
  </si>
  <si>
    <t xml:space="preserve">AUTORITA' REGIONALE PER LA PARTECIPAZIONE-TRASFERIMENTI ISTITUZIONI SCOLASTICHE                                                                                                                                                                                                                             </t>
  </si>
  <si>
    <t xml:space="preserve">AUTORITA' REGIONALE PER LA PARTECIPAZIONE-TRASFERIMENTI COMITATI                                                                                                                                                                                                                                            </t>
  </si>
  <si>
    <t xml:space="preserve">AUTORITA' REGIONALE PER LA PARTECIPAZIONE - TRASFERIMENTI AD AMMINISTRAZIONE LOCALI                                                                                                                                                                                                                         </t>
  </si>
  <si>
    <t xml:space="preserve">RIMBORSI SPESE E MISSIONI AUTORITA' REGIONALE PER LA PARTECIPAZIONE                                                                                                                                                                                                                                         </t>
  </si>
  <si>
    <t xml:space="preserve">GETTONI AUTORITA' REGIONALE PER LA PARTECIPAZIONE                                                                                                                                                                                                                                                           </t>
  </si>
  <si>
    <t xml:space="preserve">GETTONI CONSIGLIO AUTONOMIE LOCALI                                                                                                                                                                                                                                                                          </t>
  </si>
  <si>
    <t xml:space="preserve">INDENNITA' DI FUNZIONE  PRESIDENTE CONSIGLIO AUTONOMIE LOCALI                                                                                                                                                                                                                                               </t>
  </si>
  <si>
    <t xml:space="preserve">CPO- SERVIZI PER RELAZIONI PUBBLICHE. MOSTRE E CONVEGNI E RELATORI                                                                                                                                                                                                                                          </t>
  </si>
  <si>
    <t xml:space="preserve">RIMBORSI SPESE E MISSIONI COMMISSIONE PARI OPPORTUNITA'                                                                                                                                                                                                                                                     </t>
  </si>
  <si>
    <t xml:space="preserve">INDENNITA' DI FUNZIONE COMPONENTI COMMISSIONE PARI OPPORTUNITA'                                                                                                                                                                                                                                             </t>
  </si>
  <si>
    <t xml:space="preserve">VALUTAZIONE  DELLE POLITICHE PUBBLICHE (art. 45 E 47 STATUTO)                                                                                                                                                                                                                                               </t>
  </si>
  <si>
    <t xml:space="preserve">VERSAMENTO TRATTENUTA PIGNORAMENTI E CESSIONI DEL QUINTO SU EMOLUMENTI (CPO,CAL,APP)                                                                                                                                                                                                                        </t>
  </si>
  <si>
    <t xml:space="preserve">CPO-ACQUISTO BENI                                                                                                                                                                                                                                                                                           </t>
  </si>
  <si>
    <t xml:space="preserve">RIMBORSO SPESE PROMOTORI PRIVATI PER LEGGI DI INIZIATIVE POPOLARI (L.R. 51/2010)                                                                                                                                                                                                                            </t>
  </si>
  <si>
    <t xml:space="preserve">SPESE DI MISSIONE DEL PERSONALE DEL CONSIGLIO REGIONALE                                                                                                                                                                                                                                                     </t>
  </si>
  <si>
    <t xml:space="preserve">RIMBORSO ALLA GIUNTA REGIONALE DELLA SPESA SOSTENUTA PER MISSIONI IN ITALIA DEL PERSONALE DEL CONSIGLIO REGIONALE                                                                                                                                                                                           </t>
  </si>
  <si>
    <t xml:space="preserve">ACQUISTO TITOLI DI TRASPORTO URBANO PER I DIPENDENTI DEL CONSIGLIO REGIONALE                                                                                                                                                                                                                                </t>
  </si>
  <si>
    <t xml:space="preserve">RIMBORSO COMPENSI ALLA GIUNTA REGIONALE PER LAVORO STRAORDINARIO DEL PERSONALE  A TEMPO INDETERMINATO DEL CONSIGLIO                                                                                                                                                                                         </t>
  </si>
  <si>
    <t xml:space="preserve">ACCERTAMENTI SANITARI                                                                                                                                                                                                                                                                                       </t>
  </si>
  <si>
    <t xml:space="preserve">RIMBORSI SPESE E PREMI PER TIROCINI FORMATIVI A TITOLO ONEROSO PRESSO IL CONSIGLIO REGIONALE                                                                                                                                                                                                                </t>
  </si>
  <si>
    <t xml:space="preserve">SPESE DOVUTE A SANZIONI                                                                                                                                                                                                                                                                                     </t>
  </si>
  <si>
    <t xml:space="preserve">NOLEGGIO IMPIANTI E MACCHINARI PER ACCESSO E CONSULTAZIONE DI AGENZIE STAMPA                                                                                                                                                                                                                                </t>
  </si>
  <si>
    <t xml:space="preserve">COMUNICAZIONE FESTA DELLA TOSCANA - L.R. 46/2015                                                                                                                                                                                                                                                            </t>
  </si>
  <si>
    <t xml:space="preserve">MANUTENZIONE ORDINARIA IMPIANTI E MACCHINARI CENTRALI TELEFONICHE                                                                                                                                                                                                                                           </t>
  </si>
  <si>
    <t xml:space="preserve">SERVIZI PER L'INTEROPERABILITA' E LA COOPERAZIONE                                                                                                                                                                                                                                                           </t>
  </si>
  <si>
    <t xml:space="preserve">SERVIZIO DI RASSEGNA STAMPA                                                                                                                                                                                                                                                                                 </t>
  </si>
  <si>
    <t xml:space="preserve">SPESE PUBBLICITA'                                                                                                                                                                                                                                                                                           </t>
  </si>
  <si>
    <t xml:space="preserve">LICENZE D'USO PER SOFTWARE                                                                                                                                                                                                                                                                                  </t>
  </si>
  <si>
    <t xml:space="preserve">SERVIZI DI RETE PER TRASMISSIONE DATI E VOIP E RELATIVA MANUTENZIONE                                                                                                                                                                                                                                        </t>
  </si>
  <si>
    <t xml:space="preserve">SERVIZI DI SICUREZZA                                                                                                                                                                                                                                                                                        </t>
  </si>
  <si>
    <t xml:space="preserve">GESTIONE ASSISTENZA MANUTENZIONE HARDWARE E SOFTWARE                                                                                                                                                                                                                                                        </t>
  </si>
  <si>
    <t xml:space="preserve">SERVIZI DI SUPPORTO ALLE POSTAZIONI DI LAVORO E RELATIVA MANUTENZIONE                                                                                                                                                                                                                                       </t>
  </si>
  <si>
    <t xml:space="preserve">MATERIALE INFORMATICO CONSUMABILI E ALTRI BENI DI CONSUMO                                                                                                                                                                                                                                                   </t>
  </si>
  <si>
    <t xml:space="preserve">SERVIZI DI CONNETTIVITA'                                                                                                                                                                                                                                                                                    </t>
  </si>
  <si>
    <t xml:space="preserve">TELEFONIA MOBILE                                                                                                                                                                                                                                                                                            </t>
  </si>
  <si>
    <t xml:space="preserve">TELEFONIA FISSA                                                                                                                                                                                                                                                                                             </t>
  </si>
  <si>
    <t xml:space="preserve">ACQUISTO DI MATERIALE SPECIALE PER ARCHIVIAZIONE E INVENTARIAZIONE                                                                                                                                                                                                                                          </t>
  </si>
  <si>
    <t xml:space="preserve">RESTITUZIONE DI DEPOSITO CAUZIONALE O CONTRATTUALE DI TERZI (INFORMATICA, PROTOCOLLO, COMUNICAZIONE, UFFICIO STAMPA)                                                                                                                                                                                        </t>
  </si>
  <si>
    <t xml:space="preserve">TRASFERIMENTI A FONDAZIONE SISTEMA TOSCANA PER ATTIVITA DI COMUNICAZIONE ISTITUZIONALE                                                                                                                                                                                                                      </t>
  </si>
  <si>
    <t xml:space="preserve">SALVAGUARDIA E VALORIZZAZIONE DELLE IDENTITA', DEL FOLCLORE E DELLE TRADIZIONI LOCALI                                                                                                                                                                                                                       </t>
  </si>
  <si>
    <t xml:space="preserve">ACCORDO CON UFFICIO SCOLASTICO REGIONALE                                                                                                                                                                                                                                                                    </t>
  </si>
  <si>
    <t xml:space="preserve">FESTA DELLA TOSCANA L.R 46/2015 -  RELATORI CONVEGNI                                                                                                                                                                                                                                                        </t>
  </si>
  <si>
    <t xml:space="preserve">EVENTI ISTITUZIONALI  - PRESTAZIONE PROFESSIONALI L.R. 46/2015                                                                                                                                                                                                                                              </t>
  </si>
  <si>
    <t xml:space="preserve">SPESE NOTARILI PER LA GESTIONE DEL PATRIMONIO DELLA REGIONE IN USO AL CONSIGLIO REGIONALE - ONORARIO                                                                                                                                                                                                        </t>
  </si>
  <si>
    <t xml:space="preserve">ACQUISTO MATERIALI DI CONSUMO PER ALLESTIMENTO MOSTRE ED ESPOSIZIONI                                                                                                                                                                                                                                        </t>
  </si>
  <si>
    <t xml:space="preserve">TRASFERIMENTI CORRENTI A IMPRESE PER FINANZIAMENTO DEL PREMIO REGIONALE INNOVAZIONE AMERIGO VESPUCCI - L.R. 46/15                                                                                                                                                                                           </t>
  </si>
  <si>
    <t xml:space="preserve">EVENTI ISTITUZIONALI COMPARTECIPAZIONI ISTITUZIONI SOCIALI PRIVATE L.R. 46/2015                                                                                                                                                                                                                             </t>
  </si>
  <si>
    <t xml:space="preserve">EVENTI ISTITUZIONALI COMPARTECIPAZIONI ENTI LOCALI L.R. 46/2015                                                                                                                                                                                                                                             </t>
  </si>
  <si>
    <t xml:space="preserve">CONVENZIONE CON ATENEI PER LA GESTIONE DI PIANETA GALILEO LR. 46/2015                                                                                                                                                                                                                                       </t>
  </si>
  <si>
    <t xml:space="preserve">CONTRIBUTI A AMMINISTRAZIONI CENTRALI DELLO STATO - SPESE DI RAPPRESENTANZA DEL CONSIGLIO - L.R. 4/2009 -Art 1, C. 1 Lett C)                                                                                                                                                                                </t>
  </si>
  <si>
    <t xml:space="preserve">CONTRIBUTI A ISTITUZIONI SOCIALI PRIVATE - SPESE DI RAPPRESENTANZA DEL CONSIGLIO REGIONALE - l.r. 4/2009 art. 1 c. 1 lett. C)                                                                                                                                                                               </t>
  </si>
  <si>
    <t xml:space="preserve">CONTRIBUTI AI COMUNI- SPESE DI RAPPRESENTANZA DEL CONSIGLIO REGIONALE - L.R. 4/2009 ART. 1 C. 1 LETT. C)                                                                                                                                                                                                    </t>
  </si>
  <si>
    <t xml:space="preserve">FESTA DELLA TOSCANA L.R 46/2015 - SERVIZI                                                                                                                                                                                                                                                                   </t>
  </si>
  <si>
    <t xml:space="preserve">FORNITURA VESTIARIO PER IL PERSONALE                                                                                                                                                                                                                                                                        </t>
  </si>
  <si>
    <t xml:space="preserve">MANUTENZIONE MOBILI ARREDI E ATTREZZATURE                                                                                                                                                                                                                                                                   </t>
  </si>
  <si>
    <t xml:space="preserve">SPESE PER SERVIZIO DI PORTINERIA                                                                                                                                                                                                                                                                            </t>
  </si>
  <si>
    <t xml:space="preserve">SPESE PER SERVIZIO DI VIGILANZA ARMATA                                                                                                                                                                                                                                                                      </t>
  </si>
  <si>
    <t xml:space="preserve">SERVIZIO GENERALE DI FACCHINAGGIO                                                                                                                                                                                                                                                                           </t>
  </si>
  <si>
    <t xml:space="preserve">DEPOSITO MATERIALE VARIO                                                                                                                                                                                                                                                                                    </t>
  </si>
  <si>
    <t xml:space="preserve">CARTA CANCELLERIA E STAMPATI TIPOGRAFIA                                                                                                                                                                                                                                                                     </t>
  </si>
  <si>
    <t xml:space="preserve">MANUTENZIONE ORDINARIA IMPIANTI E MACCHINARI  (tipografia)                                                                                                                                                                                                                                                  </t>
  </si>
  <si>
    <t xml:space="preserve">NOLEGGIO HARDWARE - TIPOGRAFIA                                                                                                                                                                                                                                                                              </t>
  </si>
  <si>
    <t xml:space="preserve">SPESE NOTARILI PER LA GESTIONE DEL PATRIMONIO DELLA REGIONE IN USO AL CONSIGLIO REGIONALE                                                                                                                                                                                                                   </t>
  </si>
  <si>
    <t xml:space="preserve">ASSICURAZIONE OPERE D'ARTE                                                                                                                                                                                                                                                                                  </t>
  </si>
  <si>
    <t xml:space="preserve">SPESE PER MATERIALI VARI, MINUTERIE ED ALTRI BENI DI CONSUMO                                                                                                                                                                                                                                                </t>
  </si>
  <si>
    <t xml:space="preserve">AFFRANCATRICE POSTALE                                                                                                                                                                                                                                                                                       </t>
  </si>
  <si>
    <t xml:space="preserve">BENI DI RAPPRESENTANZA  (art. 1 c.1 lett a) e b) lr 4/2009)                                                                                                                                                                                                                                                 </t>
  </si>
  <si>
    <t xml:space="preserve">SPESE PER ADESIONE ALLA CONFERENZA DEI PRESIDENTI DELLE ASSEMBLEE LEGISLATIVE DELLE REGIONI E DELLE PROVINCE AUTONOME (l.r. 45/96) E SPESE PER L' ADESIONE AD ORGANISMI NAZIONALI. REGIONALI E LOCALI                                                                                                       </t>
  </si>
  <si>
    <t xml:space="preserve">CONVENZIONE CON USR PER LA GESTIONE DEL PARLAMENTO DEGLI STUDENTI LR. 34/2011                                                                                                                                                                                                                               </t>
  </si>
  <si>
    <t xml:space="preserve">FESTA DELLA TOSCANA L.R 46/2015 - COMPARTECIPAZIONI PER PROGETTI PROMOSSI DA AMMINISTRAZIONI CENTRALI                                                                                                                                                                                                       </t>
  </si>
  <si>
    <t xml:space="preserve">FESTA DELLA TOSCANA L.R. 46/2015 -  COMPARTECIPAZIONI PER PROGETTI PROMOSSI DA ISTITUZIONI SOCIALI PRIVATE ART 3 TER L.R. 46/2015                                                                                                                                                                           </t>
  </si>
  <si>
    <t xml:space="preserve">FESTA DELLA TOSCANA L.R 46/2015 - COMPARTECIPAZIONI ENTI LOCALI ART 3 TER L.R. 46/2015                                                                                                                                                                                                                      </t>
  </si>
  <si>
    <t xml:space="preserve">RIMBORSI RELATORI PER EVENTI DI CERIMONIALE                                                                                                                                                                                                                                                                 </t>
  </si>
  <si>
    <t xml:space="preserve">SERVIZI PER EVENTI DI CERIMONIALE                                                                                                                                                                                                                                                                           </t>
  </si>
  <si>
    <t xml:space="preserve">RIMBORSI SPESE PER RELATORI A INIZIATIVE DI PIANETA GALILEO                                                                                                                                                                                                                                                 </t>
  </si>
  <si>
    <t xml:space="preserve">MISSIONI ESTERO CONSIGLIERI                                                                                                                                                                                                                                                                                 </t>
  </si>
  <si>
    <t xml:space="preserve">RESTITUZIONE DI DEPOSITO CAUZIONALE O CONTRATTUALE DI TERZI (RAPPRESENTANZA, INIZIATIVE, TIPOGRAFIA)                                                                                                                                                                                                        </t>
  </si>
  <si>
    <t xml:space="preserve">TRASFERIMENTO AD ISTITUZIONE SOCIALI PRIVATE ART. 4 C. 2 LR 4/2023                                                                                                                                                                                                                                          </t>
  </si>
  <si>
    <t xml:space="preserve">MISURE A SOSTEGNO DELL'ATTIVITA' DELL'ASSOCIAZIONE ITALIANA DEL CONSIGLIO DEI COMUNI E DELLE REGIONI D'EUROPA (A.I.C.C.R.E.)- FEDERAZIONE REGIONALE DELLA TOSCANA (L.R. 76/1997)                                                                                                                            </t>
  </si>
  <si>
    <t xml:space="preserve">BENI PER CERIMONIALE                                                                                                                                                                                                                                                                                        </t>
  </si>
  <si>
    <t xml:space="preserve">SERVIZI DI SUPPORTO PER FAVORIRE LO SVILUPPO ECONOMICO E LA COMPETITIVITA' DELLE IMPRESE TOSCANE A LIVELLO INTERNAZIONALE                                                                                                                                                                                   </t>
  </si>
  <si>
    <t xml:space="preserve">FESTA DELL'EUROPA L.R 10/2021 - COMPARTECIPAZIONI AD ISTITUZIONI SOCIALI PRIVATE                                                                                                                                                                                                                            </t>
  </si>
  <si>
    <t xml:space="preserve">INIZIATIVE DIRETTE DEL CRT SULL'ARTE DI STRADA                                                                                                                                                                                                                                                              </t>
  </si>
  <si>
    <t xml:space="preserve">TRASFERIMENTI A AMMINISTRAZIONI LOCALI - ART.13 C.1 LR 4/2023                                                                                                                                                                                                                                               </t>
  </si>
  <si>
    <t xml:space="preserve">TRASFERIMENTI A AMMINISTRAZIONI LOCALI - ART. 12 C.1 LR 4/2023                                                                                                                                                                                                                                              </t>
  </si>
  <si>
    <t xml:space="preserve">TRASFERIMENTI A ISTITUZIONI SOCIALI PRIVATE - ART.8 C.2 LR 4/2023                                                                                                                                                                                                                                           </t>
  </si>
  <si>
    <t xml:space="preserve">TRASFERIMENTI A IMPRESE CONTROLLATE - ART.5 C.2 LR 4/2023 - VETRINA DELL'ARTIGIANATO TOSCANO                                                                                                                                                                                                                </t>
  </si>
  <si>
    <t xml:space="preserve">TRASFERIMENTI A IMPRESE CONTROLLATE - ART.5 C.2 LR 4/2023 - CARTA IDENTITA' CULTURALE TOSCANA                                                                                                                                                                                                               </t>
  </si>
  <si>
    <t xml:space="preserve">TRASFERIMENTI A AMMINISTRAZIONI LOCALI - ART.2. C.2 LR 4/2023                                                                                                                                                                                                                                               </t>
  </si>
  <si>
    <t xml:space="preserve">INIZIATIVE DIRETTE DEL CRT - ART.4 C.2 LR 4/2023                                                                                                                                                                                                                                                            </t>
  </si>
  <si>
    <t xml:space="preserve">INIZIATIVE RELATIVE A TOSCANA 2050 - TRASFERIMENTI CORRENTI A ISTITUZIONI SOCIALI PRIVATE - L.R. 46/2015                                                                                                                                                                                                    </t>
  </si>
  <si>
    <t xml:space="preserve">ACQUISIZIONE DI SERVIZI PER INIZIATIVE TOSCANA 2050 ART. 8 BIS L.R. 46/2015                                                                                                                                                                                                                                 </t>
  </si>
  <si>
    <t xml:space="preserve">FESTA DELL'EUROPA L.R 10/2021 - COMPARTECIPAZIONI ISTITUZIONI INTERNAZIONALI                                                                                                                                                                                                                                </t>
  </si>
  <si>
    <t xml:space="preserve">FESTA DELL'EUROPA L.R 10/2021 - CONFERIMENTI PREMI DI LAUREA                                                                                                                                                                                                                                                </t>
  </si>
  <si>
    <t xml:space="preserve">TRASFERIMENTI CORRENTI PER FINANZIAMENTO DEL PREMIO REGIONALE INNOVAZIONE AMERIGO VESPUCCI - L.R. 46/15                                                                                                                                                                                                     </t>
  </si>
  <si>
    <t xml:space="preserve">FESTA DELL EUROPA L.R 10/2021 - SERVIZI PER LA REALIZZAZIONE DI EVENTI                                                                                                                                                                                                                                      </t>
  </si>
  <si>
    <t xml:space="preserve">CONTRIBUTO PER LE SPESE DI FUNZIONAMENTO DELLA FONDAZIONE PER LA FORMAZIONE POLITICA LR 79/2020                                                                                                                                                                                                             </t>
  </si>
  <si>
    <t xml:space="preserve">CONTRIBUTI A ISTITUZIONI SOCIALI PRIVATE - SPESE DI RAPPRESENTANZA DEL CONSIGLIO REGIONALE - L.R. 4/2009 ART. 1 C. 1 LETT. C)                                                                                                                                                                               </t>
  </si>
  <si>
    <t>AVANZO VINCOLATO ACCANTONATO H=G+M-N</t>
  </si>
  <si>
    <t>Cancellazione Vincolo parte investimenti (N)</t>
  </si>
  <si>
    <t>Cancellazioe RS es precedente (parte investimenti) (M)</t>
  </si>
  <si>
    <t>COMPOSIZIONE AVANZO</t>
  </si>
  <si>
    <t>DISPONIBILITA' di competenza al 31.1.2023 (G)</t>
  </si>
  <si>
    <t>Impegnato al 31.12.2023</t>
  </si>
  <si>
    <t>Previsione assestata al 31.12.2023</t>
  </si>
  <si>
    <t>Totale avanzo libero N= a+b+c+d+e+f+ g+h+i+l+m</t>
  </si>
  <si>
    <t>Totale parziale ( m )</t>
  </si>
  <si>
    <t>Economia residui attivi (come da prospetto rendiconto)</t>
  </si>
  <si>
    <t>Economia residui passivi (come da prospetto rendiconto)</t>
  </si>
  <si>
    <t>Maggiori entrate allegato Riepilogo generale delle entrate titolo 4</t>
  </si>
  <si>
    <t>Minori entrate allegato Rieplogo generale delle entrate titolo 3</t>
  </si>
  <si>
    <t>Maggiore entrate allegato  Rieplogo generale delle entrate titolo 2</t>
  </si>
  <si>
    <t xml:space="preserve"> Saldo maggiori entrate, minori  entrate, economie residui attivi e passivi esercizio prec 2022</t>
  </si>
  <si>
    <t>Quota parta capitale che costituisce avanzo libero  (l) (compreso  6.483,88 disponibilità sul capitolo 20043 pari avanzo libero applicato e non impegnato)</t>
  </si>
  <si>
    <t>Economie vincolati Agcom gestione residui (i)</t>
  </si>
  <si>
    <t>Economie vincolati Oli gestione residui (h)</t>
  </si>
  <si>
    <t>Maggiore entrata vincolata accertata Cobire (g)</t>
  </si>
  <si>
    <t>Maggiore entrata vincolata accertata OLI  (f)</t>
  </si>
  <si>
    <t>Minore entrata vincolata accertata AGCOM   (e)</t>
  </si>
  <si>
    <t>Quota dell'avanzo es precedente applicato in euro 24.661,45 sul capitolo 20001 (AVANZO)  di cui quota in FPV pari ad euro 3.472,35 (la disponibilità del capitolo 20001 avanzo è infatti pari ad euro 21.189,10)</t>
  </si>
  <si>
    <t xml:space="preserve">Cancellazione residui e vincoli parte investimenti (allegato A/3) (d)  </t>
  </si>
  <si>
    <t>FONDO LEGGI PARTE Corrente in avanzo libero cap 10612 (avanzo es precednete)</t>
  </si>
  <si>
    <t xml:space="preserve">FONDO DI RISERVA PER SPESE  IMPREVISTE - SPESE CORRENTI (c)                                                                                                                                                                                                                                                     </t>
  </si>
  <si>
    <t xml:space="preserve">FONDO DI RISERVA PER SPESE OBBLIGATORIE SPESE CORRENTI   (b)                                                                                                                                                                                                                                                  </t>
  </si>
  <si>
    <t xml:space="preserve">Economie di spesa parte corrente al netto vincolate accantonate e fondi di riserva (come da dettaglio sopra riportatato) (a) </t>
  </si>
  <si>
    <t>Riconciliazione COMPOSIZIONE AVANZO LIBERO di euro1.699.402,79</t>
  </si>
  <si>
    <t>Totale economie di parte corrente (come da prospetto rendiconto) (a+b)</t>
  </si>
  <si>
    <t>Totale relativo a capitoli di spesa corrente vincolata o accantonata e fondi di riserva e fondo leggi (b)</t>
  </si>
  <si>
    <t>A_AVANZO libero parte corrente</t>
  </si>
  <si>
    <t xml:space="preserve">FONDO RISCHI DA CONTENZIOSO - IRAP                                                                                                                                                                                                                                                                          </t>
  </si>
  <si>
    <t>Fondo leggi</t>
  </si>
  <si>
    <t>Cobire al netto maggiore entrata</t>
  </si>
  <si>
    <t xml:space="preserve">CORECOM GESTIONE DELLE DELEGHE - INPS QUOTA 2/3 SU COMPETENZE RELATORI CONVEGNI                                                                                                                                                                                                                             </t>
  </si>
  <si>
    <t xml:space="preserve">CORECOM GESTIONE DELLE DELEGHE - IRAP SU COMPETENZE RELATORI CONVEGNI                                                                                                                                                                                                                                       </t>
  </si>
  <si>
    <t>GALEOTTI UGO</t>
  </si>
  <si>
    <t>Totale economie di spesa corrente al netto delle somme vincolate/accantonate e fondi di riserva (a)</t>
  </si>
  <si>
    <t>Avanzo libero parte gestionale</t>
  </si>
  <si>
    <t xml:space="preserve">SERVIZI - PER ATTIVITA' ED INIZIATIVE DELLE COMMISSIONI CONSILIARI                                                                                                                                                                                                                                          </t>
  </si>
  <si>
    <t>PUGGELLI PIERO FABRIZIO</t>
  </si>
  <si>
    <t xml:space="preserve">ONERI SICUREZZA DISTRIBUTORI AUTOMATICI                                                                                                                                                                                                                                                                     </t>
  </si>
  <si>
    <t xml:space="preserve">MANUTENZIONE IMPIANTI  SOGGETTO AGGREGATORE GRT                                                                                                                                                                                                                                                             </t>
  </si>
  <si>
    <t xml:space="preserve">ACQUISTO CANCELLERIA E STAMPATI PER GLI UFFICI (Settore Provveditorato)                                                                                                                                                                                                                                     </t>
  </si>
  <si>
    <t xml:space="preserve">MANUTENZIONE ELETTRICA IDRAULICA CONDIZIONAMENTO E RISCALDAMENTO. SERVIZI EXTRA CANONE                                                                                                                                                                                                                      </t>
  </si>
  <si>
    <t xml:space="preserve">ALTRE SPESE PER UTILIZZO BENI DI TERZI (ONERI ACCESSORI LOCAZIONE)                                                                                                                                                                                                                                          </t>
  </si>
  <si>
    <t xml:space="preserve">MANUTENZIONE IMPIANTI ELEVATORI ASCENSORI                                                                                                                                                                                                                                                                   </t>
  </si>
  <si>
    <t xml:space="preserve">MANUTENZIONE ELETTRICA/IDRAULICA/CONDIZIONAMENTO E RISCALDAMENTO                                                                                                                                                                                                                                            </t>
  </si>
  <si>
    <t xml:space="preserve">VUOTATURA FOSSE BIOLOGICHE                                                                                                                                                                                                                                                                                  </t>
  </si>
  <si>
    <t xml:space="preserve">MANUTENZIONE IMPIANTI PER LA SICUREZZA SUI LUOGHI DI LAVORO                                                                                                                                                                                                                                                 </t>
  </si>
  <si>
    <t xml:space="preserve">UTENZE E ALTRI ONERI CONDOMINIALI                                                                                                                                                                                                                                                                           </t>
  </si>
  <si>
    <t xml:space="preserve">IMPOSTA DI REGISTRO SU LOCAZIONE                                                                                                                                                                                                                                                                            </t>
  </si>
  <si>
    <t xml:space="preserve">CANONE DI LOCAZIONE                                                                                                                                                                                                                                                                                         </t>
  </si>
  <si>
    <t xml:space="preserve">IRAP SU RIMBORSO KM MISSIONI MEMBRI CONFERENZA PERMANENTE AUTONOMIE SOCIALI                                                                                                                                                                                                                                 </t>
  </si>
  <si>
    <t xml:space="preserve">FESTA DELL'EUROPA L.R 10/2021 -  RELATORI CONVEGNI                                                                                                                                                                                                                                                          </t>
  </si>
  <si>
    <t xml:space="preserve">FESTA DELLA TOSCANA L.R 46/2015 - PRESTAZIONI PROFESSIONALI                                                                                                                                                                                                                                                 </t>
  </si>
  <si>
    <t xml:space="preserve">ATTIVITA' DI COMUNICAZIONE DEL GARANTE INFANZIA E ADOLESCENZA                                                                                                                                                                                                                                               </t>
  </si>
  <si>
    <t xml:space="preserve">SERVIZIO PER ALLESTIMENTO MOSTRE ED ESPOSIZIONI                                                                                                                                                                                                                                                             </t>
  </si>
  <si>
    <t xml:space="preserve">CONVENZIONI TRA DIFENSORE CIVICO E AOU TOSCANE                                                                                                                                                                                                                                                              </t>
  </si>
  <si>
    <t xml:space="preserve">CORECOM - PREMI A IMPRESE PER L'ATTUAZIONE DEL PIANO DI ATTIVITA                                                                                                                                                                                                                                            </t>
  </si>
  <si>
    <t xml:space="preserve">EVENTI ISTITUZIONALI - SERVIZI                                                                                                                                                                                                                                                                              </t>
  </si>
  <si>
    <t xml:space="preserve">FESTA DELLA TOSCANA L.R 46/2015 - ACQUISTO GIORNALI E PUBBLICAZIONI                                                                                                                                                                                                                                         </t>
  </si>
  <si>
    <t xml:space="preserve">GARANTE PER LE PERSONE SOTTOPOSTE A MISURE RESTRITTIVE DELLA LIBERTA PERSONALE  - RELATORI CONVEGNI                                                                                                                                                                                                         </t>
  </si>
  <si>
    <t xml:space="preserve">GARANTE PER LE PERSONE SOTTOPOSTE A MISURE RESTRITTIVE DELLA LIBERTA' PERSONALE  -SERVIZI PER RELAZIONI PUBBLICHE. MOSTRE E CONVEGNI                                                                                                                                                                        </t>
  </si>
  <si>
    <t xml:space="preserve">CORECOM- INCARICHI CONVEGNI                                                                                                                                                                                                                                                                                 </t>
  </si>
  <si>
    <t xml:space="preserve">CORECOM-SERVIZI PER RELAZIONI PUBBLICHE. MOSTRE E CONVEGNI                                                                                                                                                                                                                                                  </t>
  </si>
  <si>
    <t xml:space="preserve">MISSIONI COMPONENTI CORECOM                                                                                                                                                                                                                                                                                 </t>
  </si>
  <si>
    <t xml:space="preserve">RIMBORSI SPESE CORECOM                                                                                                                                                                                                                                                                                      </t>
  </si>
  <si>
    <t xml:space="preserve">DIFENSORE CIVICO - RELATORI CONVEGNI                                                                                                                                                                                                                                                                        </t>
  </si>
  <si>
    <t xml:space="preserve">DIFENSORE CIVICO- SERVIZI SPESE PER RELAZIONI PUBBLICHE.CONVEGN e MOSTRE                                                                                                                                                                                                                                    </t>
  </si>
  <si>
    <t xml:space="preserve">DIFENSORE CIVICO  - QUOTE ASSOCIATIVE                                                                                                                                                                                                                                                                       </t>
  </si>
  <si>
    <t xml:space="preserve">FESTA DELLA TOSCANA L.R 46/2015 -  COMPARTECIPAZIONI PER PROGETTI PROMOSSI DA ISTITUZIONI SOCIALI PRIVATE ART 3 BIS L.R. 4/2009                                                                                                                                                                             </t>
  </si>
  <si>
    <t xml:space="preserve">FESTA DELLA TOSCANA L.R 46/2015 - COMPARTECIPAZIONI ENTI LOCALI ART 3 BIS L.R. 4/2009                                                                                                                                                                                                                       </t>
  </si>
  <si>
    <t xml:space="preserve">FESTA DELLEUROPA L.R 10/2021 - COMPARTECIPAZIONI ISTITUZIONI INTERNAZIONALI                                                                                                                                                                                                                               </t>
  </si>
  <si>
    <t xml:space="preserve">FESTA DELL'EUROPA L.R 10/2021  -  ACQUISTO GIORNALI E PUBBLICAZIONI                                                                                                                                                                                                                                         </t>
  </si>
  <si>
    <t xml:space="preserve">INIZIATIVE DIRETTE DEL CRT IN AMBITO DI AGGREGAZIONE GIOVANILE - L.R. 3/2022  ART. 4, C.1 - AMBITI DI INTERVENTO DI CUI ALL'ART. 2, C.1, LETTERA C)                                                                                                                                                         </t>
  </si>
  <si>
    <t xml:space="preserve">INIZIATIVE DIRETTE DEL CRT IN AMBITO DI SPETTACOLI DI GIOVANI UNDER 35 - L.R. 3/2022  ART. 4, C.1 - AMBITI DI INTERVENTO DI CUI ALL'ART. 2, C.1, LETTERA B)                                                                                                                                                 </t>
  </si>
  <si>
    <t xml:space="preserve">INIZIATIVE DIRETTE DEL CRT SULL'ARTE DI STRADA - L.R. 3/2022   ART. 4, C.1 - AMBITI DI INTERVENTO DI CUI ALL'ART. 2, C.1, LETTERA A)                                                                                                                                                                        </t>
  </si>
  <si>
    <t xml:space="preserve">CONTRIBUTI UNA TANTUM PER VALORIZZAZIONE E RIQUALIFICAZIONE DEL PATRIMONIO URBANO ATTRAVERSO L'ARTE DI STRADA - L.R. 3/2022 - ART. 2, C.1, LETTERA A)                                                                                                                                                       </t>
  </si>
  <si>
    <t xml:space="preserve">CONTRIBUTI UNA TANTUM PER PROMOZIONE E REALIZZAZIONE SPETTACOLI DA PARTE DI GIOVANI UNDER 35 - L.R. 3/2022    ART. 2, C.1, LETTERA B)                                                                                                                                                                     </t>
  </si>
  <si>
    <t xml:space="preserve">CONTRIBUTI UNA TANTUM PER PROMOZIONE E REALIZZAZIONE PROGETTI DI AGGREGAZIONE GIOVANILE L.R. 3/2022 - ART. 2, C.1, LETTERA C)                                                                                                                                                                               </t>
  </si>
  <si>
    <t xml:space="preserve">CONTRIBUTI UNA TANTUM A BANDE MUSICALI E FORMAZIONI CORISTICHE IN ATTUAZIONE DELLA L.R. 2/2022 INTERVENTI DI SOSTEGNO PER L'EDUCAZIONE ALLA MUSICA E AL CANTO CORALE                                                                                                                                        </t>
  </si>
  <si>
    <t xml:space="preserve">FESTA DELL?EUROPA L.R 10/2021 - COMPARTECIPAZIONI ENTI LOCALI                                                                                                                                                                                                                                               </t>
  </si>
  <si>
    <t xml:space="preserve">FESTA DELL?EUROPA L.R 10/2021 -  INCARICHI CONVEGNI                                                                                                                                                                                                                                                         </t>
  </si>
  <si>
    <t xml:space="preserve">SPESE DI MISSIONE ALL'ESTERO DEL PERSONALE DEL CONSIGLIO REGIONALE ED IN ITALIA DEL PERSONALE DI SEGRETERIA DELL'UFFICIO DI PRESIDENZA                                                                                                                                                                      </t>
  </si>
  <si>
    <t xml:space="preserve">RIMBORSO COMPENSI ALLA GIUNTA REGIONALE PER LAVORO STRAORDINARIO DEL PERSONALE  GIORNALISTICO A TEMPO INDETERMINATO DEL CONSIGLIO                                                                                                                                                                           </t>
  </si>
  <si>
    <t xml:space="preserve">CPO - SPESE PER ORGANIZZAZIONE DI MANIFESTAZIONI E CONVEGNI                                                                                                                                                                                                                                                 </t>
  </si>
  <si>
    <t xml:space="preserve">MISSIONI AUTORITA' REGIONALE PER LA PARTECIPAZIONE                                                                                                                                                                                                                                                          </t>
  </si>
  <si>
    <t xml:space="preserve">AUTORITA REGIONALE PER LA PARTECIPAZIONE - RELATORI CONVEGNI                                                                                                                                                                                                                                                </t>
  </si>
  <si>
    <t xml:space="preserve">AUTORITA' REGIONALE PER LA PARTECIPAZIONE. -SERVIZI PER RELAZIONI PUBBLICHE. MOSTRE E CONVEGNI                                                                                                                                                                                                              </t>
  </si>
  <si>
    <t xml:space="preserve">RIMBORSI SPESE AUTORITA' REGIONALE PER LA PARTECIPAZIONE                                                                                                                                                                                                                                                    </t>
  </si>
  <si>
    <t xml:space="preserve">C.A.L. - RELATORI CONVEGNI                                                                                                                                                                                                                                                                                  </t>
  </si>
  <si>
    <t xml:space="preserve">C.A.L. -SERVIZI PER RELAZIONI PUBBLICHE. MOSTRE E CONVEGNI                                                                                                                                                                                                                                                  </t>
  </si>
  <si>
    <t xml:space="preserve">CPO- RELATORI CONVEGNI                                                                                                                                                                                                                                                                                      </t>
  </si>
  <si>
    <t xml:space="preserve">MISSIONI COMPONENTI COMMISSIONE PARI OPPORTUNITA'                                                                                                                                                                                                                                                           </t>
  </si>
  <si>
    <t xml:space="preserve">RIMBORSI SPESE COMPONENTI COMMISSIONE PARI OPPORTUNITA'                                                                                                                                                                                                                                                     </t>
  </si>
  <si>
    <t xml:space="preserve">AUTORITA' REGIONALE PER LA PARTECIPAZIONE - ATTIVITA' DI COMUNICAZIONE                                                                                                                                                                                                                                      </t>
  </si>
  <si>
    <t xml:space="preserve">CONTRIBUTI A SOGGETTI PRIVATI PER FINANZIAMENTO DEL PREMIO REGIONALE ARCHITETTURA CONTEMPORANEA                                                                                                                                                                                                             </t>
  </si>
  <si>
    <t xml:space="preserve">MISURE A SOSTEGNO DELL'ATTIVITA' DELL'ASSOCIAZIONE ITALIANA DEL CONSIGLIO DEI COMUNI E DELLE REGIONI D'EUROPA (A.I.C.C.R.E.)- FEDERAZIONE REGIONALE DELLA TOSCANA (l.r. 76/1997)                                                                                                                            </t>
  </si>
  <si>
    <t xml:space="preserve">CONVENZIONE CON UFFICIO SCOLASTICO REGIONALE PER AZIONI DI CITTADINANZA ATTIVA - L.R. 3/2022  ART. 7                                                                                                                                                                                                      </t>
  </si>
  <si>
    <t xml:space="preserve">SERVIZIO DI RIORDINO E INVENTARIAZIONE ARCHIVIO STORICO                                                                                                                                                                                                                                                     </t>
  </si>
  <si>
    <t xml:space="preserve">GESTIONE ASSISTENZA E MANUTENZIONE HARDWARE E SOFTWARE                                                                                                                                                                                                                                                      </t>
  </si>
  <si>
    <t>Economie composizione avanzo libero</t>
  </si>
  <si>
    <t>Impegnato al 31.12.2022</t>
  </si>
  <si>
    <t xml:space="preserve">Altre entrate per conto terzi                                                                                                                                                                                                                                  </t>
  </si>
  <si>
    <t>9029999999</t>
  </si>
  <si>
    <t xml:space="preserve">Restituzione di depositi cauzionali o contrattuali presso terzi                                                                                                                                                                                                </t>
  </si>
  <si>
    <t>9020402001</t>
  </si>
  <si>
    <t xml:space="preserve">Costituzione di depositi cauzionali o contrattuali di terzi                                                                                                                                                                                                    </t>
  </si>
  <si>
    <t>9020401001</t>
  </si>
  <si>
    <t xml:space="preserve">Altre entrate per partite di giro diverse                                                                                                                                                                                                                      </t>
  </si>
  <si>
    <t>9019999999</t>
  </si>
  <si>
    <t xml:space="preserve">Rimborso di fondi economali e carte aziendali                                                                                                                                                                                                                  </t>
  </si>
  <si>
    <t>9019903001</t>
  </si>
  <si>
    <t xml:space="preserve">Entrate a seguito di spese non andate a buon fine                                                                                                                                                                                                              </t>
  </si>
  <si>
    <t>9019901001</t>
  </si>
  <si>
    <t xml:space="preserve">Ritenute previdenziali e assistenziali su redditi da lavoro autonomo per conto terzi                                                                                                                                                                           </t>
  </si>
  <si>
    <t>9010302001</t>
  </si>
  <si>
    <t xml:space="preserve">Ritenute erariali su redditi da lavoro autonomo per conto terzi                                                                                                                                                                                                </t>
  </si>
  <si>
    <t>9010301001</t>
  </si>
  <si>
    <t xml:space="preserve">Altre ritenute al personale dipendente per conto di terzi                                                                                                                                                                                                      </t>
  </si>
  <si>
    <t>9010299999</t>
  </si>
  <si>
    <t xml:space="preserve">Ritenute erariali su redditi da lavoro dipendente per conto terzi                                                                                                                                                                                              </t>
  </si>
  <si>
    <t>9010201001</t>
  </si>
  <si>
    <t xml:space="preserve">Altre ritenute n.a.c.                                                                                                                                                                                                                                          </t>
  </si>
  <si>
    <t>9010199999</t>
  </si>
  <si>
    <t xml:space="preserve">Ritenute per scissione contabile IVA (split payment)                                                                                                                                                                                                           </t>
  </si>
  <si>
    <t>9010102001</t>
  </si>
  <si>
    <t xml:space="preserve">Ritenuta del 4% sui contributi pubblici                                                                                                                                                                                                                        </t>
  </si>
  <si>
    <t>9010101001</t>
  </si>
  <si>
    <t xml:space="preserve">Entrate in conto capitale dovute a rimborsi, recuperi e restituzioni di somme non dovute o incassate in eccesso da Amministrazioni Locali                                                                                                                      </t>
  </si>
  <si>
    <t>4050302001</t>
  </si>
  <si>
    <t xml:space="preserve">Contributi agli investimenti interni da organismi interni e/o unità locali della amministrazione                                                                                                                                                              </t>
  </si>
  <si>
    <t>4020104001</t>
  </si>
  <si>
    <t xml:space="preserve">Altre entrate correnti n.a.c.                                                                                                                                                                                                                                  </t>
  </si>
  <si>
    <t>3059999999</t>
  </si>
  <si>
    <t xml:space="preserve">Entrate da rimborsi, recuperi e restituzioni di somme non dovute o incassate in eccesso da ISP                                                                                                                                                                 </t>
  </si>
  <si>
    <t>3050203006</t>
  </si>
  <si>
    <t xml:space="preserve">Entrate da rimborsi, recuperi e restituzioni di somme non dovute o incassate in eccesso da Imprese                                                                                                                                                             </t>
  </si>
  <si>
    <t>3050203005</t>
  </si>
  <si>
    <t xml:space="preserve">Entrate da rimborsi, recuperi e restituzioni di somme non dovute o incassate in eccesso da Famiglie                                                                                                                                                            </t>
  </si>
  <si>
    <t>3050203004</t>
  </si>
  <si>
    <t xml:space="preserve">Entrate da rimborsi, recuperi e restituzioni di somme non dovute o incassate in eccesso da Amministrazioni Locali                                                                                                                                              </t>
  </si>
  <si>
    <t>3050203002</t>
  </si>
  <si>
    <t xml:space="preserve">Entrate da rimborsi, recuperi e restituzioni di somme non dovute o incassate in eccesso da Amministrazioni Centrali                                                                                                                                            </t>
  </si>
  <si>
    <t>3050203001</t>
  </si>
  <si>
    <t xml:space="preserve">Interessi attivi da depositi bancari o postali                                                                                                                                                                                                                 </t>
  </si>
  <si>
    <t>3030304001</t>
  </si>
  <si>
    <t xml:space="preserve">Diritti reali di godimento                                                                                                                                                                                                                                     </t>
  </si>
  <si>
    <t>3010301001</t>
  </si>
  <si>
    <t xml:space="preserve">Proventi da rilascio documenti e diritti di cancelleria                                                                                                                                                                                                        </t>
  </si>
  <si>
    <t>3010201033</t>
  </si>
  <si>
    <t xml:space="preserve">Proventi da servizi di copia e stampa                                                                                                                                                                                                                          </t>
  </si>
  <si>
    <t>3010201029</t>
  </si>
  <si>
    <t xml:space="preserve">Proventi dall'uso di locali adibiti stabilmente ed esclusivamente a riunioni non istituzionali                                                                                                                                                                 </t>
  </si>
  <si>
    <t>3010201018</t>
  </si>
  <si>
    <t xml:space="preserve">Trasferimenti correnti da Istituzioni Sociali Private                                                                                                                                                                                                          </t>
  </si>
  <si>
    <t>2010401001</t>
  </si>
  <si>
    <t xml:space="preserve">Trasferimenti correnti da organismi interni e/o unità locali della amministrazione                                                                                                                                                                            </t>
  </si>
  <si>
    <t>2010104001</t>
  </si>
  <si>
    <t xml:space="preserve">Trasferimenti correnti da altri enti e agenzie regionali e sub regionali                                                                                                                                                                                       </t>
  </si>
  <si>
    <t>2010102017</t>
  </si>
  <si>
    <t xml:space="preserve">Trasferimenti correnti da Regioni e province autonome                                                                                                                                                                                                          </t>
  </si>
  <si>
    <t>2010102001</t>
  </si>
  <si>
    <t xml:space="preserve">Trasferimenti correnti da autorità amministrative indipendenti                                                                                                                                                                                                </t>
  </si>
  <si>
    <t>2010101010</t>
  </si>
  <si>
    <t>Riscossioni in conto residui 2023</t>
  </si>
  <si>
    <t>Riscossioni in conto competenza 2023</t>
  </si>
  <si>
    <t>Codice SIOPE</t>
  </si>
  <si>
    <t xml:space="preserve">PROSPETTO DEI DATI SIOPE - INCASSI - RENDICONTO </t>
  </si>
  <si>
    <t>CONSIGLIO REGIONALE DELLA TOSCANA - CODICE BDAP 139047871480057101</t>
  </si>
  <si>
    <t xml:space="preserve">Altre uscite per conto terzi n.a.c.                                                                                                                                                                                                                            </t>
  </si>
  <si>
    <t>7029999999</t>
  </si>
  <si>
    <t xml:space="preserve">Restituzione di depositi cauzionali o contrattuali di terzi                                                                                                                                                                                                    </t>
  </si>
  <si>
    <t>7020402001</t>
  </si>
  <si>
    <t xml:space="preserve">Altre uscite per partite di giro n.a.c.                                                                                                                                                                                                                        </t>
  </si>
  <si>
    <t>7019999999</t>
  </si>
  <si>
    <t xml:space="preserve">Costituzione fondi economali e carte aziendali                                                                                                                                                                                                                 </t>
  </si>
  <si>
    <t>7019903001</t>
  </si>
  <si>
    <t xml:space="preserve">Spese non andate a buon fine                                                                                                                                                                                                                                   </t>
  </si>
  <si>
    <t>7019901001</t>
  </si>
  <si>
    <t xml:space="preserve">Versamenti di ritenute previdenziali e assistenziali su Redditi da lavoro autonomo per conto terzi                                                                                                                                                             </t>
  </si>
  <si>
    <t>7010302001</t>
  </si>
  <si>
    <t xml:space="preserve">Versamenti di ritenute erariali su Redditi da lavoro autonomo per conto terzi                                                                                                                                                                                  </t>
  </si>
  <si>
    <t>7010301001</t>
  </si>
  <si>
    <t xml:space="preserve">Altri versamenti di ritenute al personale dipendente per conto di terzi                                                                                                                                                                                        </t>
  </si>
  <si>
    <t>7010299999</t>
  </si>
  <si>
    <t xml:space="preserve">Versamenti di ritenute erariali su Redditi da lavoro dipendente riscosse per conto terzi                                                                                                                                                                       </t>
  </si>
  <si>
    <t>7010201001</t>
  </si>
  <si>
    <t xml:space="preserve">Versamento di altre ritenute n.a.c.                                                                                                                                                                                                                            </t>
  </si>
  <si>
    <t>7010199999</t>
  </si>
  <si>
    <t xml:space="preserve">Versamento delle ritenute per scissione contabile IVA (split payment)                                                                                                                                                                                          </t>
  </si>
  <si>
    <t>7010102001</t>
  </si>
  <si>
    <t xml:space="preserve">Versamento della ritenuta del 4% sui contributi pubblici                                                                                                                                                                                                       </t>
  </si>
  <si>
    <t>7010101001</t>
  </si>
  <si>
    <t xml:space="preserve">Contributi agli investimenti a Comuni                                                                                                                                                                                                                          </t>
  </si>
  <si>
    <t>2030102003</t>
  </si>
  <si>
    <t xml:space="preserve">Incarichi professionali per la realizzazione di investimenti                                                                                                                                                                                                   </t>
  </si>
  <si>
    <t>2020305001</t>
  </si>
  <si>
    <t xml:space="preserve">Acquisto software                                                                                                                                                                                                                                              </t>
  </si>
  <si>
    <t>2020302002</t>
  </si>
  <si>
    <t xml:space="preserve">Sviluppo software e manutenzione evolutiva                                                                                                                                                                                                                     </t>
  </si>
  <si>
    <t>2020302001</t>
  </si>
  <si>
    <t xml:space="preserve">Beni immobili di valore culturale, storico ed artistico n.a.c.                                                                                                                                                                                                 </t>
  </si>
  <si>
    <t>2020110999</t>
  </si>
  <si>
    <t xml:space="preserve">Fabbricati ad uso commerciale e istituzionale di valore culturale, storico ed artistico                                                                                                                                                                        </t>
  </si>
  <si>
    <t>2020110002</t>
  </si>
  <si>
    <t xml:space="preserve">Hardware n.a.c.                                                                                                                                                                                                                                                </t>
  </si>
  <si>
    <t>2020107999</t>
  </si>
  <si>
    <t xml:space="preserve">Apparati di telecomunicazione                                                                                                                                                                                                                                  </t>
  </si>
  <si>
    <t>2020107004</t>
  </si>
  <si>
    <t xml:space="preserve">Periferiche                                                                                                                                                                                                                                                    </t>
  </si>
  <si>
    <t>2020107003</t>
  </si>
  <si>
    <t xml:space="preserve">Postazioni di lavoro                                                                                                                                                                                                                                           </t>
  </si>
  <si>
    <t>2020107002</t>
  </si>
  <si>
    <t xml:space="preserve">Server                                                                                                                                                                                                                                                         </t>
  </si>
  <si>
    <t>2020107001</t>
  </si>
  <si>
    <t xml:space="preserve">Attrezzature n.a.c.                                                                                                                                                                                                                                            </t>
  </si>
  <si>
    <t>2020105999</t>
  </si>
  <si>
    <t xml:space="preserve">Impianti                                                                                                                                                                                                                                                       </t>
  </si>
  <si>
    <t>2020104002</t>
  </si>
  <si>
    <t xml:space="preserve">Mobili e arredi per ufficio                                                                                                                                                                                                                                    </t>
  </si>
  <si>
    <t>2020103001</t>
  </si>
  <si>
    <t xml:space="preserve">Altri premi di assicurazione contro i danni                                                                                                                                                                                                                    </t>
  </si>
  <si>
    <t>1100401999</t>
  </si>
  <si>
    <t xml:space="preserve">Premi di assicurazione per responsabilità civile verso terzi                                                                                                                                                                                                  </t>
  </si>
  <si>
    <t>1100401003</t>
  </si>
  <si>
    <t xml:space="preserve">Premi di assicurazione su beni mobili                                                                                                                                                                                                                          </t>
  </si>
  <si>
    <t>1100401001</t>
  </si>
  <si>
    <t xml:space="preserve">Versamenti IVA a debito per le gestioni commerciali                                                                                                                                                                                                            </t>
  </si>
  <si>
    <t>1100301001</t>
  </si>
  <si>
    <t xml:space="preserve">Rimborsi per spese di personale (comando, distacco, fuori ruolo, convenzioni, ecc...)                                                                                                                                                                          </t>
  </si>
  <si>
    <t>1090101001</t>
  </si>
  <si>
    <t xml:space="preserve">Trasferimenti correnti al Resto del Mondo                                                                                                                                                                                                                      </t>
  </si>
  <si>
    <t>1040504001</t>
  </si>
  <si>
    <t xml:space="preserve">Trasferimenti correnti a Istituzioni Sociali Private                                                                                                                                                                                                           </t>
  </si>
  <si>
    <t>1040401001</t>
  </si>
  <si>
    <t xml:space="preserve">Trasferimenti correnti a altre imprese                                                                                                                                                                                                                         </t>
  </si>
  <si>
    <t>1040399999</t>
  </si>
  <si>
    <t xml:space="preserve">Trasferimenti correnti a imprese controllate                                                                                                                                                                                                                   </t>
  </si>
  <si>
    <t>1040301001</t>
  </si>
  <si>
    <t xml:space="preserve">Altri trasferimenti a famiglie n.a.c.                                                                                                                                                                                                                          </t>
  </si>
  <si>
    <t>1040205999</t>
  </si>
  <si>
    <t xml:space="preserve">Trasferimenti correnti a organismi interni e/o unità locali della amministrazione                                                                                                                                                                             </t>
  </si>
  <si>
    <t>1040104001</t>
  </si>
  <si>
    <t xml:space="preserve">Trasferimenti correnti a altre Amministrazioni Locali n.a.c.                                                                                                                                                                                                   </t>
  </si>
  <si>
    <t>1040102999</t>
  </si>
  <si>
    <t xml:space="preserve">Trasferimenti correnti a Aziende ospedaliere e Aziende ospedaliere universitarie integrate con il SSN n.a.f.                                                                                                                                                   </t>
  </si>
  <si>
    <t>1040102012</t>
  </si>
  <si>
    <t xml:space="preserve">Trasferimenti correnti a Parchi nazionali e consorzi ed enti autonomi gestori di parchi e aree naturali protette                                                                                                                                               </t>
  </si>
  <si>
    <t>1040102009</t>
  </si>
  <si>
    <t xml:space="preserve">Trasferimenti correnti a Università                                                                                                                                                                                                                           </t>
  </si>
  <si>
    <t>1040102008</t>
  </si>
  <si>
    <t xml:space="preserve">Trasferimenti correnti a Unioni di Comuni                                                                                                                                                                                                                      </t>
  </si>
  <si>
    <t>1040102005</t>
  </si>
  <si>
    <t xml:space="preserve">Trasferimenti correnti a Comuni                                                                                                                                                                                                                                </t>
  </si>
  <si>
    <t>1040102003</t>
  </si>
  <si>
    <t xml:space="preserve">Trasferimenti correnti a Province                                                                                                                                                                                                                              </t>
  </si>
  <si>
    <t>1040102002</t>
  </si>
  <si>
    <t xml:space="preserve">Trasferimenti correnti a enti e istituzioni centrali di ricerca e Istituti e stazioni sperimentali per la ricerca                                                                                                                                              </t>
  </si>
  <si>
    <t>1040101013</t>
  </si>
  <si>
    <t xml:space="preserve">Trasferimenti correnti a Organi Costituzionali e di rilievo costituzionale                                                                                                                                                                                     </t>
  </si>
  <si>
    <t>1040101004</t>
  </si>
  <si>
    <t xml:space="preserve">Trasferimenti correnti a Ministero dell'Istruzione - Istituzioni scolastiche                                                                                                                                                                                   </t>
  </si>
  <si>
    <t>1040101002</t>
  </si>
  <si>
    <t xml:space="preserve">Altri servizi diversi n.a.c.                                                                                                                                                                                                                                   </t>
  </si>
  <si>
    <t>1030299999</t>
  </si>
  <si>
    <t xml:space="preserve">Rassegna stampa                                                                                                                                                                                                                                                </t>
  </si>
  <si>
    <t>1030299012</t>
  </si>
  <si>
    <t xml:space="preserve">Formazione a personale esterno all'ente                                                                                                                                                                                                                        </t>
  </si>
  <si>
    <t>1030299010</t>
  </si>
  <si>
    <t xml:space="preserve">Quote di associazioni                                                                                                                                                                                                                                          </t>
  </si>
  <si>
    <t>1030299003</t>
  </si>
  <si>
    <t xml:space="preserve">Servizi per le postazioni di lavoro e relativa manutenzione                                                                                                                                                                                                    </t>
  </si>
  <si>
    <t>1030219009</t>
  </si>
  <si>
    <t xml:space="preserve">Servizi di gestione documentale                                                                                                                                                                                                                                </t>
  </si>
  <si>
    <t>1030219007</t>
  </si>
  <si>
    <t xml:space="preserve">Servizi di sicurezza                                                                                                                                                                                                                                           </t>
  </si>
  <si>
    <t>1030219006</t>
  </si>
  <si>
    <t xml:space="preserve">Servizi per i sistemi e relativa manutenzione                                                                                                                                                                                                                  </t>
  </si>
  <si>
    <t>1030219005</t>
  </si>
  <si>
    <t xml:space="preserve">Servizi di rete per trasmissione dati e VoIP e relativa manutenzione                                                                                                                                                                                           </t>
  </si>
  <si>
    <t>1030219004</t>
  </si>
  <si>
    <t xml:space="preserve">Servizi per l'interoperabilità e la cooperazione                                                                                                                                                                                                              </t>
  </si>
  <si>
    <t>1030219003</t>
  </si>
  <si>
    <t xml:space="preserve">Gestione e manutenzione applicazioni                                                                                                                                                                                                                           </t>
  </si>
  <si>
    <t>1030219001</t>
  </si>
  <si>
    <t xml:space="preserve">Spese per accertamenti sanitari resi necessari dall'attività lavorativa                                                                                                                                                                                       </t>
  </si>
  <si>
    <t>1030218001</t>
  </si>
  <si>
    <t xml:space="preserve">Oneri per servizio di tesoreria                                                                                                                                                                                                                                </t>
  </si>
  <si>
    <t>1030217002</t>
  </si>
  <si>
    <t xml:space="preserve">Commissioni per servizi finanziari                                                                                                                                                                                                                             </t>
  </si>
  <si>
    <t>1030217001</t>
  </si>
  <si>
    <t xml:space="preserve">Spese postali                                                                                                                                                                                                                                                  </t>
  </si>
  <si>
    <t>1030216002</t>
  </si>
  <si>
    <t xml:space="preserve">Pubblicazione bandi di gara                                                                                                                                                                                                                                    </t>
  </si>
  <si>
    <t>1030216001</t>
  </si>
  <si>
    <t xml:space="preserve">Servizio mense personale civile                                                                                                                                                                                                                                </t>
  </si>
  <si>
    <t>1030214002</t>
  </si>
  <si>
    <t xml:space="preserve">Altri servizi ausiliari n.a.c.                                                                                                                                                                                                                                 </t>
  </si>
  <si>
    <t>1030213999</t>
  </si>
  <si>
    <t xml:space="preserve">Stampa e rilegatura                                                                                                                                                                                                                                            </t>
  </si>
  <si>
    <t>1030213004</t>
  </si>
  <si>
    <t xml:space="preserve">Trasporti, traslochi e facchinaggio                                                                                                                                                                                                                            </t>
  </si>
  <si>
    <t>1030213003</t>
  </si>
  <si>
    <t xml:space="preserve">Servizi di pulizia e lavanderia                                                                                                                                                                                                                                </t>
  </si>
  <si>
    <t>1030213002</t>
  </si>
  <si>
    <t xml:space="preserve">Servizi di sorveglianza e custodia                                                                                                                                                                                                                             </t>
  </si>
  <si>
    <t>1030213001</t>
  </si>
  <si>
    <t xml:space="preserve">Altre prestazioni professionali e specialistiche n.a.c.                                                                                                                                                                                                        </t>
  </si>
  <si>
    <t>1030211999</t>
  </si>
  <si>
    <t xml:space="preserve">Manutenzione ordinaria e riparazioni di altri beni materiali                                                                                                                                                                                                   </t>
  </si>
  <si>
    <t>1030209011</t>
  </si>
  <si>
    <t xml:space="preserve">Manutenzione ordinaria e riparazioni di beni immobili di valore culturale, storico ed artistico                                                                                                                                                                </t>
  </si>
  <si>
    <t>1030209009</t>
  </si>
  <si>
    <t xml:space="preserve">Manutenzione ordinaria e riparazioni di impianti e macchinari                                                                                                                                                                                                  </t>
  </si>
  <si>
    <t>1030209004</t>
  </si>
  <si>
    <t xml:space="preserve">Manutenzione ordinaria e riparazioni di mobili e arredi                                                                                                                                                                                                        </t>
  </si>
  <si>
    <t>1030209003</t>
  </si>
  <si>
    <t xml:space="preserve">Manutenzione ordinaria e riparazioni di mezzi di trasporto ad uso civile, di sicurezza e ordine pubblico                                                                                                                                                       </t>
  </si>
  <si>
    <t>1030209001</t>
  </si>
  <si>
    <t xml:space="preserve">Altre spese sostenute per utilizzo di beni di terzi n.a.c.                                                                                                                                                                                                     </t>
  </si>
  <si>
    <t>1030207999</t>
  </si>
  <si>
    <t xml:space="preserve">Noleggi di impianti e macchinari                                                                                                                                                                                                                               </t>
  </si>
  <si>
    <t>1030207008</t>
  </si>
  <si>
    <t xml:space="preserve">Licenze d'uso per software                                                                                                                                                                                                                                     </t>
  </si>
  <si>
    <t>1030207006</t>
  </si>
  <si>
    <t xml:space="preserve">Noleggi di hardware                                                                                                                                                                                                                                            </t>
  </si>
  <si>
    <t>1030207004</t>
  </si>
  <si>
    <t xml:space="preserve">Noleggi di mezzi di trasporto                                                                                                                                                                                                                                  </t>
  </si>
  <si>
    <t>1030207002</t>
  </si>
  <si>
    <t xml:space="preserve">Locazione di beni immobili                                                                                                                                                                                                                                     </t>
  </si>
  <si>
    <t>1030207001</t>
  </si>
  <si>
    <t xml:space="preserve">Utenze e canoni per altri servizi n.a.c.                                                                                                                                                                                                                       </t>
  </si>
  <si>
    <t>1030205999</t>
  </si>
  <si>
    <t xml:space="preserve">Spese di condominio                                                                                                                                                                                                                                            </t>
  </si>
  <si>
    <t>1030205007</t>
  </si>
  <si>
    <t xml:space="preserve">Gas                                                                                                                                                                                                                                                            </t>
  </si>
  <si>
    <t>1030205006</t>
  </si>
  <si>
    <t xml:space="preserve">Acqua                                                                                                                                                                                                                                                          </t>
  </si>
  <si>
    <t>1030205005</t>
  </si>
  <si>
    <t xml:space="preserve">Energia elettrica                                                                                                                                                                                                                                              </t>
  </si>
  <si>
    <t>1030205004</t>
  </si>
  <si>
    <t xml:space="preserve">Accesso a banche dati e a pubblicazioni on line                                                                                                                                                                                                                </t>
  </si>
  <si>
    <t>1030205003</t>
  </si>
  <si>
    <t xml:space="preserve">Telefonia mobile                                                                                                                                                                                                                                               </t>
  </si>
  <si>
    <t>1030205002</t>
  </si>
  <si>
    <t xml:space="preserve">Telefonia fissa                                                                                                                                                                                                                                                </t>
  </si>
  <si>
    <t>1030205001</t>
  </si>
  <si>
    <t xml:space="preserve">Acquisto di servizi per altre spese per formazione e addestramento n.a.c.                                                                                                                                                                                      </t>
  </si>
  <si>
    <t>1030204999</t>
  </si>
  <si>
    <t xml:space="preserve">Acquisto di servizi per formazione obbligatoria                                                                                                                                                                                                                </t>
  </si>
  <si>
    <t>1030204004</t>
  </si>
  <si>
    <t xml:space="preserve">Altre spese di rappresentanza, relazioni pubbliche, convegni e mostre, pubblicità n.a.c                                                                                                                                                                       </t>
  </si>
  <si>
    <t>1030202999</t>
  </si>
  <si>
    <t xml:space="preserve">Organizzazione manifestazioni e convegni                                                                                                                                                                                                                       </t>
  </si>
  <si>
    <t>1030202005</t>
  </si>
  <si>
    <t xml:space="preserve">Pubblicità                                                                                                                                                                                                                                                    </t>
  </si>
  <si>
    <t>1030202004</t>
  </si>
  <si>
    <t xml:space="preserve">Rimborso per viaggio e trasloco                                                                                                                                                                                                                                </t>
  </si>
  <si>
    <t>1030202001</t>
  </si>
  <si>
    <t xml:space="preserve">Organi istituzionali dell'amministrazione - Rimborsi                                                                                                                                                                                                           </t>
  </si>
  <si>
    <t>1030201002</t>
  </si>
  <si>
    <t xml:space="preserve">Organi istituzionali dell'amministrazione - Indennità                                                                                                                                                                                                         </t>
  </si>
  <si>
    <t>1030201001</t>
  </si>
  <si>
    <t xml:space="preserve">Altri beni e materiali di consumo n.a.c.                                                                                                                                                                                                                       </t>
  </si>
  <si>
    <t>1030102999</t>
  </si>
  <si>
    <t xml:space="preserve">Beni per attività di rappresentanza                                                                                                                                                                                                                           </t>
  </si>
  <si>
    <t>1030102009</t>
  </si>
  <si>
    <t xml:space="preserve">Materiale informatico                                                                                                                                                                                                                                          </t>
  </si>
  <si>
    <t>1030102006</t>
  </si>
  <si>
    <t xml:space="preserve">Accessori per uffici e alloggi                                                                                                                                                                                                                                 </t>
  </si>
  <si>
    <t>1030102005</t>
  </si>
  <si>
    <t xml:space="preserve">Vestiario                                                                                                                                                                                                                                                      </t>
  </si>
  <si>
    <t>1030102004</t>
  </si>
  <si>
    <t xml:space="preserve">Carburanti, combustibili e lubrificanti                                                                                                                                                                                                                        </t>
  </si>
  <si>
    <t>1030102002</t>
  </si>
  <si>
    <t xml:space="preserve">Carta, cancelleria e stampati                                                                                                                                                                                                                                  </t>
  </si>
  <si>
    <t>1030102001</t>
  </si>
  <si>
    <t xml:space="preserve">Pubblicazioni                                                                                                                                                                                                                                                  </t>
  </si>
  <si>
    <t>1030101002</t>
  </si>
  <si>
    <t xml:space="preserve">Giornali e riviste                                                                                                                                                                                                                                             </t>
  </si>
  <si>
    <t>1030101001</t>
  </si>
  <si>
    <t xml:space="preserve">Imposte, tasse e proventi assimilati a carico dell'ente n.a.c.                                                                                                                                                                                                 </t>
  </si>
  <si>
    <t>1020199999</t>
  </si>
  <si>
    <t xml:space="preserve">Tassa e/o canone occupazione spazi e aree pubbliche                                                                                                                                                                                                            </t>
  </si>
  <si>
    <t>1020107001</t>
  </si>
  <si>
    <t xml:space="preserve">Tassa e/o tariffa smaltimento rifiuti solidi urbani                                                                                                                                                                                                            </t>
  </si>
  <si>
    <t>1020106001</t>
  </si>
  <si>
    <t xml:space="preserve">Imposta di registro e di bollo                                                                                                                                                                                                                                 </t>
  </si>
  <si>
    <t>1020102001</t>
  </si>
  <si>
    <t xml:space="preserve">Imposta regionale sulle attività produttive (IRAP)                                                                                                                                                                                                            </t>
  </si>
  <si>
    <t>1020101001</t>
  </si>
  <si>
    <t xml:space="preserve">Contributi obbligatori per il personale                                                                                                                                                                                                                        </t>
  </si>
  <si>
    <t>1010201001</t>
  </si>
  <si>
    <t xml:space="preserve">Altre spese per il personale n.a.c.                                                                                                                                                                                                                            </t>
  </si>
  <si>
    <t>1010102999</t>
  </si>
  <si>
    <t xml:space="preserve">Buoni pasto                                                                                                                                                                                                                                                    </t>
  </si>
  <si>
    <t>1010102002</t>
  </si>
  <si>
    <t>Pagamentii in conto  residui 2023</t>
  </si>
  <si>
    <t>Pagamentii in conto competenza 2023</t>
  </si>
  <si>
    <t xml:space="preserve">Descrizione V livello </t>
  </si>
  <si>
    <t>Codice SIOPE V livello</t>
  </si>
  <si>
    <t>PROSPETTO DEI DATI SIOPE - PAGAMENTI - RENDICONTO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</si>
</sst>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 _€_-;\-* #,##0.00\ _€_-;_-* &quot;-&quot;??\ _€_-;_-@_-"/>
    <numFmt numFmtId="165" formatCode="#,##0.00_ ;\-#,##0.00\ "/>
    <numFmt numFmtId="166" formatCode="_-* #,##0\ _€_-;\-* #,##0\ _€_-;_-* &quot;-&quot;??\ _€_-;_-@_-"/>
    <numFmt numFmtId="167" formatCode="_(* #,##0.00_);_(* \(#,##0.00\);_(* \-??_);_(@_)"/>
    <numFmt numFmtId="168" formatCode="_-* #,##0.00_-;\-* #,##0.00_-;_-* \-??_-;_-@_-"/>
    <numFmt numFmtId="169" formatCode="_(* #,##0.00_);_(* \(#,##0.00\);_(* &quot;-&quot;??_);_(@_)"/>
    <numFmt numFmtId="170" formatCode="#,##0.00\ &quot;€&quot;"/>
    <numFmt numFmtId="171" formatCode="&quot;€ &quot;#,##0.00"/>
  </numFmts>
  <fonts count="190" x14ac:knownFonts="1">
    <font>
      <sz val="10"/>
      <color rgb="FF000000"/>
      <name val="Arial"/>
    </font>
    <font>
      <sz val="11"/>
      <color theme="1"/>
      <name val="Calibri"/>
      <family val="2"/>
      <scheme val="minor"/>
    </font>
    <font>
      <sz val="6"/>
      <color rgb="FF000000"/>
      <name val="Arial"/>
    </font>
    <font>
      <b/>
      <sz val="7"/>
      <color rgb="FF000000"/>
      <name val="Arial"/>
    </font>
    <font>
      <b/>
      <i/>
      <sz val="7"/>
      <color rgb="FF000000"/>
      <name val="Arial"/>
    </font>
    <font>
      <sz val="7"/>
      <color rgb="FF000000"/>
      <name val="Arial"/>
    </font>
    <font>
      <sz val="9"/>
      <color rgb="FFFFFFFF"/>
      <name val="Arial"/>
    </font>
    <font>
      <sz val="9"/>
      <color rgb="FF000000"/>
      <name val="Arial"/>
    </font>
    <font>
      <sz val="12"/>
      <color rgb="FF000000"/>
      <name val="Arial"/>
    </font>
    <font>
      <b/>
      <sz val="10"/>
      <color rgb="FF000000"/>
      <name val="Arial"/>
    </font>
    <font>
      <b/>
      <i/>
      <sz val="7"/>
      <color rgb="FF000000"/>
      <name val="Arial"/>
      <family val="2"/>
    </font>
    <font>
      <sz val="10"/>
      <color rgb="FF000000"/>
      <name val="Arial"/>
    </font>
    <font>
      <sz val="8"/>
      <color rgb="FF000000"/>
      <name val="Arial"/>
      <family val="2"/>
    </font>
    <font>
      <b/>
      <sz val="7"/>
      <color rgb="FF000000"/>
      <name val="Arial"/>
      <family val="2"/>
    </font>
    <font>
      <sz val="6"/>
      <color rgb="FF000000"/>
      <name val="Arial"/>
      <family val="2"/>
    </font>
    <font>
      <b/>
      <sz val="11"/>
      <color theme="1"/>
      <name val="Calibri"/>
      <family val="2"/>
      <scheme val="minor"/>
    </font>
    <font>
      <b/>
      <sz val="9"/>
      <color rgb="FF000000"/>
      <name val="Arial"/>
    </font>
    <font>
      <b/>
      <sz val="9"/>
      <color rgb="FFFFFFFF"/>
      <name val="Arial"/>
    </font>
    <font>
      <i/>
      <sz val="11"/>
      <name val="Calibri"/>
      <family val="2"/>
      <scheme val="minor"/>
    </font>
    <font>
      <i/>
      <vertAlign val="superscript"/>
      <sz val="11"/>
      <name val="Calibri"/>
      <family val="2"/>
    </font>
    <font>
      <b/>
      <sz val="11"/>
      <name val="Calibri"/>
      <family val="2"/>
    </font>
    <font>
      <sz val="11"/>
      <name val="Calibri"/>
      <family val="2"/>
    </font>
    <font>
      <strike/>
      <sz val="11"/>
      <name val="Calibri"/>
      <family val="2"/>
    </font>
    <font>
      <vertAlign val="superscript"/>
      <sz val="11"/>
      <name val="Calibri"/>
      <family val="2"/>
    </font>
    <font>
      <sz val="11"/>
      <name val="Calibri"/>
      <family val="2"/>
      <scheme val="minor"/>
    </font>
    <font>
      <i/>
      <sz val="11"/>
      <color theme="1"/>
      <name val="Calibri"/>
      <family val="2"/>
      <scheme val="minor"/>
    </font>
    <font>
      <i/>
      <vertAlign val="superscript"/>
      <sz val="11"/>
      <color indexed="8"/>
      <name val="Calibri"/>
      <family val="2"/>
    </font>
    <font>
      <sz val="11"/>
      <color indexed="8"/>
      <name val="Calibri"/>
      <family val="2"/>
    </font>
    <font>
      <vertAlign val="superscript"/>
      <sz val="11"/>
      <color indexed="8"/>
      <name val="Calibri"/>
      <family val="2"/>
    </font>
    <font>
      <b/>
      <sz val="11"/>
      <color indexed="8"/>
      <name val="Calibri"/>
      <family val="2"/>
    </font>
    <font>
      <sz val="10"/>
      <name val="Arial"/>
      <family val="2"/>
    </font>
    <font>
      <sz val="12"/>
      <color indexed="8"/>
      <name val="Arial"/>
      <family val="2"/>
    </font>
    <font>
      <i/>
      <sz val="11"/>
      <color indexed="8"/>
      <name val="Calibri"/>
      <family val="2"/>
    </font>
    <font>
      <i/>
      <sz val="11"/>
      <name val="Calibri"/>
      <family val="2"/>
    </font>
    <font>
      <i/>
      <sz val="11"/>
      <color indexed="8"/>
      <name val="Arial"/>
      <family val="2"/>
    </font>
    <font>
      <sz val="11"/>
      <color indexed="8"/>
      <name val="Arial"/>
      <family val="2"/>
    </font>
    <font>
      <b/>
      <vertAlign val="superscript"/>
      <sz val="11"/>
      <color indexed="8"/>
      <name val="Calibri"/>
      <family val="2"/>
    </font>
    <font>
      <sz val="10"/>
      <color indexed="8"/>
      <name val="Arial"/>
      <family val="2"/>
    </font>
    <font>
      <b/>
      <i/>
      <sz val="11"/>
      <name val="Calibri"/>
      <family val="2"/>
    </font>
    <font>
      <b/>
      <i/>
      <vertAlign val="superscript"/>
      <sz val="11"/>
      <name val="Calibri"/>
      <family val="2"/>
    </font>
    <font>
      <b/>
      <sz val="11"/>
      <color indexed="10"/>
      <name val="Calibri"/>
      <family val="2"/>
    </font>
    <font>
      <i/>
      <strike/>
      <sz val="11"/>
      <name val="Calibri"/>
      <family val="2"/>
    </font>
    <font>
      <b/>
      <vertAlign val="superscript"/>
      <sz val="11"/>
      <name val="Calibri"/>
      <family val="2"/>
    </font>
    <font>
      <b/>
      <sz val="16"/>
      <color indexed="8"/>
      <name val="Calibri"/>
      <family val="2"/>
    </font>
    <font>
      <b/>
      <sz val="16"/>
      <color indexed="10"/>
      <name val="Calibri"/>
      <family val="2"/>
    </font>
    <font>
      <sz val="14"/>
      <name val="Calibri"/>
      <family val="2"/>
    </font>
    <font>
      <b/>
      <u/>
      <sz val="11"/>
      <name val="Calibri"/>
      <family val="2"/>
    </font>
    <font>
      <strike/>
      <sz val="11"/>
      <name val="Calibri"/>
      <family val="2"/>
      <scheme val="minor"/>
    </font>
    <font>
      <b/>
      <sz val="11"/>
      <name val="Calibri"/>
      <family val="2"/>
      <scheme val="minor"/>
    </font>
    <font>
      <b/>
      <sz val="14"/>
      <name val="Calibri"/>
      <family val="2"/>
    </font>
    <font>
      <sz val="12"/>
      <name val="Calibri"/>
      <family val="2"/>
      <scheme val="minor"/>
    </font>
    <font>
      <b/>
      <sz val="16"/>
      <name val="Calibri"/>
      <family val="2"/>
    </font>
    <font>
      <sz val="11"/>
      <name val="Arial"/>
      <family val="2"/>
    </font>
    <font>
      <i/>
      <sz val="12"/>
      <name val="Calibri"/>
      <family val="2"/>
      <scheme val="minor"/>
    </font>
    <font>
      <b/>
      <i/>
      <sz val="16"/>
      <name val="Calibri"/>
      <family val="2"/>
    </font>
    <font>
      <b/>
      <sz val="22"/>
      <name val="Calibri"/>
      <family val="2"/>
    </font>
    <font>
      <u/>
      <sz val="11"/>
      <name val="Calibri"/>
      <family val="2"/>
    </font>
    <font>
      <b/>
      <sz val="13"/>
      <name val="Calibri"/>
      <family val="2"/>
    </font>
    <font>
      <i/>
      <sz val="12"/>
      <color rgb="FF000000"/>
      <name val="Times New Roman"/>
      <family val="1"/>
    </font>
    <font>
      <i/>
      <sz val="7"/>
      <color indexed="8"/>
      <name val="Times New Roman"/>
      <family val="1"/>
    </font>
    <font>
      <i/>
      <sz val="12"/>
      <color indexed="8"/>
      <name val="Times New Roman"/>
      <family val="1"/>
    </font>
    <font>
      <b/>
      <i/>
      <sz val="12"/>
      <color indexed="8"/>
      <name val="Times New Roman"/>
      <family val="1"/>
    </font>
    <font>
      <sz val="12"/>
      <color rgb="FF000000"/>
      <name val="Times New Roman"/>
      <family val="1"/>
    </font>
    <font>
      <b/>
      <sz val="12"/>
      <color rgb="FF000000"/>
      <name val="Times New Roman"/>
      <family val="1"/>
    </font>
    <font>
      <vertAlign val="superscript"/>
      <sz val="12"/>
      <color indexed="8"/>
      <name val="Times New Roman"/>
      <family val="1"/>
    </font>
    <font>
      <sz val="10"/>
      <color theme="1"/>
      <name val="Calibri"/>
      <family val="2"/>
      <scheme val="minor"/>
    </font>
    <font>
      <sz val="12"/>
      <color indexed="10"/>
      <name val="Times New Roman"/>
      <family val="1"/>
    </font>
    <font>
      <sz val="12"/>
      <color indexed="8"/>
      <name val="Times New Roman"/>
      <family val="1"/>
    </font>
    <font>
      <sz val="12"/>
      <color rgb="FFFF0000"/>
      <name val="Times New Roman"/>
      <family val="1"/>
    </font>
    <font>
      <b/>
      <vertAlign val="superscript"/>
      <sz val="12"/>
      <color indexed="8"/>
      <name val="Times New Roman"/>
      <family val="1"/>
    </font>
    <font>
      <b/>
      <sz val="12"/>
      <color indexed="8"/>
      <name val="Times New Roman"/>
      <family val="1"/>
    </font>
    <font>
      <b/>
      <sz val="11"/>
      <color rgb="FF000000"/>
      <name val="Times New Roman"/>
      <family val="1"/>
    </font>
    <font>
      <b/>
      <vertAlign val="superscript"/>
      <sz val="11"/>
      <color indexed="8"/>
      <name val="Times New Roman"/>
      <family val="1"/>
    </font>
    <font>
      <b/>
      <sz val="11"/>
      <color indexed="8"/>
      <name val="Times New Roman"/>
      <family val="1"/>
    </font>
    <font>
      <b/>
      <sz val="12"/>
      <name val="Calibri"/>
      <family val="2"/>
    </font>
    <font>
      <sz val="16"/>
      <color theme="1"/>
      <name val="Calibri"/>
      <family val="2"/>
      <scheme val="minor"/>
    </font>
    <font>
      <i/>
      <sz val="16"/>
      <color rgb="FF000000"/>
      <name val="Times New Roman"/>
      <family val="1"/>
    </font>
    <font>
      <b/>
      <sz val="16"/>
      <color rgb="FF000000"/>
      <name val="Times New Roman"/>
      <family val="1"/>
    </font>
    <font>
      <sz val="16"/>
      <color rgb="FF000000"/>
      <name val="Times New Roman"/>
      <family val="1"/>
    </font>
    <font>
      <b/>
      <vertAlign val="superscript"/>
      <sz val="16"/>
      <color indexed="8"/>
      <name val="Times New Roman"/>
      <family val="1"/>
    </font>
    <font>
      <b/>
      <sz val="16"/>
      <color indexed="8"/>
      <name val="Times New Roman"/>
      <family val="1"/>
    </font>
    <font>
      <sz val="16"/>
      <name val="Times New Roman"/>
      <family val="1"/>
    </font>
    <font>
      <sz val="12"/>
      <name val="Times New Roman"/>
      <family val="1"/>
    </font>
    <font>
      <u/>
      <sz val="16"/>
      <color rgb="FF000000"/>
      <name val="Times New Roman"/>
      <family val="1"/>
    </font>
    <font>
      <sz val="16"/>
      <color rgb="FFFF0000"/>
      <name val="Times New Roman"/>
      <family val="1"/>
    </font>
    <font>
      <sz val="14"/>
      <name val="Times New Roman"/>
      <family val="1"/>
    </font>
    <font>
      <b/>
      <sz val="16"/>
      <color indexed="10"/>
      <name val="Times New Roman"/>
      <family val="1"/>
    </font>
    <font>
      <b/>
      <sz val="16"/>
      <name val="Times New Roman"/>
      <family val="1"/>
    </font>
    <font>
      <sz val="14"/>
      <color theme="1"/>
      <name val="Calibri"/>
      <family val="2"/>
      <scheme val="minor"/>
    </font>
    <font>
      <i/>
      <sz val="14"/>
      <color rgb="FF000000"/>
      <name val="Times New Roman"/>
      <family val="1"/>
    </font>
    <font>
      <i/>
      <sz val="14"/>
      <color indexed="8"/>
      <name val="Times New Roman"/>
      <family val="1"/>
    </font>
    <font>
      <sz val="14"/>
      <color rgb="FF000000"/>
      <name val="Times New Roman"/>
      <family val="1"/>
    </font>
    <font>
      <i/>
      <sz val="14"/>
      <name val="Times New Roman"/>
      <family val="1"/>
    </font>
    <font>
      <i/>
      <strike/>
      <sz val="14"/>
      <name val="Times New Roman"/>
      <family val="1"/>
    </font>
    <font>
      <b/>
      <sz val="14"/>
      <color rgb="FF000000"/>
      <name val="Times New Roman"/>
      <family val="1"/>
    </font>
    <font>
      <b/>
      <vertAlign val="superscript"/>
      <sz val="14"/>
      <color indexed="8"/>
      <name val="Times New Roman"/>
      <family val="1"/>
    </font>
    <font>
      <b/>
      <sz val="14"/>
      <color indexed="8"/>
      <name val="Times New Roman"/>
      <family val="1"/>
    </font>
    <font>
      <b/>
      <sz val="14"/>
      <name val="Times New Roman"/>
      <family val="1"/>
    </font>
    <font>
      <b/>
      <sz val="14"/>
      <color indexed="10"/>
      <name val="Times New Roman"/>
      <family val="1"/>
    </font>
    <font>
      <b/>
      <vertAlign val="superscript"/>
      <sz val="14"/>
      <name val="Times New Roman"/>
      <family val="1"/>
    </font>
    <font>
      <b/>
      <vertAlign val="superscript"/>
      <sz val="20"/>
      <color indexed="10"/>
      <name val="Times New Roman"/>
      <family val="1"/>
    </font>
    <font>
      <b/>
      <sz val="14"/>
      <color theme="1"/>
      <name val="Cambria"/>
      <family val="1"/>
    </font>
    <font>
      <i/>
      <sz val="16"/>
      <color indexed="8"/>
      <name val="Calibri"/>
      <family val="2"/>
    </font>
    <font>
      <sz val="16"/>
      <name val="Calibri"/>
      <family val="2"/>
    </font>
    <font>
      <i/>
      <sz val="16"/>
      <name val="Calibri"/>
      <family val="2"/>
    </font>
    <font>
      <strike/>
      <sz val="16"/>
      <name val="Calibri"/>
      <family val="2"/>
    </font>
    <font>
      <sz val="16"/>
      <name val="Calibri"/>
      <family val="2"/>
      <scheme val="minor"/>
    </font>
    <font>
      <sz val="16"/>
      <color indexed="8"/>
      <name val="Calibri"/>
      <family val="2"/>
    </font>
    <font>
      <b/>
      <i/>
      <strike/>
      <sz val="16"/>
      <name val="Calibri"/>
      <family val="2"/>
    </font>
    <font>
      <i/>
      <sz val="9"/>
      <color indexed="8"/>
      <name val="Calibri"/>
      <family val="2"/>
    </font>
    <font>
      <b/>
      <strike/>
      <sz val="11"/>
      <name val="Calibri"/>
      <family val="2"/>
    </font>
    <font>
      <b/>
      <sz val="16"/>
      <color indexed="17"/>
      <name val="Calibri"/>
      <family val="2"/>
    </font>
    <font>
      <i/>
      <sz val="10"/>
      <name val="Calibri"/>
      <family val="2"/>
    </font>
    <font>
      <b/>
      <sz val="20"/>
      <color rgb="FFFF0000"/>
      <name val="Calibri"/>
      <family val="2"/>
    </font>
    <font>
      <i/>
      <sz val="12"/>
      <name val="Calibri"/>
      <family val="2"/>
    </font>
    <font>
      <b/>
      <sz val="10"/>
      <name val="Calibri"/>
      <family val="2"/>
    </font>
    <font>
      <b/>
      <sz val="14"/>
      <color theme="1"/>
      <name val="Calibri"/>
      <family val="2"/>
      <scheme val="minor"/>
    </font>
    <font>
      <b/>
      <i/>
      <sz val="14"/>
      <name val="Calibri"/>
      <family val="2"/>
    </font>
    <font>
      <i/>
      <sz val="14"/>
      <name val="Calibri"/>
      <family val="2"/>
    </font>
    <font>
      <sz val="14"/>
      <color indexed="8"/>
      <name val="Calibri"/>
      <family val="2"/>
    </font>
    <font>
      <b/>
      <sz val="14"/>
      <color indexed="8"/>
      <name val="Calibri"/>
      <family val="2"/>
    </font>
    <font>
      <sz val="12"/>
      <color rgb="FFFFFFFF"/>
      <name val="Arial"/>
    </font>
    <font>
      <i/>
      <sz val="7"/>
      <color rgb="FF000000"/>
      <name val="Arial"/>
    </font>
    <font>
      <b/>
      <sz val="6"/>
      <color rgb="FF000000"/>
      <name val="Arial"/>
    </font>
    <font>
      <b/>
      <i/>
      <sz val="6"/>
      <color rgb="FF000000"/>
      <name val="Arial"/>
    </font>
    <font>
      <sz val="6"/>
      <color rgb="FFFFFFFF"/>
      <name val="Arial"/>
    </font>
    <font>
      <sz val="7"/>
      <color rgb="FFFFFFFF"/>
      <name val="Arial"/>
    </font>
    <font>
      <b/>
      <sz val="7"/>
      <color rgb="FFFFFFFF"/>
      <name val="Arial"/>
    </font>
    <font>
      <sz val="9"/>
      <color rgb="FF000000"/>
      <name val="Arial"/>
      <family val="2"/>
    </font>
    <font>
      <b/>
      <sz val="9"/>
      <color rgb="FF000000"/>
      <name val="Arial"/>
      <family val="2"/>
    </font>
    <font>
      <b/>
      <i/>
      <sz val="9"/>
      <color rgb="FF000000"/>
      <name val="Arial"/>
      <family val="2"/>
    </font>
    <font>
      <sz val="9"/>
      <color rgb="FFFFFFFF"/>
      <name val="Arial"/>
      <family val="2"/>
    </font>
    <font>
      <i/>
      <sz val="9"/>
      <color rgb="FF000000"/>
      <name val="Arial"/>
      <family val="2"/>
    </font>
    <font>
      <b/>
      <sz val="9"/>
      <color rgb="FFFFFFFF"/>
      <name val="Arial"/>
      <family val="2"/>
    </font>
    <font>
      <sz val="10"/>
      <color rgb="FF000000"/>
      <name val="Arial"/>
      <family val="2"/>
    </font>
    <font>
      <b/>
      <sz val="10"/>
      <color rgb="FF000000"/>
      <name val="Arial"/>
      <family val="2"/>
    </font>
    <font>
      <b/>
      <sz val="12"/>
      <color rgb="FF000000"/>
      <name val="Arial"/>
      <family val="2"/>
    </font>
    <font>
      <sz val="14"/>
      <name val="Arial"/>
      <family val="2"/>
    </font>
    <font>
      <sz val="16"/>
      <name val="Arial"/>
      <family val="2"/>
    </font>
    <font>
      <b/>
      <sz val="16"/>
      <name val="Arial"/>
      <family val="2"/>
    </font>
    <font>
      <sz val="10"/>
      <name val="Arial"/>
    </font>
    <font>
      <sz val="12"/>
      <name val="Arial"/>
      <family val="2"/>
    </font>
    <font>
      <b/>
      <i/>
      <sz val="10"/>
      <name val="Arial"/>
    </font>
    <font>
      <b/>
      <sz val="12"/>
      <name val="Calibri"/>
      <family val="2"/>
      <scheme val="minor"/>
    </font>
    <font>
      <sz val="12"/>
      <color indexed="63"/>
      <name val="Calibri"/>
      <family val="2"/>
      <scheme val="minor"/>
    </font>
    <font>
      <u/>
      <sz val="12"/>
      <color indexed="63"/>
      <name val="Arial"/>
      <family val="2"/>
    </font>
    <font>
      <b/>
      <sz val="12"/>
      <color indexed="63"/>
      <name val="Arial"/>
      <family val="2"/>
    </font>
    <font>
      <b/>
      <sz val="12"/>
      <color indexed="63"/>
      <name val="Calibri"/>
      <family val="2"/>
      <scheme val="minor"/>
    </font>
    <font>
      <u/>
      <sz val="12"/>
      <color indexed="63"/>
      <name val="Calibri"/>
      <family val="2"/>
      <scheme val="minor"/>
    </font>
    <font>
      <sz val="16"/>
      <color rgb="FF000000"/>
      <name val="Arial"/>
      <family val="2"/>
    </font>
    <font>
      <sz val="16"/>
      <name val="Tahoma"/>
      <family val="2"/>
    </font>
    <font>
      <b/>
      <sz val="16"/>
      <name val="Tahoma"/>
      <family val="2"/>
    </font>
    <font>
      <sz val="17"/>
      <name val="Arial"/>
      <family val="2"/>
    </font>
    <font>
      <b/>
      <sz val="18"/>
      <name val="Tahoma"/>
      <family val="2"/>
    </font>
    <font>
      <sz val="17"/>
      <name val="Tahoma"/>
      <family val="2"/>
    </font>
    <font>
      <b/>
      <sz val="17"/>
      <name val="Tahoma"/>
      <family val="2"/>
    </font>
    <font>
      <sz val="9"/>
      <color indexed="63"/>
      <name val="Arial"/>
      <family val="2"/>
    </font>
    <font>
      <sz val="10"/>
      <color indexed="63"/>
      <name val="Arial"/>
      <family val="2"/>
    </font>
    <font>
      <sz val="12"/>
      <color indexed="63"/>
      <name val="Arial"/>
      <family val="2"/>
    </font>
    <font>
      <sz val="11"/>
      <color indexed="63"/>
      <name val="Arial"/>
      <family val="2"/>
    </font>
    <font>
      <sz val="16"/>
      <color indexed="63"/>
      <name val="Arial"/>
      <family val="2"/>
    </font>
    <font>
      <u/>
      <sz val="11"/>
      <color indexed="63"/>
      <name val="Arial"/>
      <family val="2"/>
    </font>
    <font>
      <b/>
      <sz val="9"/>
      <color indexed="63"/>
      <name val="Arial"/>
      <family val="2"/>
    </font>
    <font>
      <i/>
      <sz val="11"/>
      <color rgb="FF000000"/>
      <name val="Times New Roman"/>
      <family val="1"/>
    </font>
    <font>
      <b/>
      <sz val="11"/>
      <color indexed="63"/>
      <name val="Arial"/>
      <family val="2"/>
    </font>
    <font>
      <b/>
      <sz val="16"/>
      <color indexed="63"/>
      <name val="Arial"/>
      <family val="2"/>
    </font>
    <font>
      <b/>
      <sz val="11"/>
      <name val="Times New Roman"/>
      <family val="1"/>
    </font>
    <font>
      <sz val="10"/>
      <color rgb="FFFF0000"/>
      <name val="Arial"/>
      <family val="2"/>
    </font>
    <font>
      <i/>
      <sz val="11"/>
      <name val="Times New Roman"/>
      <family val="1"/>
    </font>
    <font>
      <i/>
      <strike/>
      <sz val="11"/>
      <name val="Times New Roman"/>
      <family val="1"/>
    </font>
    <font>
      <b/>
      <sz val="9"/>
      <color rgb="FF000000"/>
      <name val="Times New Roman"/>
      <family val="1"/>
    </font>
    <font>
      <b/>
      <vertAlign val="superscript"/>
      <sz val="9"/>
      <color indexed="8"/>
      <name val="Times New Roman"/>
      <family val="1"/>
    </font>
    <font>
      <b/>
      <sz val="9"/>
      <color indexed="8"/>
      <name val="Times New Roman"/>
      <family val="1"/>
    </font>
    <font>
      <b/>
      <vertAlign val="superscript"/>
      <sz val="11"/>
      <name val="Times New Roman"/>
      <family val="1"/>
    </font>
    <font>
      <b/>
      <sz val="10"/>
      <color indexed="8"/>
      <name val="Times New Roman"/>
      <family val="1"/>
    </font>
    <font>
      <b/>
      <vertAlign val="superscript"/>
      <sz val="10"/>
      <color indexed="8"/>
      <name val="Times New Roman"/>
      <family val="1"/>
    </font>
    <font>
      <b/>
      <sz val="9"/>
      <color indexed="10"/>
      <name val="Arial"/>
      <family val="2"/>
    </font>
    <font>
      <b/>
      <sz val="16"/>
      <name val="Calibri"/>
      <family val="2"/>
      <scheme val="minor"/>
    </font>
    <font>
      <b/>
      <sz val="14"/>
      <name val="Calibri"/>
      <family val="2"/>
      <scheme val="minor"/>
    </font>
    <font>
      <b/>
      <i/>
      <sz val="16"/>
      <name val="Calibri"/>
      <family val="2"/>
      <scheme val="minor"/>
    </font>
    <font>
      <b/>
      <sz val="12"/>
      <name val="Arial"/>
      <family val="2"/>
    </font>
    <font>
      <sz val="14"/>
      <name val="Calibri"/>
      <family val="2"/>
      <scheme val="minor"/>
    </font>
    <font>
      <b/>
      <sz val="14"/>
      <name val="Arial"/>
      <family val="2"/>
    </font>
    <font>
      <b/>
      <sz val="9"/>
      <color indexed="81"/>
      <name val="Tahoma"/>
      <family val="2"/>
    </font>
    <font>
      <sz val="9"/>
      <color indexed="81"/>
      <name val="Tahoma"/>
      <family val="2"/>
    </font>
    <font>
      <b/>
      <sz val="16"/>
      <color theme="1"/>
      <name val="Calibri"/>
      <family val="2"/>
      <scheme val="minor"/>
    </font>
    <font>
      <i/>
      <sz val="16"/>
      <color theme="1"/>
      <name val="Calibri"/>
      <family val="2"/>
      <scheme val="minor"/>
    </font>
    <font>
      <sz val="9"/>
      <color rgb="FF333333"/>
      <name val="Arial"/>
    </font>
    <font>
      <b/>
      <sz val="9"/>
      <color rgb="FF333333"/>
      <name val="Arial"/>
    </font>
    <font>
      <b/>
      <sz val="12"/>
      <color rgb="FF333333"/>
      <name val="Arial"/>
    </font>
  </fonts>
  <fills count="22">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indexed="9"/>
      </patternFill>
    </fill>
    <fill>
      <patternFill patternType="solid">
        <fgColor theme="3" tint="0.79998168889431442"/>
        <bgColor indexed="64"/>
      </patternFill>
    </fill>
    <fill>
      <patternFill patternType="solid">
        <fgColor theme="0" tint="-0.14999847407452621"/>
        <bgColor rgb="FFFFFFFF"/>
      </patternFill>
    </fill>
    <fill>
      <patternFill patternType="solid">
        <fgColor theme="0" tint="-4.9989318521683403E-2"/>
        <bgColor rgb="FFFFFFFF"/>
      </patternFill>
    </fill>
    <fill>
      <patternFill patternType="solid">
        <fgColor theme="0"/>
        <bgColor indexed="26"/>
      </patternFill>
    </fill>
    <fill>
      <patternFill patternType="solid">
        <fgColor theme="0"/>
        <bgColor indexed="34"/>
      </patternFill>
    </fill>
    <fill>
      <patternFill patternType="solid">
        <fgColor theme="0" tint="-0.14999847407452621"/>
        <bgColor indexed="9"/>
      </patternFill>
    </fill>
    <fill>
      <patternFill patternType="solid">
        <fgColor indexed="9"/>
        <bgColor indexed="9"/>
      </patternFill>
    </fill>
    <fill>
      <patternFill patternType="solid">
        <fgColor theme="0" tint="-0.14999847407452621"/>
        <bgColor indexed="64"/>
      </patternFill>
    </fill>
    <fill>
      <patternFill patternType="solid">
        <fgColor indexed="33"/>
        <bgColor indexed="9"/>
      </patternFill>
    </fill>
    <fill>
      <patternFill patternType="solid">
        <fgColor rgb="FFFFFFFF"/>
        <bgColor indexed="64"/>
      </patternFill>
    </fill>
    <fill>
      <patternFill patternType="solid">
        <fgColor theme="0" tint="-4.9989318521683403E-2"/>
        <bgColor indexed="64"/>
      </patternFill>
    </fill>
    <fill>
      <patternFill patternType="solid">
        <fgColor theme="0" tint="-4.9989318521683403E-2"/>
        <bgColor indexed="9"/>
      </patternFill>
    </fill>
    <fill>
      <patternFill patternType="solid">
        <fgColor theme="0" tint="-0.249977111117893"/>
        <bgColor indexed="64"/>
      </patternFill>
    </fill>
    <fill>
      <patternFill patternType="solid">
        <fgColor theme="0" tint="-0.249977111117893"/>
        <bgColor indexed="9"/>
      </patternFill>
    </fill>
    <fill>
      <patternFill patternType="solid">
        <fgColor rgb="FFF8FBFC"/>
        <bgColor rgb="FFFFFFFF"/>
      </patternFill>
    </fill>
    <fill>
      <patternFill patternType="solid">
        <fgColor rgb="FFC6C3C6"/>
        <bgColor rgb="FFFFFFFF"/>
      </patternFill>
    </fill>
  </fills>
  <borders count="1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indexed="64"/>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style="double">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top/>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diagonal/>
    </border>
    <border>
      <left/>
      <right style="double">
        <color indexed="64"/>
      </right>
      <top style="thin">
        <color indexed="64"/>
      </top>
      <bottom style="thin">
        <color indexed="64"/>
      </bottom>
      <diagonal/>
    </border>
    <border>
      <left/>
      <right style="double">
        <color indexed="64"/>
      </right>
      <top/>
      <bottom/>
      <diagonal/>
    </border>
    <border>
      <left style="thin">
        <color indexed="8"/>
      </left>
      <right style="thin">
        <color indexed="8"/>
      </right>
      <top/>
      <bottom/>
      <diagonal/>
    </border>
    <border>
      <left style="thin">
        <color indexed="64"/>
      </left>
      <right/>
      <top/>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double">
        <color indexed="64"/>
      </right>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right/>
      <top style="thin">
        <color indexed="64"/>
      </top>
      <bottom/>
      <diagonal/>
    </border>
    <border>
      <left style="double">
        <color indexed="64"/>
      </left>
      <right/>
      <top/>
      <bottom style="thin">
        <color indexed="64"/>
      </bottom>
      <diagonal/>
    </border>
    <border>
      <left style="thin">
        <color indexed="64"/>
      </left>
      <right style="thin">
        <color indexed="64"/>
      </right>
      <top style="double">
        <color indexed="64"/>
      </top>
      <bottom/>
      <diagonal/>
    </border>
    <border>
      <left style="double">
        <color indexed="64"/>
      </left>
      <right/>
      <top style="double">
        <color indexed="64"/>
      </top>
      <bottom/>
      <diagonal/>
    </border>
    <border>
      <left/>
      <right style="double">
        <color indexed="64"/>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style="double">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double">
        <color indexed="64"/>
      </right>
      <top/>
      <bottom style="double">
        <color indexed="64"/>
      </bottom>
      <diagonal/>
    </border>
    <border>
      <left style="medium">
        <color indexed="64"/>
      </left>
      <right style="medium">
        <color indexed="64"/>
      </right>
      <top/>
      <bottom style="double">
        <color indexed="64"/>
      </bottom>
      <diagonal/>
    </border>
    <border>
      <left style="double">
        <color indexed="64"/>
      </left>
      <right style="medium">
        <color indexed="64"/>
      </right>
      <top/>
      <bottom style="double">
        <color indexed="64"/>
      </bottom>
      <diagonal/>
    </border>
    <border>
      <left style="double">
        <color indexed="64"/>
      </left>
      <right style="double">
        <color indexed="64"/>
      </right>
      <top/>
      <bottom/>
      <diagonal/>
    </border>
    <border>
      <left style="medium">
        <color indexed="64"/>
      </left>
      <right/>
      <top/>
      <bottom/>
      <diagonal/>
    </border>
    <border>
      <left style="medium">
        <color indexed="64"/>
      </left>
      <right style="double">
        <color indexed="64"/>
      </right>
      <top/>
      <bottom/>
      <diagonal/>
    </border>
    <border>
      <left/>
      <right style="medium">
        <color indexed="64"/>
      </right>
      <top/>
      <bottom/>
      <diagonal/>
    </border>
    <border>
      <left style="medium">
        <color indexed="64"/>
      </left>
      <right style="medium">
        <color indexed="64"/>
      </right>
      <top/>
      <bottom/>
      <diagonal/>
    </border>
    <border>
      <left style="double">
        <color indexed="64"/>
      </left>
      <right style="medium">
        <color indexed="64"/>
      </right>
      <top/>
      <bottom/>
      <diagonal/>
    </border>
    <border>
      <left/>
      <right style="double">
        <color indexed="64"/>
      </right>
      <top style="double">
        <color indexed="64"/>
      </top>
      <bottom/>
      <diagonal/>
    </border>
    <border>
      <left style="double">
        <color indexed="64"/>
      </left>
      <right style="double">
        <color indexed="64"/>
      </right>
      <top style="double">
        <color indexed="64"/>
      </top>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style="double">
        <color indexed="64"/>
      </bottom>
      <diagonal/>
    </border>
    <border>
      <left/>
      <right style="double">
        <color rgb="FF000000"/>
      </right>
      <top style="double">
        <color indexed="64"/>
      </top>
      <bottom style="double">
        <color indexed="64"/>
      </bottom>
      <diagonal/>
    </border>
    <border>
      <left/>
      <right style="medium">
        <color indexed="64"/>
      </right>
      <top style="double">
        <color indexed="64"/>
      </top>
      <bottom style="double">
        <color indexed="64"/>
      </bottom>
      <diagonal/>
    </border>
    <border>
      <left/>
      <right style="double">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32"/>
      </left>
      <right style="thin">
        <color indexed="32"/>
      </right>
      <top/>
      <bottom style="thin">
        <color indexed="32"/>
      </bottom>
      <diagonal/>
    </border>
    <border>
      <left/>
      <right style="thin">
        <color indexed="8"/>
      </right>
      <top style="thin">
        <color indexed="8"/>
      </top>
      <bottom style="thin">
        <color indexed="8"/>
      </bottom>
      <diagonal/>
    </border>
    <border>
      <left/>
      <right style="double">
        <color indexed="64"/>
      </right>
      <top style="medium">
        <color indexed="64"/>
      </top>
      <bottom/>
      <diagonal/>
    </border>
    <border>
      <left style="double">
        <color indexed="64"/>
      </left>
      <right style="double">
        <color indexed="64"/>
      </right>
      <top style="medium">
        <color indexed="64"/>
      </top>
      <bottom/>
      <diagonal/>
    </border>
    <border>
      <left style="thin">
        <color indexed="8"/>
      </left>
      <right/>
      <top/>
      <bottom/>
      <diagonal/>
    </border>
    <border>
      <left style="thin">
        <color rgb="FF000000"/>
      </left>
      <right style="thin">
        <color rgb="FFEBEBEB"/>
      </right>
      <top style="thin">
        <color rgb="FFCAC9D9"/>
      </top>
      <bottom style="thin">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3877A6"/>
      </left>
      <right style="thin">
        <color rgb="FF000000"/>
      </right>
      <top style="thin">
        <color rgb="FF000000"/>
      </top>
      <bottom style="thin">
        <color rgb="FFA5A5B1"/>
      </bottom>
      <diagonal/>
    </border>
    <border>
      <left style="thin">
        <color rgb="FF3877A6"/>
      </left>
      <right style="thin">
        <color rgb="FF3877A6"/>
      </right>
      <top style="thin">
        <color rgb="FF000000"/>
      </top>
      <bottom style="thin">
        <color rgb="FFA5A5B1"/>
      </bottom>
      <diagonal/>
    </border>
    <border>
      <left style="thin">
        <color rgb="FF000000"/>
      </left>
      <right style="thin">
        <color rgb="FF3877A6"/>
      </right>
      <top style="thin">
        <color rgb="FF000000"/>
      </top>
      <bottom style="thin">
        <color rgb="FFA5A5B1"/>
      </bottom>
      <diagonal/>
    </border>
  </borders>
  <cellStyleXfs count="18">
    <xf numFmtId="0" fontId="0" fillId="0" borderId="0"/>
    <xf numFmtId="43" fontId="1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164" fontId="1" fillId="0" borderId="0" applyFont="0" applyFill="0" applyBorder="0" applyAlignment="0" applyProtection="0"/>
    <xf numFmtId="0" fontId="30" fillId="0" borderId="0"/>
    <xf numFmtId="0" fontId="30" fillId="0" borderId="0"/>
    <xf numFmtId="9" fontId="1" fillId="0" borderId="0" applyFont="0" applyFill="0" applyBorder="0" applyAlignment="0" applyProtection="0"/>
    <xf numFmtId="0" fontId="134" fillId="0" borderId="0"/>
    <xf numFmtId="167" fontId="30" fillId="0" borderId="0" applyFill="0" applyBorder="0" applyAlignment="0" applyProtection="0"/>
    <xf numFmtId="0" fontId="140" fillId="0" borderId="0"/>
    <xf numFmtId="169" fontId="142" fillId="0" borderId="0" applyFont="0" applyFill="0" applyBorder="0" applyAlignment="0" applyProtection="0"/>
    <xf numFmtId="0" fontId="140" fillId="0" borderId="0"/>
    <xf numFmtId="169" fontId="142" fillId="0" borderId="0" applyFont="0" applyFill="0" applyBorder="0" applyAlignment="0" applyProtection="0"/>
    <xf numFmtId="0" fontId="11" fillId="0" borderId="0"/>
    <xf numFmtId="0" fontId="30" fillId="0" borderId="0"/>
    <xf numFmtId="0" fontId="30" fillId="0" borderId="0"/>
  </cellStyleXfs>
  <cellXfs count="1207">
    <xf numFmtId="0" fontId="0" fillId="0" borderId="0" xfId="0"/>
    <xf numFmtId="0" fontId="2" fillId="2" borderId="0" xfId="0" applyFont="1" applyFill="1" applyAlignment="1">
      <alignment horizontal="left"/>
    </xf>
    <xf numFmtId="0" fontId="3" fillId="2" borderId="2" xfId="0" applyFont="1" applyFill="1" applyBorder="1" applyAlignment="1">
      <alignment horizontal="left" vertical="center"/>
    </xf>
    <xf numFmtId="49" fontId="4" fillId="2" borderId="3" xfId="0" applyNumberFormat="1" applyFont="1" applyFill="1" applyBorder="1" applyAlignment="1">
      <alignment horizontal="left" vertical="center"/>
    </xf>
    <xf numFmtId="49" fontId="5" fillId="2" borderId="3" xfId="0" applyNumberFormat="1" applyFont="1" applyFill="1" applyBorder="1" applyAlignment="1">
      <alignment horizontal="center" vertical="center"/>
    </xf>
    <xf numFmtId="39" fontId="3" fillId="2" borderId="3" xfId="0" applyNumberFormat="1" applyFont="1" applyFill="1" applyBorder="1" applyAlignment="1">
      <alignment horizontal="right" vertical="center"/>
    </xf>
    <xf numFmtId="0" fontId="3" fillId="2" borderId="3" xfId="0" applyFont="1" applyFill="1" applyBorder="1" applyAlignment="1">
      <alignment horizontal="left" vertical="center"/>
    </xf>
    <xf numFmtId="0" fontId="3" fillId="2" borderId="5" xfId="0" applyFont="1" applyFill="1" applyBorder="1" applyAlignment="1">
      <alignment horizontal="left" vertical="center"/>
    </xf>
    <xf numFmtId="49" fontId="4" fillId="2" borderId="0" xfId="0" applyNumberFormat="1" applyFont="1" applyFill="1" applyAlignment="1">
      <alignment horizontal="left" vertical="center" wrapText="1"/>
    </xf>
    <xf numFmtId="49" fontId="5" fillId="2" borderId="0" xfId="0" applyNumberFormat="1" applyFont="1" applyFill="1" applyAlignment="1">
      <alignment horizontal="center" vertical="center"/>
    </xf>
    <xf numFmtId="39" fontId="3" fillId="2" borderId="0" xfId="0" applyNumberFormat="1" applyFont="1" applyFill="1" applyAlignment="1">
      <alignment horizontal="right" vertical="center"/>
    </xf>
    <xf numFmtId="0" fontId="3" fillId="2" borderId="0" xfId="0" applyFont="1" applyFill="1" applyAlignment="1">
      <alignment horizontal="left" vertical="center"/>
    </xf>
    <xf numFmtId="49" fontId="4" fillId="2" borderId="0" xfId="0" applyNumberFormat="1" applyFont="1" applyFill="1" applyAlignment="1">
      <alignment horizontal="left" vertical="center"/>
    </xf>
    <xf numFmtId="0" fontId="3" fillId="2" borderId="7" xfId="0" applyFont="1" applyFill="1" applyBorder="1" applyAlignment="1">
      <alignment horizontal="left" vertical="center"/>
    </xf>
    <xf numFmtId="49" fontId="4" fillId="2" borderId="8" xfId="0" applyNumberFormat="1" applyFont="1" applyFill="1" applyBorder="1" applyAlignment="1">
      <alignment horizontal="left" vertical="center"/>
    </xf>
    <xf numFmtId="49" fontId="5" fillId="2" borderId="8" xfId="0" applyNumberFormat="1" applyFont="1" applyFill="1" applyBorder="1" applyAlignment="1">
      <alignment horizontal="center" vertical="center"/>
    </xf>
    <xf numFmtId="0" fontId="3" fillId="2" borderId="8" xfId="0" applyFont="1" applyFill="1" applyBorder="1" applyAlignment="1">
      <alignment horizontal="left" vertical="center"/>
    </xf>
    <xf numFmtId="1" fontId="6" fillId="2" borderId="0" xfId="0" applyNumberFormat="1" applyFont="1" applyFill="1" applyAlignment="1">
      <alignment horizontal="right"/>
    </xf>
    <xf numFmtId="49" fontId="3" fillId="2" borderId="2" xfId="0" applyNumberFormat="1" applyFont="1" applyFill="1" applyBorder="1" applyAlignment="1">
      <alignment horizontal="center" vertical="center"/>
    </xf>
    <xf numFmtId="49" fontId="3" fillId="2" borderId="3" xfId="0" applyNumberFormat="1" applyFont="1" applyFill="1" applyBorder="1" applyAlignment="1">
      <alignment horizontal="left" vertical="center" wrapText="1"/>
    </xf>
    <xf numFmtId="39" fontId="5" fillId="2" borderId="3" xfId="0" applyNumberFormat="1" applyFont="1" applyFill="1" applyBorder="1" applyAlignment="1">
      <alignment horizontal="right" vertical="center"/>
    </xf>
    <xf numFmtId="0" fontId="5" fillId="2" borderId="3" xfId="0" applyFont="1" applyFill="1" applyBorder="1" applyAlignment="1">
      <alignment horizontal="center" vertical="center"/>
    </xf>
    <xf numFmtId="0" fontId="5" fillId="2" borderId="3" xfId="0" applyFont="1" applyFill="1" applyBorder="1" applyAlignment="1">
      <alignment horizontal="left" vertical="center"/>
    </xf>
    <xf numFmtId="39" fontId="5" fillId="2" borderId="4" xfId="0" applyNumberFormat="1" applyFont="1" applyFill="1" applyBorder="1" applyAlignment="1">
      <alignment horizontal="right" vertical="center"/>
    </xf>
    <xf numFmtId="0" fontId="7" fillId="2" borderId="0" xfId="0" applyFont="1" applyFill="1" applyAlignment="1">
      <alignment horizontal="left"/>
    </xf>
    <xf numFmtId="0" fontId="5" fillId="2" borderId="5" xfId="0" applyFont="1" applyFill="1" applyBorder="1" applyAlignment="1">
      <alignment horizontal="center" vertical="center"/>
    </xf>
    <xf numFmtId="0" fontId="5" fillId="2" borderId="0" xfId="0" applyFont="1" applyFill="1" applyAlignment="1">
      <alignment horizontal="left" vertical="center"/>
    </xf>
    <xf numFmtId="39" fontId="5" fillId="2" borderId="0" xfId="0" applyNumberFormat="1" applyFont="1" applyFill="1" applyAlignment="1">
      <alignment horizontal="right" vertical="center"/>
    </xf>
    <xf numFmtId="39" fontId="5" fillId="2" borderId="6" xfId="0" applyNumberFormat="1" applyFont="1" applyFill="1" applyBorder="1" applyAlignment="1">
      <alignment horizontal="right" vertical="center"/>
    </xf>
    <xf numFmtId="0" fontId="5" fillId="2" borderId="7" xfId="0" applyFont="1" applyFill="1" applyBorder="1" applyAlignment="1">
      <alignment horizontal="center" vertical="center"/>
    </xf>
    <xf numFmtId="0" fontId="5" fillId="2" borderId="8" xfId="0" applyFont="1" applyFill="1" applyBorder="1" applyAlignment="1">
      <alignment horizontal="left" vertical="center"/>
    </xf>
    <xf numFmtId="39" fontId="5" fillId="2" borderId="8" xfId="0" applyNumberFormat="1" applyFont="1" applyFill="1" applyBorder="1" applyAlignment="1">
      <alignment horizontal="right" vertical="center"/>
    </xf>
    <xf numFmtId="0" fontId="5" fillId="2" borderId="8" xfId="0" applyFont="1" applyFill="1" applyBorder="1" applyAlignment="1">
      <alignment horizontal="center" vertical="center"/>
    </xf>
    <xf numFmtId="39" fontId="5" fillId="2" borderId="9" xfId="0" applyNumberFormat="1" applyFont="1" applyFill="1" applyBorder="1" applyAlignment="1">
      <alignment horizontal="right" vertical="center"/>
    </xf>
    <xf numFmtId="0" fontId="8" fillId="2" borderId="0" xfId="0" applyFont="1" applyFill="1" applyAlignment="1">
      <alignment horizontal="left"/>
    </xf>
    <xf numFmtId="49" fontId="3" fillId="2" borderId="3" xfId="0" applyNumberFormat="1" applyFont="1" applyFill="1" applyBorder="1" applyAlignment="1">
      <alignment horizontal="center" vertical="center"/>
    </xf>
    <xf numFmtId="0" fontId="3" fillId="2" borderId="3" xfId="0" applyFont="1" applyFill="1" applyBorder="1" applyAlignment="1">
      <alignment horizontal="center" vertical="center"/>
    </xf>
    <xf numFmtId="39" fontId="3" fillId="2" borderId="4" xfId="0" applyNumberFormat="1" applyFont="1" applyFill="1" applyBorder="1" applyAlignment="1">
      <alignment horizontal="right" vertical="center"/>
    </xf>
    <xf numFmtId="0" fontId="3" fillId="2" borderId="0" xfId="0" applyFont="1" applyFill="1" applyAlignment="1">
      <alignment horizontal="left" vertical="center" wrapText="1"/>
    </xf>
    <xf numFmtId="49" fontId="3" fillId="2" borderId="0" xfId="0" applyNumberFormat="1" applyFont="1" applyFill="1" applyAlignment="1">
      <alignment horizontal="center" vertical="center"/>
    </xf>
    <xf numFmtId="39" fontId="3" fillId="2" borderId="6" xfId="0" applyNumberFormat="1" applyFont="1" applyFill="1" applyBorder="1" applyAlignment="1">
      <alignment horizontal="right" vertical="center"/>
    </xf>
    <xf numFmtId="49" fontId="3" fillId="2" borderId="8" xfId="0" applyNumberFormat="1" applyFont="1" applyFill="1" applyBorder="1" applyAlignment="1">
      <alignment horizontal="center" vertical="center"/>
    </xf>
    <xf numFmtId="39" fontId="3" fillId="2" borderId="8" xfId="0" applyNumberFormat="1" applyFont="1" applyFill="1" applyBorder="1" applyAlignment="1">
      <alignment horizontal="right" vertical="center"/>
    </xf>
    <xf numFmtId="0" fontId="3" fillId="2" borderId="8" xfId="0" applyFont="1" applyFill="1" applyBorder="1" applyAlignment="1">
      <alignment horizontal="center" vertical="center"/>
    </xf>
    <xf numFmtId="39" fontId="3" fillId="2" borderId="9" xfId="0" applyNumberFormat="1" applyFont="1" applyFill="1" applyBorder="1" applyAlignment="1">
      <alignment horizontal="right" vertical="center"/>
    </xf>
    <xf numFmtId="0" fontId="3" fillId="2" borderId="9" xfId="0" applyFont="1" applyFill="1" applyBorder="1" applyAlignment="1">
      <alignment vertical="center"/>
    </xf>
    <xf numFmtId="0" fontId="3" fillId="2" borderId="4" xfId="0" applyFont="1" applyFill="1" applyBorder="1" applyAlignment="1">
      <alignment vertical="center"/>
    </xf>
    <xf numFmtId="0" fontId="3" fillId="2" borderId="6" xfId="0" applyFont="1" applyFill="1" applyBorder="1" applyAlignment="1">
      <alignment vertical="center"/>
    </xf>
    <xf numFmtId="49" fontId="3" fillId="2" borderId="0" xfId="0" applyNumberFormat="1" applyFont="1" applyFill="1" applyAlignment="1">
      <alignment horizontal="right" vertical="center"/>
    </xf>
    <xf numFmtId="49" fontId="10" fillId="2" borderId="0" xfId="0" applyNumberFormat="1" applyFont="1" applyFill="1" applyAlignment="1">
      <alignment horizontal="left" vertical="center" wrapText="1"/>
    </xf>
    <xf numFmtId="0" fontId="3" fillId="2" borderId="0" xfId="0" applyFont="1" applyFill="1" applyAlignment="1">
      <alignment horizontal="right" vertical="center"/>
    </xf>
    <xf numFmtId="43" fontId="12" fillId="0" borderId="0" xfId="1" applyFont="1"/>
    <xf numFmtId="49" fontId="13" fillId="2" borderId="8" xfId="0" applyNumberFormat="1" applyFont="1" applyFill="1" applyBorder="1" applyAlignment="1">
      <alignment horizontal="left" vertical="center"/>
    </xf>
    <xf numFmtId="165" fontId="14" fillId="2" borderId="0" xfId="0" applyNumberFormat="1" applyFont="1" applyFill="1" applyAlignment="1">
      <alignment horizontal="left"/>
    </xf>
    <xf numFmtId="39" fontId="3" fillId="3" borderId="10" xfId="0" applyNumberFormat="1" applyFont="1" applyFill="1" applyBorder="1" applyAlignment="1">
      <alignment horizontal="right" vertical="center"/>
    </xf>
    <xf numFmtId="39" fontId="3" fillId="3" borderId="8" xfId="0" applyNumberFormat="1" applyFont="1" applyFill="1" applyBorder="1" applyAlignment="1">
      <alignment horizontal="right" vertical="center"/>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8" xfId="0" applyNumberFormat="1" applyFont="1" applyFill="1" applyBorder="1" applyAlignment="1">
      <alignment horizontal="left" vertical="center"/>
    </xf>
    <xf numFmtId="0" fontId="7" fillId="2" borderId="0" xfId="0" applyFont="1" applyFill="1" applyAlignment="1">
      <alignment horizontal="left" vertical="center"/>
    </xf>
    <xf numFmtId="1" fontId="6" fillId="2" borderId="0" xfId="0" applyNumberFormat="1" applyFont="1" applyFill="1" applyAlignment="1">
      <alignment horizontal="right" vertical="center"/>
    </xf>
    <xf numFmtId="0" fontId="5" fillId="2" borderId="0" xfId="0" applyFont="1" applyFill="1" applyAlignment="1">
      <alignment horizontal="center" vertical="center"/>
    </xf>
    <xf numFmtId="49" fontId="5" fillId="2" borderId="0" xfId="0" applyNumberFormat="1" applyFont="1" applyFill="1" applyAlignment="1">
      <alignment horizontal="left" vertical="center" wrapText="1"/>
    </xf>
    <xf numFmtId="49" fontId="5" fillId="2" borderId="5" xfId="0" applyNumberFormat="1" applyFont="1" applyFill="1" applyBorder="1" applyAlignment="1">
      <alignment horizontal="center" vertical="center"/>
    </xf>
    <xf numFmtId="0" fontId="6" fillId="2" borderId="0" xfId="0" applyFont="1" applyFill="1" applyAlignment="1">
      <alignment horizontal="right"/>
    </xf>
    <xf numFmtId="0" fontId="5" fillId="2" borderId="6" xfId="0" applyFont="1" applyFill="1" applyBorder="1" applyAlignment="1">
      <alignment horizontal="left" vertical="center"/>
    </xf>
    <xf numFmtId="0" fontId="6" fillId="2" borderId="0" xfId="0" applyFont="1" applyFill="1" applyAlignment="1">
      <alignment horizontal="left"/>
    </xf>
    <xf numFmtId="49" fontId="4" fillId="2" borderId="12" xfId="0" applyNumberFormat="1" applyFont="1" applyFill="1" applyBorder="1" applyAlignment="1">
      <alignment horizontal="center" vertical="center"/>
    </xf>
    <xf numFmtId="0" fontId="16" fillId="2" borderId="0" xfId="0" applyFont="1" applyFill="1" applyAlignment="1">
      <alignment horizontal="left"/>
    </xf>
    <xf numFmtId="0" fontId="3" fillId="2" borderId="9" xfId="0" applyFont="1" applyFill="1" applyBorder="1" applyAlignment="1">
      <alignment horizontal="left" vertical="center"/>
    </xf>
    <xf numFmtId="39" fontId="3" fillId="2" borderId="10" xfId="0" applyNumberFormat="1" applyFont="1" applyFill="1" applyBorder="1" applyAlignment="1">
      <alignment horizontal="right" vertical="center"/>
    </xf>
    <xf numFmtId="0" fontId="3" fillId="2" borderId="6" xfId="0" applyFont="1" applyFill="1" applyBorder="1" applyAlignment="1">
      <alignment horizontal="left" vertical="center"/>
    </xf>
    <xf numFmtId="49" fontId="3" fillId="2" borderId="0" xfId="0" applyNumberFormat="1" applyFont="1" applyFill="1" applyAlignment="1">
      <alignment horizontal="left" vertical="center"/>
    </xf>
    <xf numFmtId="0" fontId="3" fillId="2" borderId="4" xfId="0" applyFont="1" applyFill="1" applyBorder="1" applyAlignment="1">
      <alignment horizontal="left" vertical="center"/>
    </xf>
    <xf numFmtId="0" fontId="4" fillId="2" borderId="8" xfId="0" applyFont="1" applyFill="1" applyBorder="1" applyAlignment="1">
      <alignment horizontal="left" vertical="center" wrapText="1"/>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6" fillId="2" borderId="0" xfId="0" applyFont="1" applyFill="1" applyAlignment="1">
      <alignment horizontal="left" vertical="center"/>
    </xf>
    <xf numFmtId="0" fontId="4" fillId="2" borderId="0" xfId="0" applyFont="1" applyFill="1" applyAlignment="1">
      <alignment horizontal="left" vertical="center" wrapText="1"/>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3" fillId="2" borderId="0" xfId="0" applyFont="1" applyFill="1" applyAlignment="1">
      <alignment horizontal="center" vertical="center"/>
    </xf>
    <xf numFmtId="49" fontId="4" fillId="2" borderId="3" xfId="0" applyNumberFormat="1" applyFont="1" applyFill="1" applyBorder="1" applyAlignment="1">
      <alignment horizontal="left" vertical="center" wrapText="1"/>
    </xf>
    <xf numFmtId="0" fontId="6" fillId="2" borderId="0" xfId="0" applyFont="1" applyFill="1" applyAlignment="1">
      <alignment horizontal="right" vertical="center"/>
    </xf>
    <xf numFmtId="0" fontId="4" fillId="2" borderId="5" xfId="0" applyFont="1" applyFill="1" applyBorder="1" applyAlignment="1">
      <alignment horizontal="left" vertical="center" wrapText="1"/>
    </xf>
    <xf numFmtId="49" fontId="4" fillId="2" borderId="11" xfId="0" applyNumberFormat="1" applyFont="1" applyFill="1" applyBorder="1" applyAlignment="1">
      <alignment horizontal="left" vertical="center"/>
    </xf>
    <xf numFmtId="0" fontId="17" fillId="2" borderId="0" xfId="0" applyFont="1" applyFill="1" applyAlignment="1">
      <alignment horizontal="left"/>
    </xf>
    <xf numFmtId="0" fontId="4" fillId="2" borderId="12" xfId="0" applyFont="1" applyFill="1" applyBorder="1" applyAlignment="1">
      <alignment horizontal="center" vertical="center"/>
    </xf>
    <xf numFmtId="0" fontId="4" fillId="2" borderId="0" xfId="0" applyFont="1" applyFill="1" applyAlignment="1">
      <alignment horizontal="left" vertical="center"/>
    </xf>
    <xf numFmtId="49" fontId="5" fillId="2" borderId="3" xfId="0" applyNumberFormat="1" applyFont="1" applyFill="1" applyBorder="1" applyAlignment="1">
      <alignment horizontal="left" vertical="center" wrapText="1"/>
    </xf>
    <xf numFmtId="49" fontId="5" fillId="2" borderId="2" xfId="0" applyNumberFormat="1" applyFont="1" applyFill="1" applyBorder="1" applyAlignment="1">
      <alignment horizontal="center" vertical="center"/>
    </xf>
    <xf numFmtId="0" fontId="1" fillId="4" borderId="0" xfId="2" applyFill="1"/>
    <xf numFmtId="4" fontId="1" fillId="4" borderId="0" xfId="2" applyNumberFormat="1" applyFill="1" applyAlignment="1">
      <alignment horizontal="right"/>
    </xf>
    <xf numFmtId="4" fontId="1" fillId="4" borderId="14" xfId="2" applyNumberFormat="1" applyFill="1" applyBorder="1" applyAlignment="1">
      <alignment horizontal="right"/>
    </xf>
    <xf numFmtId="0" fontId="18" fillId="4" borderId="14" xfId="3" applyFont="1" applyFill="1" applyBorder="1" applyAlignment="1">
      <alignment horizontal="right" wrapText="1"/>
    </xf>
    <xf numFmtId="4" fontId="15" fillId="4" borderId="14" xfId="2" applyNumberFormat="1" applyFont="1" applyFill="1" applyBorder="1" applyAlignment="1">
      <alignment horizontal="right"/>
    </xf>
    <xf numFmtId="0" fontId="20" fillId="4" borderId="14" xfId="3" applyFont="1" applyFill="1" applyBorder="1" applyAlignment="1">
      <alignment horizontal="left" wrapText="1"/>
    </xf>
    <xf numFmtId="4" fontId="1" fillId="4" borderId="15" xfId="2" applyNumberFormat="1" applyFill="1" applyBorder="1" applyAlignment="1">
      <alignment horizontal="right"/>
    </xf>
    <xf numFmtId="0" fontId="21" fillId="4" borderId="15" xfId="3" applyFont="1" applyFill="1" applyBorder="1" applyAlignment="1">
      <alignment horizontal="left" wrapText="1"/>
    </xf>
    <xf numFmtId="0" fontId="1" fillId="4" borderId="0" xfId="2" quotePrefix="1" applyFill="1"/>
    <xf numFmtId="4" fontId="1" fillId="4" borderId="0" xfId="2" applyNumberFormat="1" applyFill="1"/>
    <xf numFmtId="4" fontId="24" fillId="4" borderId="0" xfId="2" applyNumberFormat="1" applyFont="1" applyFill="1" applyAlignment="1">
      <alignment horizontal="left"/>
    </xf>
    <xf numFmtId="4" fontId="1" fillId="4" borderId="16" xfId="2" applyNumberFormat="1" applyFill="1" applyBorder="1" applyAlignment="1">
      <alignment horizontal="right"/>
    </xf>
    <xf numFmtId="4" fontId="1" fillId="4" borderId="17" xfId="2" applyNumberFormat="1" applyFill="1" applyBorder="1" applyAlignment="1">
      <alignment horizontal="right"/>
    </xf>
    <xf numFmtId="0" fontId="15" fillId="4" borderId="17" xfId="2" applyFont="1" applyFill="1" applyBorder="1" applyAlignment="1">
      <alignment horizontal="left" wrapText="1"/>
    </xf>
    <xf numFmtId="166" fontId="1" fillId="4" borderId="14" xfId="4" applyNumberFormat="1" applyFill="1" applyBorder="1" applyAlignment="1">
      <alignment vertical="top"/>
    </xf>
    <xf numFmtId="0" fontId="25" fillId="4" borderId="14" xfId="3" applyFont="1" applyFill="1" applyBorder="1" applyAlignment="1">
      <alignment horizontal="right" vertical="top" wrapText="1"/>
    </xf>
    <xf numFmtId="0" fontId="1" fillId="4" borderId="0" xfId="2" quotePrefix="1" applyFill="1" applyAlignment="1">
      <alignment horizontal="left" wrapText="1"/>
    </xf>
    <xf numFmtId="4" fontId="18" fillId="4" borderId="0" xfId="2" applyNumberFormat="1" applyFont="1" applyFill="1" applyAlignment="1">
      <alignment horizontal="left"/>
    </xf>
    <xf numFmtId="0" fontId="27" fillId="4" borderId="15" xfId="3" applyFont="1" applyFill="1" applyBorder="1" applyAlignment="1">
      <alignment horizontal="left" wrapText="1"/>
    </xf>
    <xf numFmtId="0" fontId="1" fillId="4" borderId="0" xfId="2" quotePrefix="1" applyFill="1" applyAlignment="1">
      <alignment wrapText="1"/>
    </xf>
    <xf numFmtId="0" fontId="24" fillId="4" borderId="15" xfId="2" applyFont="1" applyFill="1" applyBorder="1" applyAlignment="1">
      <alignment horizontal="left"/>
    </xf>
    <xf numFmtId="0" fontId="15" fillId="4" borderId="17" xfId="2" applyFont="1" applyFill="1" applyBorder="1"/>
    <xf numFmtId="4" fontId="20" fillId="4" borderId="0" xfId="2" applyNumberFormat="1" applyFont="1" applyFill="1" applyAlignment="1">
      <alignment horizontal="center" vertical="center" wrapText="1"/>
    </xf>
    <xf numFmtId="0" fontId="29" fillId="4" borderId="0" xfId="2" applyFont="1" applyFill="1" applyAlignment="1">
      <alignment horizontal="right"/>
    </xf>
    <xf numFmtId="4" fontId="20" fillId="4" borderId="18" xfId="2" applyNumberFormat="1" applyFont="1" applyFill="1" applyBorder="1" applyAlignment="1">
      <alignment horizontal="center" vertical="center" wrapText="1"/>
    </xf>
    <xf numFmtId="4" fontId="20" fillId="4" borderId="19" xfId="2" applyNumberFormat="1" applyFont="1" applyFill="1" applyBorder="1" applyAlignment="1">
      <alignment horizontal="center" vertical="center" wrapText="1"/>
    </xf>
    <xf numFmtId="4" fontId="29" fillId="4" borderId="20" xfId="2" applyNumberFormat="1" applyFont="1" applyFill="1" applyBorder="1" applyAlignment="1">
      <alignment horizontal="right"/>
    </xf>
    <xf numFmtId="4" fontId="20" fillId="4" borderId="21" xfId="2" applyNumberFormat="1" applyFont="1" applyFill="1" applyBorder="1" applyAlignment="1">
      <alignment horizontal="center" vertical="center" wrapText="1"/>
    </xf>
    <xf numFmtId="0" fontId="29" fillId="4" borderId="22" xfId="2" applyFont="1" applyFill="1" applyBorder="1" applyAlignment="1">
      <alignment horizontal="right"/>
    </xf>
    <xf numFmtId="4" fontId="21" fillId="4" borderId="18" xfId="2" applyNumberFormat="1" applyFont="1" applyFill="1" applyBorder="1" applyAlignment="1">
      <alignment horizontal="right" vertical="center" wrapText="1"/>
    </xf>
    <xf numFmtId="4" fontId="21" fillId="4" borderId="19" xfId="2" applyNumberFormat="1" applyFont="1" applyFill="1" applyBorder="1" applyAlignment="1">
      <alignment horizontal="right" vertical="center" wrapText="1"/>
    </xf>
    <xf numFmtId="0" fontId="29" fillId="4" borderId="23" xfId="2" applyFont="1" applyFill="1" applyBorder="1" applyAlignment="1">
      <alignment horizontal="right"/>
    </xf>
    <xf numFmtId="0" fontId="1" fillId="4" borderId="19" xfId="3" applyFill="1" applyBorder="1"/>
    <xf numFmtId="164" fontId="20" fillId="4" borderId="15" xfId="5" applyFont="1" applyFill="1" applyBorder="1" applyAlignment="1">
      <alignment horizontal="center" vertical="center" wrapText="1"/>
    </xf>
    <xf numFmtId="0" fontId="25" fillId="4" borderId="24" xfId="3" applyFont="1" applyFill="1" applyBorder="1" applyAlignment="1">
      <alignment horizontal="right" wrapText="1"/>
    </xf>
    <xf numFmtId="164" fontId="20" fillId="4" borderId="25" xfId="5" applyFont="1" applyFill="1" applyBorder="1" applyAlignment="1">
      <alignment horizontal="center" vertical="center" wrapText="1"/>
    </xf>
    <xf numFmtId="164" fontId="20" fillId="4" borderId="26" xfId="5" applyFont="1" applyFill="1" applyBorder="1" applyAlignment="1">
      <alignment horizontal="center" vertical="center" wrapText="1"/>
    </xf>
    <xf numFmtId="0" fontId="29" fillId="4" borderId="16" xfId="2" applyFont="1" applyFill="1" applyBorder="1" applyAlignment="1">
      <alignment horizontal="right"/>
    </xf>
    <xf numFmtId="4" fontId="20" fillId="4" borderId="26" xfId="2" applyNumberFormat="1" applyFont="1" applyFill="1" applyBorder="1" applyAlignment="1">
      <alignment horizontal="right" vertical="center" wrapText="1"/>
    </xf>
    <xf numFmtId="4" fontId="20" fillId="4" borderId="26" xfId="2" applyNumberFormat="1" applyFont="1" applyFill="1" applyBorder="1" applyAlignment="1">
      <alignment horizontal="center" vertical="center" wrapText="1"/>
    </xf>
    <xf numFmtId="0" fontId="29" fillId="4" borderId="27" xfId="2" applyFont="1" applyFill="1" applyBorder="1" applyAlignment="1">
      <alignment horizontal="right"/>
    </xf>
    <xf numFmtId="4" fontId="21" fillId="4" borderId="28" xfId="2" applyNumberFormat="1" applyFont="1" applyFill="1" applyBorder="1" applyAlignment="1">
      <alignment horizontal="right" vertical="center" wrapText="1"/>
    </xf>
    <xf numFmtId="4" fontId="21" fillId="4" borderId="14" xfId="2" applyNumberFormat="1" applyFont="1" applyFill="1" applyBorder="1" applyAlignment="1">
      <alignment horizontal="right" vertical="center" wrapText="1"/>
    </xf>
    <xf numFmtId="4" fontId="1" fillId="4" borderId="29" xfId="2" applyNumberFormat="1" applyFill="1" applyBorder="1" applyAlignment="1">
      <alignment horizontal="right"/>
    </xf>
    <xf numFmtId="0" fontId="1" fillId="4" borderId="24" xfId="2" applyFill="1" applyBorder="1"/>
    <xf numFmtId="0" fontId="1" fillId="4" borderId="27" xfId="2" applyFill="1" applyBorder="1"/>
    <xf numFmtId="4" fontId="31" fillId="5" borderId="30" xfId="6" applyNumberFormat="1" applyFont="1" applyFill="1" applyBorder="1" applyAlignment="1">
      <alignment horizontal="right" vertical="center"/>
    </xf>
    <xf numFmtId="4" fontId="21" fillId="4" borderId="29" xfId="2" applyNumberFormat="1" applyFont="1" applyFill="1" applyBorder="1" applyAlignment="1">
      <alignment horizontal="right" vertical="center" wrapText="1"/>
    </xf>
    <xf numFmtId="4" fontId="21" fillId="4" borderId="15" xfId="2" applyNumberFormat="1" applyFont="1" applyFill="1" applyBorder="1" applyAlignment="1">
      <alignment horizontal="right" vertical="center" wrapText="1"/>
    </xf>
    <xf numFmtId="0" fontId="25" fillId="4" borderId="0" xfId="2" applyFont="1" applyFill="1" applyAlignment="1">
      <alignment wrapText="1"/>
    </xf>
    <xf numFmtId="0" fontId="32" fillId="4" borderId="16" xfId="2" applyFont="1" applyFill="1" applyBorder="1" applyAlignment="1">
      <alignment wrapText="1"/>
    </xf>
    <xf numFmtId="0" fontId="1" fillId="4" borderId="0" xfId="2" applyFill="1" applyAlignment="1">
      <alignment horizontal="right"/>
    </xf>
    <xf numFmtId="0" fontId="1" fillId="4" borderId="27" xfId="2" applyFill="1" applyBorder="1" applyAlignment="1">
      <alignment horizontal="right"/>
    </xf>
    <xf numFmtId="0" fontId="1" fillId="4" borderId="0" xfId="3" applyFill="1"/>
    <xf numFmtId="0" fontId="29" fillId="4" borderId="0" xfId="3" applyFont="1" applyFill="1" applyAlignment="1">
      <alignment horizontal="right"/>
    </xf>
    <xf numFmtId="0" fontId="29" fillId="4" borderId="27" xfId="3" applyFont="1" applyFill="1" applyBorder="1" applyAlignment="1">
      <alignment horizontal="right"/>
    </xf>
    <xf numFmtId="0" fontId="21" fillId="4" borderId="0" xfId="2" applyFont="1" applyFill="1" applyAlignment="1">
      <alignment horizontal="left"/>
    </xf>
    <xf numFmtId="0" fontId="33" fillId="4" borderId="0" xfId="2" applyFont="1" applyFill="1" applyAlignment="1">
      <alignment horizontal="left"/>
    </xf>
    <xf numFmtId="2" fontId="21" fillId="4" borderId="29" xfId="3" applyNumberFormat="1" applyFont="1" applyFill="1" applyBorder="1" applyAlignment="1">
      <alignment horizontal="center" vertical="center" wrapText="1"/>
    </xf>
    <xf numFmtId="4" fontId="33" fillId="4" borderId="15" xfId="2" applyNumberFormat="1" applyFont="1" applyFill="1" applyBorder="1" applyAlignment="1">
      <alignment horizontal="center" vertical="center" wrapText="1"/>
    </xf>
    <xf numFmtId="0" fontId="33" fillId="4" borderId="0" xfId="3" applyFont="1" applyFill="1" applyAlignment="1">
      <alignment horizontal="left"/>
    </xf>
    <xf numFmtId="0" fontId="1" fillId="4" borderId="15" xfId="3" applyFill="1" applyBorder="1"/>
    <xf numFmtId="164" fontId="1" fillId="4" borderId="0" xfId="5" applyFont="1" applyFill="1"/>
    <xf numFmtId="0" fontId="1" fillId="4" borderId="27" xfId="3" applyFill="1" applyBorder="1"/>
    <xf numFmtId="0" fontId="34" fillId="5" borderId="30" xfId="6" applyFont="1" applyFill="1" applyBorder="1" applyAlignment="1">
      <alignment horizontal="right" vertical="top"/>
    </xf>
    <xf numFmtId="4" fontId="35" fillId="5" borderId="30" xfId="6" applyNumberFormat="1" applyFont="1" applyFill="1" applyBorder="1" applyAlignment="1">
      <alignment horizontal="right" vertical="top"/>
    </xf>
    <xf numFmtId="4" fontId="35" fillId="5" borderId="30" xfId="6" applyNumberFormat="1" applyFont="1" applyFill="1" applyBorder="1" applyAlignment="1">
      <alignment horizontal="right" vertical="center"/>
    </xf>
    <xf numFmtId="0" fontId="1" fillId="4" borderId="29" xfId="3" applyFill="1" applyBorder="1"/>
    <xf numFmtId="164" fontId="1" fillId="4" borderId="15" xfId="5" applyFont="1" applyFill="1" applyBorder="1"/>
    <xf numFmtId="0" fontId="1" fillId="4" borderId="0" xfId="3" applyFill="1" applyAlignment="1">
      <alignment wrapText="1"/>
    </xf>
    <xf numFmtId="0" fontId="34" fillId="5" borderId="30" xfId="6" applyFont="1" applyFill="1" applyBorder="1" applyAlignment="1">
      <alignment horizontal="right" vertical="center"/>
    </xf>
    <xf numFmtId="4" fontId="35" fillId="5" borderId="30" xfId="6" applyNumberFormat="1" applyFont="1" applyFill="1" applyBorder="1" applyAlignment="1">
      <alignment horizontal="right"/>
    </xf>
    <xf numFmtId="0" fontId="1" fillId="4" borderId="27" xfId="2" applyFill="1" applyBorder="1" applyAlignment="1">
      <alignment wrapText="1"/>
    </xf>
    <xf numFmtId="164" fontId="1" fillId="4" borderId="15" xfId="5" applyFill="1" applyBorder="1"/>
    <xf numFmtId="0" fontId="1" fillId="4" borderId="15" xfId="3" applyFill="1" applyBorder="1" applyAlignment="1">
      <alignment horizontal="center"/>
    </xf>
    <xf numFmtId="164" fontId="1" fillId="4" borderId="16" xfId="5" applyFill="1" applyBorder="1" applyAlignment="1">
      <alignment horizontal="center"/>
    </xf>
    <xf numFmtId="0" fontId="1" fillId="4" borderId="27" xfId="3" applyFill="1" applyBorder="1" applyAlignment="1">
      <alignment horizontal="center"/>
    </xf>
    <xf numFmtId="2" fontId="21" fillId="4" borderId="15" xfId="3" applyNumberFormat="1" applyFont="1" applyFill="1" applyBorder="1" applyAlignment="1">
      <alignment horizontal="center" vertical="center" wrapText="1"/>
    </xf>
    <xf numFmtId="164" fontId="21" fillId="4" borderId="15" xfId="5" applyFont="1" applyFill="1" applyBorder="1" applyAlignment="1">
      <alignment horizontal="center" vertical="center" wrapText="1"/>
    </xf>
    <xf numFmtId="0" fontId="29" fillId="4" borderId="27" xfId="3" applyFont="1" applyFill="1" applyBorder="1"/>
    <xf numFmtId="0" fontId="1" fillId="4" borderId="0" xfId="2" applyFill="1" applyAlignment="1">
      <alignment horizontal="center"/>
    </xf>
    <xf numFmtId="0" fontId="1" fillId="4" borderId="27" xfId="2" applyFill="1" applyBorder="1" applyAlignment="1">
      <alignment horizontal="center"/>
    </xf>
    <xf numFmtId="4" fontId="29" fillId="4" borderId="29" xfId="2" applyNumberFormat="1" applyFont="1" applyFill="1" applyBorder="1" applyAlignment="1">
      <alignment horizontal="right"/>
    </xf>
    <xf numFmtId="4" fontId="1" fillId="4" borderId="15" xfId="2" applyNumberFormat="1" applyFill="1" applyBorder="1"/>
    <xf numFmtId="0" fontId="33" fillId="4" borderId="24" xfId="3" applyFont="1" applyFill="1" applyBorder="1" applyAlignment="1">
      <alignment horizontal="left"/>
    </xf>
    <xf numFmtId="0" fontId="29" fillId="4" borderId="0" xfId="2" applyFont="1" applyFill="1"/>
    <xf numFmtId="4" fontId="37" fillId="5" borderId="15" xfId="6" applyNumberFormat="1" applyFont="1" applyFill="1" applyBorder="1" applyAlignment="1">
      <alignment horizontal="right" vertical="center"/>
    </xf>
    <xf numFmtId="0" fontId="29" fillId="4" borderId="27" xfId="2" applyFont="1" applyFill="1" applyBorder="1"/>
    <xf numFmtId="0" fontId="29" fillId="4" borderId="29" xfId="3" applyFont="1" applyFill="1" applyBorder="1" applyAlignment="1">
      <alignment horizontal="left"/>
    </xf>
    <xf numFmtId="0" fontId="38" fillId="4" borderId="0" xfId="3" applyFont="1" applyFill="1" applyAlignment="1">
      <alignment vertical="center" wrapText="1"/>
    </xf>
    <xf numFmtId="164" fontId="1" fillId="4" borderId="15" xfId="5" applyFill="1" applyBorder="1" applyAlignment="1">
      <alignment horizontal="center"/>
    </xf>
    <xf numFmtId="4" fontId="40" fillId="4" borderId="29" xfId="2" applyNumberFormat="1" applyFont="1" applyFill="1" applyBorder="1" applyAlignment="1">
      <alignment horizontal="right"/>
    </xf>
    <xf numFmtId="0" fontId="20" fillId="4" borderId="0" xfId="2" applyFont="1" applyFill="1"/>
    <xf numFmtId="0" fontId="33" fillId="4" borderId="27" xfId="2" applyFont="1" applyFill="1" applyBorder="1" applyAlignment="1">
      <alignment wrapText="1"/>
    </xf>
    <xf numFmtId="0" fontId="20" fillId="4" borderId="31" xfId="2" applyFont="1" applyFill="1" applyBorder="1"/>
    <xf numFmtId="4" fontId="37" fillId="5" borderId="30" xfId="6" applyNumberFormat="1" applyFont="1" applyFill="1" applyBorder="1" applyAlignment="1">
      <alignment horizontal="right" vertical="center"/>
    </xf>
    <xf numFmtId="4" fontId="21" fillId="4" borderId="16" xfId="2" applyNumberFormat="1" applyFont="1" applyFill="1" applyBorder="1" applyAlignment="1">
      <alignment horizontal="right" vertical="center" wrapText="1"/>
    </xf>
    <xf numFmtId="4" fontId="20" fillId="4" borderId="32" xfId="2" applyNumberFormat="1" applyFont="1" applyFill="1" applyBorder="1" applyAlignment="1">
      <alignment horizontal="center" vertical="center" wrapText="1"/>
    </xf>
    <xf numFmtId="4" fontId="20" fillId="4" borderId="33" xfId="2" applyNumberFormat="1" applyFont="1" applyFill="1" applyBorder="1" applyAlignment="1">
      <alignment horizontal="center" vertical="center" wrapText="1"/>
    </xf>
    <xf numFmtId="0" fontId="29" fillId="4" borderId="34" xfId="2" applyFont="1" applyFill="1" applyBorder="1" applyAlignment="1">
      <alignment horizontal="center" vertical="center" wrapText="1"/>
    </xf>
    <xf numFmtId="4" fontId="20" fillId="4" borderId="33" xfId="2" applyNumberFormat="1" applyFont="1" applyFill="1" applyBorder="1" applyAlignment="1">
      <alignment horizontal="right" vertical="center" wrapText="1"/>
    </xf>
    <xf numFmtId="0" fontId="29" fillId="4" borderId="35" xfId="2" applyFont="1" applyFill="1" applyBorder="1" applyAlignment="1">
      <alignment horizontal="center" vertical="center" wrapText="1"/>
    </xf>
    <xf numFmtId="0" fontId="24" fillId="4" borderId="0" xfId="2" applyFont="1" applyFill="1"/>
    <xf numFmtId="4" fontId="24" fillId="4" borderId="0" xfId="2" applyNumberFormat="1" applyFont="1" applyFill="1" applyAlignment="1">
      <alignment horizontal="right"/>
    </xf>
    <xf numFmtId="4" fontId="24" fillId="4" borderId="0" xfId="2" quotePrefix="1" applyNumberFormat="1" applyFont="1" applyFill="1" applyAlignment="1">
      <alignment horizontal="right" wrapText="1"/>
    </xf>
    <xf numFmtId="0" fontId="24" fillId="4" borderId="0" xfId="2" quotePrefix="1" applyFont="1" applyFill="1" applyAlignment="1">
      <alignment horizontal="justify" wrapText="1"/>
    </xf>
    <xf numFmtId="0" fontId="47" fillId="4" borderId="0" xfId="2" quotePrefix="1" applyFont="1" applyFill="1" applyAlignment="1">
      <alignment horizontal="justify" wrapText="1"/>
    </xf>
    <xf numFmtId="4" fontId="20" fillId="4" borderId="0" xfId="2" applyNumberFormat="1" applyFont="1" applyFill="1" applyAlignment="1">
      <alignment horizontal="right" vertical="center" wrapText="1"/>
    </xf>
    <xf numFmtId="0" fontId="21" fillId="4" borderId="0" xfId="2" applyFont="1" applyFill="1" applyAlignment="1">
      <alignment horizontal="center"/>
    </xf>
    <xf numFmtId="0" fontId="20" fillId="4" borderId="0" xfId="2" applyFont="1" applyFill="1" applyAlignment="1">
      <alignment horizontal="right"/>
    </xf>
    <xf numFmtId="164" fontId="48" fillId="4" borderId="14" xfId="5" applyFont="1" applyFill="1" applyBorder="1" applyAlignment="1">
      <alignment horizontal="center"/>
    </xf>
    <xf numFmtId="0" fontId="20" fillId="4" borderId="14" xfId="2" applyFont="1" applyFill="1" applyBorder="1" applyAlignment="1">
      <alignment horizontal="center"/>
    </xf>
    <xf numFmtId="0" fontId="48" fillId="4" borderId="36" xfId="2" applyFont="1" applyFill="1" applyBorder="1"/>
    <xf numFmtId="0" fontId="21" fillId="4" borderId="26" xfId="2" applyFont="1" applyFill="1" applyBorder="1" applyAlignment="1">
      <alignment horizontal="center"/>
    </xf>
    <xf numFmtId="0" fontId="24" fillId="4" borderId="31" xfId="2" quotePrefix="1" applyFont="1" applyFill="1" applyBorder="1"/>
    <xf numFmtId="0" fontId="21" fillId="4" borderId="15" xfId="2" applyFont="1" applyFill="1" applyBorder="1" applyAlignment="1">
      <alignment horizontal="center"/>
    </xf>
    <xf numFmtId="0" fontId="24" fillId="4" borderId="31" xfId="2" applyFont="1" applyFill="1" applyBorder="1"/>
    <xf numFmtId="0" fontId="21" fillId="4" borderId="17" xfId="2" applyFont="1" applyFill="1" applyBorder="1" applyAlignment="1">
      <alignment horizontal="center"/>
    </xf>
    <xf numFmtId="0" fontId="24" fillId="4" borderId="27" xfId="2" applyFont="1" applyFill="1" applyBorder="1" applyAlignment="1">
      <alignment wrapText="1"/>
    </xf>
    <xf numFmtId="164" fontId="20" fillId="4" borderId="14" xfId="5" applyFont="1" applyFill="1" applyBorder="1" applyAlignment="1">
      <alignment horizontal="center" vertical="center" wrapText="1"/>
    </xf>
    <xf numFmtId="0" fontId="24" fillId="4" borderId="14" xfId="2" applyFont="1" applyFill="1" applyBorder="1"/>
    <xf numFmtId="0" fontId="20" fillId="4" borderId="37" xfId="2" applyFont="1" applyFill="1" applyBorder="1" applyAlignment="1">
      <alignment horizontal="left"/>
    </xf>
    <xf numFmtId="164" fontId="20" fillId="4" borderId="0" xfId="5" applyFont="1" applyFill="1" applyAlignment="1">
      <alignment horizontal="center" vertical="center" wrapText="1"/>
    </xf>
    <xf numFmtId="0" fontId="48" fillId="4" borderId="24" xfId="2" applyFont="1" applyFill="1" applyBorder="1" applyAlignment="1">
      <alignment horizontal="left"/>
    </xf>
    <xf numFmtId="0" fontId="24" fillId="4" borderId="0" xfId="2" quotePrefix="1" applyFont="1" applyFill="1" applyAlignment="1">
      <alignment horizontal="left" wrapText="1"/>
    </xf>
    <xf numFmtId="164" fontId="33" fillId="4" borderId="15" xfId="5" applyFont="1" applyFill="1" applyBorder="1" applyAlignment="1">
      <alignment horizontal="center" vertical="center" wrapText="1"/>
    </xf>
    <xf numFmtId="0" fontId="24" fillId="4" borderId="27" xfId="2" applyFont="1" applyFill="1" applyBorder="1"/>
    <xf numFmtId="164" fontId="20" fillId="4" borderId="10" xfId="5" applyFont="1" applyFill="1" applyBorder="1" applyAlignment="1">
      <alignment horizontal="center" vertical="center" wrapText="1"/>
    </xf>
    <xf numFmtId="0" fontId="21" fillId="4" borderId="10" xfId="2" applyFont="1" applyFill="1" applyBorder="1" applyAlignment="1">
      <alignment horizontal="center"/>
    </xf>
    <xf numFmtId="4" fontId="21" fillId="4" borderId="38" xfId="2" applyNumberFormat="1" applyFont="1" applyFill="1" applyBorder="1" applyAlignment="1">
      <alignment horizontal="right" vertical="center" wrapText="1"/>
    </xf>
    <xf numFmtId="0" fontId="24" fillId="4" borderId="19" xfId="2" applyFont="1" applyFill="1" applyBorder="1"/>
    <xf numFmtId="0" fontId="21" fillId="4" borderId="22" xfId="3" applyFont="1" applyFill="1" applyBorder="1" applyAlignment="1">
      <alignment horizontal="right" wrapText="1"/>
    </xf>
    <xf numFmtId="4" fontId="21" fillId="4" borderId="39" xfId="2" applyNumberFormat="1" applyFont="1" applyFill="1" applyBorder="1" applyAlignment="1">
      <alignment horizontal="right" vertical="center" wrapText="1"/>
    </xf>
    <xf numFmtId="0" fontId="21" fillId="4" borderId="40" xfId="3" applyFont="1" applyFill="1" applyBorder="1" applyAlignment="1">
      <alignment horizontal="right" wrapText="1"/>
    </xf>
    <xf numFmtId="4" fontId="20" fillId="4" borderId="41" xfId="2" applyNumberFormat="1" applyFont="1" applyFill="1" applyBorder="1" applyAlignment="1">
      <alignment horizontal="right" vertical="center" wrapText="1"/>
    </xf>
    <xf numFmtId="0" fontId="21" fillId="4" borderId="14" xfId="2" applyFont="1" applyFill="1" applyBorder="1" applyAlignment="1">
      <alignment horizontal="center"/>
    </xf>
    <xf numFmtId="0" fontId="20" fillId="4" borderId="42" xfId="3" applyFont="1" applyFill="1" applyBorder="1" applyAlignment="1">
      <alignment horizontal="right" wrapText="1"/>
    </xf>
    <xf numFmtId="0" fontId="24" fillId="4" borderId="14" xfId="2" applyFont="1" applyFill="1" applyBorder="1" applyAlignment="1">
      <alignment horizontal="center"/>
    </xf>
    <xf numFmtId="4" fontId="20" fillId="4" borderId="32" xfId="2" applyNumberFormat="1" applyFont="1" applyFill="1" applyBorder="1" applyAlignment="1">
      <alignment horizontal="right" vertical="center" wrapText="1"/>
    </xf>
    <xf numFmtId="0" fontId="24" fillId="4" borderId="33" xfId="2" applyFont="1" applyFill="1" applyBorder="1" applyAlignment="1">
      <alignment horizontal="center"/>
    </xf>
    <xf numFmtId="0" fontId="20" fillId="4" borderId="43" xfId="2" applyFont="1" applyFill="1" applyBorder="1" applyAlignment="1">
      <alignment horizontal="right"/>
    </xf>
    <xf numFmtId="0" fontId="48" fillId="4" borderId="0" xfId="2" applyFont="1" applyFill="1" applyAlignment="1">
      <alignment horizontal="right"/>
    </xf>
    <xf numFmtId="164" fontId="20" fillId="4" borderId="44" xfId="5" applyFont="1" applyFill="1" applyBorder="1" applyAlignment="1">
      <alignment horizontal="center" vertical="center" wrapText="1"/>
    </xf>
    <xf numFmtId="0" fontId="21" fillId="4" borderId="45" xfId="2" applyFont="1" applyFill="1" applyBorder="1" applyAlignment="1">
      <alignment horizontal="center"/>
    </xf>
    <xf numFmtId="0" fontId="20" fillId="4" borderId="46" xfId="3" applyFont="1" applyFill="1" applyBorder="1" applyAlignment="1">
      <alignment horizontal="right" wrapText="1"/>
    </xf>
    <xf numFmtId="164" fontId="20" fillId="4" borderId="41" xfId="5" applyFont="1" applyFill="1" applyBorder="1" applyAlignment="1">
      <alignment horizontal="center" vertical="center" wrapText="1"/>
    </xf>
    <xf numFmtId="0" fontId="21" fillId="4" borderId="27" xfId="3" quotePrefix="1" applyFont="1" applyFill="1" applyBorder="1" applyAlignment="1">
      <alignment horizontal="left" wrapText="1"/>
    </xf>
    <xf numFmtId="0" fontId="48" fillId="4" borderId="42" xfId="2" applyFont="1" applyFill="1" applyBorder="1" applyAlignment="1">
      <alignment horizontal="right"/>
    </xf>
    <xf numFmtId="4" fontId="21" fillId="4" borderId="47" xfId="2" applyNumberFormat="1" applyFont="1" applyFill="1" applyBorder="1" applyAlignment="1">
      <alignment horizontal="right" vertical="center" wrapText="1"/>
    </xf>
    <xf numFmtId="0" fontId="24" fillId="4" borderId="15" xfId="2" applyFont="1" applyFill="1" applyBorder="1" applyAlignment="1">
      <alignment horizontal="center"/>
    </xf>
    <xf numFmtId="0" fontId="21" fillId="4" borderId="27" xfId="2" applyFont="1" applyFill="1" applyBorder="1" applyAlignment="1">
      <alignment horizontal="left"/>
    </xf>
    <xf numFmtId="4" fontId="24" fillId="4" borderId="47" xfId="2" applyNumberFormat="1" applyFont="1" applyFill="1" applyBorder="1" applyAlignment="1">
      <alignment horizontal="right"/>
    </xf>
    <xf numFmtId="0" fontId="24" fillId="4" borderId="24" xfId="2" applyFont="1" applyFill="1" applyBorder="1"/>
    <xf numFmtId="4" fontId="21" fillId="4" borderId="47" xfId="2" applyNumberFormat="1" applyFont="1" applyFill="1" applyBorder="1" applyAlignment="1">
      <alignment horizontal="right" wrapText="1"/>
    </xf>
    <xf numFmtId="164" fontId="20" fillId="4" borderId="47" xfId="5" applyFont="1" applyFill="1" applyBorder="1" applyAlignment="1">
      <alignment horizontal="center" vertical="center" wrapText="1"/>
    </xf>
    <xf numFmtId="0" fontId="24" fillId="4" borderId="15" xfId="2" applyFont="1" applyFill="1" applyBorder="1"/>
    <xf numFmtId="0" fontId="20" fillId="4" borderId="27" xfId="3" applyFont="1" applyFill="1" applyBorder="1" applyAlignment="1">
      <alignment horizontal="right" wrapText="1"/>
    </xf>
    <xf numFmtId="0" fontId="20" fillId="4" borderId="37" xfId="3" applyFont="1" applyFill="1" applyBorder="1" applyAlignment="1">
      <alignment horizontal="right" wrapText="1"/>
    </xf>
    <xf numFmtId="0" fontId="20" fillId="4" borderId="42" xfId="3" quotePrefix="1" applyFont="1" applyFill="1" applyBorder="1" applyAlignment="1">
      <alignment horizontal="right" wrapText="1"/>
    </xf>
    <xf numFmtId="164" fontId="20" fillId="4" borderId="41" xfId="5" applyFont="1" applyFill="1" applyBorder="1" applyAlignment="1">
      <alignment horizontal="center"/>
    </xf>
    <xf numFmtId="0" fontId="20" fillId="4" borderId="37" xfId="2" applyFont="1" applyFill="1" applyBorder="1" applyAlignment="1">
      <alignment horizontal="right"/>
    </xf>
    <xf numFmtId="0" fontId="21" fillId="4" borderId="27" xfId="2" applyFont="1" applyFill="1" applyBorder="1"/>
    <xf numFmtId="4" fontId="30" fillId="5" borderId="47" xfId="6" applyNumberFormat="1" applyFill="1" applyBorder="1" applyAlignment="1">
      <alignment horizontal="right" vertical="top"/>
    </xf>
    <xf numFmtId="4" fontId="30" fillId="5" borderId="47" xfId="6" applyNumberFormat="1" applyFill="1" applyBorder="1" applyAlignment="1">
      <alignment horizontal="right" vertical="center"/>
    </xf>
    <xf numFmtId="0" fontId="24" fillId="4" borderId="24" xfId="2" applyFont="1" applyFill="1" applyBorder="1" applyAlignment="1">
      <alignment wrapText="1"/>
    </xf>
    <xf numFmtId="43" fontId="48" fillId="4" borderId="41" xfId="4" applyFont="1" applyFill="1" applyBorder="1" applyAlignment="1">
      <alignment horizontal="center"/>
    </xf>
    <xf numFmtId="4" fontId="33" fillId="4" borderId="47" xfId="2" applyNumberFormat="1" applyFont="1" applyFill="1" applyBorder="1" applyAlignment="1">
      <alignment horizontal="right" vertical="center" wrapText="1"/>
    </xf>
    <xf numFmtId="0" fontId="18" fillId="4" borderId="24" xfId="2" applyFont="1" applyFill="1" applyBorder="1"/>
    <xf numFmtId="4" fontId="52" fillId="5" borderId="47" xfId="6" applyNumberFormat="1" applyFont="1" applyFill="1" applyBorder="1" applyAlignment="1">
      <alignment horizontal="right" vertical="center"/>
    </xf>
    <xf numFmtId="0" fontId="53" fillId="4" borderId="27" xfId="2" quotePrefix="1" applyFont="1" applyFill="1" applyBorder="1" applyAlignment="1">
      <alignment horizontal="left" wrapText="1"/>
    </xf>
    <xf numFmtId="0" fontId="24" fillId="4" borderId="27" xfId="2" applyFont="1" applyFill="1" applyBorder="1" applyAlignment="1">
      <alignment vertical="top" wrapText="1"/>
    </xf>
    <xf numFmtId="4" fontId="24" fillId="4" borderId="39" xfId="2" applyNumberFormat="1" applyFont="1" applyFill="1" applyBorder="1" applyAlignment="1">
      <alignment horizontal="right"/>
    </xf>
    <xf numFmtId="0" fontId="24" fillId="4" borderId="33" xfId="2" applyFont="1" applyFill="1" applyBorder="1"/>
    <xf numFmtId="0" fontId="20" fillId="4" borderId="35" xfId="2" applyFont="1" applyFill="1" applyBorder="1" applyAlignment="1">
      <alignment horizontal="center" vertical="center"/>
    </xf>
    <xf numFmtId="0" fontId="24" fillId="0" borderId="0" xfId="2" applyFont="1"/>
    <xf numFmtId="43" fontId="24" fillId="0" borderId="0" xfId="4" applyFont="1"/>
    <xf numFmtId="0" fontId="24" fillId="0" borderId="0" xfId="2" applyFont="1" applyAlignment="1">
      <alignment horizontal="center"/>
    </xf>
    <xf numFmtId="0" fontId="30" fillId="4" borderId="0" xfId="7" applyFill="1"/>
    <xf numFmtId="43" fontId="30" fillId="4" borderId="18" xfId="4" applyFont="1" applyFill="1" applyBorder="1"/>
    <xf numFmtId="43" fontId="30" fillId="4" borderId="20" xfId="4" applyFont="1" applyFill="1" applyBorder="1"/>
    <xf numFmtId="0" fontId="30" fillId="4" borderId="20" xfId="7" applyFill="1" applyBorder="1"/>
    <xf numFmtId="0" fontId="30" fillId="4" borderId="48" xfId="7" applyFill="1" applyBorder="1"/>
    <xf numFmtId="43" fontId="24" fillId="0" borderId="38" xfId="4" applyFont="1" applyBorder="1"/>
    <xf numFmtId="43" fontId="21" fillId="4" borderId="41" xfId="4" applyFont="1" applyFill="1" applyBorder="1" applyAlignment="1">
      <alignment horizontal="center"/>
    </xf>
    <xf numFmtId="43" fontId="24" fillId="4" borderId="0" xfId="4" applyFont="1" applyFill="1" applyAlignment="1">
      <alignment horizontal="right"/>
    </xf>
    <xf numFmtId="43" fontId="24" fillId="4" borderId="0" xfId="4" applyFont="1" applyFill="1"/>
    <xf numFmtId="0" fontId="48" fillId="4" borderId="0" xfId="2" applyFont="1" applyFill="1" applyAlignment="1">
      <alignment horizontal="left"/>
    </xf>
    <xf numFmtId="0" fontId="48" fillId="4" borderId="24" xfId="2" applyFont="1" applyFill="1" applyBorder="1" applyAlignment="1">
      <alignment horizontal="right"/>
    </xf>
    <xf numFmtId="43" fontId="48" fillId="0" borderId="41" xfId="4" applyFont="1" applyBorder="1" applyAlignment="1">
      <alignment horizontal="center"/>
    </xf>
    <xf numFmtId="0" fontId="48" fillId="0" borderId="0" xfId="2" applyFont="1" applyAlignment="1">
      <alignment horizontal="left"/>
    </xf>
    <xf numFmtId="0" fontId="48" fillId="0" borderId="24" xfId="2" applyFont="1" applyBorder="1" applyAlignment="1">
      <alignment horizontal="right"/>
    </xf>
    <xf numFmtId="43" fontId="24" fillId="0" borderId="47" xfId="4" applyFont="1" applyBorder="1"/>
    <xf numFmtId="0" fontId="24" fillId="0" borderId="0" xfId="2" applyFont="1" applyAlignment="1">
      <alignment horizontal="left"/>
    </xf>
    <xf numFmtId="0" fontId="24" fillId="0" borderId="24" xfId="2" applyFont="1" applyBorder="1"/>
    <xf numFmtId="43" fontId="48" fillId="0" borderId="47" xfId="4" applyFont="1" applyBorder="1" applyAlignment="1">
      <alignment horizontal="center"/>
    </xf>
    <xf numFmtId="43" fontId="24" fillId="4" borderId="47" xfId="4" applyFont="1" applyFill="1" applyBorder="1" applyAlignment="1">
      <alignment horizontal="center"/>
    </xf>
    <xf numFmtId="43" fontId="24" fillId="0" borderId="0" xfId="4" applyFont="1" applyBorder="1"/>
    <xf numFmtId="43" fontId="24" fillId="4" borderId="47" xfId="4" applyFont="1" applyFill="1" applyBorder="1"/>
    <xf numFmtId="0" fontId="20" fillId="0" borderId="24" xfId="2" applyFont="1" applyBorder="1"/>
    <xf numFmtId="0" fontId="20" fillId="0" borderId="0" xfId="2" applyFont="1"/>
    <xf numFmtId="43" fontId="24" fillId="0" borderId="0" xfId="4" applyFont="1" applyAlignment="1">
      <alignment horizontal="center"/>
    </xf>
    <xf numFmtId="43" fontId="48" fillId="0" borderId="24" xfId="4" applyFont="1" applyBorder="1" applyAlignment="1">
      <alignment horizontal="left"/>
    </xf>
    <xf numFmtId="0" fontId="24" fillId="0" borderId="0" xfId="2" applyFont="1" applyAlignment="1">
      <alignment horizontal="left" wrapText="1"/>
    </xf>
    <xf numFmtId="43" fontId="24" fillId="0" borderId="47" xfId="4" applyFont="1" applyBorder="1" applyAlignment="1">
      <alignment horizontal="center"/>
    </xf>
    <xf numFmtId="0" fontId="24" fillId="0" borderId="0" xfId="2" quotePrefix="1" applyFont="1" applyAlignment="1">
      <alignment horizontal="center"/>
    </xf>
    <xf numFmtId="0" fontId="24" fillId="0" borderId="24" xfId="2" applyFont="1" applyBorder="1" applyAlignment="1">
      <alignment horizontal="left" wrapText="1"/>
    </xf>
    <xf numFmtId="43" fontId="24" fillId="0" borderId="0" xfId="4" applyFont="1" applyBorder="1" applyAlignment="1">
      <alignment horizontal="center"/>
    </xf>
    <xf numFmtId="0" fontId="24" fillId="4" borderId="24" xfId="2" applyFont="1" applyFill="1" applyBorder="1" applyAlignment="1">
      <alignment horizontal="left" wrapText="1"/>
    </xf>
    <xf numFmtId="0" fontId="33" fillId="0" borderId="0" xfId="2" applyFont="1" applyAlignment="1">
      <alignment horizontal="center"/>
    </xf>
    <xf numFmtId="43" fontId="48" fillId="0" borderId="50" xfId="4" applyFont="1" applyBorder="1" applyAlignment="1">
      <alignment wrapText="1"/>
    </xf>
    <xf numFmtId="43" fontId="48" fillId="0" borderId="51" xfId="4" applyFont="1" applyBorder="1" applyAlignment="1">
      <alignment horizontal="left" wrapText="1"/>
    </xf>
    <xf numFmtId="0" fontId="48" fillId="0" borderId="51" xfId="2" applyFont="1" applyBorder="1" applyAlignment="1">
      <alignment horizontal="left" wrapText="1"/>
    </xf>
    <xf numFmtId="0" fontId="48" fillId="0" borderId="52" xfId="2" applyFont="1" applyBorder="1" applyAlignment="1">
      <alignment horizontal="left" wrapText="1"/>
    </xf>
    <xf numFmtId="0" fontId="48" fillId="0" borderId="0" xfId="2" applyFont="1" applyAlignment="1">
      <alignment wrapText="1"/>
    </xf>
    <xf numFmtId="43" fontId="20" fillId="0" borderId="51" xfId="4" applyFont="1" applyBorder="1" applyAlignment="1">
      <alignment horizontal="center"/>
    </xf>
    <xf numFmtId="43" fontId="24" fillId="0" borderId="51" xfId="4" applyFont="1" applyBorder="1" applyAlignment="1">
      <alignment horizontal="center"/>
    </xf>
    <xf numFmtId="0" fontId="21" fillId="0" borderId="51" xfId="2" applyFont="1" applyBorder="1" applyAlignment="1">
      <alignment horizontal="center"/>
    </xf>
    <xf numFmtId="0" fontId="20" fillId="0" borderId="51" xfId="2" applyFont="1" applyBorder="1"/>
    <xf numFmtId="43" fontId="24" fillId="0" borderId="15" xfId="4" applyFont="1" applyBorder="1" applyAlignment="1">
      <alignment horizontal="center"/>
    </xf>
    <xf numFmtId="0" fontId="24" fillId="0" borderId="15" xfId="2" applyFont="1" applyBorder="1" applyAlignment="1">
      <alignment horizontal="center"/>
    </xf>
    <xf numFmtId="43" fontId="20" fillId="0" borderId="41" xfId="4" applyFont="1" applyBorder="1" applyAlignment="1">
      <alignment horizontal="center"/>
    </xf>
    <xf numFmtId="0" fontId="21" fillId="0" borderId="14" xfId="2" applyFont="1" applyBorder="1" applyAlignment="1">
      <alignment horizontal="center"/>
    </xf>
    <xf numFmtId="0" fontId="20" fillId="0" borderId="46" xfId="2" applyFont="1" applyBorder="1"/>
    <xf numFmtId="43" fontId="24" fillId="0" borderId="53" xfId="4" applyFont="1" applyBorder="1" applyAlignment="1">
      <alignment horizontal="center"/>
    </xf>
    <xf numFmtId="43" fontId="20" fillId="0" borderId="15" xfId="4" applyFont="1" applyBorder="1" applyAlignment="1">
      <alignment horizontal="center"/>
    </xf>
    <xf numFmtId="43" fontId="20" fillId="0" borderId="0" xfId="4" applyFont="1" applyAlignment="1">
      <alignment horizontal="center"/>
    </xf>
    <xf numFmtId="0" fontId="24" fillId="0" borderId="26" xfId="2" applyFont="1" applyBorder="1" applyAlignment="1">
      <alignment horizontal="center"/>
    </xf>
    <xf numFmtId="0" fontId="24" fillId="0" borderId="54" xfId="2" applyFont="1" applyBorder="1"/>
    <xf numFmtId="43" fontId="24" fillId="4" borderId="53" xfId="4" applyFont="1" applyFill="1" applyBorder="1" applyAlignment="1">
      <alignment horizontal="center"/>
    </xf>
    <xf numFmtId="0" fontId="24" fillId="0" borderId="27" xfId="2" applyFont="1" applyBorder="1"/>
    <xf numFmtId="43" fontId="24" fillId="4" borderId="29" xfId="4" applyFont="1" applyFill="1" applyBorder="1" applyAlignment="1">
      <alignment horizontal="center"/>
    </xf>
    <xf numFmtId="0" fontId="24" fillId="0" borderId="17" xfId="2" applyFont="1" applyBorder="1" applyAlignment="1">
      <alignment horizontal="center"/>
    </xf>
    <xf numFmtId="0" fontId="24" fillId="0" borderId="40" xfId="2" applyFont="1" applyBorder="1"/>
    <xf numFmtId="43" fontId="24" fillId="0" borderId="41" xfId="4" applyFont="1" applyBorder="1" applyAlignment="1">
      <alignment horizontal="center"/>
    </xf>
    <xf numFmtId="43" fontId="24" fillId="0" borderId="17" xfId="4" applyFont="1" applyBorder="1" applyAlignment="1">
      <alignment horizontal="center"/>
    </xf>
    <xf numFmtId="43" fontId="24" fillId="0" borderId="55" xfId="4" applyFont="1" applyBorder="1" applyAlignment="1">
      <alignment horizontal="center"/>
    </xf>
    <xf numFmtId="43" fontId="24" fillId="4" borderId="26" xfId="4" applyFont="1" applyFill="1" applyBorder="1" applyAlignment="1">
      <alignment horizontal="center"/>
    </xf>
    <xf numFmtId="0" fontId="24" fillId="0" borderId="14" xfId="2" applyFont="1" applyBorder="1"/>
    <xf numFmtId="43" fontId="18" fillId="0" borderId="29" xfId="4" applyFont="1" applyBorder="1" applyAlignment="1">
      <alignment horizontal="center"/>
    </xf>
    <xf numFmtId="0" fontId="25" fillId="4" borderId="27" xfId="2" applyFont="1" applyFill="1" applyBorder="1" applyAlignment="1">
      <alignment wrapText="1"/>
    </xf>
    <xf numFmtId="43" fontId="24" fillId="4" borderId="15" xfId="4" applyFont="1" applyFill="1" applyBorder="1" applyAlignment="1">
      <alignment horizontal="center"/>
    </xf>
    <xf numFmtId="43" fontId="24" fillId="4" borderId="17" xfId="4" applyFont="1" applyFill="1" applyBorder="1" applyAlignment="1">
      <alignment horizontal="center"/>
    </xf>
    <xf numFmtId="43" fontId="24" fillId="0" borderId="26" xfId="4" applyFont="1" applyBorder="1" applyAlignment="1">
      <alignment horizontal="center"/>
    </xf>
    <xf numFmtId="43" fontId="24" fillId="0" borderId="10" xfId="4" applyFont="1" applyBorder="1" applyAlignment="1">
      <alignment horizontal="center"/>
    </xf>
    <xf numFmtId="43" fontId="21" fillId="0" borderId="41" xfId="4" applyFont="1" applyBorder="1" applyAlignment="1">
      <alignment horizontal="center"/>
    </xf>
    <xf numFmtId="0" fontId="21" fillId="0" borderId="37" xfId="2" applyFont="1" applyBorder="1"/>
    <xf numFmtId="43" fontId="24" fillId="0" borderId="29" xfId="4" applyFont="1" applyBorder="1" applyAlignment="1">
      <alignment horizontal="center"/>
    </xf>
    <xf numFmtId="0" fontId="24" fillId="0" borderId="14" xfId="2" applyFont="1" applyBorder="1" applyAlignment="1">
      <alignment horizontal="center"/>
    </xf>
    <xf numFmtId="0" fontId="24" fillId="0" borderId="37" xfId="2" applyFont="1" applyBorder="1"/>
    <xf numFmtId="43" fontId="24" fillId="4" borderId="25" xfId="4" applyFont="1" applyFill="1" applyBorder="1" applyAlignment="1">
      <alignment horizontal="center"/>
    </xf>
    <xf numFmtId="43" fontId="24" fillId="4" borderId="10" xfId="4" applyFont="1" applyFill="1" applyBorder="1" applyAlignment="1">
      <alignment horizontal="center"/>
    </xf>
    <xf numFmtId="43" fontId="24" fillId="4" borderId="0" xfId="4" applyFont="1" applyFill="1" applyAlignment="1">
      <alignment horizontal="center"/>
    </xf>
    <xf numFmtId="0" fontId="24" fillId="0" borderId="56" xfId="2" applyFont="1" applyBorder="1"/>
    <xf numFmtId="43" fontId="24" fillId="0" borderId="29" xfId="4" applyFont="1" applyBorder="1"/>
    <xf numFmtId="43" fontId="24" fillId="0" borderId="57" xfId="4" applyFont="1" applyBorder="1"/>
    <xf numFmtId="0" fontId="24" fillId="0" borderId="57" xfId="2" applyFont="1" applyBorder="1" applyAlignment="1">
      <alignment horizontal="center"/>
    </xf>
    <xf numFmtId="0" fontId="24" fillId="0" borderId="58" xfId="2" applyFont="1" applyBorder="1"/>
    <xf numFmtId="43" fontId="20" fillId="0" borderId="44" xfId="4" applyFont="1" applyBorder="1" applyAlignment="1">
      <alignment horizontal="center" vertical="center" wrapText="1"/>
    </xf>
    <xf numFmtId="43" fontId="20" fillId="0" borderId="45" xfId="4" applyFont="1" applyBorder="1" applyAlignment="1">
      <alignment horizontal="center" vertical="center" wrapText="1"/>
    </xf>
    <xf numFmtId="0" fontId="57" fillId="0" borderId="49" xfId="2" applyFont="1" applyBorder="1" applyAlignment="1">
      <alignment horizontal="center" vertical="center" wrapText="1"/>
    </xf>
    <xf numFmtId="0" fontId="57" fillId="0" borderId="61" xfId="2" applyFont="1" applyBorder="1" applyAlignment="1">
      <alignment horizontal="center" vertical="center" wrapText="1"/>
    </xf>
    <xf numFmtId="43" fontId="57" fillId="0" borderId="20" xfId="4" applyFont="1" applyBorder="1"/>
    <xf numFmtId="0" fontId="57" fillId="0" borderId="20" xfId="2" applyFont="1" applyBorder="1" applyAlignment="1">
      <alignment horizontal="center"/>
    </xf>
    <xf numFmtId="0" fontId="57" fillId="0" borderId="20" xfId="2" applyFont="1" applyBorder="1"/>
    <xf numFmtId="0" fontId="62" fillId="4" borderId="0" xfId="2" applyFont="1" applyFill="1" applyAlignment="1">
      <alignment vertical="center"/>
    </xf>
    <xf numFmtId="0" fontId="63" fillId="4" borderId="0" xfId="2" applyFont="1" applyFill="1" applyAlignment="1">
      <alignment horizontal="left" vertical="center"/>
    </xf>
    <xf numFmtId="0" fontId="63" fillId="4" borderId="0" xfId="2" quotePrefix="1" applyFont="1" applyFill="1" applyAlignment="1">
      <alignment horizontal="left" vertical="center"/>
    </xf>
    <xf numFmtId="43" fontId="62" fillId="4" borderId="63" xfId="4" applyFont="1" applyFill="1" applyBorder="1" applyAlignment="1">
      <alignment vertical="center"/>
    </xf>
    <xf numFmtId="43" fontId="62" fillId="4" borderId="64" xfId="4" applyFont="1" applyFill="1" applyBorder="1" applyAlignment="1">
      <alignment vertical="center"/>
    </xf>
    <xf numFmtId="165" fontId="62" fillId="4" borderId="64" xfId="4" applyNumberFormat="1" applyFont="1" applyFill="1" applyBorder="1" applyAlignment="1">
      <alignment vertical="center"/>
    </xf>
    <xf numFmtId="0" fontId="63" fillId="4" borderId="52" xfId="2" applyFont="1" applyFill="1" applyBorder="1" applyAlignment="1">
      <alignment horizontal="left" vertical="center"/>
    </xf>
    <xf numFmtId="0" fontId="62" fillId="4" borderId="65" xfId="2" applyFont="1" applyFill="1" applyBorder="1" applyAlignment="1">
      <alignment horizontal="left" vertical="center"/>
    </xf>
    <xf numFmtId="43" fontId="62" fillId="4" borderId="29" xfId="4" applyFont="1" applyFill="1" applyBorder="1" applyAlignment="1">
      <alignment horizontal="center" vertical="center"/>
    </xf>
    <xf numFmtId="43" fontId="62" fillId="4" borderId="66" xfId="4" applyFont="1" applyFill="1" applyBorder="1" applyAlignment="1">
      <alignment vertical="center"/>
    </xf>
    <xf numFmtId="43" fontId="62" fillId="4" borderId="67" xfId="4" applyFont="1" applyFill="1" applyBorder="1" applyAlignment="1">
      <alignment vertical="center"/>
    </xf>
    <xf numFmtId="43" fontId="62" fillId="4" borderId="68" xfId="4" applyFont="1" applyFill="1" applyBorder="1" applyAlignment="1">
      <alignment vertical="center"/>
    </xf>
    <xf numFmtId="0" fontId="62" fillId="4" borderId="69" xfId="2" applyFont="1" applyFill="1" applyBorder="1" applyAlignment="1">
      <alignment vertical="center" wrapText="1"/>
    </xf>
    <xf numFmtId="0" fontId="62" fillId="4" borderId="70" xfId="2" applyFont="1" applyFill="1" applyBorder="1" applyAlignment="1">
      <alignment horizontal="left" vertical="center"/>
    </xf>
    <xf numFmtId="43" fontId="62" fillId="4" borderId="71" xfId="4" applyFont="1" applyFill="1" applyBorder="1" applyAlignment="1">
      <alignment vertical="center"/>
    </xf>
    <xf numFmtId="43" fontId="62" fillId="4" borderId="72" xfId="4" applyFont="1" applyFill="1" applyBorder="1" applyAlignment="1">
      <alignment vertical="center"/>
    </xf>
    <xf numFmtId="4" fontId="62" fillId="4" borderId="73" xfId="4" applyNumberFormat="1" applyFont="1" applyFill="1" applyBorder="1" applyAlignment="1">
      <alignment vertical="center"/>
    </xf>
    <xf numFmtId="4" fontId="62" fillId="4" borderId="74" xfId="4" applyNumberFormat="1" applyFont="1" applyFill="1" applyBorder="1" applyAlignment="1">
      <alignment vertical="center"/>
    </xf>
    <xf numFmtId="165" fontId="62" fillId="4" borderId="72" xfId="4" applyNumberFormat="1" applyFont="1" applyFill="1" applyBorder="1" applyAlignment="1">
      <alignment vertical="center"/>
    </xf>
    <xf numFmtId="43" fontId="62" fillId="4" borderId="74" xfId="4" applyFont="1" applyFill="1" applyBorder="1" applyAlignment="1">
      <alignment vertical="center"/>
    </xf>
    <xf numFmtId="0" fontId="62" fillId="4" borderId="24" xfId="2" applyFont="1" applyFill="1" applyBorder="1" applyAlignment="1">
      <alignment vertical="center" wrapText="1"/>
    </xf>
    <xf numFmtId="43" fontId="62" fillId="4" borderId="61" xfId="4" applyFont="1" applyFill="1" applyBorder="1" applyAlignment="1">
      <alignment vertical="center"/>
    </xf>
    <xf numFmtId="43" fontId="62" fillId="4" borderId="29" xfId="4" applyFont="1" applyFill="1" applyBorder="1" applyAlignment="1">
      <alignment vertical="center"/>
    </xf>
    <xf numFmtId="0" fontId="62" fillId="4" borderId="24" xfId="2" applyFont="1" applyFill="1" applyBorder="1" applyAlignment="1">
      <alignment horizontal="left" vertical="center"/>
    </xf>
    <xf numFmtId="43" fontId="1" fillId="4" borderId="47" xfId="4" applyFont="1" applyFill="1" applyBorder="1" applyAlignment="1">
      <alignment horizontal="center"/>
    </xf>
    <xf numFmtId="43" fontId="62" fillId="4" borderId="0" xfId="4" applyFont="1" applyFill="1" applyAlignment="1">
      <alignment horizontal="center" vertical="center"/>
    </xf>
    <xf numFmtId="43" fontId="62" fillId="4" borderId="72" xfId="4" applyFont="1" applyFill="1" applyBorder="1" applyAlignment="1">
      <alignment horizontal="center" vertical="center"/>
    </xf>
    <xf numFmtId="43" fontId="62" fillId="4" borderId="74" xfId="4" applyFont="1" applyFill="1" applyBorder="1" applyAlignment="1">
      <alignment horizontal="center" vertical="center"/>
    </xf>
    <xf numFmtId="0" fontId="65" fillId="4" borderId="24" xfId="2" applyFont="1" applyFill="1" applyBorder="1"/>
    <xf numFmtId="43" fontId="1" fillId="4" borderId="39" xfId="4" applyFont="1" applyFill="1" applyBorder="1" applyAlignment="1">
      <alignment horizontal="center"/>
    </xf>
    <xf numFmtId="43" fontId="68" fillId="4" borderId="29" xfId="4" applyFont="1" applyFill="1" applyBorder="1" applyAlignment="1">
      <alignment vertical="center"/>
    </xf>
    <xf numFmtId="165" fontId="62" fillId="4" borderId="74" xfId="4" applyNumberFormat="1" applyFont="1" applyFill="1" applyBorder="1" applyAlignment="1">
      <alignment vertical="center"/>
    </xf>
    <xf numFmtId="0" fontId="58" fillId="4" borderId="50" xfId="2" applyFont="1" applyFill="1" applyBorder="1" applyAlignment="1">
      <alignment horizontal="center" vertical="center" wrapText="1"/>
    </xf>
    <xf numFmtId="0" fontId="58" fillId="4" borderId="50" xfId="2" applyFont="1" applyFill="1" applyBorder="1" applyAlignment="1">
      <alignment horizontal="center" vertical="center"/>
    </xf>
    <xf numFmtId="0" fontId="62" fillId="4" borderId="63" xfId="2" applyFont="1" applyFill="1" applyBorder="1" applyAlignment="1">
      <alignment horizontal="left" vertical="center"/>
    </xf>
    <xf numFmtId="0" fontId="62" fillId="4" borderId="52" xfId="2" applyFont="1" applyFill="1" applyBorder="1" applyAlignment="1">
      <alignment horizontal="left" vertical="center"/>
    </xf>
    <xf numFmtId="0" fontId="63" fillId="4" borderId="75" xfId="2" applyFont="1" applyFill="1" applyBorder="1" applyAlignment="1">
      <alignment horizontal="center" vertical="center" wrapText="1"/>
    </xf>
    <xf numFmtId="0" fontId="71" fillId="4" borderId="75" xfId="2" applyFont="1" applyFill="1" applyBorder="1" applyAlignment="1">
      <alignment horizontal="center" vertical="center" wrapText="1"/>
    </xf>
    <xf numFmtId="0" fontId="63" fillId="4" borderId="76" xfId="2" applyFont="1" applyFill="1" applyBorder="1" applyAlignment="1">
      <alignment horizontal="center" vertical="center" wrapText="1"/>
    </xf>
    <xf numFmtId="0" fontId="63" fillId="4" borderId="58" xfId="2" applyFont="1" applyFill="1" applyBorder="1" applyAlignment="1">
      <alignment horizontal="center" vertical="center" wrapText="1"/>
    </xf>
    <xf numFmtId="0" fontId="1" fillId="4" borderId="0" xfId="2" applyFill="1" applyAlignment="1">
      <alignment horizontal="left"/>
    </xf>
    <xf numFmtId="0" fontId="75" fillId="4" borderId="0" xfId="2" applyFont="1" applyFill="1"/>
    <xf numFmtId="43" fontId="77" fillId="4" borderId="77" xfId="4" applyFont="1" applyFill="1" applyBorder="1" applyAlignment="1">
      <alignment horizontal="center" vertical="center"/>
    </xf>
    <xf numFmtId="43" fontId="77" fillId="4" borderId="21" xfId="4" applyFont="1" applyFill="1" applyBorder="1" applyAlignment="1">
      <alignment horizontal="center" vertical="center"/>
    </xf>
    <xf numFmtId="43" fontId="78" fillId="4" borderId="44" xfId="4" applyFont="1" applyFill="1" applyBorder="1" applyAlignment="1">
      <alignment horizontal="center" vertical="center"/>
    </xf>
    <xf numFmtId="43" fontId="78" fillId="4" borderId="45" xfId="4" applyFont="1" applyFill="1" applyBorder="1" applyAlignment="1">
      <alignment horizontal="center" vertical="center"/>
    </xf>
    <xf numFmtId="0" fontId="78" fillId="4" borderId="0" xfId="2" applyFont="1" applyFill="1" applyAlignment="1">
      <alignment horizontal="left" vertical="center"/>
    </xf>
    <xf numFmtId="0" fontId="78" fillId="4" borderId="0" xfId="2" applyFont="1" applyFill="1" applyAlignment="1">
      <alignment horizontal="center" vertical="center"/>
    </xf>
    <xf numFmtId="43" fontId="78" fillId="4" borderId="41" xfId="4" applyFont="1" applyFill="1" applyBorder="1" applyAlignment="1">
      <alignment horizontal="center" vertical="center"/>
    </xf>
    <xf numFmtId="43" fontId="78" fillId="4" borderId="14" xfId="4" applyFont="1" applyFill="1" applyBorder="1" applyAlignment="1">
      <alignment horizontal="center" vertical="center"/>
    </xf>
    <xf numFmtId="43" fontId="78" fillId="4" borderId="32" xfId="4" applyFont="1" applyFill="1" applyBorder="1" applyAlignment="1">
      <alignment horizontal="center" vertical="center"/>
    </xf>
    <xf numFmtId="43" fontId="78" fillId="4" borderId="33" xfId="4" applyFont="1" applyFill="1" applyBorder="1" applyAlignment="1">
      <alignment horizontal="center" vertical="center"/>
    </xf>
    <xf numFmtId="0" fontId="77" fillId="4" borderId="77" xfId="2" applyFont="1" applyFill="1" applyBorder="1" applyAlignment="1">
      <alignment horizontal="center" vertical="center"/>
    </xf>
    <xf numFmtId="0" fontId="77" fillId="4" borderId="21" xfId="2" applyFont="1" applyFill="1" applyBorder="1" applyAlignment="1">
      <alignment horizontal="center" vertical="center"/>
    </xf>
    <xf numFmtId="0" fontId="78" fillId="4" borderId="44" xfId="2" applyFont="1" applyFill="1" applyBorder="1" applyAlignment="1">
      <alignment horizontal="center" vertical="center"/>
    </xf>
    <xf numFmtId="0" fontId="78" fillId="4" borderId="45" xfId="2" applyFont="1" applyFill="1" applyBorder="1" applyAlignment="1">
      <alignment horizontal="center" vertical="center"/>
    </xf>
    <xf numFmtId="0" fontId="78" fillId="4" borderId="79" xfId="2" applyFont="1" applyFill="1" applyBorder="1" applyAlignment="1">
      <alignment vertical="center"/>
    </xf>
    <xf numFmtId="0" fontId="78" fillId="4" borderId="80" xfId="2" applyFont="1" applyFill="1" applyBorder="1" applyAlignment="1">
      <alignment vertical="center"/>
    </xf>
    <xf numFmtId="0" fontId="78" fillId="4" borderId="46" xfId="2" applyFont="1" applyFill="1" applyBorder="1" applyAlignment="1">
      <alignment vertical="center"/>
    </xf>
    <xf numFmtId="0" fontId="78" fillId="4" borderId="41" xfId="2" applyFont="1" applyFill="1" applyBorder="1" applyAlignment="1">
      <alignment horizontal="center" vertical="center"/>
    </xf>
    <xf numFmtId="0" fontId="78" fillId="4" borderId="14" xfId="2" applyFont="1" applyFill="1" applyBorder="1" applyAlignment="1">
      <alignment horizontal="center" vertical="center"/>
    </xf>
    <xf numFmtId="0" fontId="78" fillId="4" borderId="14" xfId="2" applyFont="1" applyFill="1" applyBorder="1" applyAlignment="1">
      <alignment horizontal="left" vertical="center"/>
    </xf>
    <xf numFmtId="0" fontId="78" fillId="4" borderId="14" xfId="2" applyFont="1" applyFill="1" applyBorder="1" applyAlignment="1">
      <alignment vertical="center"/>
    </xf>
    <xf numFmtId="0" fontId="78" fillId="4" borderId="37" xfId="2" applyFont="1" applyFill="1" applyBorder="1" applyAlignment="1">
      <alignment vertical="center"/>
    </xf>
    <xf numFmtId="0" fontId="78" fillId="4" borderId="32" xfId="2" applyFont="1" applyFill="1" applyBorder="1" applyAlignment="1">
      <alignment horizontal="center" vertical="center"/>
    </xf>
    <xf numFmtId="0" fontId="78" fillId="4" borderId="33" xfId="2" applyFont="1" applyFill="1" applyBorder="1" applyAlignment="1">
      <alignment horizontal="center" vertical="center"/>
    </xf>
    <xf numFmtId="0" fontId="78" fillId="4" borderId="83" xfId="2" applyFont="1" applyFill="1" applyBorder="1" applyAlignment="1">
      <alignment vertical="center"/>
    </xf>
    <xf numFmtId="0" fontId="78" fillId="4" borderId="60" xfId="2" applyFont="1" applyFill="1" applyBorder="1" applyAlignment="1">
      <alignment vertical="center"/>
    </xf>
    <xf numFmtId="0" fontId="78" fillId="4" borderId="34" xfId="2" applyFont="1" applyFill="1" applyBorder="1" applyAlignment="1">
      <alignment vertical="center"/>
    </xf>
    <xf numFmtId="0" fontId="78" fillId="4" borderId="35" xfId="2" applyFont="1" applyFill="1" applyBorder="1" applyAlignment="1">
      <alignment vertical="center"/>
    </xf>
    <xf numFmtId="0" fontId="78" fillId="4" borderId="51" xfId="2" applyFont="1" applyFill="1" applyBorder="1" applyAlignment="1">
      <alignment horizontal="center" vertical="center"/>
    </xf>
    <xf numFmtId="0" fontId="78" fillId="4" borderId="61" xfId="2" applyFont="1" applyFill="1" applyBorder="1" applyAlignment="1">
      <alignment horizontal="center" vertical="center"/>
    </xf>
    <xf numFmtId="0" fontId="77" fillId="4" borderId="61" xfId="2" applyFont="1" applyFill="1" applyBorder="1" applyAlignment="1">
      <alignment horizontal="center"/>
    </xf>
    <xf numFmtId="0" fontId="77" fillId="4" borderId="61" xfId="2" applyFont="1" applyFill="1" applyBorder="1" applyAlignment="1">
      <alignment horizontal="left" vertical="center"/>
    </xf>
    <xf numFmtId="43" fontId="77" fillId="4" borderId="84" xfId="4" applyFont="1" applyFill="1" applyBorder="1" applyAlignment="1">
      <alignment horizontal="center" vertical="center"/>
    </xf>
    <xf numFmtId="43" fontId="77" fillId="4" borderId="86" xfId="4" applyFont="1" applyFill="1" applyBorder="1" applyAlignment="1">
      <alignment horizontal="center" vertical="center"/>
    </xf>
    <xf numFmtId="43" fontId="77" fillId="4" borderId="63" xfId="4" applyFont="1" applyFill="1" applyBorder="1" applyAlignment="1">
      <alignment horizontal="center" vertical="center"/>
    </xf>
    <xf numFmtId="43" fontId="77" fillId="4" borderId="51" xfId="4" applyFont="1" applyFill="1" applyBorder="1" applyAlignment="1">
      <alignment horizontal="center" vertical="center"/>
    </xf>
    <xf numFmtId="0" fontId="77" fillId="4" borderId="50" xfId="2" applyFont="1" applyFill="1" applyBorder="1" applyAlignment="1">
      <alignment horizontal="left" vertical="center"/>
    </xf>
    <xf numFmtId="0" fontId="77" fillId="4" borderId="51" xfId="2" applyFont="1" applyFill="1" applyBorder="1" applyAlignment="1">
      <alignment horizontal="left" vertical="center"/>
    </xf>
    <xf numFmtId="43" fontId="78" fillId="4" borderId="66" xfId="4" applyFont="1" applyFill="1" applyBorder="1" applyAlignment="1">
      <alignment horizontal="center" vertical="center"/>
    </xf>
    <xf numFmtId="43" fontId="78" fillId="4" borderId="70" xfId="4" applyFont="1" applyFill="1" applyBorder="1" applyAlignment="1">
      <alignment horizontal="center" vertical="center"/>
    </xf>
    <xf numFmtId="43" fontId="78" fillId="4" borderId="0" xfId="4" applyFont="1" applyFill="1" applyAlignment="1">
      <alignment horizontal="center" vertical="center"/>
    </xf>
    <xf numFmtId="43" fontId="78" fillId="4" borderId="72" xfId="4" applyFont="1" applyFill="1" applyBorder="1" applyAlignment="1">
      <alignment horizontal="center" vertical="center"/>
    </xf>
    <xf numFmtId="43" fontId="78" fillId="4" borderId="69" xfId="4" applyFont="1" applyFill="1" applyBorder="1" applyAlignment="1">
      <alignment horizontal="center" vertical="center"/>
    </xf>
    <xf numFmtId="43" fontId="78" fillId="4" borderId="24" xfId="4" applyFont="1" applyFill="1" applyBorder="1" applyAlignment="1">
      <alignment horizontal="center" vertical="center"/>
    </xf>
    <xf numFmtId="0" fontId="78" fillId="4" borderId="72" xfId="2" applyFont="1" applyFill="1" applyBorder="1" applyAlignment="1">
      <alignment horizontal="left" vertical="center"/>
    </xf>
    <xf numFmtId="0" fontId="78" fillId="4" borderId="84" xfId="2" applyFont="1" applyFill="1" applyBorder="1" applyAlignment="1">
      <alignment horizontal="left" vertical="center"/>
    </xf>
    <xf numFmtId="0" fontId="78" fillId="4" borderId="74" xfId="2" applyFont="1" applyFill="1" applyBorder="1" applyAlignment="1">
      <alignment horizontal="left" vertical="center"/>
    </xf>
    <xf numFmtId="43" fontId="62" fillId="4" borderId="69" xfId="4" applyFont="1" applyFill="1" applyBorder="1" applyAlignment="1">
      <alignment horizontal="center" vertical="center"/>
    </xf>
    <xf numFmtId="43" fontId="62" fillId="4" borderId="24" xfId="4" applyFont="1" applyFill="1" applyBorder="1" applyAlignment="1">
      <alignment horizontal="center" vertical="center"/>
    </xf>
    <xf numFmtId="0" fontId="78" fillId="4" borderId="0" xfId="2" applyFont="1" applyFill="1" applyAlignment="1">
      <alignment horizontal="left" vertical="center" wrapText="1"/>
    </xf>
    <xf numFmtId="0" fontId="81" fillId="4" borderId="73" xfId="2" applyFont="1" applyFill="1" applyBorder="1" applyAlignment="1">
      <alignment horizontal="left" vertical="center" wrapText="1"/>
    </xf>
    <xf numFmtId="43" fontId="81" fillId="4" borderId="69" xfId="4" applyFont="1" applyFill="1" applyBorder="1" applyAlignment="1">
      <alignment horizontal="center" vertical="center"/>
    </xf>
    <xf numFmtId="43" fontId="81" fillId="4" borderId="24" xfId="4" applyFont="1" applyFill="1" applyBorder="1" applyAlignment="1">
      <alignment horizontal="center" vertical="center"/>
    </xf>
    <xf numFmtId="0" fontId="81" fillId="4" borderId="0" xfId="2" applyFont="1" applyFill="1" applyAlignment="1">
      <alignment horizontal="left" vertical="center" wrapText="1"/>
    </xf>
    <xf numFmtId="0" fontId="78" fillId="4" borderId="73" xfId="2" applyFont="1" applyFill="1" applyBorder="1" applyAlignment="1">
      <alignment horizontal="left" vertical="center"/>
    </xf>
    <xf numFmtId="0" fontId="82" fillId="4" borderId="0" xfId="2" applyFont="1" applyFill="1" applyAlignment="1">
      <alignment horizontal="left" vertical="center" wrapText="1"/>
    </xf>
    <xf numFmtId="0" fontId="81" fillId="4" borderId="74" xfId="2" applyFont="1" applyFill="1" applyBorder="1" applyAlignment="1">
      <alignment horizontal="left" vertical="center" wrapText="1"/>
    </xf>
    <xf numFmtId="43" fontId="78" fillId="4" borderId="76" xfId="4" applyFont="1" applyFill="1" applyBorder="1" applyAlignment="1">
      <alignment horizontal="center" vertical="center"/>
    </xf>
    <xf numFmtId="43" fontId="78" fillId="4" borderId="0" xfId="4" applyFont="1" applyFill="1" applyBorder="1" applyAlignment="1">
      <alignment horizontal="center" vertical="center"/>
    </xf>
    <xf numFmtId="0" fontId="81" fillId="4" borderId="72" xfId="2" applyFont="1" applyFill="1" applyBorder="1" applyAlignment="1">
      <alignment horizontal="left" vertical="center"/>
    </xf>
    <xf numFmtId="0" fontId="62" fillId="4" borderId="72" xfId="2" applyFont="1" applyFill="1" applyBorder="1" applyAlignment="1">
      <alignment horizontal="left" vertical="center"/>
    </xf>
    <xf numFmtId="0" fontId="81" fillId="4" borderId="72" xfId="2" applyFont="1" applyFill="1" applyBorder="1" applyAlignment="1">
      <alignment horizontal="left" vertical="center" wrapText="1"/>
    </xf>
    <xf numFmtId="0" fontId="78" fillId="4" borderId="69" xfId="2" applyFont="1" applyFill="1" applyBorder="1" applyAlignment="1">
      <alignment horizontal="center" vertical="center"/>
    </xf>
    <xf numFmtId="43" fontId="84" fillId="4" borderId="69" xfId="4" applyFont="1" applyFill="1" applyBorder="1" applyAlignment="1">
      <alignment horizontal="center" vertical="center"/>
    </xf>
    <xf numFmtId="0" fontId="85" fillId="4" borderId="72" xfId="2" applyFont="1" applyFill="1" applyBorder="1" applyAlignment="1">
      <alignment horizontal="left" vertical="center"/>
    </xf>
    <xf numFmtId="0" fontId="81" fillId="4" borderId="74" xfId="2" applyFont="1" applyFill="1" applyBorder="1" applyAlignment="1">
      <alignment horizontal="left" vertical="center"/>
    </xf>
    <xf numFmtId="0" fontId="78" fillId="4" borderId="24" xfId="2" applyFont="1" applyFill="1" applyBorder="1" applyAlignment="1">
      <alignment horizontal="center" vertical="center"/>
    </xf>
    <xf numFmtId="0" fontId="78" fillId="4" borderId="72" xfId="2" applyFont="1" applyFill="1" applyBorder="1" applyAlignment="1">
      <alignment horizontal="left" vertical="center" wrapText="1"/>
    </xf>
    <xf numFmtId="0" fontId="78" fillId="4" borderId="29" xfId="2" applyFont="1" applyFill="1" applyBorder="1" applyAlignment="1">
      <alignment horizontal="left" vertical="center"/>
    </xf>
    <xf numFmtId="0" fontId="83" fillId="4" borderId="61" xfId="2" applyFont="1" applyFill="1" applyBorder="1" applyAlignment="1">
      <alignment vertical="center"/>
    </xf>
    <xf numFmtId="0" fontId="83" fillId="4" borderId="58" xfId="2" applyFont="1" applyFill="1" applyBorder="1" applyAlignment="1">
      <alignment vertical="center"/>
    </xf>
    <xf numFmtId="0" fontId="76" fillId="4" borderId="87" xfId="2" applyFont="1" applyFill="1" applyBorder="1" applyAlignment="1">
      <alignment horizontal="center" vertical="center" wrapText="1"/>
    </xf>
    <xf numFmtId="0" fontId="76" fillId="4" borderId="87" xfId="2" applyFont="1" applyFill="1" applyBorder="1" applyAlignment="1">
      <alignment horizontal="center" vertical="center"/>
    </xf>
    <xf numFmtId="0" fontId="78" fillId="4" borderId="87" xfId="2" applyFont="1" applyFill="1" applyBorder="1" applyAlignment="1">
      <alignment horizontal="left" vertical="center"/>
    </xf>
    <xf numFmtId="0" fontId="78" fillId="4" borderId="88" xfId="2" applyFont="1" applyFill="1" applyBorder="1" applyAlignment="1">
      <alignment horizontal="left" vertical="center"/>
    </xf>
    <xf numFmtId="0" fontId="77" fillId="4" borderId="76" xfId="2" applyFont="1" applyFill="1" applyBorder="1" applyAlignment="1">
      <alignment horizontal="center" vertical="center" wrapText="1"/>
    </xf>
    <xf numFmtId="0" fontId="87" fillId="4" borderId="75" xfId="2" applyFont="1" applyFill="1" applyBorder="1" applyAlignment="1">
      <alignment horizontal="center" vertical="center" wrapText="1"/>
    </xf>
    <xf numFmtId="0" fontId="77" fillId="4" borderId="75" xfId="2" applyFont="1" applyFill="1" applyBorder="1" applyAlignment="1">
      <alignment horizontal="center" vertical="center" wrapText="1"/>
    </xf>
    <xf numFmtId="0" fontId="77" fillId="4" borderId="58" xfId="2" applyFont="1" applyFill="1" applyBorder="1" applyAlignment="1">
      <alignment horizontal="center" vertical="center" wrapText="1"/>
    </xf>
    <xf numFmtId="0" fontId="77" fillId="4" borderId="0" xfId="2" applyFont="1" applyFill="1" applyAlignment="1">
      <alignment vertical="center"/>
    </xf>
    <xf numFmtId="0" fontId="75" fillId="4" borderId="0" xfId="2" applyFont="1" applyFill="1" applyAlignment="1">
      <alignment horizontal="left"/>
    </xf>
    <xf numFmtId="0" fontId="88" fillId="4" borderId="0" xfId="2" applyFont="1" applyFill="1"/>
    <xf numFmtId="0" fontId="75" fillId="4" borderId="29" xfId="2" applyFont="1" applyFill="1" applyBorder="1"/>
    <xf numFmtId="0" fontId="75" fillId="4" borderId="75" xfId="2" applyFont="1" applyFill="1" applyBorder="1"/>
    <xf numFmtId="0" fontId="75" fillId="4" borderId="61" xfId="2" applyFont="1" applyFill="1" applyBorder="1"/>
    <xf numFmtId="43" fontId="78" fillId="4" borderId="86" xfId="4" applyFont="1" applyFill="1" applyBorder="1" applyAlignment="1">
      <alignment horizontal="center" vertical="center"/>
    </xf>
    <xf numFmtId="43" fontId="78" fillId="4" borderId="71" xfId="4" applyFont="1" applyFill="1" applyBorder="1" applyAlignment="1">
      <alignment horizontal="center" vertical="center"/>
    </xf>
    <xf numFmtId="0" fontId="78" fillId="4" borderId="70" xfId="2" applyFont="1" applyFill="1" applyBorder="1" applyAlignment="1">
      <alignment horizontal="left" vertical="center"/>
    </xf>
    <xf numFmtId="43" fontId="78" fillId="4" borderId="70" xfId="4" applyFont="1" applyFill="1" applyBorder="1" applyAlignment="1">
      <alignment horizontal="left" vertical="center"/>
    </xf>
    <xf numFmtId="43" fontId="78" fillId="4" borderId="0" xfId="4" applyFont="1" applyFill="1" applyAlignment="1">
      <alignment horizontal="left" vertical="center"/>
    </xf>
    <xf numFmtId="43" fontId="78" fillId="4" borderId="72" xfId="4" applyFont="1" applyFill="1" applyBorder="1" applyAlignment="1">
      <alignment horizontal="left" vertical="center"/>
    </xf>
    <xf numFmtId="43" fontId="78" fillId="4" borderId="74" xfId="4" applyFont="1" applyFill="1" applyBorder="1" applyAlignment="1">
      <alignment horizontal="left" vertical="center"/>
    </xf>
    <xf numFmtId="43" fontId="81" fillId="4" borderId="70" xfId="4" applyFont="1" applyFill="1" applyBorder="1" applyAlignment="1">
      <alignment horizontal="left" vertical="center"/>
    </xf>
    <xf numFmtId="43" fontId="81" fillId="4" borderId="0" xfId="4" applyFont="1" applyFill="1" applyAlignment="1">
      <alignment horizontal="left" vertical="center"/>
    </xf>
    <xf numFmtId="43" fontId="81" fillId="4" borderId="72" xfId="4" applyFont="1" applyFill="1" applyBorder="1" applyAlignment="1">
      <alignment horizontal="left" vertical="center"/>
    </xf>
    <xf numFmtId="43" fontId="81" fillId="4" borderId="74" xfId="4" applyFont="1" applyFill="1" applyBorder="1" applyAlignment="1">
      <alignment horizontal="left" vertical="center"/>
    </xf>
    <xf numFmtId="0" fontId="78" fillId="4" borderId="73" xfId="2" applyFont="1" applyFill="1" applyBorder="1" applyAlignment="1">
      <alignment horizontal="left" vertical="center" wrapText="1"/>
    </xf>
    <xf numFmtId="0" fontId="91" fillId="4" borderId="71" xfId="2" applyFont="1" applyFill="1" applyBorder="1" applyAlignment="1">
      <alignment horizontal="center" vertical="center"/>
    </xf>
    <xf numFmtId="0" fontId="91" fillId="4" borderId="70" xfId="2" applyFont="1" applyFill="1" applyBorder="1" applyAlignment="1">
      <alignment horizontal="left" vertical="center"/>
    </xf>
    <xf numFmtId="0" fontId="91" fillId="4" borderId="0" xfId="2" applyFont="1" applyFill="1" applyAlignment="1">
      <alignment horizontal="left" vertical="center"/>
    </xf>
    <xf numFmtId="0" fontId="91" fillId="4" borderId="72" xfId="2" applyFont="1" applyFill="1" applyBorder="1" applyAlignment="1">
      <alignment horizontal="left" vertical="center"/>
    </xf>
    <xf numFmtId="0" fontId="91" fillId="4" borderId="74" xfId="2" applyFont="1" applyFill="1" applyBorder="1" applyAlignment="1">
      <alignment horizontal="center" vertical="center"/>
    </xf>
    <xf numFmtId="0" fontId="91" fillId="4" borderId="74" xfId="2" applyFont="1" applyFill="1" applyBorder="1" applyAlignment="1">
      <alignment horizontal="left" vertical="center"/>
    </xf>
    <xf numFmtId="0" fontId="92" fillId="4" borderId="87" xfId="2" applyFont="1" applyFill="1" applyBorder="1" applyAlignment="1">
      <alignment horizontal="center" vertical="center" wrapText="1"/>
    </xf>
    <xf numFmtId="0" fontId="89" fillId="4" borderId="87" xfId="2" applyFont="1" applyFill="1" applyBorder="1" applyAlignment="1">
      <alignment horizontal="center" vertical="center"/>
    </xf>
    <xf numFmtId="0" fontId="88" fillId="4" borderId="87" xfId="2" applyFont="1" applyFill="1" applyBorder="1" applyAlignment="1">
      <alignment vertical="center"/>
    </xf>
    <xf numFmtId="0" fontId="88" fillId="4" borderId="88" xfId="2" applyFont="1" applyFill="1" applyBorder="1" applyAlignment="1">
      <alignment vertical="center"/>
    </xf>
    <xf numFmtId="0" fontId="94" fillId="4" borderId="75" xfId="2" applyFont="1" applyFill="1" applyBorder="1" applyAlignment="1">
      <alignment horizontal="center" vertical="center" wrapText="1"/>
    </xf>
    <xf numFmtId="0" fontId="97" fillId="4" borderId="75" xfId="2" applyFont="1" applyFill="1" applyBorder="1" applyAlignment="1">
      <alignment horizontal="center" vertical="center" wrapText="1"/>
    </xf>
    <xf numFmtId="0" fontId="97" fillId="4" borderId="76" xfId="2" applyFont="1" applyFill="1" applyBorder="1" applyAlignment="1">
      <alignment horizontal="center" vertical="center" wrapText="1"/>
    </xf>
    <xf numFmtId="0" fontId="94" fillId="4" borderId="76" xfId="2" applyFont="1" applyFill="1" applyBorder="1" applyAlignment="1">
      <alignment horizontal="center" vertical="center" wrapText="1"/>
    </xf>
    <xf numFmtId="0" fontId="101" fillId="4" borderId="0" xfId="2" applyFont="1" applyFill="1" applyAlignment="1">
      <alignment vertical="center"/>
    </xf>
    <xf numFmtId="0" fontId="49" fillId="4" borderId="0" xfId="2" applyFont="1" applyFill="1" applyAlignment="1">
      <alignment vertical="center"/>
    </xf>
    <xf numFmtId="0" fontId="88" fillId="4" borderId="0" xfId="2" applyFont="1" applyFill="1" applyAlignment="1">
      <alignment horizontal="left"/>
    </xf>
    <xf numFmtId="0" fontId="75" fillId="0" borderId="0" xfId="2" applyFont="1"/>
    <xf numFmtId="4" fontId="75" fillId="0" borderId="0" xfId="4" applyNumberFormat="1" applyFont="1" applyFill="1" applyBorder="1" applyAlignment="1">
      <alignment horizontal="right"/>
    </xf>
    <xf numFmtId="43" fontId="75" fillId="0" borderId="0" xfId="4" applyFont="1" applyFill="1" applyBorder="1"/>
    <xf numFmtId="43" fontId="75" fillId="4" borderId="0" xfId="4" applyFont="1" applyFill="1" applyBorder="1"/>
    <xf numFmtId="0" fontId="54" fillId="0" borderId="0" xfId="2" applyFont="1" applyAlignment="1">
      <alignment horizontal="center" wrapText="1"/>
    </xf>
    <xf numFmtId="4" fontId="54" fillId="0" borderId="89" xfId="4" applyNumberFormat="1" applyFont="1" applyFill="1" applyBorder="1" applyAlignment="1">
      <alignment horizontal="right" wrapText="1"/>
    </xf>
    <xf numFmtId="43" fontId="54" fillId="0" borderId="22" xfId="4" applyFont="1" applyFill="1" applyBorder="1" applyAlignment="1">
      <alignment horizontal="center" wrapText="1"/>
    </xf>
    <xf numFmtId="4" fontId="54" fillId="0" borderId="22" xfId="4" applyNumberFormat="1" applyFont="1" applyFill="1" applyBorder="1" applyAlignment="1">
      <alignment horizontal="right" wrapText="1"/>
    </xf>
    <xf numFmtId="43" fontId="54" fillId="4" borderId="22" xfId="4" applyFont="1" applyFill="1" applyBorder="1" applyAlignment="1">
      <alignment horizontal="center" wrapText="1"/>
    </xf>
    <xf numFmtId="0" fontId="54" fillId="0" borderId="23" xfId="2" applyFont="1" applyBorder="1" applyAlignment="1">
      <alignment horizontal="right" wrapText="1"/>
    </xf>
    <xf numFmtId="0" fontId="54" fillId="0" borderId="22" xfId="2" applyFont="1" applyBorder="1" applyAlignment="1">
      <alignment horizontal="center" wrapText="1"/>
    </xf>
    <xf numFmtId="4" fontId="75" fillId="0" borderId="69" xfId="4" applyNumberFormat="1" applyFont="1" applyFill="1" applyBorder="1" applyAlignment="1">
      <alignment horizontal="right"/>
    </xf>
    <xf numFmtId="43" fontId="75" fillId="0" borderId="27" xfId="4" applyFont="1" applyFill="1" applyBorder="1" applyAlignment="1">
      <alignment horizontal="center"/>
    </xf>
    <xf numFmtId="4" fontId="75" fillId="0" borderId="27" xfId="4" applyNumberFormat="1" applyFont="1" applyFill="1" applyBorder="1" applyAlignment="1">
      <alignment horizontal="right"/>
    </xf>
    <xf numFmtId="43" fontId="75" fillId="4" borderId="27" xfId="4" applyFont="1" applyFill="1" applyBorder="1" applyAlignment="1">
      <alignment horizontal="center"/>
    </xf>
    <xf numFmtId="0" fontId="75" fillId="0" borderId="90" xfId="2" applyFont="1" applyBorder="1" applyAlignment="1">
      <alignment horizontal="left" wrapText="1"/>
    </xf>
    <xf numFmtId="0" fontId="75" fillId="0" borderId="62" xfId="2" applyFont="1" applyBorder="1"/>
    <xf numFmtId="4" fontId="43" fillId="0" borderId="63" xfId="4" applyNumberFormat="1" applyFont="1" applyFill="1" applyBorder="1" applyAlignment="1">
      <alignment horizontal="right"/>
    </xf>
    <xf numFmtId="43" fontId="43" fillId="0" borderId="91" xfId="4" applyFont="1" applyFill="1" applyBorder="1" applyAlignment="1">
      <alignment horizontal="center"/>
    </xf>
    <xf numFmtId="4" fontId="43" fillId="0" borderId="91" xfId="4" applyNumberFormat="1" applyFont="1" applyFill="1" applyBorder="1" applyAlignment="1">
      <alignment horizontal="right"/>
    </xf>
    <xf numFmtId="43" fontId="43" fillId="4" borderId="91" xfId="4" applyFont="1" applyFill="1" applyBorder="1" applyAlignment="1">
      <alignment horizontal="center"/>
    </xf>
    <xf numFmtId="0" fontId="54" fillId="0" borderId="92" xfId="2" applyFont="1" applyBorder="1" applyAlignment="1">
      <alignment horizontal="left" wrapText="1"/>
    </xf>
    <xf numFmtId="0" fontId="54" fillId="0" borderId="91" xfId="2" applyFont="1" applyBorder="1" applyAlignment="1">
      <alignment horizontal="center" wrapText="1"/>
    </xf>
    <xf numFmtId="0" fontId="75" fillId="0" borderId="15" xfId="2" applyFont="1" applyBorder="1" applyAlignment="1">
      <alignment horizontal="left"/>
    </xf>
    <xf numFmtId="0" fontId="103" fillId="0" borderId="27" xfId="2" quotePrefix="1" applyFont="1" applyBorder="1" applyAlignment="1">
      <alignment horizontal="center"/>
    </xf>
    <xf numFmtId="0" fontId="75" fillId="6" borderId="0" xfId="2" applyFont="1" applyFill="1"/>
    <xf numFmtId="4" fontId="75" fillId="6" borderId="69" xfId="4" applyNumberFormat="1" applyFont="1" applyFill="1" applyBorder="1" applyAlignment="1">
      <alignment horizontal="right"/>
    </xf>
    <xf numFmtId="43" fontId="75" fillId="6" borderId="27" xfId="4" applyFont="1" applyFill="1" applyBorder="1" applyAlignment="1">
      <alignment horizontal="center"/>
    </xf>
    <xf numFmtId="4" fontId="75" fillId="6" borderId="27" xfId="4" applyNumberFormat="1" applyFont="1" applyFill="1" applyBorder="1" applyAlignment="1">
      <alignment horizontal="right"/>
    </xf>
    <xf numFmtId="0" fontId="103" fillId="6" borderId="31" xfId="2" applyFont="1" applyFill="1" applyBorder="1" applyAlignment="1">
      <alignment horizontal="left"/>
    </xf>
    <xf numFmtId="0" fontId="103" fillId="6" borderId="27" xfId="2" applyFont="1" applyFill="1" applyBorder="1" applyAlignment="1">
      <alignment horizontal="center"/>
    </xf>
    <xf numFmtId="0" fontId="54" fillId="0" borderId="31" xfId="2" applyFont="1" applyBorder="1" applyAlignment="1">
      <alignment horizontal="left" wrapText="1"/>
    </xf>
    <xf numFmtId="0" fontId="54" fillId="0" borderId="27" xfId="2" quotePrefix="1" applyFont="1" applyBorder="1" applyAlignment="1">
      <alignment horizontal="center"/>
    </xf>
    <xf numFmtId="0" fontId="75" fillId="0" borderId="31" xfId="2" applyFont="1" applyBorder="1" applyAlignment="1">
      <alignment horizontal="left" wrapText="1"/>
    </xf>
    <xf numFmtId="0" fontId="75" fillId="0" borderId="27" xfId="2" applyFont="1" applyBorder="1"/>
    <xf numFmtId="0" fontId="51" fillId="0" borderId="91" xfId="2" applyFont="1" applyBorder="1" applyAlignment="1">
      <alignment horizontal="center"/>
    </xf>
    <xf numFmtId="0" fontId="103" fillId="0" borderId="15" xfId="2" applyFont="1" applyBorder="1" applyAlignment="1">
      <alignment horizontal="left" wrapText="1"/>
    </xf>
    <xf numFmtId="0" fontId="103" fillId="0" borderId="31" xfId="2" applyFont="1" applyBorder="1" applyAlignment="1">
      <alignment horizontal="left" wrapText="1"/>
    </xf>
    <xf numFmtId="0" fontId="103" fillId="0" borderId="27" xfId="2" applyFont="1" applyBorder="1" applyAlignment="1">
      <alignment horizontal="center"/>
    </xf>
    <xf numFmtId="0" fontId="103" fillId="6" borderId="15" xfId="2" applyFont="1" applyFill="1" applyBorder="1" applyAlignment="1">
      <alignment horizontal="left" wrapText="1"/>
    </xf>
    <xf numFmtId="4" fontId="75" fillId="4" borderId="69" xfId="4" applyNumberFormat="1" applyFont="1" applyFill="1" applyBorder="1" applyAlignment="1">
      <alignment horizontal="right"/>
    </xf>
    <xf numFmtId="4" fontId="75" fillId="4" borderId="27" xfId="4" applyNumberFormat="1" applyFont="1" applyFill="1" applyBorder="1" applyAlignment="1">
      <alignment horizontal="right"/>
    </xf>
    <xf numFmtId="0" fontId="103" fillId="4" borderId="15" xfId="2" applyFont="1" applyFill="1" applyBorder="1" applyAlignment="1">
      <alignment horizontal="left" wrapText="1"/>
    </xf>
    <xf numFmtId="0" fontId="103" fillId="4" borderId="27" xfId="2" quotePrefix="1" applyFont="1" applyFill="1" applyBorder="1" applyAlignment="1">
      <alignment horizontal="center"/>
    </xf>
    <xf numFmtId="0" fontId="103" fillId="4" borderId="27" xfId="2" applyFont="1" applyFill="1" applyBorder="1" applyAlignment="1">
      <alignment horizontal="center"/>
    </xf>
    <xf numFmtId="0" fontId="54" fillId="4" borderId="31" xfId="2" applyFont="1" applyFill="1" applyBorder="1" applyAlignment="1">
      <alignment horizontal="left" wrapText="1"/>
    </xf>
    <xf numFmtId="0" fontId="54" fillId="4" borderId="27" xfId="2" quotePrefix="1" applyFont="1" applyFill="1" applyBorder="1" applyAlignment="1">
      <alignment horizontal="center"/>
    </xf>
    <xf numFmtId="0" fontId="75" fillId="4" borderId="31" xfId="2" applyFont="1" applyFill="1" applyBorder="1" applyAlignment="1">
      <alignment horizontal="left" wrapText="1"/>
    </xf>
    <xf numFmtId="0" fontId="75" fillId="4" borderId="27" xfId="2" applyFont="1" applyFill="1" applyBorder="1"/>
    <xf numFmtId="0" fontId="103" fillId="4" borderId="31" xfId="2" applyFont="1" applyFill="1" applyBorder="1" applyAlignment="1">
      <alignment horizontal="left" wrapText="1"/>
    </xf>
    <xf numFmtId="4" fontId="75" fillId="0" borderId="89" xfId="4" applyNumberFormat="1" applyFont="1" applyFill="1" applyBorder="1" applyAlignment="1">
      <alignment horizontal="right"/>
    </xf>
    <xf numFmtId="0" fontId="103" fillId="4" borderId="31" xfId="2" applyFont="1" applyFill="1" applyBorder="1" applyAlignment="1">
      <alignment horizontal="left"/>
    </xf>
    <xf numFmtId="0" fontId="103" fillId="4" borderId="15" xfId="2" applyFont="1" applyFill="1" applyBorder="1" applyAlignment="1">
      <alignment horizontal="left"/>
    </xf>
    <xf numFmtId="4" fontId="43" fillId="4" borderId="63" xfId="4" applyNumberFormat="1" applyFont="1" applyFill="1" applyBorder="1" applyAlignment="1">
      <alignment horizontal="right"/>
    </xf>
    <xf numFmtId="4" fontId="43" fillId="4" borderId="91" xfId="4" applyNumberFormat="1" applyFont="1" applyFill="1" applyBorder="1" applyAlignment="1">
      <alignment horizontal="right"/>
    </xf>
    <xf numFmtId="0" fontId="54" fillId="4" borderId="92" xfId="2" applyFont="1" applyFill="1" applyBorder="1" applyAlignment="1">
      <alignment horizontal="left" wrapText="1"/>
    </xf>
    <xf numFmtId="0" fontId="51" fillId="4" borderId="91" xfId="2" applyFont="1" applyFill="1" applyBorder="1" applyAlignment="1">
      <alignment horizontal="center"/>
    </xf>
    <xf numFmtId="164" fontId="75" fillId="0" borderId="0" xfId="2" applyNumberFormat="1" applyFont="1"/>
    <xf numFmtId="4" fontId="75" fillId="4" borderId="89" xfId="4" applyNumberFormat="1" applyFont="1" applyFill="1" applyBorder="1" applyAlignment="1">
      <alignment horizontal="right"/>
    </xf>
    <xf numFmtId="4" fontId="75" fillId="0" borderId="76" xfId="4" applyNumberFormat="1" applyFont="1" applyFill="1" applyBorder="1" applyAlignment="1">
      <alignment horizontal="right"/>
    </xf>
    <xf numFmtId="0" fontId="103" fillId="0" borderId="0" xfId="2" applyFont="1" applyAlignment="1">
      <alignment horizontal="left" wrapText="1"/>
    </xf>
    <xf numFmtId="0" fontId="106" fillId="4" borderId="0" xfId="2" applyFont="1" applyFill="1"/>
    <xf numFmtId="4" fontId="106" fillId="4" borderId="69" xfId="4" applyNumberFormat="1" applyFont="1" applyFill="1" applyBorder="1" applyAlignment="1">
      <alignment horizontal="right"/>
    </xf>
    <xf numFmtId="43" fontId="106" fillId="4" borderId="27" xfId="4" applyFont="1" applyFill="1" applyBorder="1" applyAlignment="1">
      <alignment horizontal="center"/>
    </xf>
    <xf numFmtId="4" fontId="106" fillId="4" borderId="27" xfId="4" applyNumberFormat="1" applyFont="1" applyFill="1" applyBorder="1" applyAlignment="1">
      <alignment horizontal="right"/>
    </xf>
    <xf numFmtId="2" fontId="107" fillId="4" borderId="15" xfId="2" applyNumberFormat="1" applyFont="1" applyFill="1" applyBorder="1" applyAlignment="1">
      <alignment horizontal="left" vertical="center"/>
    </xf>
    <xf numFmtId="43" fontId="75" fillId="4" borderId="27" xfId="4" applyFont="1" applyFill="1" applyBorder="1"/>
    <xf numFmtId="0" fontId="103" fillId="4" borderId="27" xfId="2" quotePrefix="1" applyFont="1" applyFill="1" applyBorder="1" applyAlignment="1">
      <alignment vertical="center"/>
    </xf>
    <xf numFmtId="43" fontId="75" fillId="0" borderId="27" xfId="4" applyFont="1" applyFill="1" applyBorder="1"/>
    <xf numFmtId="43" fontId="75" fillId="4" borderId="0" xfId="2" applyNumberFormat="1" applyFont="1" applyFill="1"/>
    <xf numFmtId="43" fontId="75" fillId="0" borderId="62" xfId="4" applyFont="1" applyFill="1" applyBorder="1"/>
    <xf numFmtId="43" fontId="75" fillId="4" borderId="62" xfId="4" applyFont="1" applyFill="1" applyBorder="1"/>
    <xf numFmtId="4" fontId="109" fillId="0" borderId="89" xfId="2" quotePrefix="1" applyNumberFormat="1" applyFont="1" applyBorder="1" applyAlignment="1">
      <alignment horizontal="right" vertical="center" wrapText="1"/>
    </xf>
    <xf numFmtId="0" fontId="109" fillId="0" borderId="20" xfId="2" quotePrefix="1" applyFont="1" applyBorder="1" applyAlignment="1">
      <alignment horizontal="center" vertical="center" wrapText="1"/>
    </xf>
    <xf numFmtId="0" fontId="109" fillId="0" borderId="89" xfId="2" quotePrefix="1" applyFont="1" applyBorder="1" applyAlignment="1">
      <alignment horizontal="center" vertical="center" wrapText="1"/>
    </xf>
    <xf numFmtId="0" fontId="109" fillId="0" borderId="20" xfId="2" applyFont="1" applyBorder="1" applyAlignment="1">
      <alignment horizontal="center" vertical="center" wrapText="1"/>
    </xf>
    <xf numFmtId="0" fontId="43" fillId="0" borderId="20" xfId="2" applyFont="1" applyBorder="1" applyAlignment="1">
      <alignment horizontal="center" vertical="center" wrapText="1"/>
    </xf>
    <xf numFmtId="0" fontId="43" fillId="0" borderId="48" xfId="2" applyFont="1" applyBorder="1" applyAlignment="1">
      <alignment horizontal="center" vertical="center" wrapText="1"/>
    </xf>
    <xf numFmtId="4" fontId="51" fillId="0" borderId="14" xfId="2" applyNumberFormat="1" applyFont="1" applyBorder="1" applyAlignment="1">
      <alignment horizontal="right" wrapText="1"/>
    </xf>
    <xf numFmtId="0" fontId="51" fillId="0" borderId="14" xfId="2" applyFont="1" applyBorder="1" applyAlignment="1">
      <alignment horizontal="left" wrapText="1"/>
    </xf>
    <xf numFmtId="0" fontId="75" fillId="0" borderId="0" xfId="2" applyFont="1" applyAlignment="1">
      <alignment horizontal="left" wrapText="1"/>
    </xf>
    <xf numFmtId="0" fontId="1" fillId="0" borderId="0" xfId="2"/>
    <xf numFmtId="0" fontId="1" fillId="0" borderId="0" xfId="2" applyAlignment="1">
      <alignment horizontal="center"/>
    </xf>
    <xf numFmtId="0" fontId="1" fillId="0" borderId="0" xfId="2" quotePrefix="1"/>
    <xf numFmtId="0" fontId="24" fillId="0" borderId="0" xfId="2" quotePrefix="1" applyFont="1"/>
    <xf numFmtId="0" fontId="1" fillId="0" borderId="77" xfId="2" applyBorder="1" applyAlignment="1">
      <alignment horizontal="center"/>
    </xf>
    <xf numFmtId="43" fontId="1" fillId="0" borderId="21" xfId="2" applyNumberFormat="1" applyBorder="1" applyAlignment="1">
      <alignment horizontal="center"/>
    </xf>
    <xf numFmtId="0" fontId="15" fillId="0" borderId="52" xfId="2" applyFont="1" applyBorder="1" applyAlignment="1">
      <alignment horizontal="right"/>
    </xf>
    <xf numFmtId="0" fontId="1" fillId="0" borderId="47" xfId="2" applyBorder="1" applyAlignment="1">
      <alignment horizontal="center"/>
    </xf>
    <xf numFmtId="0" fontId="1" fillId="0" borderId="15" xfId="2" applyBorder="1" applyAlignment="1">
      <alignment horizontal="center"/>
    </xf>
    <xf numFmtId="0" fontId="1" fillId="0" borderId="24" xfId="2" applyBorder="1" applyAlignment="1">
      <alignment horizontal="right" wrapText="1"/>
    </xf>
    <xf numFmtId="0" fontId="25" fillId="0" borderId="47" xfId="2" applyFont="1" applyBorder="1" applyAlignment="1">
      <alignment horizontal="center" vertical="center"/>
    </xf>
    <xf numFmtId="1" fontId="112" fillId="0" borderId="15" xfId="2" applyNumberFormat="1" applyFont="1" applyBorder="1" applyAlignment="1">
      <alignment horizontal="center" vertical="center" wrapText="1"/>
    </xf>
    <xf numFmtId="0" fontId="1" fillId="0" borderId="24" xfId="2" applyBorder="1"/>
    <xf numFmtId="1" fontId="25" fillId="0" borderId="47" xfId="2" applyNumberFormat="1" applyFont="1" applyBorder="1" applyAlignment="1">
      <alignment horizontal="center" vertical="center"/>
    </xf>
    <xf numFmtId="43" fontId="114" fillId="0" borderId="57" xfId="2" applyNumberFormat="1" applyFont="1" applyBorder="1" applyAlignment="1">
      <alignment horizontal="center" vertical="center" wrapText="1"/>
    </xf>
    <xf numFmtId="0" fontId="115" fillId="0" borderId="77" xfId="2" applyFont="1" applyBorder="1" applyAlignment="1">
      <alignment horizontal="center" vertical="center" wrapText="1"/>
    </xf>
    <xf numFmtId="0" fontId="115" fillId="0" borderId="21" xfId="2" applyFont="1" applyBorder="1" applyAlignment="1">
      <alignment horizontal="center" vertical="center" wrapText="1"/>
    </xf>
    <xf numFmtId="0" fontId="15" fillId="0" borderId="52" xfId="2" applyFont="1" applyBorder="1"/>
    <xf numFmtId="10" fontId="1" fillId="0" borderId="0" xfId="2" applyNumberFormat="1"/>
    <xf numFmtId="1" fontId="1" fillId="0" borderId="0" xfId="2" applyNumberFormat="1" applyAlignment="1">
      <alignment horizontal="center"/>
    </xf>
    <xf numFmtId="1" fontId="1" fillId="0" borderId="23" xfId="2" applyNumberFormat="1" applyBorder="1" applyAlignment="1">
      <alignment horizontal="center"/>
    </xf>
    <xf numFmtId="1" fontId="1" fillId="0" borderId="19" xfId="2" applyNumberFormat="1" applyBorder="1" applyAlignment="1">
      <alignment horizontal="center"/>
    </xf>
    <xf numFmtId="0" fontId="1" fillId="0" borderId="20" xfId="2" applyBorder="1"/>
    <xf numFmtId="10" fontId="1" fillId="0" borderId="38" xfId="2" applyNumberFormat="1" applyBorder="1"/>
    <xf numFmtId="0" fontId="1" fillId="0" borderId="23" xfId="2" applyBorder="1"/>
    <xf numFmtId="0" fontId="1" fillId="0" borderId="19" xfId="2" applyBorder="1"/>
    <xf numFmtId="0" fontId="1" fillId="0" borderId="22" xfId="2" applyBorder="1"/>
    <xf numFmtId="0" fontId="88" fillId="0" borderId="0" xfId="2" applyFont="1"/>
    <xf numFmtId="10" fontId="49" fillId="0" borderId="47" xfId="2" applyNumberFormat="1" applyFont="1" applyBorder="1" applyAlignment="1">
      <alignment horizontal="center" wrapText="1"/>
    </xf>
    <xf numFmtId="1" fontId="116" fillId="0" borderId="15" xfId="2" applyNumberFormat="1" applyFont="1" applyBorder="1" applyAlignment="1">
      <alignment horizontal="center"/>
    </xf>
    <xf numFmtId="43" fontId="116" fillId="0" borderId="15" xfId="4" applyFont="1" applyFill="1" applyBorder="1" applyAlignment="1">
      <alignment horizontal="center"/>
    </xf>
    <xf numFmtId="0" fontId="117" fillId="0" borderId="16" xfId="2" applyFont="1" applyBorder="1" applyAlignment="1">
      <alignment horizontal="right"/>
    </xf>
    <xf numFmtId="0" fontId="88" fillId="0" borderId="27" xfId="2" applyFont="1" applyBorder="1"/>
    <xf numFmtId="10" fontId="88" fillId="0" borderId="90" xfId="2" applyNumberFormat="1" applyFont="1" applyBorder="1"/>
    <xf numFmtId="0" fontId="88" fillId="0" borderId="93" xfId="2" applyFont="1" applyBorder="1"/>
    <xf numFmtId="0" fontId="88" fillId="0" borderId="57" xfId="2" applyFont="1" applyBorder="1"/>
    <xf numFmtId="1" fontId="88" fillId="0" borderId="57" xfId="2" applyNumberFormat="1" applyFont="1" applyBorder="1" applyAlignment="1">
      <alignment horizontal="center"/>
    </xf>
    <xf numFmtId="0" fontId="88" fillId="0" borderId="61" xfId="2" applyFont="1" applyBorder="1"/>
    <xf numFmtId="10" fontId="88" fillId="0" borderId="38" xfId="2" applyNumberFormat="1" applyFont="1" applyBorder="1"/>
    <xf numFmtId="0" fontId="88" fillId="0" borderId="23" xfId="2" applyFont="1" applyBorder="1"/>
    <xf numFmtId="0" fontId="88" fillId="0" borderId="19" xfId="2" applyFont="1" applyBorder="1"/>
    <xf numFmtId="1" fontId="88" fillId="0" borderId="19" xfId="2" applyNumberFormat="1" applyFont="1" applyBorder="1" applyAlignment="1">
      <alignment horizontal="center"/>
    </xf>
    <xf numFmtId="0" fontId="88" fillId="0" borderId="20" xfId="2" applyFont="1" applyBorder="1"/>
    <xf numFmtId="0" fontId="88" fillId="0" borderId="22" xfId="2" applyFont="1" applyBorder="1"/>
    <xf numFmtId="43" fontId="88" fillId="0" borderId="0" xfId="4" applyFont="1" applyFill="1"/>
    <xf numFmtId="1" fontId="116" fillId="0" borderId="31" xfId="2" applyNumberFormat="1" applyFont="1" applyBorder="1" applyAlignment="1">
      <alignment horizontal="center"/>
    </xf>
    <xf numFmtId="1" fontId="49" fillId="0" borderId="19" xfId="2" applyNumberFormat="1" applyFont="1" applyBorder="1" applyAlignment="1">
      <alignment horizontal="center" wrapText="1"/>
    </xf>
    <xf numFmtId="0" fontId="117" fillId="0" borderId="23" xfId="2" applyFont="1" applyBorder="1" applyAlignment="1">
      <alignment wrapText="1"/>
    </xf>
    <xf numFmtId="0" fontId="49" fillId="0" borderId="22" xfId="2" quotePrefix="1" applyFont="1" applyBorder="1" applyAlignment="1">
      <alignment horizontal="center" wrapText="1"/>
    </xf>
    <xf numFmtId="10" fontId="45" fillId="0" borderId="47" xfId="2" applyNumberFormat="1" applyFont="1" applyBorder="1" applyAlignment="1">
      <alignment horizontal="center" wrapText="1"/>
    </xf>
    <xf numFmtId="1" fontId="49" fillId="0" borderId="0" xfId="2" applyNumberFormat="1" applyFont="1" applyAlignment="1">
      <alignment horizontal="center" wrapText="1"/>
    </xf>
    <xf numFmtId="1" fontId="49" fillId="0" borderId="15" xfId="2" applyNumberFormat="1" applyFont="1" applyBorder="1" applyAlignment="1">
      <alignment horizontal="center" wrapText="1"/>
    </xf>
    <xf numFmtId="0" fontId="117" fillId="0" borderId="0" xfId="2" applyFont="1" applyAlignment="1">
      <alignment wrapText="1"/>
    </xf>
    <xf numFmtId="0" fontId="49" fillId="0" borderId="27" xfId="2" quotePrefix="1" applyFont="1" applyBorder="1" applyAlignment="1">
      <alignment horizontal="center" wrapText="1"/>
    </xf>
    <xf numFmtId="1" fontId="45" fillId="0" borderId="15" xfId="2" applyNumberFormat="1" applyFont="1" applyBorder="1" applyAlignment="1">
      <alignment horizontal="center" wrapText="1"/>
    </xf>
    <xf numFmtId="0" fontId="117" fillId="0" borderId="31" xfId="2" applyFont="1" applyBorder="1" applyAlignment="1">
      <alignment horizontal="left"/>
    </xf>
    <xf numFmtId="1" fontId="49" fillId="0" borderId="57" xfId="2" applyNumberFormat="1" applyFont="1" applyBorder="1" applyAlignment="1">
      <alignment horizontal="center" wrapText="1"/>
    </xf>
    <xf numFmtId="1" fontId="49" fillId="0" borderId="20" xfId="2" applyNumberFormat="1" applyFont="1" applyBorder="1" applyAlignment="1">
      <alignment horizontal="center" wrapText="1"/>
    </xf>
    <xf numFmtId="43" fontId="49" fillId="0" borderId="19" xfId="4" applyFont="1" applyFill="1" applyBorder="1" applyAlignment="1">
      <alignment horizontal="center" wrapText="1"/>
    </xf>
    <xf numFmtId="0" fontId="117" fillId="0" borderId="19" xfId="2" applyFont="1" applyBorder="1" applyAlignment="1">
      <alignment wrapText="1"/>
    </xf>
    <xf numFmtId="10" fontId="88" fillId="0" borderId="47" xfId="2" applyNumberFormat="1" applyFont="1" applyBorder="1"/>
    <xf numFmtId="0" fontId="88" fillId="0" borderId="15" xfId="2" applyFont="1" applyBorder="1"/>
    <xf numFmtId="1" fontId="88" fillId="0" borderId="15" xfId="2" applyNumberFormat="1" applyFont="1" applyBorder="1" applyAlignment="1">
      <alignment horizontal="center"/>
    </xf>
    <xf numFmtId="43" fontId="45" fillId="0" borderId="15" xfId="4" applyFont="1" applyFill="1" applyBorder="1" applyAlignment="1">
      <alignment horizontal="center" wrapText="1"/>
    </xf>
    <xf numFmtId="0" fontId="49" fillId="0" borderId="15" xfId="2" applyFont="1" applyBorder="1" applyAlignment="1">
      <alignment horizontal="left"/>
    </xf>
    <xf numFmtId="0" fontId="49" fillId="0" borderId="27" xfId="2" quotePrefix="1" applyFont="1" applyBorder="1" applyAlignment="1">
      <alignment horizontal="center"/>
    </xf>
    <xf numFmtId="0" fontId="119" fillId="0" borderId="15" xfId="2" applyFont="1" applyBorder="1" applyAlignment="1">
      <alignment horizontal="left"/>
    </xf>
    <xf numFmtId="0" fontId="45" fillId="0" borderId="24" xfId="2" quotePrefix="1" applyFont="1" applyBorder="1" applyAlignment="1">
      <alignment horizontal="center"/>
    </xf>
    <xf numFmtId="0" fontId="49" fillId="0" borderId="24" xfId="2" quotePrefix="1" applyFont="1" applyBorder="1" applyAlignment="1">
      <alignment horizontal="center"/>
    </xf>
    <xf numFmtId="0" fontId="45" fillId="0" borderId="15" xfId="2" applyFont="1" applyBorder="1" applyAlignment="1">
      <alignment horizontal="left"/>
    </xf>
    <xf numFmtId="0" fontId="49" fillId="0" borderId="24" xfId="2" applyFont="1" applyBorder="1" applyAlignment="1">
      <alignment horizontal="center"/>
    </xf>
    <xf numFmtId="0" fontId="49" fillId="0" borderId="15" xfId="2" applyFont="1" applyBorder="1" applyAlignment="1">
      <alignment horizontal="right"/>
    </xf>
    <xf numFmtId="0" fontId="88" fillId="0" borderId="0" xfId="2" applyFont="1" applyAlignment="1">
      <alignment horizontal="center"/>
    </xf>
    <xf numFmtId="0" fontId="88" fillId="0" borderId="15" xfId="2" applyFont="1" applyBorder="1" applyAlignment="1">
      <alignment horizontal="center"/>
    </xf>
    <xf numFmtId="0" fontId="45" fillId="0" borderId="15" xfId="2" applyFont="1" applyBorder="1" applyAlignment="1">
      <alignment horizontal="right"/>
    </xf>
    <xf numFmtId="0" fontId="119" fillId="0" borderId="15" xfId="2" applyFont="1" applyBorder="1" applyAlignment="1">
      <alignment horizontal="right"/>
    </xf>
    <xf numFmtId="0" fontId="45" fillId="0" borderId="15" xfId="2" applyFont="1" applyBorder="1"/>
    <xf numFmtId="0" fontId="49" fillId="0" borderId="24" xfId="2" quotePrefix="1" applyFont="1" applyBorder="1"/>
    <xf numFmtId="0" fontId="117" fillId="0" borderId="15" xfId="2" applyFont="1" applyBorder="1" applyAlignment="1">
      <alignment horizontal="left"/>
    </xf>
    <xf numFmtId="0" fontId="117" fillId="0" borderId="24" xfId="2" applyFont="1" applyBorder="1"/>
    <xf numFmtId="0" fontId="88" fillId="0" borderId="24" xfId="2" applyFont="1" applyBorder="1"/>
    <xf numFmtId="10" fontId="116" fillId="0" borderId="47" xfId="2" applyNumberFormat="1" applyFont="1" applyBorder="1"/>
    <xf numFmtId="0" fontId="116" fillId="0" borderId="0" xfId="2" applyFont="1"/>
    <xf numFmtId="0" fontId="116" fillId="0" borderId="15" xfId="2" applyFont="1" applyBorder="1"/>
    <xf numFmtId="0" fontId="49" fillId="0" borderId="15" xfId="2" applyFont="1" applyBorder="1" applyAlignment="1">
      <alignment horizontal="left" wrapText="1"/>
    </xf>
    <xf numFmtId="0" fontId="45" fillId="0" borderId="15" xfId="2" applyFont="1" applyBorder="1" applyAlignment="1">
      <alignment horizontal="center"/>
    </xf>
    <xf numFmtId="0" fontId="49" fillId="0" borderId="15" xfId="2" applyFont="1" applyBorder="1" applyAlignment="1">
      <alignment horizontal="center"/>
    </xf>
    <xf numFmtId="0" fontId="120" fillId="0" borderId="15" xfId="2" applyFont="1" applyBorder="1" applyAlignment="1">
      <alignment horizontal="left"/>
    </xf>
    <xf numFmtId="2" fontId="45" fillId="0" borderId="15" xfId="2" applyNumberFormat="1" applyFont="1" applyBorder="1" applyAlignment="1">
      <alignment horizontal="center" wrapText="1"/>
    </xf>
    <xf numFmtId="0" fontId="49" fillId="0" borderId="24" xfId="2" quotePrefix="1" applyFont="1" applyBorder="1" applyAlignment="1">
      <alignment horizontal="center" wrapText="1"/>
    </xf>
    <xf numFmtId="0" fontId="49" fillId="0" borderId="16" xfId="2" applyFont="1" applyBorder="1" applyAlignment="1">
      <alignment horizontal="left" wrapText="1"/>
    </xf>
    <xf numFmtId="0" fontId="49" fillId="0" borderId="69" xfId="2" quotePrefix="1" applyFont="1" applyBorder="1" applyAlignment="1">
      <alignment horizontal="center"/>
    </xf>
    <xf numFmtId="0" fontId="45" fillId="0" borderId="15" xfId="2" applyFont="1" applyBorder="1" applyAlignment="1">
      <alignment horizontal="right" wrapText="1"/>
    </xf>
    <xf numFmtId="0" fontId="49" fillId="0" borderId="15" xfId="2" applyFont="1" applyBorder="1" applyAlignment="1">
      <alignment horizontal="right" wrapText="1"/>
    </xf>
    <xf numFmtId="10" fontId="45" fillId="0" borderId="47" xfId="2" applyNumberFormat="1" applyFont="1" applyBorder="1" applyAlignment="1">
      <alignment horizontal="left" wrapText="1"/>
    </xf>
    <xf numFmtId="0" fontId="45" fillId="0" borderId="15" xfId="2" applyFont="1" applyBorder="1" applyAlignment="1">
      <alignment horizontal="left" wrapText="1"/>
    </xf>
    <xf numFmtId="0" fontId="49" fillId="0" borderId="24" xfId="2" applyFont="1" applyBorder="1" applyAlignment="1">
      <alignment horizontal="center" wrapText="1"/>
    </xf>
    <xf numFmtId="1" fontId="45" fillId="0" borderId="15" xfId="2" applyNumberFormat="1" applyFont="1" applyBorder="1" applyAlignment="1">
      <alignment horizontal="center"/>
    </xf>
    <xf numFmtId="0" fontId="88" fillId="0" borderId="31" xfId="2" applyFont="1" applyBorder="1"/>
    <xf numFmtId="10" fontId="118" fillId="0" borderId="47" xfId="2" applyNumberFormat="1" applyFont="1" applyBorder="1" applyAlignment="1">
      <alignment wrapText="1"/>
    </xf>
    <xf numFmtId="1" fontId="118" fillId="0" borderId="15" xfId="2" applyNumberFormat="1" applyFont="1" applyBorder="1" applyAlignment="1">
      <alignment horizontal="center" wrapText="1"/>
    </xf>
    <xf numFmtId="0" fontId="117" fillId="0" borderId="15" xfId="2" applyFont="1" applyBorder="1" applyAlignment="1">
      <alignment wrapText="1"/>
    </xf>
    <xf numFmtId="0" fontId="117" fillId="0" borderId="24" xfId="2" applyFont="1" applyBorder="1" applyAlignment="1">
      <alignment wrapText="1"/>
    </xf>
    <xf numFmtId="0" fontId="45" fillId="0" borderId="0" xfId="2" applyFont="1"/>
    <xf numFmtId="0" fontId="29" fillId="0" borderId="0" xfId="2" applyFont="1"/>
    <xf numFmtId="4" fontId="3" fillId="2" borderId="13" xfId="0" applyNumberFormat="1" applyFont="1" applyFill="1" applyBorder="1" applyAlignment="1">
      <alignment horizontal="right" vertical="center"/>
    </xf>
    <xf numFmtId="4" fontId="4" fillId="2" borderId="13" xfId="0" applyNumberFormat="1" applyFont="1" applyFill="1" applyBorder="1" applyAlignment="1">
      <alignment horizontal="right" vertical="center"/>
    </xf>
    <xf numFmtId="49" fontId="4" fillId="2" borderId="13" xfId="0" applyNumberFormat="1" applyFont="1" applyFill="1" applyBorder="1" applyAlignment="1">
      <alignment horizontal="right" vertical="center"/>
    </xf>
    <xf numFmtId="0" fontId="5" fillId="2" borderId="12" xfId="0" applyFont="1" applyFill="1" applyBorder="1" applyAlignment="1">
      <alignment horizontal="right" vertical="center"/>
    </xf>
    <xf numFmtId="0" fontId="121" fillId="2" borderId="0" xfId="0" applyFont="1" applyFill="1" applyAlignment="1">
      <alignment horizontal="left"/>
    </xf>
    <xf numFmtId="4" fontId="3" fillId="2" borderId="94" xfId="0" applyNumberFormat="1" applyFont="1" applyFill="1" applyBorder="1" applyAlignment="1">
      <alignment horizontal="right" vertical="center"/>
    </xf>
    <xf numFmtId="4" fontId="4" fillId="2" borderId="94" xfId="0" applyNumberFormat="1" applyFont="1" applyFill="1" applyBorder="1" applyAlignment="1">
      <alignment horizontal="right" vertical="center"/>
    </xf>
    <xf numFmtId="4" fontId="3" fillId="2" borderId="8" xfId="0" applyNumberFormat="1" applyFont="1" applyFill="1" applyBorder="1" applyAlignment="1">
      <alignment horizontal="right" vertical="center"/>
    </xf>
    <xf numFmtId="49" fontId="4" fillId="2" borderId="94" xfId="0" applyNumberFormat="1" applyFont="1" applyFill="1" applyBorder="1" applyAlignment="1">
      <alignment horizontal="left" vertical="center"/>
    </xf>
    <xf numFmtId="0" fontId="3" fillId="2" borderId="94" xfId="0" applyFont="1" applyFill="1" applyBorder="1" applyAlignment="1">
      <alignment horizontal="center" vertical="center"/>
    </xf>
    <xf numFmtId="0" fontId="5" fillId="2" borderId="95" xfId="0" applyFont="1" applyFill="1" applyBorder="1" applyAlignment="1">
      <alignment horizontal="left" vertical="center"/>
    </xf>
    <xf numFmtId="0" fontId="4" fillId="2" borderId="95" xfId="0" applyFont="1" applyFill="1" applyBorder="1" applyAlignment="1">
      <alignment horizontal="right" vertical="center"/>
    </xf>
    <xf numFmtId="0" fontId="5" fillId="2" borderId="95" xfId="0" applyFont="1" applyFill="1" applyBorder="1" applyAlignment="1">
      <alignment horizontal="right" vertical="center"/>
    </xf>
    <xf numFmtId="4" fontId="5" fillId="2" borderId="95" xfId="0" applyNumberFormat="1" applyFont="1" applyFill="1" applyBorder="1" applyAlignment="1">
      <alignment horizontal="right" vertical="center"/>
    </xf>
    <xf numFmtId="4" fontId="122" fillId="2" borderId="95" xfId="0" applyNumberFormat="1" applyFont="1" applyFill="1" applyBorder="1" applyAlignment="1">
      <alignment horizontal="right" vertical="center"/>
    </xf>
    <xf numFmtId="4" fontId="5" fillId="2" borderId="0" xfId="0" applyNumberFormat="1" applyFont="1" applyFill="1" applyAlignment="1">
      <alignment horizontal="right" vertical="center"/>
    </xf>
    <xf numFmtId="49" fontId="5" fillId="2" borderId="95" xfId="0" applyNumberFormat="1" applyFont="1" applyFill="1" applyBorder="1" applyAlignment="1">
      <alignment horizontal="left" vertical="center" wrapText="1"/>
    </xf>
    <xf numFmtId="1" fontId="5" fillId="2" borderId="95" xfId="0" applyNumberFormat="1" applyFont="1" applyFill="1" applyBorder="1" applyAlignment="1">
      <alignment horizontal="center" vertical="center"/>
    </xf>
    <xf numFmtId="4" fontId="3" fillId="2" borderId="95" xfId="0" applyNumberFormat="1" applyFont="1" applyFill="1" applyBorder="1" applyAlignment="1">
      <alignment horizontal="right" vertical="center"/>
    </xf>
    <xf numFmtId="4" fontId="4" fillId="2" borderId="95" xfId="0" applyNumberFormat="1" applyFont="1" applyFill="1" applyBorder="1" applyAlignment="1">
      <alignment horizontal="right" vertical="center"/>
    </xf>
    <xf numFmtId="4" fontId="3" fillId="2" borderId="0" xfId="0" applyNumberFormat="1" applyFont="1" applyFill="1" applyAlignment="1">
      <alignment horizontal="right" vertical="center"/>
    </xf>
    <xf numFmtId="49" fontId="3" fillId="2" borderId="95" xfId="0" applyNumberFormat="1" applyFont="1" applyFill="1" applyBorder="1" applyAlignment="1">
      <alignment horizontal="left" vertical="center"/>
    </xf>
    <xf numFmtId="1" fontId="3" fillId="2" borderId="95" xfId="0" applyNumberFormat="1" applyFont="1" applyFill="1" applyBorder="1" applyAlignment="1">
      <alignment horizontal="center" vertical="center"/>
    </xf>
    <xf numFmtId="0" fontId="5" fillId="2" borderId="95" xfId="0" applyFont="1" applyFill="1" applyBorder="1" applyAlignment="1">
      <alignment horizontal="center" vertical="center" wrapText="1"/>
    </xf>
    <xf numFmtId="0" fontId="4" fillId="2" borderId="95" xfId="0" applyFont="1" applyFill="1" applyBorder="1" applyAlignment="1">
      <alignment horizontal="center" vertical="center" wrapText="1"/>
    </xf>
    <xf numFmtId="0" fontId="3" fillId="2" borderId="95" xfId="0" applyFont="1" applyFill="1" applyBorder="1" applyAlignment="1">
      <alignment horizontal="center" vertical="center"/>
    </xf>
    <xf numFmtId="0" fontId="5" fillId="2" borderId="96" xfId="0" applyFont="1" applyFill="1" applyBorder="1" applyAlignment="1">
      <alignment horizontal="center" vertical="center" wrapText="1"/>
    </xf>
    <xf numFmtId="0" fontId="4" fillId="2" borderId="96" xfId="0" applyFont="1" applyFill="1" applyBorder="1" applyAlignment="1">
      <alignment horizontal="center" vertical="center" wrapText="1"/>
    </xf>
    <xf numFmtId="49" fontId="4" fillId="2" borderId="96" xfId="0" applyNumberFormat="1" applyFont="1" applyFill="1" applyBorder="1" applyAlignment="1">
      <alignment horizontal="left" vertical="center"/>
    </xf>
    <xf numFmtId="0" fontId="3" fillId="2" borderId="96" xfId="0"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 fontId="123" fillId="2" borderId="1" xfId="0" applyNumberFormat="1" applyFont="1" applyFill="1" applyBorder="1" applyAlignment="1">
      <alignment horizontal="right" vertical="center"/>
    </xf>
    <xf numFmtId="0" fontId="123" fillId="2" borderId="0" xfId="0" applyFont="1" applyFill="1" applyAlignment="1">
      <alignment horizontal="left" vertical="center"/>
    </xf>
    <xf numFmtId="0" fontId="124" fillId="2" borderId="0" xfId="0" applyFont="1" applyFill="1" applyAlignment="1">
      <alignment horizontal="right" vertical="center"/>
    </xf>
    <xf numFmtId="4" fontId="123" fillId="2" borderId="9" xfId="0" applyNumberFormat="1" applyFont="1" applyFill="1" applyBorder="1" applyAlignment="1">
      <alignment horizontal="right" vertical="center"/>
    </xf>
    <xf numFmtId="4" fontId="123" fillId="2" borderId="94" xfId="0" applyNumberFormat="1" applyFont="1" applyFill="1" applyBorder="1" applyAlignment="1">
      <alignment horizontal="right" vertical="center"/>
    </xf>
    <xf numFmtId="49" fontId="124" fillId="2" borderId="94" xfId="0" applyNumberFormat="1" applyFont="1" applyFill="1" applyBorder="1" applyAlignment="1">
      <alignment horizontal="left" vertical="center"/>
    </xf>
    <xf numFmtId="0" fontId="2" fillId="2" borderId="94" xfId="0" applyFont="1" applyFill="1" applyBorder="1" applyAlignment="1">
      <alignment horizontal="left" vertical="center"/>
    </xf>
    <xf numFmtId="4" fontId="2" fillId="2" borderId="6" xfId="0" applyNumberFormat="1" applyFont="1" applyFill="1" applyBorder="1" applyAlignment="1">
      <alignment horizontal="right" vertical="center"/>
    </xf>
    <xf numFmtId="4" fontId="2" fillId="2" borderId="95" xfId="0" applyNumberFormat="1" applyFont="1" applyFill="1" applyBorder="1" applyAlignment="1">
      <alignment horizontal="right" vertical="center"/>
    </xf>
    <xf numFmtId="49" fontId="2" fillId="2" borderId="95" xfId="0" applyNumberFormat="1" applyFont="1" applyFill="1" applyBorder="1" applyAlignment="1">
      <alignment horizontal="left" vertical="center" wrapText="1"/>
    </xf>
    <xf numFmtId="49" fontId="2" fillId="2" borderId="95" xfId="0" applyNumberFormat="1" applyFont="1" applyFill="1" applyBorder="1" applyAlignment="1">
      <alignment horizontal="center" vertical="center"/>
    </xf>
    <xf numFmtId="1" fontId="17" fillId="2" borderId="0" xfId="0" applyNumberFormat="1" applyFont="1" applyFill="1" applyAlignment="1">
      <alignment horizontal="right"/>
    </xf>
    <xf numFmtId="0" fontId="2" fillId="2" borderId="4" xfId="0" applyFont="1" applyFill="1" applyBorder="1" applyAlignment="1">
      <alignment horizontal="left" vertical="center"/>
    </xf>
    <xf numFmtId="0" fontId="125" fillId="2" borderId="96" xfId="0" applyFont="1" applyFill="1" applyBorder="1" applyAlignment="1">
      <alignment horizontal="left" vertical="center"/>
    </xf>
    <xf numFmtId="49" fontId="124" fillId="2" borderId="96" xfId="0" applyNumberFormat="1" applyFont="1" applyFill="1" applyBorder="1" applyAlignment="1">
      <alignment horizontal="left" vertical="center"/>
    </xf>
    <xf numFmtId="49" fontId="124" fillId="2" borderId="96" xfId="0" applyNumberFormat="1" applyFont="1" applyFill="1" applyBorder="1" applyAlignment="1">
      <alignment horizontal="center" vertical="center"/>
    </xf>
    <xf numFmtId="0" fontId="125" fillId="2" borderId="0" xfId="0" applyFont="1" applyFill="1" applyAlignment="1">
      <alignment horizontal="left" vertical="center"/>
    </xf>
    <xf numFmtId="0" fontId="124" fillId="2" borderId="0" xfId="0" applyFont="1" applyFill="1" applyAlignment="1">
      <alignment horizontal="left" vertical="center"/>
    </xf>
    <xf numFmtId="0" fontId="17" fillId="2" borderId="0" xfId="0" applyFont="1" applyFill="1" applyAlignment="1">
      <alignment horizontal="right"/>
    </xf>
    <xf numFmtId="49" fontId="123" fillId="2" borderId="1" xfId="0" applyNumberFormat="1" applyFont="1" applyFill="1" applyBorder="1" applyAlignment="1">
      <alignment horizontal="center" vertical="center"/>
    </xf>
    <xf numFmtId="1" fontId="123" fillId="2" borderId="1" xfId="0" applyNumberFormat="1" applyFont="1" applyFill="1" applyBorder="1" applyAlignment="1">
      <alignment horizontal="center" vertical="center"/>
    </xf>
    <xf numFmtId="49" fontId="123" fillId="2" borderId="1" xfId="0" applyNumberFormat="1" applyFont="1" applyFill="1" applyBorder="1" applyAlignment="1">
      <alignment horizontal="center" vertical="center" wrapText="1"/>
    </xf>
    <xf numFmtId="1" fontId="126" fillId="2" borderId="0" xfId="0" applyNumberFormat="1" applyFont="1" applyFill="1" applyAlignment="1">
      <alignment horizontal="right" vertical="center"/>
    </xf>
    <xf numFmtId="0" fontId="127" fillId="2" borderId="0" xfId="0" applyFont="1" applyFill="1" applyAlignment="1">
      <alignment horizontal="center" vertical="center" wrapText="1"/>
    </xf>
    <xf numFmtId="1" fontId="127" fillId="2" borderId="0" xfId="0" applyNumberFormat="1" applyFont="1" applyFill="1" applyAlignment="1">
      <alignment horizontal="center" vertical="center" wrapText="1"/>
    </xf>
    <xf numFmtId="0" fontId="127" fillId="2" borderId="0" xfId="0" applyFont="1" applyFill="1" applyAlignment="1">
      <alignment horizontal="left" vertical="center"/>
    </xf>
    <xf numFmtId="0" fontId="2" fillId="2" borderId="96" xfId="0" applyFont="1" applyFill="1" applyBorder="1" applyAlignment="1">
      <alignment horizontal="right" vertical="center"/>
    </xf>
    <xf numFmtId="0" fontId="2" fillId="2" borderId="0" xfId="0" applyFont="1" applyFill="1" applyAlignment="1">
      <alignment horizontal="right" vertical="center"/>
    </xf>
    <xf numFmtId="0" fontId="128" fillId="0" borderId="0" xfId="0" applyFont="1"/>
    <xf numFmtId="0" fontId="128" fillId="2" borderId="0" xfId="0" applyFont="1" applyFill="1" applyAlignment="1">
      <alignment horizontal="left"/>
    </xf>
    <xf numFmtId="4" fontId="129" fillId="2" borderId="13" xfId="0" applyNumberFormat="1" applyFont="1" applyFill="1" applyBorder="1" applyAlignment="1">
      <alignment horizontal="right" vertical="center"/>
    </xf>
    <xf numFmtId="4" fontId="130" fillId="2" borderId="13" xfId="0" applyNumberFormat="1" applyFont="1" applyFill="1" applyBorder="1" applyAlignment="1">
      <alignment horizontal="right" vertical="center"/>
    </xf>
    <xf numFmtId="4" fontId="129" fillId="2" borderId="11" xfId="0" applyNumberFormat="1" applyFont="1" applyFill="1" applyBorder="1" applyAlignment="1">
      <alignment horizontal="right" vertical="center"/>
    </xf>
    <xf numFmtId="49" fontId="129" fillId="2" borderId="1" xfId="0" applyNumberFormat="1" applyFont="1" applyFill="1" applyBorder="1" applyAlignment="1">
      <alignment horizontal="left" vertical="center"/>
    </xf>
    <xf numFmtId="0" fontId="128" fillId="2" borderId="1" xfId="0" applyFont="1" applyFill="1" applyBorder="1" applyAlignment="1">
      <alignment horizontal="left" vertical="center"/>
    </xf>
    <xf numFmtId="0" fontId="128" fillId="2" borderId="0" xfId="0" applyFont="1" applyFill="1" applyAlignment="1">
      <alignment horizontal="left" vertical="center"/>
    </xf>
    <xf numFmtId="0" fontId="128" fillId="2" borderId="6" xfId="0" applyFont="1" applyFill="1" applyBorder="1" applyAlignment="1">
      <alignment horizontal="left"/>
    </xf>
    <xf numFmtId="0" fontId="128" fillId="2" borderId="95" xfId="0" applyFont="1" applyFill="1" applyBorder="1" applyAlignment="1">
      <alignment horizontal="left"/>
    </xf>
    <xf numFmtId="4" fontId="129" fillId="2" borderId="6" xfId="0" applyNumberFormat="1" applyFont="1" applyFill="1" applyBorder="1" applyAlignment="1">
      <alignment horizontal="right" vertical="center"/>
    </xf>
    <xf numFmtId="4" fontId="130" fillId="2" borderId="6" xfId="0" applyNumberFormat="1" applyFont="1" applyFill="1" applyBorder="1" applyAlignment="1">
      <alignment horizontal="right" vertical="center"/>
    </xf>
    <xf numFmtId="4" fontId="129" fillId="2" borderId="0" xfId="0" applyNumberFormat="1" applyFont="1" applyFill="1" applyAlignment="1">
      <alignment horizontal="right" vertical="center"/>
    </xf>
    <xf numFmtId="49" fontId="129" fillId="2" borderId="95" xfId="0" applyNumberFormat="1" applyFont="1" applyFill="1" applyBorder="1" applyAlignment="1">
      <alignment horizontal="left" vertical="center"/>
    </xf>
    <xf numFmtId="0" fontId="128" fillId="2" borderId="95" xfId="0" applyFont="1" applyFill="1" applyBorder="1" applyAlignment="1">
      <alignment horizontal="left" vertical="center"/>
    </xf>
    <xf numFmtId="1" fontId="131" fillId="2" borderId="0" xfId="0" applyNumberFormat="1" applyFont="1" applyFill="1" applyAlignment="1">
      <alignment horizontal="right" vertical="center"/>
    </xf>
    <xf numFmtId="4" fontId="128" fillId="2" borderId="6" xfId="0" applyNumberFormat="1" applyFont="1" applyFill="1" applyBorder="1" applyAlignment="1">
      <alignment horizontal="right" vertical="center"/>
    </xf>
    <xf numFmtId="4" fontId="132" fillId="2" borderId="6" xfId="0" applyNumberFormat="1" applyFont="1" applyFill="1" applyBorder="1" applyAlignment="1">
      <alignment horizontal="right" vertical="center"/>
    </xf>
    <xf numFmtId="4" fontId="128" fillId="2" borderId="0" xfId="0" applyNumberFormat="1" applyFont="1" applyFill="1" applyAlignment="1">
      <alignment horizontal="right" vertical="center"/>
    </xf>
    <xf numFmtId="49" fontId="128" fillId="2" borderId="95" xfId="0" applyNumberFormat="1" applyFont="1" applyFill="1" applyBorder="1" applyAlignment="1">
      <alignment horizontal="left" vertical="center"/>
    </xf>
    <xf numFmtId="1" fontId="128" fillId="2" borderId="95" xfId="0" applyNumberFormat="1" applyFont="1" applyFill="1" applyBorder="1" applyAlignment="1">
      <alignment horizontal="center" vertical="center"/>
    </xf>
    <xf numFmtId="0" fontId="131" fillId="2" borderId="0" xfId="0" applyFont="1" applyFill="1" applyAlignment="1">
      <alignment horizontal="right"/>
    </xf>
    <xf numFmtId="1" fontId="131" fillId="2" borderId="0" xfId="0" applyNumberFormat="1" applyFont="1" applyFill="1" applyAlignment="1">
      <alignment horizontal="right"/>
    </xf>
    <xf numFmtId="0" fontId="128" fillId="2" borderId="6" xfId="0" applyFont="1" applyFill="1" applyBorder="1" applyAlignment="1">
      <alignment horizontal="left" vertical="center"/>
    </xf>
    <xf numFmtId="0" fontId="129" fillId="2" borderId="6" xfId="0" applyFont="1" applyFill="1" applyBorder="1" applyAlignment="1">
      <alignment horizontal="left" vertical="center"/>
    </xf>
    <xf numFmtId="0" fontId="129" fillId="2" borderId="0" xfId="0" applyFont="1" applyFill="1" applyAlignment="1">
      <alignment horizontal="left" vertical="center"/>
    </xf>
    <xf numFmtId="49" fontId="129" fillId="2" borderId="6" xfId="0" applyNumberFormat="1" applyFont="1" applyFill="1" applyBorder="1" applyAlignment="1">
      <alignment horizontal="left" vertical="center"/>
    </xf>
    <xf numFmtId="0" fontId="129" fillId="2" borderId="95" xfId="0" applyFont="1" applyFill="1" applyBorder="1" applyAlignment="1">
      <alignment horizontal="left" vertical="center"/>
    </xf>
    <xf numFmtId="0" fontId="133" fillId="2" borderId="0" xfId="0" applyFont="1" applyFill="1" applyAlignment="1">
      <alignment horizontal="left"/>
    </xf>
    <xf numFmtId="49" fontId="129" fillId="2" borderId="1" xfId="0" applyNumberFormat="1" applyFont="1" applyFill="1" applyBorder="1" applyAlignment="1">
      <alignment horizontal="center" vertical="center" wrapText="1"/>
    </xf>
    <xf numFmtId="49" fontId="130"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xf>
    <xf numFmtId="4" fontId="3" fillId="2" borderId="12" xfId="0" applyNumberFormat="1" applyFont="1" applyFill="1" applyBorder="1" applyAlignment="1">
      <alignment horizontal="right" vertical="center"/>
    </xf>
    <xf numFmtId="49" fontId="3" fillId="2" borderId="1" xfId="0" applyNumberFormat="1" applyFont="1" applyFill="1" applyBorder="1" applyAlignment="1">
      <alignment horizontal="left" vertical="center"/>
    </xf>
    <xf numFmtId="0" fontId="3" fillId="2" borderId="1" xfId="0" applyFont="1" applyFill="1" applyBorder="1" applyAlignment="1">
      <alignment horizontal="left" vertical="center"/>
    </xf>
    <xf numFmtId="0" fontId="8" fillId="2" borderId="95" xfId="0" applyFont="1" applyFill="1" applyBorder="1" applyAlignment="1">
      <alignment horizontal="left"/>
    </xf>
    <xf numFmtId="0" fontId="8" fillId="2" borderId="5" xfId="0" applyFont="1" applyFill="1" applyBorder="1" applyAlignment="1">
      <alignment horizontal="left"/>
    </xf>
    <xf numFmtId="4" fontId="3" fillId="2" borderId="5" xfId="0" applyNumberFormat="1" applyFont="1" applyFill="1" applyBorder="1" applyAlignment="1">
      <alignment horizontal="right" vertical="center"/>
    </xf>
    <xf numFmtId="49" fontId="3" fillId="2" borderId="95" xfId="0" applyNumberFormat="1" applyFont="1" applyFill="1" applyBorder="1" applyAlignment="1">
      <alignment horizontal="center" vertical="center"/>
    </xf>
    <xf numFmtId="4" fontId="5" fillId="2" borderId="5" xfId="0" applyNumberFormat="1" applyFont="1" applyFill="1" applyBorder="1" applyAlignment="1">
      <alignment horizontal="right" vertical="center"/>
    </xf>
    <xf numFmtId="49" fontId="5" fillId="2" borderId="0" xfId="0" applyNumberFormat="1" applyFont="1" applyFill="1" applyAlignment="1">
      <alignment horizontal="left" vertical="center"/>
    </xf>
    <xf numFmtId="49" fontId="5" fillId="2" borderId="95" xfId="0" applyNumberFormat="1" applyFont="1" applyFill="1" applyBorder="1" applyAlignment="1">
      <alignment horizontal="center" vertical="center"/>
    </xf>
    <xf numFmtId="0" fontId="126" fillId="2" borderId="0" xfId="0" applyFont="1" applyFill="1" applyAlignment="1">
      <alignment horizontal="right" vertical="center"/>
    </xf>
    <xf numFmtId="0" fontId="3" fillId="2" borderId="95" xfId="0" applyFont="1" applyFill="1" applyBorder="1" applyAlignment="1">
      <alignment horizontal="left" vertical="center"/>
    </xf>
    <xf numFmtId="0" fontId="3" fillId="2" borderId="9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126" fillId="2" borderId="0" xfId="0" applyFont="1" applyFill="1" applyAlignment="1">
      <alignment horizontal="left" vertical="center"/>
    </xf>
    <xf numFmtId="0" fontId="5" fillId="2" borderId="95" xfId="0" applyFont="1" applyFill="1" applyBorder="1" applyAlignment="1">
      <alignment horizontal="center" vertical="center"/>
    </xf>
    <xf numFmtId="0" fontId="134" fillId="0" borderId="0" xfId="9"/>
    <xf numFmtId="0" fontId="134" fillId="2" borderId="0" xfId="9" applyFill="1" applyAlignment="1">
      <alignment horizontal="left"/>
    </xf>
    <xf numFmtId="0" fontId="135" fillId="7" borderId="1" xfId="9" applyFont="1" applyFill="1" applyBorder="1" applyAlignment="1">
      <alignment horizontal="right" vertical="center"/>
    </xf>
    <xf numFmtId="49" fontId="135" fillId="2" borderId="1" xfId="9" applyNumberFormat="1" applyFont="1" applyFill="1" applyBorder="1" applyAlignment="1">
      <alignment horizontal="left" vertical="center"/>
    </xf>
    <xf numFmtId="0" fontId="135" fillId="2" borderId="1" xfId="9" applyFont="1" applyFill="1" applyBorder="1" applyAlignment="1">
      <alignment horizontal="left" vertical="center"/>
    </xf>
    <xf numFmtId="0" fontId="134" fillId="2" borderId="1" xfId="9" applyFill="1" applyBorder="1" applyAlignment="1">
      <alignment horizontal="right" vertical="center"/>
    </xf>
    <xf numFmtId="0" fontId="134" fillId="2" borderId="1" xfId="9" applyFill="1" applyBorder="1" applyAlignment="1">
      <alignment horizontal="left" vertical="top" wrapText="1"/>
    </xf>
    <xf numFmtId="1" fontId="134" fillId="2" borderId="1" xfId="9" applyNumberFormat="1" applyFill="1" applyBorder="1" applyAlignment="1">
      <alignment horizontal="right" vertical="center"/>
    </xf>
    <xf numFmtId="49" fontId="135" fillId="2" borderId="1" xfId="9" applyNumberFormat="1" applyFont="1" applyFill="1" applyBorder="1" applyAlignment="1">
      <alignment horizontal="center" vertical="center" wrapText="1"/>
    </xf>
    <xf numFmtId="49" fontId="135" fillId="2" borderId="1" xfId="9" applyNumberFormat="1" applyFont="1" applyFill="1" applyBorder="1" applyAlignment="1">
      <alignment horizontal="center" vertical="center"/>
    </xf>
    <xf numFmtId="0" fontId="134" fillId="0" borderId="0" xfId="0" applyFont="1"/>
    <xf numFmtId="4" fontId="134" fillId="0" borderId="0" xfId="0" applyNumberFormat="1" applyFont="1"/>
    <xf numFmtId="0" fontId="134" fillId="2" borderId="0" xfId="0" applyFont="1" applyFill="1" applyAlignment="1">
      <alignment horizontal="left"/>
    </xf>
    <xf numFmtId="4" fontId="134" fillId="2" borderId="0" xfId="0" applyNumberFormat="1" applyFont="1" applyFill="1" applyAlignment="1">
      <alignment horizontal="left"/>
    </xf>
    <xf numFmtId="4" fontId="135" fillId="8" borderId="1" xfId="0" applyNumberFormat="1" applyFont="1" applyFill="1" applyBorder="1" applyAlignment="1">
      <alignment horizontal="right" vertical="center"/>
    </xf>
    <xf numFmtId="49" fontId="135" fillId="2" borderId="1" xfId="0" applyNumberFormat="1" applyFont="1" applyFill="1" applyBorder="1" applyAlignment="1">
      <alignment horizontal="left" vertical="center"/>
    </xf>
    <xf numFmtId="0" fontId="135" fillId="2" borderId="1" xfId="0" applyFont="1" applyFill="1" applyBorder="1" applyAlignment="1">
      <alignment horizontal="left" vertical="center"/>
    </xf>
    <xf numFmtId="4" fontId="134" fillId="2" borderId="1" xfId="0" applyNumberFormat="1" applyFont="1" applyFill="1" applyBorder="1" applyAlignment="1">
      <alignment horizontal="right" vertical="center"/>
    </xf>
    <xf numFmtId="0" fontId="134" fillId="2" borderId="1" xfId="0" applyFont="1" applyFill="1" applyBorder="1" applyAlignment="1">
      <alignment horizontal="left" vertical="top" wrapText="1"/>
    </xf>
    <xf numFmtId="1" fontId="134" fillId="2" borderId="1" xfId="0" applyNumberFormat="1" applyFont="1" applyFill="1" applyBorder="1" applyAlignment="1">
      <alignment horizontal="right" vertical="center"/>
    </xf>
    <xf numFmtId="4" fontId="135" fillId="2" borderId="1" xfId="0" applyNumberFormat="1" applyFont="1" applyFill="1" applyBorder="1" applyAlignment="1">
      <alignment horizontal="center" vertical="center" wrapText="1"/>
    </xf>
    <xf numFmtId="49" fontId="135" fillId="2" borderId="1" xfId="0" applyNumberFormat="1" applyFont="1" applyFill="1" applyBorder="1" applyAlignment="1">
      <alignment horizontal="center" vertical="center"/>
    </xf>
    <xf numFmtId="0" fontId="137" fillId="4" borderId="0" xfId="7" applyFont="1" applyFill="1"/>
    <xf numFmtId="167" fontId="137" fillId="4" borderId="0" xfId="10" applyFont="1" applyFill="1" applyBorder="1" applyAlignment="1" applyProtection="1"/>
    <xf numFmtId="168" fontId="49" fillId="4" borderId="97" xfId="7" applyNumberFormat="1" applyFont="1" applyFill="1" applyBorder="1" applyAlignment="1">
      <alignment vertical="center" wrapText="1"/>
    </xf>
    <xf numFmtId="167" fontId="49" fillId="4" borderId="97" xfId="10" applyFont="1" applyFill="1" applyBorder="1" applyAlignment="1" applyProtection="1">
      <alignment horizontal="center" vertical="center" wrapText="1"/>
    </xf>
    <xf numFmtId="4" fontId="49" fillId="9" borderId="97" xfId="10" applyNumberFormat="1" applyFont="1" applyFill="1" applyBorder="1" applyAlignment="1" applyProtection="1">
      <alignment horizontal="right" vertical="center" wrapText="1"/>
    </xf>
    <xf numFmtId="4" fontId="49" fillId="4" borderId="97" xfId="10" applyNumberFormat="1" applyFont="1" applyFill="1" applyBorder="1" applyAlignment="1" applyProtection="1">
      <alignment horizontal="right" vertical="center" wrapText="1"/>
    </xf>
    <xf numFmtId="0" fontId="49" fillId="4" borderId="97" xfId="7" applyFont="1" applyFill="1" applyBorder="1" applyAlignment="1">
      <alignment horizontal="center" vertical="center" wrapText="1"/>
    </xf>
    <xf numFmtId="168" fontId="45" fillId="4" borderId="97" xfId="7" applyNumberFormat="1" applyFont="1" applyFill="1" applyBorder="1" applyAlignment="1">
      <alignment vertical="center" wrapText="1"/>
    </xf>
    <xf numFmtId="167" fontId="45" fillId="4" borderId="97" xfId="10" applyFont="1" applyFill="1" applyBorder="1" applyAlignment="1" applyProtection="1">
      <alignment horizontal="center" vertical="center" wrapText="1"/>
    </xf>
    <xf numFmtId="167" fontId="45" fillId="9" borderId="97" xfId="10" applyFont="1" applyFill="1" applyBorder="1" applyAlignment="1" applyProtection="1">
      <alignment horizontal="center" vertical="center" wrapText="1"/>
    </xf>
    <xf numFmtId="4" fontId="45" fillId="4" borderId="97" xfId="10" applyNumberFormat="1" applyFont="1" applyFill="1" applyBorder="1" applyAlignment="1" applyProtection="1">
      <alignment horizontal="right" vertical="center" wrapText="1"/>
    </xf>
    <xf numFmtId="0" fontId="45" fillId="4" borderId="97" xfId="7" applyFont="1" applyFill="1" applyBorder="1" applyAlignment="1">
      <alignment horizontal="center" vertical="center" wrapText="1"/>
    </xf>
    <xf numFmtId="167" fontId="49" fillId="10" borderId="97" xfId="10" applyFont="1" applyFill="1" applyBorder="1" applyAlignment="1" applyProtection="1">
      <alignment horizontal="center" vertical="center" wrapText="1"/>
    </xf>
    <xf numFmtId="0" fontId="138" fillId="4" borderId="0" xfId="7" applyFont="1" applyFill="1"/>
    <xf numFmtId="167" fontId="138" fillId="4" borderId="0" xfId="10" applyFont="1" applyFill="1" applyBorder="1" applyAlignment="1" applyProtection="1"/>
    <xf numFmtId="167" fontId="138" fillId="10" borderId="0" xfId="10" applyFont="1" applyFill="1" applyBorder="1" applyAlignment="1" applyProtection="1"/>
    <xf numFmtId="167" fontId="138" fillId="9" borderId="0" xfId="10" applyFont="1" applyFill="1" applyBorder="1" applyAlignment="1" applyProtection="1"/>
    <xf numFmtId="4" fontId="139" fillId="4" borderId="0" xfId="7" applyNumberFormat="1" applyFont="1" applyFill="1"/>
    <xf numFmtId="4" fontId="51" fillId="4" borderId="97" xfId="10" applyNumberFormat="1" applyFont="1" applyFill="1" applyBorder="1" applyAlignment="1" applyProtection="1">
      <alignment vertical="center" wrapText="1"/>
    </xf>
    <xf numFmtId="4" fontId="51" fillId="9" borderId="97" xfId="10" applyNumberFormat="1" applyFont="1" applyFill="1" applyBorder="1" applyAlignment="1" applyProtection="1">
      <alignment vertical="center" wrapText="1"/>
    </xf>
    <xf numFmtId="4" fontId="54" fillId="4" borderId="97" xfId="7" applyNumberFormat="1" applyFont="1" applyFill="1" applyBorder="1" applyAlignment="1">
      <alignment horizontal="center" vertical="center" wrapText="1"/>
    </xf>
    <xf numFmtId="4" fontId="138" fillId="4" borderId="0" xfId="7" applyNumberFormat="1" applyFont="1" applyFill="1"/>
    <xf numFmtId="4" fontId="103" fillId="4" borderId="97" xfId="10" applyNumberFormat="1" applyFont="1" applyFill="1" applyBorder="1" applyAlignment="1" applyProtection="1">
      <alignment vertical="center" wrapText="1"/>
    </xf>
    <xf numFmtId="4" fontId="103" fillId="9" borderId="97" xfId="10" applyNumberFormat="1" applyFont="1" applyFill="1" applyBorder="1" applyAlignment="1" applyProtection="1">
      <alignment vertical="center" wrapText="1"/>
    </xf>
    <xf numFmtId="4" fontId="103" fillId="4" borderId="97" xfId="7" applyNumberFormat="1" applyFont="1" applyFill="1" applyBorder="1" applyAlignment="1">
      <alignment horizontal="center" vertical="center" wrapText="1"/>
    </xf>
    <xf numFmtId="4" fontId="103" fillId="9" borderId="97" xfId="7" applyNumberFormat="1" applyFont="1" applyFill="1" applyBorder="1" applyAlignment="1">
      <alignment horizontal="center" vertical="center" wrapText="1"/>
    </xf>
    <xf numFmtId="4" fontId="138" fillId="9" borderId="0" xfId="7" applyNumberFormat="1" applyFont="1" applyFill="1"/>
    <xf numFmtId="4" fontId="103" fillId="9" borderId="98" xfId="10" applyNumberFormat="1" applyFont="1" applyFill="1" applyBorder="1" applyAlignment="1" applyProtection="1">
      <alignment vertical="center" wrapText="1"/>
    </xf>
    <xf numFmtId="4" fontId="103" fillId="9" borderId="14" xfId="10" applyNumberFormat="1" applyFont="1" applyFill="1" applyBorder="1" applyAlignment="1" applyProtection="1">
      <alignment vertical="center" wrapText="1"/>
    </xf>
    <xf numFmtId="4" fontId="103" fillId="9" borderId="99" xfId="10" applyNumberFormat="1" applyFont="1" applyFill="1" applyBorder="1" applyAlignment="1" applyProtection="1">
      <alignment vertical="center" wrapText="1"/>
    </xf>
    <xf numFmtId="4" fontId="103" fillId="9" borderId="100" xfId="10" applyNumberFormat="1" applyFont="1" applyFill="1" applyBorder="1" applyAlignment="1" applyProtection="1">
      <alignment vertical="center" wrapText="1"/>
    </xf>
    <xf numFmtId="167" fontId="51" fillId="4" borderId="97" xfId="10" applyFont="1" applyFill="1" applyBorder="1" applyAlignment="1" applyProtection="1">
      <alignment horizontal="center" vertical="center" wrapText="1"/>
    </xf>
    <xf numFmtId="0" fontId="51" fillId="4" borderId="97" xfId="7" applyFont="1" applyFill="1" applyBorder="1" applyAlignment="1">
      <alignment horizontal="center" vertical="center" wrapText="1"/>
    </xf>
    <xf numFmtId="0" fontId="141" fillId="0" borderId="0" xfId="11" applyFont="1" applyAlignment="1">
      <alignment horizontal="center" vertical="center" wrapText="1"/>
    </xf>
    <xf numFmtId="170" fontId="141" fillId="0" borderId="0" xfId="12" applyNumberFormat="1" applyFont="1" applyAlignment="1">
      <alignment horizontal="center" vertical="center" wrapText="1"/>
    </xf>
    <xf numFmtId="4" fontId="143" fillId="11" borderId="14" xfId="11" applyNumberFormat="1" applyFont="1" applyFill="1" applyBorder="1" applyAlignment="1">
      <alignment horizontal="center" wrapText="1"/>
    </xf>
    <xf numFmtId="49" fontId="143" fillId="11" borderId="14" xfId="11" applyNumberFormat="1" applyFont="1" applyFill="1" applyBorder="1" applyAlignment="1">
      <alignment horizontal="center" wrapText="1"/>
    </xf>
    <xf numFmtId="49" fontId="50" fillId="5" borderId="0" xfId="11" applyNumberFormat="1" applyFont="1" applyFill="1" applyAlignment="1">
      <alignment horizontal="center" wrapText="1"/>
    </xf>
    <xf numFmtId="49" fontId="50" fillId="5" borderId="14" xfId="11" applyNumberFormat="1" applyFont="1" applyFill="1" applyBorder="1" applyAlignment="1">
      <alignment horizontal="center" wrapText="1"/>
    </xf>
    <xf numFmtId="0" fontId="50" fillId="5" borderId="14" xfId="11" applyFont="1" applyFill="1" applyBorder="1" applyAlignment="1">
      <alignment horizontal="center" wrapText="1"/>
    </xf>
    <xf numFmtId="1" fontId="144" fillId="5" borderId="14" xfId="11" applyNumberFormat="1" applyFont="1" applyFill="1" applyBorder="1" applyAlignment="1">
      <alignment horizontal="center" vertical="center" wrapText="1"/>
    </xf>
    <xf numFmtId="0" fontId="144" fillId="5" borderId="14" xfId="11" applyFont="1" applyFill="1" applyBorder="1" applyAlignment="1">
      <alignment horizontal="center" vertical="center" wrapText="1"/>
    </xf>
    <xf numFmtId="4" fontId="144" fillId="5" borderId="14" xfId="11" applyNumberFormat="1" applyFont="1" applyFill="1" applyBorder="1" applyAlignment="1">
      <alignment horizontal="center" vertical="center" wrapText="1"/>
    </xf>
    <xf numFmtId="1" fontId="144" fillId="5" borderId="14" xfId="11" applyNumberFormat="1" applyFont="1" applyFill="1" applyBorder="1" applyAlignment="1">
      <alignment horizontal="center" wrapText="1"/>
    </xf>
    <xf numFmtId="49" fontId="144" fillId="5" borderId="14" xfId="11" applyNumberFormat="1" applyFont="1" applyFill="1" applyBorder="1" applyAlignment="1">
      <alignment horizontal="center" wrapText="1"/>
    </xf>
    <xf numFmtId="0" fontId="144" fillId="5" borderId="14" xfId="11" applyFont="1" applyFill="1" applyBorder="1" applyAlignment="1">
      <alignment horizontal="center" wrapText="1"/>
    </xf>
    <xf numFmtId="49" fontId="143" fillId="11" borderId="14" xfId="11" applyNumberFormat="1" applyFont="1" applyFill="1" applyBorder="1" applyAlignment="1">
      <alignment horizontal="left" wrapText="1"/>
    </xf>
    <xf numFmtId="170" fontId="146" fillId="12" borderId="101" xfId="12" applyNumberFormat="1" applyFont="1" applyFill="1" applyBorder="1" applyAlignment="1">
      <alignment horizontal="center" vertical="center" wrapText="1"/>
    </xf>
    <xf numFmtId="0" fontId="50" fillId="0" borderId="14" xfId="11" applyFont="1" applyBorder="1" applyAlignment="1">
      <alignment horizontal="center" vertical="center" wrapText="1"/>
    </xf>
    <xf numFmtId="170" fontId="143" fillId="13" borderId="14" xfId="12" applyNumberFormat="1" applyFont="1" applyFill="1" applyBorder="1" applyAlignment="1">
      <alignment horizontal="center" vertical="center" wrapText="1"/>
    </xf>
    <xf numFmtId="49" fontId="147" fillId="11" borderId="14" xfId="11" applyNumberFormat="1" applyFont="1" applyFill="1" applyBorder="1" applyAlignment="1">
      <alignment horizontal="center" vertical="center" wrapText="1"/>
    </xf>
    <xf numFmtId="49" fontId="148" fillId="12" borderId="14" xfId="11" applyNumberFormat="1" applyFont="1" applyFill="1" applyBorder="1" applyAlignment="1">
      <alignment horizontal="left" vertical="center" wrapText="1"/>
    </xf>
    <xf numFmtId="4" fontId="141" fillId="0" borderId="0" xfId="11" applyNumberFormat="1" applyFont="1" applyAlignment="1">
      <alignment horizontal="center" vertical="center" wrapText="1"/>
    </xf>
    <xf numFmtId="1" fontId="144" fillId="12" borderId="14" xfId="11" applyNumberFormat="1" applyFont="1" applyFill="1" applyBorder="1" applyAlignment="1">
      <alignment horizontal="right" vertical="center" wrapText="1"/>
    </xf>
    <xf numFmtId="0" fontId="144" fillId="14" borderId="14" xfId="11" applyFont="1" applyFill="1" applyBorder="1" applyAlignment="1">
      <alignment horizontal="left" vertical="center" wrapText="1"/>
    </xf>
    <xf numFmtId="4" fontId="144" fillId="12" borderId="14" xfId="11" applyNumberFormat="1" applyFont="1" applyFill="1" applyBorder="1" applyAlignment="1">
      <alignment horizontal="center" vertical="center" wrapText="1"/>
    </xf>
    <xf numFmtId="1" fontId="144" fillId="12" borderId="14" xfId="11" applyNumberFormat="1" applyFont="1" applyFill="1" applyBorder="1" applyAlignment="1">
      <alignment horizontal="right" wrapText="1"/>
    </xf>
    <xf numFmtId="49" fontId="144" fillId="12" borderId="14" xfId="11" applyNumberFormat="1" applyFont="1" applyFill="1" applyBorder="1" applyAlignment="1">
      <alignment horizontal="left" wrapText="1"/>
    </xf>
    <xf numFmtId="1" fontId="144" fillId="14" borderId="14" xfId="11" applyNumberFormat="1" applyFont="1" applyFill="1" applyBorder="1" applyAlignment="1">
      <alignment horizontal="right" vertical="center" wrapText="1"/>
    </xf>
    <xf numFmtId="4" fontId="144" fillId="14" borderId="14" xfId="11" applyNumberFormat="1" applyFont="1" applyFill="1" applyBorder="1" applyAlignment="1">
      <alignment horizontal="center" vertical="center" wrapText="1"/>
    </xf>
    <xf numFmtId="1" fontId="144" fillId="14" borderId="14" xfId="11" applyNumberFormat="1" applyFont="1" applyFill="1" applyBorder="1" applyAlignment="1">
      <alignment horizontal="right" wrapText="1"/>
    </xf>
    <xf numFmtId="49" fontId="144" fillId="14" borderId="14" xfId="11" applyNumberFormat="1" applyFont="1" applyFill="1" applyBorder="1" applyAlignment="1">
      <alignment horizontal="left" wrapText="1"/>
    </xf>
    <xf numFmtId="0" fontId="144" fillId="14" borderId="14" xfId="11" applyFont="1" applyFill="1" applyBorder="1" applyAlignment="1">
      <alignment horizontal="left" wrapText="1"/>
    </xf>
    <xf numFmtId="0" fontId="144" fillId="12" borderId="14" xfId="11" applyFont="1" applyFill="1" applyBorder="1" applyAlignment="1">
      <alignment horizontal="left" wrapText="1"/>
    </xf>
    <xf numFmtId="0" fontId="144" fillId="12" borderId="14" xfId="11" applyFont="1" applyFill="1" applyBorder="1" applyAlignment="1">
      <alignment horizontal="left" vertical="center" wrapText="1"/>
    </xf>
    <xf numFmtId="4" fontId="147" fillId="11" borderId="14" xfId="11" applyNumberFormat="1" applyFont="1" applyFill="1" applyBorder="1" applyAlignment="1">
      <alignment horizontal="center" vertical="center" wrapText="1"/>
    </xf>
    <xf numFmtId="49" fontId="145" fillId="12" borderId="0" xfId="11" applyNumberFormat="1" applyFont="1" applyFill="1" applyAlignment="1">
      <alignment horizontal="left" vertical="center" wrapText="1"/>
    </xf>
    <xf numFmtId="0" fontId="149" fillId="15" borderId="0" xfId="2" applyFont="1" applyFill="1"/>
    <xf numFmtId="14" fontId="149" fillId="15" borderId="0" xfId="2" applyNumberFormat="1" applyFont="1" applyFill="1"/>
    <xf numFmtId="4" fontId="149" fillId="15" borderId="0" xfId="2" applyNumberFormat="1" applyFont="1" applyFill="1"/>
    <xf numFmtId="0" fontId="138" fillId="4" borderId="0" xfId="2" applyFont="1" applyFill="1" applyAlignment="1">
      <alignment horizontal="center" vertical="center" wrapText="1"/>
    </xf>
    <xf numFmtId="164" fontId="138" fillId="4" borderId="0" xfId="5" applyFont="1" applyFill="1" applyBorder="1" applyAlignment="1">
      <alignment horizontal="center" vertical="center" wrapText="1"/>
    </xf>
    <xf numFmtId="0" fontId="150" fillId="4" borderId="0" xfId="2" applyFont="1" applyFill="1" applyAlignment="1">
      <alignment horizontal="center" vertical="center" wrapText="1"/>
    </xf>
    <xf numFmtId="164" fontId="151" fillId="13" borderId="14" xfId="5" applyFont="1" applyFill="1" applyBorder="1" applyAlignment="1">
      <alignment horizontal="center" vertical="center" wrapText="1"/>
    </xf>
    <xf numFmtId="0" fontId="151" fillId="13" borderId="14" xfId="2" applyFont="1" applyFill="1" applyBorder="1" applyAlignment="1">
      <alignment horizontal="center" vertical="center" wrapText="1"/>
    </xf>
    <xf numFmtId="14" fontId="150" fillId="4" borderId="14" xfId="2" applyNumberFormat="1" applyFont="1" applyFill="1" applyBorder="1" applyAlignment="1">
      <alignment horizontal="center" vertical="center" wrapText="1"/>
    </xf>
    <xf numFmtId="0" fontId="150" fillId="4" borderId="14" xfId="2" applyFont="1" applyFill="1" applyBorder="1" applyAlignment="1">
      <alignment horizontal="center" vertical="center" wrapText="1"/>
    </xf>
    <xf numFmtId="4" fontId="150" fillId="4" borderId="14" xfId="2" applyNumberFormat="1" applyFont="1" applyFill="1" applyBorder="1" applyAlignment="1">
      <alignment horizontal="center" vertical="center" wrapText="1"/>
    </xf>
    <xf numFmtId="4" fontId="151" fillId="4" borderId="14" xfId="2" applyNumberFormat="1" applyFont="1" applyFill="1" applyBorder="1" applyAlignment="1">
      <alignment horizontal="center" vertical="center" wrapText="1"/>
    </xf>
    <xf numFmtId="4" fontId="151" fillId="13" borderId="14" xfId="2" applyNumberFormat="1" applyFont="1" applyFill="1" applyBorder="1" applyAlignment="1">
      <alignment horizontal="center" vertical="center" wrapText="1"/>
    </xf>
    <xf numFmtId="14" fontId="151" fillId="13" borderId="14" xfId="2" applyNumberFormat="1" applyFont="1" applyFill="1" applyBorder="1" applyAlignment="1">
      <alignment horizontal="center" vertical="center" wrapText="1"/>
    </xf>
    <xf numFmtId="0" fontId="152" fillId="4" borderId="0" xfId="2" applyFont="1" applyFill="1" applyAlignment="1">
      <alignment horizontal="center" vertical="center" wrapText="1"/>
    </xf>
    <xf numFmtId="49" fontId="152" fillId="4" borderId="0" xfId="5" applyNumberFormat="1" applyFont="1" applyFill="1" applyAlignment="1">
      <alignment horizontal="center" vertical="center" wrapText="1"/>
    </xf>
    <xf numFmtId="14" fontId="152" fillId="4" borderId="0" xfId="5" applyNumberFormat="1" applyFont="1" applyFill="1" applyAlignment="1">
      <alignment horizontal="center" vertical="center" wrapText="1"/>
    </xf>
    <xf numFmtId="4" fontId="152" fillId="4" borderId="0" xfId="2" applyNumberFormat="1" applyFont="1" applyFill="1" applyAlignment="1">
      <alignment horizontal="center" vertical="center" wrapText="1"/>
    </xf>
    <xf numFmtId="164" fontId="153" fillId="13" borderId="14" xfId="5" applyFont="1" applyFill="1" applyBorder="1" applyAlignment="1">
      <alignment horizontal="center" vertical="center" wrapText="1"/>
    </xf>
    <xf numFmtId="0" fontId="153" fillId="13" borderId="14" xfId="2" applyFont="1" applyFill="1" applyBorder="1" applyAlignment="1">
      <alignment horizontal="center" vertical="center" wrapText="1"/>
    </xf>
    <xf numFmtId="49" fontId="154" fillId="4" borderId="14" xfId="5" applyNumberFormat="1" applyFont="1" applyFill="1" applyBorder="1" applyAlignment="1">
      <alignment horizontal="center" vertical="center" wrapText="1"/>
    </xf>
    <xf numFmtId="0" fontId="154" fillId="4" borderId="14" xfId="2" applyFont="1" applyFill="1" applyBorder="1" applyAlignment="1">
      <alignment horizontal="center" vertical="center" wrapText="1"/>
    </xf>
    <xf numFmtId="14" fontId="154" fillId="4" borderId="14" xfId="5" applyNumberFormat="1" applyFont="1" applyFill="1" applyBorder="1" applyAlignment="1">
      <alignment horizontal="center" vertical="center" wrapText="1"/>
    </xf>
    <xf numFmtId="4" fontId="154" fillId="4" borderId="14" xfId="2" applyNumberFormat="1" applyFont="1" applyFill="1" applyBorder="1" applyAlignment="1">
      <alignment horizontal="center" vertical="center" wrapText="1"/>
    </xf>
    <xf numFmtId="49" fontId="155" fillId="13" borderId="96" xfId="5" applyNumberFormat="1" applyFont="1" applyFill="1" applyBorder="1" applyAlignment="1">
      <alignment horizontal="center" vertical="center" wrapText="1"/>
    </xf>
    <xf numFmtId="0" fontId="155" fillId="13" borderId="96" xfId="2" applyFont="1" applyFill="1" applyBorder="1" applyAlignment="1">
      <alignment horizontal="center" vertical="center" wrapText="1"/>
    </xf>
    <xf numFmtId="164" fontId="153" fillId="13" borderId="96" xfId="5" applyFont="1" applyFill="1" applyBorder="1" applyAlignment="1">
      <alignment horizontal="center" vertical="center" wrapText="1"/>
    </xf>
    <xf numFmtId="4" fontId="153" fillId="13" borderId="96" xfId="5" applyNumberFormat="1" applyFont="1" applyFill="1" applyBorder="1" applyAlignment="1">
      <alignment horizontal="center" vertical="center" wrapText="1"/>
    </xf>
    <xf numFmtId="0" fontId="140" fillId="4" borderId="0" xfId="13" applyFill="1"/>
    <xf numFmtId="169" fontId="0" fillId="4" borderId="0" xfId="14" applyFont="1" applyFill="1"/>
    <xf numFmtId="0" fontId="52" fillId="4" borderId="0" xfId="13" applyFont="1" applyFill="1"/>
    <xf numFmtId="0" fontId="141" fillId="4" borderId="0" xfId="13" applyFont="1" applyFill="1"/>
    <xf numFmtId="0" fontId="156" fillId="5" borderId="0" xfId="13" applyFont="1" applyFill="1" applyAlignment="1">
      <alignment horizontal="left"/>
    </xf>
    <xf numFmtId="4" fontId="157" fillId="5" borderId="97" xfId="13" applyNumberFormat="1" applyFont="1" applyFill="1" applyBorder="1" applyAlignment="1">
      <alignment horizontal="right"/>
    </xf>
    <xf numFmtId="1" fontId="156" fillId="5" borderId="97" xfId="13" applyNumberFormat="1" applyFont="1" applyFill="1" applyBorder="1" applyAlignment="1">
      <alignment horizontal="center" vertical="center" wrapText="1"/>
    </xf>
    <xf numFmtId="49" fontId="156" fillId="5" borderId="97" xfId="13" applyNumberFormat="1" applyFont="1" applyFill="1" applyBorder="1" applyAlignment="1">
      <alignment horizontal="center" vertical="center" wrapText="1"/>
    </xf>
    <xf numFmtId="164" fontId="158" fillId="5" borderId="97" xfId="13" applyNumberFormat="1" applyFont="1" applyFill="1" applyBorder="1" applyAlignment="1">
      <alignment horizontal="center" vertical="center" wrapText="1"/>
    </xf>
    <xf numFmtId="169" fontId="158" fillId="5" borderId="97" xfId="14" applyFont="1" applyFill="1" applyBorder="1" applyAlignment="1">
      <alignment horizontal="center" vertical="center" wrapText="1"/>
    </xf>
    <xf numFmtId="4" fontId="158" fillId="5" borderId="97" xfId="13" applyNumberFormat="1" applyFont="1" applyFill="1" applyBorder="1" applyAlignment="1">
      <alignment horizontal="center" vertical="center" wrapText="1"/>
    </xf>
    <xf numFmtId="0" fontId="159" fillId="5" borderId="97" xfId="13" applyFont="1" applyFill="1" applyBorder="1" applyAlignment="1">
      <alignment horizontal="center" vertical="center" wrapText="1"/>
    </xf>
    <xf numFmtId="1" fontId="158" fillId="5" borderId="97" xfId="13" applyNumberFormat="1" applyFont="1" applyFill="1" applyBorder="1" applyAlignment="1">
      <alignment horizontal="right"/>
    </xf>
    <xf numFmtId="0" fontId="158" fillId="5" borderId="97" xfId="13" applyFont="1" applyFill="1" applyBorder="1" applyAlignment="1">
      <alignment horizontal="center" vertical="center" wrapText="1"/>
    </xf>
    <xf numFmtId="49" fontId="159" fillId="5" borderId="97" xfId="13" applyNumberFormat="1" applyFont="1" applyFill="1" applyBorder="1" applyAlignment="1">
      <alignment horizontal="center" vertical="center" wrapText="1"/>
    </xf>
    <xf numFmtId="169" fontId="162" fillId="5" borderId="97" xfId="14" applyFont="1" applyFill="1" applyBorder="1" applyAlignment="1">
      <alignment horizontal="center" vertical="center" wrapText="1"/>
    </xf>
    <xf numFmtId="49" fontId="162" fillId="5" borderId="97" xfId="13" applyNumberFormat="1" applyFont="1" applyFill="1" applyBorder="1" applyAlignment="1">
      <alignment horizontal="center" vertical="center" wrapText="1"/>
    </xf>
    <xf numFmtId="0" fontId="163" fillId="4" borderId="87" xfId="13" applyFont="1" applyFill="1" applyBorder="1" applyAlignment="1">
      <alignment horizontal="center" vertical="center" wrapText="1"/>
    </xf>
    <xf numFmtId="0" fontId="163" fillId="4" borderId="87" xfId="13" applyFont="1" applyFill="1" applyBorder="1" applyAlignment="1">
      <alignment horizontal="center" vertical="center"/>
    </xf>
    <xf numFmtId="169" fontId="163" fillId="4" borderId="87" xfId="14" applyFont="1" applyFill="1" applyBorder="1" applyAlignment="1">
      <alignment horizontal="center" vertical="center"/>
    </xf>
    <xf numFmtId="0" fontId="62" fillId="4" borderId="87" xfId="13" applyFont="1" applyFill="1" applyBorder="1" applyAlignment="1">
      <alignment horizontal="left" vertical="center"/>
    </xf>
    <xf numFmtId="0" fontId="62" fillId="4" borderId="88" xfId="13" applyFont="1" applyFill="1" applyBorder="1" applyAlignment="1">
      <alignment horizontal="left" vertical="center"/>
    </xf>
    <xf numFmtId="49" fontId="164" fillId="5" borderId="97" xfId="13" applyNumberFormat="1" applyFont="1" applyFill="1" applyBorder="1" applyAlignment="1">
      <alignment horizontal="center" vertical="center" wrapText="1"/>
    </xf>
    <xf numFmtId="49" fontId="146" fillId="5" borderId="97" xfId="13" applyNumberFormat="1" applyFont="1" applyFill="1" applyBorder="1" applyAlignment="1">
      <alignment horizontal="center" vertical="center" wrapText="1"/>
    </xf>
    <xf numFmtId="0" fontId="71" fillId="4" borderId="76" xfId="13" applyFont="1" applyFill="1" applyBorder="1" applyAlignment="1">
      <alignment horizontal="center" vertical="center" wrapText="1"/>
    </xf>
    <xf numFmtId="169" fontId="166" fillId="4" borderId="75" xfId="14" applyFont="1" applyFill="1" applyBorder="1" applyAlignment="1">
      <alignment horizontal="center" vertical="center" wrapText="1"/>
    </xf>
    <xf numFmtId="169" fontId="71" fillId="4" borderId="75" xfId="14" applyFont="1" applyFill="1" applyBorder="1" applyAlignment="1">
      <alignment horizontal="center" vertical="center" wrapText="1"/>
    </xf>
    <xf numFmtId="169" fontId="71" fillId="4" borderId="76" xfId="14" applyFont="1" applyFill="1" applyBorder="1" applyAlignment="1">
      <alignment horizontal="center" vertical="center" wrapText="1"/>
    </xf>
    <xf numFmtId="0" fontId="71" fillId="4" borderId="58" xfId="13" applyFont="1" applyFill="1" applyBorder="1" applyAlignment="1">
      <alignment horizontal="center" vertical="center" wrapText="1"/>
    </xf>
    <xf numFmtId="0" fontId="140" fillId="4" borderId="0" xfId="13" applyFill="1" applyAlignment="1">
      <alignment wrapText="1"/>
    </xf>
    <xf numFmtId="169" fontId="156" fillId="5" borderId="14" xfId="14" applyFont="1" applyFill="1" applyBorder="1" applyAlignment="1">
      <alignment horizontal="left"/>
    </xf>
    <xf numFmtId="4" fontId="156" fillId="5" borderId="14" xfId="13" applyNumberFormat="1" applyFont="1" applyFill="1" applyBorder="1" applyAlignment="1">
      <alignment horizontal="center"/>
    </xf>
    <xf numFmtId="4" fontId="157" fillId="5" borderId="14" xfId="13" applyNumberFormat="1" applyFont="1" applyFill="1" applyBorder="1" applyAlignment="1">
      <alignment horizontal="right"/>
    </xf>
    <xf numFmtId="169" fontId="157" fillId="5" borderId="14" xfId="14" applyFont="1" applyFill="1" applyBorder="1" applyAlignment="1">
      <alignment horizontal="right"/>
    </xf>
    <xf numFmtId="0" fontId="156" fillId="5" borderId="99" xfId="13" applyFont="1" applyFill="1" applyBorder="1" applyAlignment="1">
      <alignment horizontal="center" vertical="center" wrapText="1"/>
    </xf>
    <xf numFmtId="1" fontId="156" fillId="5" borderId="97" xfId="13" applyNumberFormat="1" applyFont="1" applyFill="1" applyBorder="1" applyAlignment="1">
      <alignment horizontal="right"/>
    </xf>
    <xf numFmtId="0" fontId="156" fillId="5" borderId="14" xfId="13" applyFont="1" applyFill="1" applyBorder="1" applyAlignment="1">
      <alignment horizontal="left" wrapText="1"/>
    </xf>
    <xf numFmtId="0" fontId="156" fillId="5" borderId="14" xfId="13" applyFont="1" applyFill="1" applyBorder="1" applyAlignment="1">
      <alignment horizontal="left"/>
    </xf>
    <xf numFmtId="0" fontId="156" fillId="5" borderId="97" xfId="13" applyFont="1" applyFill="1" applyBorder="1" applyAlignment="1">
      <alignment horizontal="center" vertical="center" wrapText="1"/>
    </xf>
    <xf numFmtId="1" fontId="156" fillId="5" borderId="97" xfId="13" applyNumberFormat="1" applyFont="1" applyFill="1" applyBorder="1" applyAlignment="1">
      <alignment horizontal="right" wrapText="1"/>
    </xf>
    <xf numFmtId="1" fontId="156" fillId="5" borderId="102" xfId="13" applyNumberFormat="1" applyFont="1" applyFill="1" applyBorder="1" applyAlignment="1">
      <alignment horizontal="right"/>
    </xf>
    <xf numFmtId="4" fontId="157" fillId="5" borderId="99" xfId="13" applyNumberFormat="1" applyFont="1" applyFill="1" applyBorder="1" applyAlignment="1">
      <alignment horizontal="right"/>
    </xf>
    <xf numFmtId="4" fontId="167" fillId="5" borderId="14" xfId="13" applyNumberFormat="1" applyFont="1" applyFill="1" applyBorder="1" applyAlignment="1">
      <alignment horizontal="right"/>
    </xf>
    <xf numFmtId="4" fontId="167" fillId="5" borderId="97" xfId="13" applyNumberFormat="1" applyFont="1" applyFill="1" applyBorder="1" applyAlignment="1">
      <alignment horizontal="right"/>
    </xf>
    <xf numFmtId="169" fontId="168" fillId="4" borderId="103" xfId="14" applyFont="1" applyFill="1" applyBorder="1" applyAlignment="1">
      <alignment horizontal="center" vertical="center" wrapText="1"/>
    </xf>
    <xf numFmtId="0" fontId="163" fillId="4" borderId="103" xfId="13" applyFont="1" applyFill="1" applyBorder="1" applyAlignment="1">
      <alignment horizontal="center" vertical="center"/>
    </xf>
    <xf numFmtId="0" fontId="65" fillId="4" borderId="87" xfId="13" applyFont="1" applyFill="1" applyBorder="1" applyAlignment="1">
      <alignment vertical="center"/>
    </xf>
    <xf numFmtId="0" fontId="65" fillId="4" borderId="103" xfId="13" applyFont="1" applyFill="1" applyBorder="1" applyAlignment="1">
      <alignment vertical="center" wrapText="1"/>
    </xf>
    <xf numFmtId="0" fontId="65" fillId="4" borderId="104" xfId="13" applyFont="1" applyFill="1" applyBorder="1" applyAlignment="1">
      <alignment vertical="center"/>
    </xf>
    <xf numFmtId="169" fontId="170" fillId="4" borderId="75" xfId="14" applyFont="1" applyFill="1" applyBorder="1" applyAlignment="1">
      <alignment horizontal="center" vertical="center" wrapText="1"/>
    </xf>
    <xf numFmtId="169" fontId="166" fillId="4" borderId="76" xfId="14" applyFont="1" applyFill="1" applyBorder="1" applyAlignment="1">
      <alignment horizontal="center" vertical="center" wrapText="1"/>
    </xf>
    <xf numFmtId="164" fontId="141" fillId="4" borderId="0" xfId="5" applyFont="1" applyFill="1"/>
    <xf numFmtId="169" fontId="50" fillId="4" borderId="0" xfId="14" applyFont="1" applyFill="1"/>
    <xf numFmtId="164" fontId="141" fillId="4" borderId="0" xfId="13" applyNumberFormat="1" applyFont="1" applyFill="1"/>
    <xf numFmtId="169" fontId="177" fillId="4" borderId="14" xfId="14" applyFont="1" applyFill="1" applyBorder="1"/>
    <xf numFmtId="0" fontId="139" fillId="4" borderId="14" xfId="13" applyFont="1" applyFill="1" applyBorder="1"/>
    <xf numFmtId="4" fontId="177" fillId="0" borderId="14" xfId="2" applyNumberFormat="1" applyFont="1" applyBorder="1"/>
    <xf numFmtId="0" fontId="141" fillId="4" borderId="14" xfId="13" applyFont="1" applyFill="1" applyBorder="1"/>
    <xf numFmtId="0" fontId="141" fillId="4" borderId="14" xfId="13" applyFont="1" applyFill="1" applyBorder="1" applyAlignment="1">
      <alignment wrapText="1"/>
    </xf>
    <xf numFmtId="169" fontId="178" fillId="16" borderId="14" xfId="14" applyFont="1" applyFill="1" applyBorder="1"/>
    <xf numFmtId="169" fontId="50" fillId="16" borderId="14" xfId="14" applyFont="1" applyFill="1" applyBorder="1"/>
    <xf numFmtId="0" fontId="141" fillId="16" borderId="14" xfId="13" applyFont="1" applyFill="1" applyBorder="1"/>
    <xf numFmtId="0" fontId="179" fillId="16" borderId="14" xfId="2" applyFont="1" applyFill="1" applyBorder="1" applyAlignment="1">
      <alignment horizontal="left" vertical="center" wrapText="1"/>
    </xf>
    <xf numFmtId="4" fontId="178" fillId="16" borderId="14" xfId="2" applyNumberFormat="1" applyFont="1" applyFill="1" applyBorder="1"/>
    <xf numFmtId="0" fontId="178" fillId="16" borderId="14" xfId="2" applyFont="1" applyFill="1" applyBorder="1" applyAlignment="1">
      <alignment wrapText="1"/>
    </xf>
    <xf numFmtId="169" fontId="143" fillId="16" borderId="14" xfId="14" applyFont="1" applyFill="1" applyBorder="1"/>
    <xf numFmtId="0" fontId="180" fillId="16" borderId="14" xfId="13" applyFont="1" applyFill="1" applyBorder="1"/>
    <xf numFmtId="169" fontId="178" fillId="16" borderId="14" xfId="14" applyFont="1" applyFill="1" applyBorder="1" applyAlignment="1">
      <alignment wrapText="1"/>
    </xf>
    <xf numFmtId="169" fontId="181" fillId="16" borderId="14" xfId="14" applyFont="1" applyFill="1" applyBorder="1" applyAlignment="1">
      <alignment wrapText="1"/>
    </xf>
    <xf numFmtId="0" fontId="137" fillId="16" borderId="14" xfId="13" applyFont="1" applyFill="1" applyBorder="1" applyAlignment="1">
      <alignment wrapText="1"/>
    </xf>
    <xf numFmtId="0" fontId="182" fillId="16" borderId="14" xfId="13" applyFont="1" applyFill="1" applyBorder="1" applyAlignment="1">
      <alignment horizontal="left" wrapText="1"/>
    </xf>
    <xf numFmtId="0" fontId="141" fillId="4" borderId="36" xfId="13" applyFont="1" applyFill="1" applyBorder="1" applyAlignment="1">
      <alignment wrapText="1"/>
    </xf>
    <xf numFmtId="164" fontId="141" fillId="4" borderId="81" xfId="5" applyFont="1" applyFill="1" applyBorder="1"/>
    <xf numFmtId="0" fontId="141" fillId="4" borderId="81" xfId="13" applyFont="1" applyFill="1" applyBorder="1"/>
    <xf numFmtId="164" fontId="141" fillId="2" borderId="14" xfId="5" applyFont="1" applyFill="1" applyBorder="1" applyAlignment="1">
      <alignment horizontal="center" wrapText="1"/>
    </xf>
    <xf numFmtId="4" fontId="141" fillId="2" borderId="14" xfId="15" applyNumberFormat="1" applyFont="1" applyFill="1" applyBorder="1" applyAlignment="1">
      <alignment horizontal="center" wrapText="1"/>
    </xf>
    <xf numFmtId="49" fontId="141" fillId="2" borderId="14" xfId="15" applyNumberFormat="1" applyFont="1" applyFill="1" applyBorder="1" applyAlignment="1">
      <alignment horizontal="center" wrapText="1"/>
    </xf>
    <xf numFmtId="0" fontId="141" fillId="2" borderId="14" xfId="15" applyFont="1" applyFill="1" applyBorder="1" applyAlignment="1">
      <alignment horizontal="center" wrapText="1"/>
    </xf>
    <xf numFmtId="1" fontId="141" fillId="2" borderId="36" xfId="15" applyNumberFormat="1" applyFont="1" applyFill="1" applyBorder="1" applyAlignment="1">
      <alignment horizontal="right"/>
    </xf>
    <xf numFmtId="1" fontId="141" fillId="2" borderId="14" xfId="15" applyNumberFormat="1" applyFont="1" applyFill="1" applyBorder="1" applyAlignment="1">
      <alignment horizontal="right"/>
    </xf>
    <xf numFmtId="164" fontId="141" fillId="4" borderId="14" xfId="5" applyFont="1" applyFill="1" applyBorder="1"/>
    <xf numFmtId="1" fontId="141" fillId="5" borderId="14" xfId="13" applyNumberFormat="1" applyFont="1" applyFill="1" applyBorder="1" applyAlignment="1">
      <alignment horizontal="right"/>
    </xf>
    <xf numFmtId="164" fontId="141" fillId="5" borderId="14" xfId="5" applyFont="1" applyFill="1" applyBorder="1" applyAlignment="1">
      <alignment horizontal="right"/>
    </xf>
    <xf numFmtId="164" fontId="141" fillId="5" borderId="14" xfId="5" applyFont="1" applyFill="1" applyBorder="1" applyAlignment="1">
      <alignment horizontal="left"/>
    </xf>
    <xf numFmtId="0" fontId="141" fillId="5" borderId="14" xfId="13" applyFont="1" applyFill="1" applyBorder="1" applyAlignment="1">
      <alignment horizontal="left"/>
    </xf>
    <xf numFmtId="0" fontId="141" fillId="5" borderId="0" xfId="13" applyFont="1" applyFill="1" applyAlignment="1">
      <alignment horizontal="left"/>
    </xf>
    <xf numFmtId="0" fontId="180" fillId="17" borderId="14" xfId="13" applyFont="1" applyFill="1" applyBorder="1" applyAlignment="1">
      <alignment vertical="center"/>
    </xf>
    <xf numFmtId="164" fontId="180" fillId="17" borderId="14" xfId="5" applyFont="1" applyFill="1" applyBorder="1" applyAlignment="1">
      <alignment vertical="center"/>
    </xf>
    <xf numFmtId="164" fontId="141" fillId="8" borderId="14" xfId="5" applyFont="1" applyFill="1" applyBorder="1" applyAlignment="1">
      <alignment horizontal="center" wrapText="1"/>
    </xf>
    <xf numFmtId="49" fontId="141" fillId="8" borderId="14" xfId="15" applyNumberFormat="1" applyFont="1" applyFill="1" applyBorder="1" applyAlignment="1">
      <alignment horizontal="center" wrapText="1"/>
    </xf>
    <xf numFmtId="49" fontId="141" fillId="8" borderId="14" xfId="15" applyNumberFormat="1" applyFont="1" applyFill="1" applyBorder="1" applyAlignment="1">
      <alignment horizontal="center" vertical="center" wrapText="1"/>
    </xf>
    <xf numFmtId="49" fontId="141" fillId="8" borderId="14" xfId="15" applyNumberFormat="1" applyFont="1" applyFill="1" applyBorder="1" applyAlignment="1">
      <alignment horizontal="left" wrapText="1"/>
    </xf>
    <xf numFmtId="49" fontId="141" fillId="5" borderId="14" xfId="13" applyNumberFormat="1" applyFont="1" applyFill="1" applyBorder="1" applyAlignment="1">
      <alignment horizontal="center" vertical="center" wrapText="1"/>
    </xf>
    <xf numFmtId="4" fontId="180" fillId="17" borderId="14" xfId="13" applyNumberFormat="1" applyFont="1" applyFill="1" applyBorder="1" applyAlignment="1">
      <alignment horizontal="right"/>
    </xf>
    <xf numFmtId="49" fontId="180" fillId="17" borderId="14" xfId="13" applyNumberFormat="1" applyFont="1" applyFill="1" applyBorder="1" applyAlignment="1">
      <alignment horizontal="center" vertical="center" wrapText="1"/>
    </xf>
    <xf numFmtId="0" fontId="178" fillId="16" borderId="0" xfId="2" applyFont="1" applyFill="1" applyAlignment="1">
      <alignment wrapText="1"/>
    </xf>
    <xf numFmtId="4" fontId="141" fillId="5" borderId="14" xfId="13" applyNumberFormat="1" applyFont="1" applyFill="1" applyBorder="1" applyAlignment="1">
      <alignment horizontal="right"/>
    </xf>
    <xf numFmtId="0" fontId="141" fillId="5" borderId="14" xfId="13" applyFont="1" applyFill="1" applyBorder="1" applyAlignment="1">
      <alignment horizontal="center" vertical="center" wrapText="1"/>
    </xf>
    <xf numFmtId="164" fontId="30" fillId="5" borderId="0" xfId="5" applyFont="1" applyFill="1" applyBorder="1" applyAlignment="1">
      <alignment horizontal="right"/>
    </xf>
    <xf numFmtId="4" fontId="30" fillId="5" borderId="97" xfId="13" applyNumberFormat="1" applyFont="1" applyFill="1" applyBorder="1" applyAlignment="1">
      <alignment horizontal="right"/>
    </xf>
    <xf numFmtId="169" fontId="141" fillId="5" borderId="14" xfId="14" applyFont="1" applyFill="1" applyBorder="1" applyAlignment="1">
      <alignment horizontal="right"/>
    </xf>
    <xf numFmtId="164" fontId="30" fillId="5" borderId="14" xfId="5" applyFont="1" applyFill="1" applyBorder="1" applyAlignment="1">
      <alignment horizontal="right"/>
    </xf>
    <xf numFmtId="4" fontId="30" fillId="5" borderId="14" xfId="13" applyNumberFormat="1" applyFont="1" applyFill="1" applyBorder="1" applyAlignment="1">
      <alignment horizontal="right"/>
    </xf>
    <xf numFmtId="49" fontId="180" fillId="5" borderId="14" xfId="13" applyNumberFormat="1" applyFont="1" applyFill="1" applyBorder="1" applyAlignment="1">
      <alignment horizontal="center" vertical="center" wrapText="1"/>
    </xf>
    <xf numFmtId="164" fontId="180" fillId="5" borderId="14" xfId="5" applyFont="1" applyFill="1" applyBorder="1" applyAlignment="1">
      <alignment horizontal="center" vertical="center" wrapText="1"/>
    </xf>
    <xf numFmtId="169" fontId="180" fillId="5" borderId="14" xfId="14" applyFont="1" applyFill="1" applyBorder="1" applyAlignment="1">
      <alignment horizontal="center" vertical="center" wrapText="1"/>
    </xf>
    <xf numFmtId="0" fontId="138" fillId="4" borderId="0" xfId="16" applyFont="1" applyFill="1"/>
    <xf numFmtId="164" fontId="138" fillId="4" borderId="0" xfId="5" applyFont="1" applyFill="1"/>
    <xf numFmtId="164" fontId="138" fillId="4" borderId="0" xfId="5" applyFont="1" applyFill="1" applyAlignment="1">
      <alignment horizontal="center" wrapText="1"/>
    </xf>
    <xf numFmtId="4" fontId="185" fillId="0" borderId="14" xfId="2" applyNumberFormat="1" applyFont="1" applyBorder="1"/>
    <xf numFmtId="0" fontId="185" fillId="0" borderId="14" xfId="2" applyFont="1" applyBorder="1" applyAlignment="1">
      <alignment horizontal="right" wrapText="1"/>
    </xf>
    <xf numFmtId="4" fontId="75" fillId="0" borderId="14" xfId="2" applyNumberFormat="1" applyFont="1" applyBorder="1"/>
    <xf numFmtId="0" fontId="75" fillId="0" borderId="14" xfId="2" applyFont="1" applyBorder="1" applyAlignment="1">
      <alignment horizontal="right" wrapText="1"/>
    </xf>
    <xf numFmtId="0" fontId="75" fillId="0" borderId="14" xfId="2" applyFont="1" applyBorder="1" applyAlignment="1">
      <alignment wrapText="1"/>
    </xf>
    <xf numFmtId="4" fontId="160" fillId="5" borderId="14" xfId="17" applyNumberFormat="1" applyFont="1" applyFill="1" applyBorder="1" applyAlignment="1">
      <alignment horizontal="right"/>
    </xf>
    <xf numFmtId="4" fontId="160" fillId="5" borderId="100" xfId="17" applyNumberFormat="1" applyFont="1" applyFill="1" applyBorder="1" applyAlignment="1">
      <alignment horizontal="right"/>
    </xf>
    <xf numFmtId="4" fontId="160" fillId="5" borderId="97" xfId="17" applyNumberFormat="1" applyFont="1" applyFill="1" applyBorder="1" applyAlignment="1">
      <alignment horizontal="right"/>
    </xf>
    <xf numFmtId="164" fontId="139" fillId="4" borderId="14" xfId="5" applyFont="1" applyFill="1" applyBorder="1" applyAlignment="1">
      <alignment horizontal="center"/>
    </xf>
    <xf numFmtId="0" fontId="185" fillId="0" borderId="14" xfId="2" applyFont="1" applyBorder="1" applyAlignment="1">
      <alignment wrapText="1"/>
    </xf>
    <xf numFmtId="164" fontId="139" fillId="18" borderId="14" xfId="5" applyFont="1" applyFill="1" applyBorder="1"/>
    <xf numFmtId="164" fontId="139" fillId="13" borderId="14" xfId="5" applyFont="1" applyFill="1" applyBorder="1"/>
    <xf numFmtId="0" fontId="160" fillId="5" borderId="0" xfId="16" applyFont="1" applyFill="1" applyAlignment="1">
      <alignment horizontal="left"/>
    </xf>
    <xf numFmtId="164" fontId="160" fillId="5" borderId="17" xfId="5" applyFont="1" applyFill="1" applyBorder="1" applyAlignment="1">
      <alignment horizontal="right"/>
    </xf>
    <xf numFmtId="0" fontId="160" fillId="5" borderId="17" xfId="16" applyFont="1" applyFill="1" applyBorder="1" applyAlignment="1">
      <alignment horizontal="center" wrapText="1"/>
    </xf>
    <xf numFmtId="4" fontId="160" fillId="5" borderId="100" xfId="16" applyNumberFormat="1" applyFont="1" applyFill="1" applyBorder="1" applyAlignment="1">
      <alignment horizontal="right"/>
    </xf>
    <xf numFmtId="49" fontId="160" fillId="5" borderId="100" xfId="16" applyNumberFormat="1" applyFont="1" applyFill="1" applyBorder="1" applyAlignment="1">
      <alignment horizontal="center" vertical="center" wrapText="1"/>
    </xf>
    <xf numFmtId="0" fontId="160" fillId="5" borderId="100" xfId="16" applyFont="1" applyFill="1" applyBorder="1" applyAlignment="1">
      <alignment horizontal="center" vertical="center" wrapText="1"/>
    </xf>
    <xf numFmtId="49" fontId="160" fillId="5" borderId="97" xfId="16" applyNumberFormat="1" applyFont="1" applyFill="1" applyBorder="1" applyAlignment="1">
      <alignment horizontal="center" vertical="center" wrapText="1"/>
    </xf>
    <xf numFmtId="1" fontId="160" fillId="5" borderId="97" xfId="16" applyNumberFormat="1" applyFont="1" applyFill="1" applyBorder="1" applyAlignment="1">
      <alignment horizontal="right"/>
    </xf>
    <xf numFmtId="164" fontId="160" fillId="5" borderId="14" xfId="5" applyFont="1" applyFill="1" applyBorder="1" applyAlignment="1">
      <alignment horizontal="right"/>
    </xf>
    <xf numFmtId="0" fontId="160" fillId="5" borderId="14" xfId="16" applyFont="1" applyFill="1" applyBorder="1" applyAlignment="1">
      <alignment horizontal="center" wrapText="1"/>
    </xf>
    <xf numFmtId="4" fontId="160" fillId="5" borderId="97" xfId="16" applyNumberFormat="1" applyFont="1" applyFill="1" applyBorder="1" applyAlignment="1">
      <alignment horizontal="right"/>
    </xf>
    <xf numFmtId="0" fontId="160" fillId="5" borderId="97" xfId="16" applyFont="1" applyFill="1" applyBorder="1" applyAlignment="1">
      <alignment horizontal="center" vertical="center" wrapText="1"/>
    </xf>
    <xf numFmtId="164" fontId="165" fillId="11" borderId="14" xfId="5" applyFont="1" applyFill="1" applyBorder="1" applyAlignment="1">
      <alignment horizontal="right"/>
    </xf>
    <xf numFmtId="4" fontId="160" fillId="5" borderId="14" xfId="16" applyNumberFormat="1" applyFont="1" applyFill="1" applyBorder="1" applyAlignment="1">
      <alignment horizontal="right"/>
    </xf>
    <xf numFmtId="49" fontId="139" fillId="17" borderId="14" xfId="16" applyNumberFormat="1" applyFont="1" applyFill="1" applyBorder="1" applyAlignment="1">
      <alignment horizontal="center" vertical="center" wrapText="1"/>
    </xf>
    <xf numFmtId="164" fontId="139" fillId="17" borderId="14" xfId="5" applyFont="1" applyFill="1" applyBorder="1" applyAlignment="1">
      <alignment horizontal="center" wrapText="1"/>
    </xf>
    <xf numFmtId="49" fontId="139" fillId="17" borderId="97" xfId="16" applyNumberFormat="1" applyFont="1" applyFill="1" applyBorder="1" applyAlignment="1">
      <alignment horizontal="center" vertical="center" wrapText="1"/>
    </xf>
    <xf numFmtId="0" fontId="187" fillId="2" borderId="0" xfId="0" applyFont="1" applyFill="1" applyAlignment="1">
      <alignment horizontal="left"/>
    </xf>
    <xf numFmtId="171" fontId="188" fillId="2" borderId="1" xfId="0" applyNumberFormat="1" applyFont="1" applyFill="1" applyBorder="1" applyAlignment="1">
      <alignment horizontal="center"/>
    </xf>
    <xf numFmtId="49" fontId="188" fillId="2" borderId="1" xfId="0" applyNumberFormat="1" applyFont="1" applyFill="1" applyBorder="1" applyAlignment="1">
      <alignment horizontal="center" vertical="center" wrapText="1"/>
    </xf>
    <xf numFmtId="0" fontId="188" fillId="2" borderId="106" xfId="0" applyFont="1" applyFill="1" applyBorder="1" applyAlignment="1">
      <alignment horizontal="left"/>
    </xf>
    <xf numFmtId="171" fontId="187" fillId="20" borderId="1" xfId="0" applyNumberFormat="1" applyFont="1" applyFill="1" applyBorder="1" applyAlignment="1">
      <alignment horizontal="center" vertical="center"/>
    </xf>
    <xf numFmtId="49" fontId="187" fillId="20" borderId="1" xfId="0" applyNumberFormat="1" applyFont="1" applyFill="1" applyBorder="1" applyAlignment="1">
      <alignment horizontal="center" vertical="center" wrapText="1"/>
    </xf>
    <xf numFmtId="49" fontId="187" fillId="20" borderId="1" xfId="0" applyNumberFormat="1" applyFont="1" applyFill="1" applyBorder="1" applyAlignment="1">
      <alignment horizontal="center" vertical="center"/>
    </xf>
    <xf numFmtId="171" fontId="187" fillId="2" borderId="1" xfId="0" applyNumberFormat="1" applyFont="1" applyFill="1" applyBorder="1" applyAlignment="1">
      <alignment horizontal="center" vertical="center"/>
    </xf>
    <xf numFmtId="49" fontId="187" fillId="2" borderId="1" xfId="0" applyNumberFormat="1" applyFont="1" applyFill="1" applyBorder="1" applyAlignment="1">
      <alignment horizontal="center" vertical="center" wrapText="1"/>
    </xf>
    <xf numFmtId="49" fontId="187" fillId="2" borderId="1" xfId="0" applyNumberFormat="1" applyFont="1" applyFill="1" applyBorder="1" applyAlignment="1">
      <alignment horizontal="center" vertical="center"/>
    </xf>
    <xf numFmtId="49" fontId="188" fillId="21" borderId="1" xfId="0" applyNumberFormat="1" applyFont="1" applyFill="1" applyBorder="1" applyAlignment="1">
      <alignment horizontal="center" vertical="center" wrapText="1"/>
    </xf>
    <xf numFmtId="49" fontId="188" fillId="21" borderId="1" xfId="0" applyNumberFormat="1" applyFont="1" applyFill="1" applyBorder="1" applyAlignment="1">
      <alignment horizontal="center" vertical="center"/>
    </xf>
    <xf numFmtId="49" fontId="188" fillId="21" borderId="1" xfId="0" applyNumberFormat="1" applyFont="1" applyFill="1" applyBorder="1" applyAlignment="1">
      <alignment horizontal="left" vertical="center"/>
    </xf>
    <xf numFmtId="49" fontId="189" fillId="21" borderId="107" xfId="0" applyNumberFormat="1" applyFont="1" applyFill="1" applyBorder="1" applyAlignment="1">
      <alignment vertical="center"/>
    </xf>
    <xf numFmtId="49" fontId="189" fillId="21" borderId="108" xfId="0" applyNumberFormat="1" applyFont="1" applyFill="1" applyBorder="1" applyAlignment="1">
      <alignment vertical="center"/>
    </xf>
    <xf numFmtId="49" fontId="189" fillId="21" borderId="109" xfId="0" applyNumberFormat="1" applyFont="1" applyFill="1" applyBorder="1" applyAlignment="1">
      <alignment vertical="center"/>
    </xf>
    <xf numFmtId="49" fontId="189" fillId="2" borderId="0" xfId="0" applyNumberFormat="1" applyFont="1" applyFill="1" applyAlignment="1">
      <alignment vertical="center"/>
    </xf>
    <xf numFmtId="171" fontId="188" fillId="2" borderId="1" xfId="0" applyNumberFormat="1" applyFont="1" applyFill="1" applyBorder="1" applyAlignment="1">
      <alignment horizontal="right"/>
    </xf>
    <xf numFmtId="0" fontId="188" fillId="2" borderId="1" xfId="0" applyFont="1" applyFill="1" applyBorder="1" applyAlignment="1">
      <alignment horizontal="center" vertical="center" wrapText="1"/>
    </xf>
    <xf numFmtId="0" fontId="188" fillId="2" borderId="1" xfId="0" applyFont="1" applyFill="1" applyBorder="1" applyAlignment="1">
      <alignment horizontal="left"/>
    </xf>
    <xf numFmtId="171" fontId="187" fillId="2" borderId="1" xfId="0" applyNumberFormat="1" applyFont="1" applyFill="1" applyBorder="1" applyAlignment="1">
      <alignment horizontal="right"/>
    </xf>
    <xf numFmtId="49" fontId="187" fillId="2" borderId="1" xfId="0" applyNumberFormat="1" applyFont="1" applyFill="1" applyBorder="1" applyAlignment="1">
      <alignment horizontal="left"/>
    </xf>
    <xf numFmtId="171" fontId="187" fillId="20" borderId="1" xfId="0" applyNumberFormat="1" applyFont="1" applyFill="1" applyBorder="1" applyAlignment="1">
      <alignment horizontal="right"/>
    </xf>
    <xf numFmtId="49" fontId="187" fillId="20" borderId="1" xfId="0" applyNumberFormat="1" applyFont="1" applyFill="1" applyBorder="1" applyAlignment="1">
      <alignment horizontal="left"/>
    </xf>
    <xf numFmtId="49" fontId="16" fillId="21" borderId="110" xfId="0" applyNumberFormat="1" applyFont="1" applyFill="1" applyBorder="1" applyAlignment="1">
      <alignment horizontal="center" vertical="center" wrapText="1"/>
    </xf>
    <xf numFmtId="49" fontId="16" fillId="21" borderId="111" xfId="0" applyNumberFormat="1" applyFont="1" applyFill="1" applyBorder="1" applyAlignment="1">
      <alignment horizontal="center" vertical="center" wrapText="1"/>
    </xf>
    <xf numFmtId="49" fontId="16" fillId="21" borderId="112"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9" fillId="2" borderId="0" xfId="0" applyNumberFormat="1" applyFont="1" applyFill="1" applyAlignment="1">
      <alignment horizontal="center" vertical="top"/>
    </xf>
    <xf numFmtId="49" fontId="3" fillId="2" borderId="1" xfId="0" applyNumberFormat="1" applyFont="1" applyFill="1" applyBorder="1" applyAlignment="1">
      <alignment horizontal="center" vertical="center"/>
    </xf>
    <xf numFmtId="49" fontId="4" fillId="2" borderId="12" xfId="0" applyNumberFormat="1" applyFont="1" applyFill="1" applyBorder="1" applyAlignment="1">
      <alignment horizontal="center" vertical="center"/>
    </xf>
    <xf numFmtId="49" fontId="4" fillId="2" borderId="13" xfId="0" applyNumberFormat="1" applyFont="1" applyFill="1" applyBorder="1" applyAlignment="1">
      <alignment horizontal="left" vertical="center"/>
    </xf>
    <xf numFmtId="49" fontId="4" fillId="2" borderId="11"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xf>
    <xf numFmtId="0" fontId="3" fillId="2" borderId="2" xfId="0" applyFont="1" applyFill="1" applyBorder="1" applyAlignment="1">
      <alignment horizontal="left" vertical="center"/>
    </xf>
    <xf numFmtId="0" fontId="3" fillId="2" borderId="7" xfId="0" applyFont="1" applyFill="1" applyBorder="1" applyAlignment="1">
      <alignment horizontal="left" vertical="center"/>
    </xf>
    <xf numFmtId="0" fontId="3" fillId="2" borderId="4" xfId="0" applyFont="1" applyFill="1" applyBorder="1" applyAlignment="1">
      <alignment horizontal="left" vertical="center"/>
    </xf>
    <xf numFmtId="0" fontId="3" fillId="2" borderId="9" xfId="0" applyFont="1" applyFill="1" applyBorder="1" applyAlignment="1">
      <alignment horizontal="left" vertical="center"/>
    </xf>
    <xf numFmtId="0" fontId="4" fillId="2" borderId="0" xfId="0" applyFont="1" applyFill="1" applyAlignment="1">
      <alignment horizontal="left"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1" fillId="4" borderId="0" xfId="2" quotePrefix="1" applyFill="1" applyAlignment="1">
      <alignment horizontal="left" wrapText="1"/>
    </xf>
    <xf numFmtId="0" fontId="43" fillId="4" borderId="0" xfId="2" applyFont="1" applyFill="1" applyAlignment="1">
      <alignment horizontal="right"/>
    </xf>
    <xf numFmtId="0" fontId="43" fillId="4" borderId="0" xfId="2" applyFont="1" applyFill="1" applyAlignment="1">
      <alignment horizontal="center"/>
    </xf>
    <xf numFmtId="0" fontId="1" fillId="4" borderId="0" xfId="2" quotePrefix="1" applyFill="1" applyAlignment="1">
      <alignment horizontal="center" wrapText="1"/>
    </xf>
    <xf numFmtId="0" fontId="1" fillId="4" borderId="16" xfId="2" quotePrefix="1" applyFill="1" applyBorder="1" applyAlignment="1">
      <alignment horizontal="left" wrapText="1"/>
    </xf>
    <xf numFmtId="0" fontId="24" fillId="4" borderId="0" xfId="2" quotePrefix="1" applyFont="1" applyFill="1" applyAlignment="1">
      <alignment horizontal="justify" wrapText="1"/>
    </xf>
    <xf numFmtId="0" fontId="50" fillId="4" borderId="0" xfId="2" applyFont="1" applyFill="1" applyAlignment="1">
      <alignment horizontal="left" wrapText="1"/>
    </xf>
    <xf numFmtId="0" fontId="51" fillId="4" borderId="0" xfId="2" applyFont="1" applyFill="1" applyAlignment="1">
      <alignment horizontal="right"/>
    </xf>
    <xf numFmtId="0" fontId="51" fillId="4" borderId="0" xfId="2" applyFont="1" applyFill="1" applyAlignment="1">
      <alignment horizontal="center" wrapText="1"/>
    </xf>
    <xf numFmtId="0" fontId="24" fillId="4" borderId="0" xfId="2" applyFont="1" applyFill="1" applyAlignment="1">
      <alignment horizontal="left" vertical="center" wrapText="1"/>
    </xf>
    <xf numFmtId="0" fontId="24" fillId="4" borderId="0" xfId="2" quotePrefix="1" applyFont="1" applyFill="1" applyAlignment="1">
      <alignment horizontal="left" wrapText="1"/>
    </xf>
    <xf numFmtId="0" fontId="24" fillId="0" borderId="24" xfId="2" applyFont="1" applyBorder="1" applyAlignment="1">
      <alignment horizontal="left" vertical="center" wrapText="1"/>
    </xf>
    <xf numFmtId="0" fontId="24" fillId="0" borderId="0" xfId="2" applyFont="1" applyAlignment="1">
      <alignment horizontal="left" vertical="center" wrapText="1"/>
    </xf>
    <xf numFmtId="0" fontId="48" fillId="0" borderId="48" xfId="2" applyFont="1" applyBorder="1" applyAlignment="1">
      <alignment horizontal="right"/>
    </xf>
    <xf numFmtId="0" fontId="48" fillId="0" borderId="20" xfId="2" applyFont="1" applyBorder="1" applyAlignment="1">
      <alignment horizontal="right"/>
    </xf>
    <xf numFmtId="0" fontId="48" fillId="0" borderId="49" xfId="2" applyFont="1" applyBorder="1" applyAlignment="1">
      <alignment horizontal="right"/>
    </xf>
    <xf numFmtId="0" fontId="51" fillId="0" borderId="0" xfId="2" applyFont="1" applyAlignment="1">
      <alignment horizontal="center" vertical="center"/>
    </xf>
    <xf numFmtId="0" fontId="57" fillId="0" borderId="62" xfId="2" applyFont="1" applyBorder="1" applyAlignment="1">
      <alignment horizontal="left" vertical="center" wrapText="1"/>
    </xf>
    <xf numFmtId="0" fontId="57" fillId="0" borderId="22" xfId="2" applyFont="1" applyBorder="1" applyAlignment="1">
      <alignment horizontal="left" vertical="center" wrapText="1"/>
    </xf>
    <xf numFmtId="43" fontId="57" fillId="0" borderId="34" xfId="4" applyFont="1" applyBorder="1" applyAlignment="1">
      <alignment horizontal="center" vertical="center" wrapText="1"/>
    </xf>
    <xf numFmtId="43" fontId="57" fillId="0" borderId="60" xfId="4" applyFont="1" applyBorder="1" applyAlignment="1">
      <alignment horizontal="center" vertical="center" wrapText="1"/>
    </xf>
    <xf numFmtId="43" fontId="57" fillId="0" borderId="59" xfId="4" applyFont="1" applyBorder="1" applyAlignment="1">
      <alignment horizontal="center" vertical="center" wrapText="1"/>
    </xf>
    <xf numFmtId="0" fontId="58" fillId="4" borderId="0" xfId="2" applyFont="1" applyFill="1" applyAlignment="1">
      <alignment horizontal="justify" vertical="center" wrapText="1"/>
    </xf>
    <xf numFmtId="0" fontId="74" fillId="4" borderId="0" xfId="2" applyFont="1" applyFill="1" applyAlignment="1">
      <alignment horizontal="right" vertical="center"/>
    </xf>
    <xf numFmtId="0" fontId="51" fillId="4" borderId="0" xfId="2" applyFont="1" applyFill="1" applyAlignment="1">
      <alignment horizontal="center" vertical="center"/>
    </xf>
    <xf numFmtId="0" fontId="51" fillId="4" borderId="0" xfId="2" applyFont="1" applyFill="1" applyAlignment="1">
      <alignment horizontal="right" vertical="center"/>
    </xf>
    <xf numFmtId="0" fontId="77" fillId="4" borderId="52" xfId="2" applyFont="1" applyFill="1" applyBorder="1" applyAlignment="1">
      <alignment horizontal="left" vertical="center"/>
    </xf>
    <xf numFmtId="0" fontId="77" fillId="4" borderId="51" xfId="2" applyFont="1" applyFill="1" applyBorder="1" applyAlignment="1">
      <alignment horizontal="left" vertical="center"/>
    </xf>
    <xf numFmtId="0" fontId="83" fillId="4" borderId="58" xfId="2" applyFont="1" applyFill="1" applyBorder="1" applyAlignment="1">
      <alignment horizontal="left" vertical="center"/>
    </xf>
    <xf numFmtId="0" fontId="83" fillId="4" borderId="61" xfId="2" applyFont="1" applyFill="1" applyBorder="1" applyAlignment="1">
      <alignment horizontal="left" vertical="center"/>
    </xf>
    <xf numFmtId="0" fontId="77" fillId="4" borderId="85" xfId="2" applyFont="1" applyFill="1" applyBorder="1" applyAlignment="1">
      <alignment horizontal="left" vertical="center"/>
    </xf>
    <xf numFmtId="0" fontId="78" fillId="4" borderId="42" xfId="2" applyFont="1" applyFill="1" applyBorder="1" applyAlignment="1">
      <alignment horizontal="left" vertical="center" wrapText="1"/>
    </xf>
    <xf numFmtId="0" fontId="78" fillId="4" borderId="82" xfId="2" applyFont="1" applyFill="1" applyBorder="1" applyAlignment="1">
      <alignment horizontal="left" vertical="center" wrapText="1"/>
    </xf>
    <xf numFmtId="0" fontId="78" fillId="4" borderId="81" xfId="2" applyFont="1" applyFill="1" applyBorder="1" applyAlignment="1">
      <alignment horizontal="left" vertical="center" wrapText="1"/>
    </xf>
    <xf numFmtId="0" fontId="78" fillId="4" borderId="46" xfId="2" applyFont="1" applyFill="1" applyBorder="1" applyAlignment="1">
      <alignment horizontal="left" vertical="center" wrapText="1"/>
    </xf>
    <xf numFmtId="0" fontId="78" fillId="4" borderId="80" xfId="2" applyFont="1" applyFill="1" applyBorder="1" applyAlignment="1">
      <alignment horizontal="left" vertical="center" wrapText="1"/>
    </xf>
    <xf numFmtId="0" fontId="78" fillId="4" borderId="79" xfId="2" applyFont="1" applyFill="1" applyBorder="1" applyAlignment="1">
      <alignment horizontal="left" vertical="center" wrapText="1"/>
    </xf>
    <xf numFmtId="0" fontId="77" fillId="4" borderId="52" xfId="2" applyFont="1" applyFill="1" applyBorder="1" applyAlignment="1">
      <alignment horizontal="left" vertical="center" wrapText="1"/>
    </xf>
    <xf numFmtId="0" fontId="77" fillId="4" borderId="51" xfId="2" applyFont="1" applyFill="1" applyBorder="1" applyAlignment="1">
      <alignment horizontal="left" vertical="center" wrapText="1"/>
    </xf>
    <xf numFmtId="0" fontId="77" fillId="4" borderId="78" xfId="2" applyFont="1" applyFill="1" applyBorder="1" applyAlignment="1">
      <alignment horizontal="left" vertical="center" wrapText="1"/>
    </xf>
    <xf numFmtId="0" fontId="78" fillId="4" borderId="43" xfId="2" applyFont="1" applyFill="1" applyBorder="1" applyAlignment="1">
      <alignment horizontal="left" vertical="center" wrapText="1"/>
    </xf>
    <xf numFmtId="0" fontId="78" fillId="4" borderId="60" xfId="2" applyFont="1" applyFill="1" applyBorder="1" applyAlignment="1">
      <alignment horizontal="left" vertical="center" wrapText="1"/>
    </xf>
    <xf numFmtId="0" fontId="78" fillId="4" borderId="83" xfId="2" applyFont="1" applyFill="1" applyBorder="1" applyAlignment="1">
      <alignment horizontal="left" vertical="center" wrapText="1"/>
    </xf>
    <xf numFmtId="0" fontId="78" fillId="4" borderId="42" xfId="2" applyFont="1" applyFill="1" applyBorder="1" applyAlignment="1">
      <alignment vertical="center"/>
    </xf>
    <xf numFmtId="0" fontId="78" fillId="4" borderId="82" xfId="2" applyFont="1" applyFill="1" applyBorder="1" applyAlignment="1">
      <alignment vertical="center"/>
    </xf>
    <xf numFmtId="0" fontId="78" fillId="4" borderId="81" xfId="2" applyFont="1" applyFill="1" applyBorder="1" applyAlignment="1">
      <alignment vertical="center"/>
    </xf>
    <xf numFmtId="0" fontId="89" fillId="4" borderId="0" xfId="2" applyFont="1" applyFill="1" applyAlignment="1">
      <alignment horizontal="left" vertical="center" wrapText="1"/>
    </xf>
    <xf numFmtId="0" fontId="49" fillId="4" borderId="0" xfId="2" applyFont="1" applyFill="1" applyAlignment="1">
      <alignment horizontal="right" vertical="center"/>
    </xf>
    <xf numFmtId="0" fontId="49" fillId="4" borderId="0" xfId="2" applyFont="1" applyFill="1" applyAlignment="1">
      <alignment horizontal="center" vertical="center"/>
    </xf>
    <xf numFmtId="0" fontId="77" fillId="4" borderId="52" xfId="2" applyFont="1" applyFill="1" applyBorder="1" applyAlignment="1">
      <alignment horizontal="right" vertical="center"/>
    </xf>
    <xf numFmtId="0" fontId="77" fillId="4" borderId="51" xfId="2" applyFont="1" applyFill="1" applyBorder="1" applyAlignment="1">
      <alignment horizontal="right" vertical="center"/>
    </xf>
    <xf numFmtId="0" fontId="77" fillId="4" borderId="85" xfId="2" applyFont="1" applyFill="1" applyBorder="1" applyAlignment="1">
      <alignment horizontal="right" vertical="center"/>
    </xf>
    <xf numFmtId="0" fontId="77" fillId="4" borderId="86" xfId="2" applyFont="1" applyFill="1" applyBorder="1" applyAlignment="1">
      <alignment horizontal="left" vertical="center" wrapText="1"/>
    </xf>
    <xf numFmtId="0" fontId="89" fillId="4" borderId="0" xfId="2" applyFont="1" applyFill="1" applyAlignment="1">
      <alignment horizontal="justify" vertical="center" wrapText="1"/>
    </xf>
    <xf numFmtId="0" fontId="89" fillId="4" borderId="61" xfId="2" applyFont="1" applyFill="1" applyBorder="1" applyAlignment="1">
      <alignment horizontal="justify" vertical="center" wrapText="1"/>
    </xf>
    <xf numFmtId="0" fontId="51" fillId="0" borderId="0" xfId="2" applyFont="1" applyAlignment="1">
      <alignment horizontal="right" vertical="center"/>
    </xf>
    <xf numFmtId="0" fontId="51" fillId="0" borderId="0" xfId="2" applyFont="1" applyAlignment="1">
      <alignment horizontal="center" vertical="center" wrapText="1"/>
    </xf>
    <xf numFmtId="0" fontId="43" fillId="0" borderId="35" xfId="2" applyFont="1" applyBorder="1" applyAlignment="1">
      <alignment horizontal="center" vertical="center" wrapText="1"/>
    </xf>
    <xf numFmtId="0" fontId="43" fillId="0" borderId="34" xfId="2" applyFont="1" applyBorder="1" applyAlignment="1">
      <alignment horizontal="center" vertical="center" wrapText="1"/>
    </xf>
    <xf numFmtId="0" fontId="51" fillId="0" borderId="0" xfId="2" applyFont="1" applyAlignment="1">
      <alignment horizontal="right"/>
    </xf>
    <xf numFmtId="0" fontId="49" fillId="0" borderId="58" xfId="2" applyFont="1" applyBorder="1" applyAlignment="1">
      <alignment horizontal="center" vertical="center" wrapText="1"/>
    </xf>
    <xf numFmtId="0" fontId="49" fillId="0" borderId="48" xfId="2" applyFont="1" applyBorder="1" applyAlignment="1">
      <alignment horizontal="center" vertical="center" wrapText="1"/>
    </xf>
    <xf numFmtId="0" fontId="49" fillId="0" borderId="57" xfId="2" applyFont="1" applyBorder="1" applyAlignment="1">
      <alignment horizontal="center" vertical="center" wrapText="1"/>
    </xf>
    <xf numFmtId="0" fontId="119" fillId="0" borderId="19" xfId="2" applyFont="1" applyBorder="1" applyAlignment="1">
      <alignment horizontal="center" vertical="center" wrapText="1"/>
    </xf>
    <xf numFmtId="0" fontId="49" fillId="0" borderId="19" xfId="2" applyFont="1" applyBorder="1" applyAlignment="1">
      <alignment horizontal="center" vertical="center" wrapText="1"/>
    </xf>
    <xf numFmtId="0" fontId="49" fillId="0" borderId="90" xfId="2" applyFont="1" applyBorder="1" applyAlignment="1">
      <alignment horizontal="center" vertical="center" wrapText="1"/>
    </xf>
    <xf numFmtId="0" fontId="49" fillId="0" borderId="38" xfId="2" applyFont="1" applyBorder="1" applyAlignment="1">
      <alignment horizontal="center" vertical="center" wrapText="1"/>
    </xf>
    <xf numFmtId="0" fontId="117" fillId="0" borderId="76" xfId="2" applyFont="1" applyBorder="1" applyAlignment="1">
      <alignment horizontal="center" vertical="center" wrapText="1"/>
    </xf>
    <xf numFmtId="0" fontId="117" fillId="0" borderId="89" xfId="2" applyFont="1" applyBorder="1" applyAlignment="1">
      <alignment horizontal="center" vertical="center" wrapText="1"/>
    </xf>
    <xf numFmtId="2" fontId="1" fillId="0" borderId="24" xfId="2" applyNumberFormat="1" applyBorder="1" applyAlignment="1">
      <alignment horizontal="left" vertical="center" wrapText="1"/>
    </xf>
    <xf numFmtId="2" fontId="1" fillId="0" borderId="0" xfId="2" applyNumberFormat="1" applyAlignment="1">
      <alignment horizontal="left" vertical="center" wrapText="1"/>
    </xf>
    <xf numFmtId="0" fontId="1" fillId="0" borderId="0" xfId="2" applyAlignment="1">
      <alignment horizontal="left" wrapText="1"/>
    </xf>
    <xf numFmtId="0" fontId="1" fillId="0" borderId="0" xfId="2" applyAlignment="1">
      <alignment horizontal="left"/>
    </xf>
    <xf numFmtId="0" fontId="25" fillId="0" borderId="0" xfId="2" quotePrefix="1" applyFont="1" applyAlignment="1">
      <alignment horizontal="left" wrapText="1"/>
    </xf>
    <xf numFmtId="0" fontId="1" fillId="0" borderId="0" xfId="2" quotePrefix="1" applyAlignment="1">
      <alignment horizontal="left" wrapText="1"/>
    </xf>
    <xf numFmtId="0" fontId="113" fillId="4" borderId="24" xfId="2" applyFont="1" applyFill="1" applyBorder="1" applyAlignment="1">
      <alignment horizontal="center" vertical="center" wrapText="1"/>
    </xf>
    <xf numFmtId="0" fontId="113" fillId="4" borderId="0" xfId="2" applyFont="1" applyFill="1" applyAlignment="1">
      <alignment horizontal="center" vertical="center" wrapText="1"/>
    </xf>
    <xf numFmtId="0" fontId="9" fillId="2" borderId="0" xfId="0" applyFont="1" applyFill="1" applyAlignment="1">
      <alignment horizontal="center" vertical="top" wrapText="1"/>
    </xf>
    <xf numFmtId="49" fontId="124" fillId="2" borderId="1" xfId="0" applyNumberFormat="1" applyFont="1" applyFill="1" applyBorder="1" applyAlignment="1">
      <alignment horizontal="right" vertical="center"/>
    </xf>
    <xf numFmtId="49" fontId="123" fillId="2" borderId="1" xfId="0" applyNumberFormat="1" applyFont="1" applyFill="1" applyBorder="1" applyAlignment="1">
      <alignment horizontal="center" vertical="center"/>
    </xf>
    <xf numFmtId="49" fontId="129" fillId="2" borderId="0" xfId="0" applyNumberFormat="1" applyFont="1" applyFill="1" applyAlignment="1">
      <alignment horizontal="center" vertical="top"/>
    </xf>
    <xf numFmtId="49" fontId="129" fillId="2" borderId="1" xfId="0" applyNumberFormat="1" applyFont="1" applyFill="1" applyBorder="1" applyAlignment="1">
      <alignment horizontal="center" vertical="center"/>
    </xf>
    <xf numFmtId="49" fontId="9" fillId="2" borderId="0" xfId="0" applyNumberFormat="1" applyFont="1" applyFill="1" applyAlignment="1">
      <alignment horizontal="center" vertical="center" wrapText="1"/>
    </xf>
    <xf numFmtId="49" fontId="135" fillId="2" borderId="0" xfId="9" applyNumberFormat="1" applyFont="1" applyFill="1" applyAlignment="1">
      <alignment horizontal="left" vertical="center"/>
    </xf>
    <xf numFmtId="49" fontId="136" fillId="2" borderId="0" xfId="9" applyNumberFormat="1" applyFont="1" applyFill="1" applyAlignment="1">
      <alignment horizontal="center" vertical="center"/>
    </xf>
    <xf numFmtId="49" fontId="135" fillId="2" borderId="0" xfId="0" applyNumberFormat="1" applyFont="1" applyFill="1" applyAlignment="1">
      <alignment horizontal="left" vertical="center"/>
    </xf>
    <xf numFmtId="49" fontId="135" fillId="2" borderId="0" xfId="0" applyNumberFormat="1" applyFont="1" applyFill="1" applyAlignment="1">
      <alignment horizontal="center" vertical="center"/>
    </xf>
    <xf numFmtId="49" fontId="145" fillId="12" borderId="0" xfId="11" applyNumberFormat="1" applyFont="1" applyFill="1" applyAlignment="1">
      <alignment horizontal="left" vertical="center" wrapText="1"/>
    </xf>
    <xf numFmtId="49" fontId="145" fillId="12" borderId="10" xfId="11" applyNumberFormat="1" applyFont="1" applyFill="1" applyBorder="1" applyAlignment="1">
      <alignment horizontal="left" vertical="center" wrapText="1"/>
    </xf>
    <xf numFmtId="0" fontId="165" fillId="11" borderId="105" xfId="16" applyFont="1" applyFill="1" applyBorder="1" applyAlignment="1">
      <alignment horizontal="center" vertical="center" wrapText="1"/>
    </xf>
    <xf numFmtId="0" fontId="165" fillId="11" borderId="0" xfId="16" applyFont="1" applyFill="1" applyAlignment="1">
      <alignment horizontal="center" vertical="center" wrapText="1"/>
    </xf>
    <xf numFmtId="0" fontId="165" fillId="11" borderId="16" xfId="16" applyFont="1" applyFill="1" applyBorder="1" applyAlignment="1">
      <alignment horizontal="center" vertical="center" wrapText="1"/>
    </xf>
    <xf numFmtId="0" fontId="139" fillId="11" borderId="36" xfId="16" applyFont="1" applyFill="1" applyBorder="1" applyAlignment="1">
      <alignment horizontal="center" vertical="center" wrapText="1"/>
    </xf>
    <xf numFmtId="0" fontId="139" fillId="11" borderId="82" xfId="16" applyFont="1" applyFill="1" applyBorder="1" applyAlignment="1">
      <alignment horizontal="center" vertical="center" wrapText="1"/>
    </xf>
    <xf numFmtId="0" fontId="139" fillId="11" borderId="81" xfId="16" applyFont="1" applyFill="1" applyBorder="1" applyAlignment="1">
      <alignment horizontal="center" vertical="center" wrapText="1"/>
    </xf>
    <xf numFmtId="0" fontId="165" fillId="19" borderId="36" xfId="16" applyFont="1" applyFill="1" applyBorder="1" applyAlignment="1">
      <alignment horizontal="center" vertical="center" wrapText="1"/>
    </xf>
    <xf numFmtId="0" fontId="165" fillId="19" borderId="82" xfId="16" applyFont="1" applyFill="1" applyBorder="1" applyAlignment="1">
      <alignment horizontal="center" vertical="center" wrapText="1"/>
    </xf>
    <xf numFmtId="0" fontId="165" fillId="19" borderId="81" xfId="16" applyFont="1" applyFill="1" applyBorder="1" applyAlignment="1">
      <alignment horizontal="center" vertical="center" wrapText="1"/>
    </xf>
    <xf numFmtId="0" fontId="185" fillId="0" borderId="36" xfId="2" applyFont="1" applyBorder="1" applyAlignment="1">
      <alignment horizontal="center" wrapText="1"/>
    </xf>
    <xf numFmtId="0" fontId="185" fillId="0" borderId="81" xfId="2" applyFont="1" applyBorder="1" applyAlignment="1">
      <alignment horizontal="center" wrapText="1"/>
    </xf>
    <xf numFmtId="0" fontId="186" fillId="0" borderId="36" xfId="2" applyFont="1" applyBorder="1" applyAlignment="1">
      <alignment horizontal="center" wrapText="1"/>
    </xf>
    <xf numFmtId="0" fontId="186" fillId="0" borderId="81" xfId="2" applyFont="1" applyBorder="1" applyAlignment="1">
      <alignment horizontal="center" wrapText="1"/>
    </xf>
    <xf numFmtId="49" fontId="189" fillId="2" borderId="0" xfId="0" applyNumberFormat="1" applyFont="1" applyFill="1" applyAlignment="1">
      <alignment horizontal="center" vertical="center"/>
    </xf>
    <xf numFmtId="49" fontId="189" fillId="21" borderId="109" xfId="0" applyNumberFormat="1" applyFont="1" applyFill="1" applyBorder="1" applyAlignment="1">
      <alignment horizontal="center" vertical="center"/>
    </xf>
  </cellXfs>
  <cellStyles count="18">
    <cellStyle name="Migliaia" xfId="1" builtinId="3"/>
    <cellStyle name="Migliaia 15" xfId="14" xr:uid="{E74E76CB-B764-4D21-82A3-8AC34A38EFB5}"/>
    <cellStyle name="Migliaia 2" xfId="4" xr:uid="{8B74EF11-F139-4021-BB9D-3529447FFA40}"/>
    <cellStyle name="Migliaia 3" xfId="10" xr:uid="{BB21746A-3760-484E-98DB-CB3AC3FE4253}"/>
    <cellStyle name="Migliaia 4" xfId="5" xr:uid="{EE284CD9-AD20-4309-BAF0-9567853FFAC0}"/>
    <cellStyle name="Migliaia 5" xfId="12" xr:uid="{46F89683-2B14-4132-B215-82CFD173837F}"/>
    <cellStyle name="Normale" xfId="0" builtinId="0"/>
    <cellStyle name="Normale 18" xfId="17" xr:uid="{9CDA6D61-1AB9-4A54-9BF1-CC46F8910D1D}"/>
    <cellStyle name="Normale 19" xfId="16" xr:uid="{39CE2F61-DF39-4470-BB05-529CC3BE5ECC}"/>
    <cellStyle name="Normale 2" xfId="2" xr:uid="{C288AC66-0A09-49CA-8530-4725655E5CD4}"/>
    <cellStyle name="Normale 2 2" xfId="9" xr:uid="{7786B5D5-7C87-431A-B5A4-699B425067E4}"/>
    <cellStyle name="Normale 20" xfId="13" xr:uid="{B0D82915-C41C-4703-A77A-5B98C51CED48}"/>
    <cellStyle name="Normale 21" xfId="15" xr:uid="{5E0E34DC-534B-4F60-8395-471DBC5AF0C8}"/>
    <cellStyle name="Normale 3" xfId="11" xr:uid="{B1AED38E-2DA8-43B2-A6E9-76418648FEAC}"/>
    <cellStyle name="Normale 3 3" xfId="3" xr:uid="{07D01CD6-1BB2-4D6D-9DF4-52788752B132}"/>
    <cellStyle name="Normale 4" xfId="7" xr:uid="{EF8AC917-D669-4A0D-A0D0-A45CFDAC536F}"/>
    <cellStyle name="Normale 6" xfId="6" xr:uid="{7C5A7B45-F041-4FE4-AC50-A325D20D83D5}"/>
    <cellStyle name="Percentuale 2" xfId="8" xr:uid="{C7926BF2-2BE9-475A-A098-BBC8868BB3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38871</xdr:colOff>
      <xdr:row>48</xdr:row>
      <xdr:rowOff>115401</xdr:rowOff>
    </xdr:to>
    <xdr:pic>
      <xdr:nvPicPr>
        <xdr:cNvPr id="2" name="Immagine 1">
          <a:extLst>
            <a:ext uri="{FF2B5EF4-FFF2-40B4-BE49-F238E27FC236}">
              <a16:creationId xmlns:a16="http://schemas.microsoft.com/office/drawing/2014/main" id="{C0D47F11-189A-4328-AC99-2F8156DA0076}"/>
            </a:ext>
          </a:extLst>
        </xdr:cNvPr>
        <xdr:cNvPicPr>
          <a:picLocks noChangeAspect="1"/>
        </xdr:cNvPicPr>
      </xdr:nvPicPr>
      <xdr:blipFill>
        <a:blip xmlns:r="http://schemas.openxmlformats.org/officeDocument/2006/relationships" r:embed="rId1"/>
        <a:stretch>
          <a:fillRect/>
        </a:stretch>
      </xdr:blipFill>
      <xdr:spPr>
        <a:xfrm>
          <a:off x="0" y="0"/>
          <a:ext cx="5525271" cy="7887801"/>
        </a:xfrm>
        <a:prstGeom prst="rect">
          <a:avLst/>
        </a:prstGeom>
      </xdr:spPr>
    </xdr:pic>
    <xdr:clientData/>
  </xdr:twoCellAnchor>
  <xdr:twoCellAnchor editAs="oneCell">
    <xdr:from>
      <xdr:col>0</xdr:col>
      <xdr:colOff>0</xdr:colOff>
      <xdr:row>50</xdr:row>
      <xdr:rowOff>0</xdr:rowOff>
    </xdr:from>
    <xdr:to>
      <xdr:col>9</xdr:col>
      <xdr:colOff>10292</xdr:colOff>
      <xdr:row>98</xdr:row>
      <xdr:rowOff>96348</xdr:rowOff>
    </xdr:to>
    <xdr:pic>
      <xdr:nvPicPr>
        <xdr:cNvPr id="3" name="Immagine 2">
          <a:extLst>
            <a:ext uri="{FF2B5EF4-FFF2-40B4-BE49-F238E27FC236}">
              <a16:creationId xmlns:a16="http://schemas.microsoft.com/office/drawing/2014/main" id="{83E081A4-9BD3-4BDC-BAEC-92A131E5BFAB}"/>
            </a:ext>
          </a:extLst>
        </xdr:cNvPr>
        <xdr:cNvPicPr>
          <a:picLocks noChangeAspect="1"/>
        </xdr:cNvPicPr>
      </xdr:nvPicPr>
      <xdr:blipFill>
        <a:blip xmlns:r="http://schemas.openxmlformats.org/officeDocument/2006/relationships" r:embed="rId2"/>
        <a:stretch>
          <a:fillRect/>
        </a:stretch>
      </xdr:blipFill>
      <xdr:spPr>
        <a:xfrm>
          <a:off x="0" y="8096250"/>
          <a:ext cx="5496692" cy="78687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400787</xdr:colOff>
      <xdr:row>47</xdr:row>
      <xdr:rowOff>29641</xdr:rowOff>
    </xdr:to>
    <xdr:pic>
      <xdr:nvPicPr>
        <xdr:cNvPr id="2" name="Immagine 1">
          <a:extLst>
            <a:ext uri="{FF2B5EF4-FFF2-40B4-BE49-F238E27FC236}">
              <a16:creationId xmlns:a16="http://schemas.microsoft.com/office/drawing/2014/main" id="{AF792647-D452-4D95-A9DE-C6A1D3408004}"/>
            </a:ext>
          </a:extLst>
        </xdr:cNvPr>
        <xdr:cNvPicPr>
          <a:picLocks noChangeAspect="1"/>
        </xdr:cNvPicPr>
      </xdr:nvPicPr>
      <xdr:blipFill>
        <a:blip xmlns:r="http://schemas.openxmlformats.org/officeDocument/2006/relationships" r:embed="rId1"/>
        <a:stretch>
          <a:fillRect/>
        </a:stretch>
      </xdr:blipFill>
      <xdr:spPr>
        <a:xfrm>
          <a:off x="0" y="0"/>
          <a:ext cx="5277587" cy="76401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ServiziGenerali%20(storage)\controllo%20bilancio\controllo%20impegni(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EPILOGO"/>
      <sheetName val="DURC"/>
      <sheetName val="CARBURANTI"/>
      <sheetName val="IGIENE AMBIENTALE"/>
      <sheetName val="GAS"/>
      <sheetName val="VARI gest e manutenz. applicaz."/>
      <sheetName val="apparati multimediali_sp.inv."/>
      <sheetName val="ITMSUITE_ENGINEERING sp. inv."/>
      <sheetName val="materiale infor.consum."/>
      <sheetName val="NOLEGGIO AUTO"/>
      <sheetName val="MENSA"/>
      <sheetName val="materiale di consumo-mensa"/>
      <sheetName val="TELEFONIA FISSA - FASTWEB"/>
      <sheetName val="TELEFONIA MOBILE - TELECOM"/>
      <sheetName val="RTI COMPUTER CARE supp. postaz."/>
      <sheetName val="serv.tecn_sicurezza lavoro"/>
      <sheetName val="attrez. informatiche manut.ord."/>
      <sheetName val="EXPOMEETING eventi istituz."/>
      <sheetName val="trasmissione dati e voip"/>
      <sheetName val="beni di consumo-sicurezza"/>
      <sheetName val="MANUTENCOOP_manut.imp. sp.inv"/>
      <sheetName val="ENERGIA ELETTRICA"/>
      <sheetName val="LOCAZIONI_imp.reg. e canone"/>
      <sheetName val="server_spese investimento"/>
      <sheetName val="ASSICURAZIONI consiglieri e ass"/>
      <sheetName val="videosorveglianza"/>
      <sheetName val="contributo ANAC"/>
      <sheetName val="ACCERTAMENTI"/>
      <sheetName val="FOTOCOPIATRICI"/>
      <sheetName val="periferiche_spese investimento"/>
      <sheetName val="TELEPASS PEDAGGICANONIPARCHEGGI"/>
      <sheetName val="altro hardware_s.inv."/>
      <sheetName val="beni immateriali_sp.inv."/>
      <sheetName val="apparati di telecomu_sp.inv."/>
      <sheetName val="RTI COMPUTER CARE (spese inv.)"/>
      <sheetName val="ATTREZZATURE MENSA"/>
      <sheetName val="acquisto mobili e arredi mensa "/>
      <sheetName val="serv. tecn. e prog_spese inv."/>
      <sheetName val="ARIETE manut. EDILE E IMBIANCAT"/>
      <sheetName val="FALEGNAMERIA manut"/>
      <sheetName val="SILFI reti e fibr.ott man.ord."/>
      <sheetName val="noleggio impianti e macchinari"/>
      <sheetName val="ASSICURAZIONI RC e immobili"/>
      <sheetName val="manut.immobili sp.investimento "/>
      <sheetName val="LOCAZIONI_oneri"/>
      <sheetName val="buoni pasto"/>
      <sheetName val="MANUTENCOOP_impianti elevatori"/>
      <sheetName val="MANUTENCOOP_ROCCHI SP.CORRENTI"/>
      <sheetName val="altri servizi diversi"/>
      <sheetName val="servizi per i sistemi"/>
      <sheetName val="licenze d'uso software"/>
      <sheetName val="sicur. e contr. accessi man.ord"/>
      <sheetName val="centrali telef. manut.ordin."/>
      <sheetName val="gestione documentale"/>
      <sheetName val="SICURDATA sicurezza dati"/>
      <sheetName val="medicinali beni cons sanitari"/>
      <sheetName val="ITECH supporto area sistemist."/>
      <sheetName val="MANUTENZIONE IMMOBILI_SICUREZZ"/>
      <sheetName val="MANUTENCOOP_sicurezza"/>
      <sheetName val="UTENZE CONDOMINIALI"/>
      <sheetName val="ACQUA"/>
      <sheetName val="SAS altre spese parco auto"/>
      <sheetName val="NOLEGGIO TOVAGLIATO"/>
      <sheetName val="vuotatura FOSSE BIOLOGICHE"/>
      <sheetName val="TELEFONIA FISSA - RTRT"/>
      <sheetName val="glossario PdC"/>
      <sheetName val="foglio fotocopiatrici"/>
    </sheetNames>
    <sheetDataSet>
      <sheetData sheetId="0" refreshError="1">
        <row r="1">
          <cell r="A1" t="str">
            <v>RIEPILOGO</v>
          </cell>
        </row>
        <row r="2">
          <cell r="A2">
            <v>2016</v>
          </cell>
        </row>
        <row r="3">
          <cell r="A3" t="str">
            <v>cap./art.</v>
          </cell>
          <cell r="D3" t="str">
            <v>missione</v>
          </cell>
          <cell r="E3" t="str">
            <v>progr.</v>
          </cell>
          <cell r="G3" t="str">
            <v>LIV 1</v>
          </cell>
          <cell r="H3" t="str">
            <v>LIV2</v>
          </cell>
          <cell r="I3" t="str">
            <v>LIV3</v>
          </cell>
          <cell r="J3" t="str">
            <v>LIV4</v>
          </cell>
          <cell r="K3" t="str">
            <v>LIV5</v>
          </cell>
          <cell r="O3" t="str">
            <v>IMPEGNI</v>
          </cell>
          <cell r="S3" t="str">
            <v>disponibilità su capitolo</v>
          </cell>
        </row>
        <row r="4">
          <cell r="B4" t="str">
            <v>nuovo cap/art</v>
          </cell>
          <cell r="C4" t="str">
            <v>descrizione capitolo</v>
          </cell>
          <cell r="F4" t="str">
            <v>cofog</v>
          </cell>
          <cell r="G4" t="str">
            <v xml:space="preserve"> titolo</v>
          </cell>
          <cell r="H4" t="str">
            <v>magroaggregato</v>
          </cell>
          <cell r="J4" t="str">
            <v>capitolo</v>
          </cell>
          <cell r="K4" t="str">
            <v>articolo</v>
          </cell>
          <cell r="L4" t="str">
            <v>descrizione V livello</v>
          </cell>
          <cell r="M4" t="str">
            <v>stanziamento 2016</v>
          </cell>
          <cell r="N4" t="str">
            <v>stanziamento programma degli appalti</v>
          </cell>
          <cell r="O4" t="str">
            <v>importo impegni</v>
          </cell>
          <cell r="P4" t="str">
            <v>importi liquidati</v>
          </cell>
          <cell r="Q4" t="str">
            <v>economie</v>
          </cell>
          <cell r="R4" t="str">
            <v>disponibilità ad impegnare</v>
          </cell>
        </row>
        <row r="5">
          <cell r="A5">
            <v>1102</v>
          </cell>
          <cell r="B5">
            <v>10020</v>
          </cell>
          <cell r="C5" t="str">
            <v>Telefonia fissa gruppi consiliari  - a carico crt</v>
          </cell>
          <cell r="D5">
            <v>1</v>
          </cell>
          <cell r="E5" t="str">
            <v>03</v>
          </cell>
          <cell r="F5" t="str">
            <v>01.3</v>
          </cell>
          <cell r="G5">
            <v>1</v>
          </cell>
          <cell r="H5" t="str">
            <v>03</v>
          </cell>
          <cell r="I5" t="str">
            <v>02</v>
          </cell>
          <cell r="J5" t="str">
            <v>05</v>
          </cell>
          <cell r="K5" t="str">
            <v>001</v>
          </cell>
          <cell r="L5" t="str">
            <v>Telefonia fissa</v>
          </cell>
          <cell r="M5">
            <v>12000</v>
          </cell>
          <cell r="N5">
            <v>2000</v>
          </cell>
          <cell r="O5">
            <v>12000</v>
          </cell>
          <cell r="P5">
            <v>2233.25</v>
          </cell>
          <cell r="Q5">
            <v>0</v>
          </cell>
          <cell r="R5">
            <v>-2000</v>
          </cell>
          <cell r="S5">
            <v>7766.75</v>
          </cell>
        </row>
        <row r="6">
          <cell r="A6">
            <v>1103</v>
          </cell>
          <cell r="B6">
            <v>10021</v>
          </cell>
          <cell r="C6" t="str">
            <v>Telefonia fissa gruppi consiliari - a carico gruppi</v>
          </cell>
          <cell r="D6">
            <v>1</v>
          </cell>
          <cell r="E6" t="str">
            <v>03</v>
          </cell>
          <cell r="F6" t="str">
            <v>01.3</v>
          </cell>
          <cell r="G6">
            <v>1</v>
          </cell>
          <cell r="H6" t="str">
            <v>03</v>
          </cell>
          <cell r="I6" t="str">
            <v>02</v>
          </cell>
          <cell r="J6" t="str">
            <v>05</v>
          </cell>
          <cell r="K6" t="str">
            <v>001</v>
          </cell>
          <cell r="L6" t="str">
            <v>Telefonia fissa</v>
          </cell>
          <cell r="M6">
            <v>4000</v>
          </cell>
          <cell r="N6">
            <v>1000</v>
          </cell>
          <cell r="O6">
            <v>4000</v>
          </cell>
          <cell r="P6">
            <v>558.31999999999994</v>
          </cell>
          <cell r="Q6">
            <v>0</v>
          </cell>
          <cell r="R6">
            <v>-1000</v>
          </cell>
          <cell r="S6">
            <v>2441.6800000000003</v>
          </cell>
        </row>
        <row r="7">
          <cell r="A7">
            <v>400101</v>
          </cell>
          <cell r="B7">
            <v>10215</v>
          </cell>
          <cell r="C7" t="str">
            <v>Telefonia fissa dipendenti - a carico crt</v>
          </cell>
          <cell r="D7">
            <v>1</v>
          </cell>
          <cell r="E7" t="str">
            <v>03</v>
          </cell>
          <cell r="F7" t="str">
            <v>01.3</v>
          </cell>
          <cell r="G7">
            <v>1</v>
          </cell>
          <cell r="H7" t="str">
            <v>03</v>
          </cell>
          <cell r="I7" t="str">
            <v>02</v>
          </cell>
          <cell r="J7" t="str">
            <v>05</v>
          </cell>
          <cell r="K7" t="str">
            <v>001</v>
          </cell>
          <cell r="L7" t="str">
            <v>Telefonia fissa</v>
          </cell>
          <cell r="M7">
            <v>40000</v>
          </cell>
          <cell r="N7">
            <v>13000</v>
          </cell>
          <cell r="O7">
            <v>38000</v>
          </cell>
          <cell r="P7">
            <v>20925.09</v>
          </cell>
          <cell r="Q7">
            <v>0</v>
          </cell>
          <cell r="R7">
            <v>-11000</v>
          </cell>
          <cell r="S7">
            <v>6074.91</v>
          </cell>
        </row>
        <row r="8">
          <cell r="A8">
            <v>400102</v>
          </cell>
          <cell r="B8">
            <v>10216</v>
          </cell>
          <cell r="C8" t="str">
            <v>Telefonia mobile consiglieri - a carico crt</v>
          </cell>
          <cell r="D8">
            <v>1</v>
          </cell>
          <cell r="E8" t="str">
            <v>03</v>
          </cell>
          <cell r="F8" t="str">
            <v>01.3</v>
          </cell>
          <cell r="G8">
            <v>1</v>
          </cell>
          <cell r="H8" t="str">
            <v>03</v>
          </cell>
          <cell r="I8" t="str">
            <v>02</v>
          </cell>
          <cell r="J8" t="str">
            <v>05</v>
          </cell>
          <cell r="K8" t="str">
            <v>002</v>
          </cell>
          <cell r="L8" t="str">
            <v>Telefonia mobile</v>
          </cell>
          <cell r="M8">
            <v>43860</v>
          </cell>
          <cell r="N8">
            <v>0</v>
          </cell>
          <cell r="O8">
            <v>39714.6</v>
          </cell>
          <cell r="P8">
            <v>4086.92</v>
          </cell>
          <cell r="Q8">
            <v>0</v>
          </cell>
          <cell r="R8">
            <v>4145.4000000000015</v>
          </cell>
          <cell r="S8">
            <v>39773.08</v>
          </cell>
        </row>
        <row r="9">
          <cell r="A9">
            <v>400103</v>
          </cell>
          <cell r="B9">
            <v>10217</v>
          </cell>
          <cell r="C9" t="str">
            <v>Telefonia mobile dipendenti - a carico crt</v>
          </cell>
          <cell r="D9">
            <v>1</v>
          </cell>
          <cell r="E9" t="str">
            <v>03</v>
          </cell>
          <cell r="F9" t="str">
            <v>01.3</v>
          </cell>
          <cell r="G9">
            <v>1</v>
          </cell>
          <cell r="H9" t="str">
            <v>03</v>
          </cell>
          <cell r="I9" t="str">
            <v>02</v>
          </cell>
          <cell r="J9" t="str">
            <v>05</v>
          </cell>
          <cell r="K9" t="str">
            <v>002</v>
          </cell>
          <cell r="L9" t="str">
            <v>Telefonia mobile</v>
          </cell>
          <cell r="M9">
            <v>25000</v>
          </cell>
          <cell r="N9">
            <v>0</v>
          </cell>
          <cell r="O9">
            <v>25000</v>
          </cell>
          <cell r="P9">
            <v>11509.71</v>
          </cell>
          <cell r="Q9">
            <v>0</v>
          </cell>
          <cell r="R9">
            <v>0</v>
          </cell>
          <cell r="S9">
            <v>13490.29</v>
          </cell>
        </row>
        <row r="10">
          <cell r="A10">
            <v>400104</v>
          </cell>
          <cell r="B10">
            <v>10218</v>
          </cell>
          <cell r="C10" t="str">
            <v>Telefonia mobile SIM - a carico crt</v>
          </cell>
          <cell r="D10">
            <v>1</v>
          </cell>
          <cell r="E10" t="str">
            <v>03</v>
          </cell>
          <cell r="F10" t="str">
            <v>01.3</v>
          </cell>
          <cell r="G10">
            <v>1</v>
          </cell>
          <cell r="H10" t="str">
            <v>03</v>
          </cell>
          <cell r="I10" t="str">
            <v>02</v>
          </cell>
          <cell r="J10" t="str">
            <v>05</v>
          </cell>
          <cell r="K10" t="str">
            <v>002</v>
          </cell>
          <cell r="L10" t="str">
            <v>Telefonia mobile</v>
          </cell>
          <cell r="M10">
            <v>11000</v>
          </cell>
          <cell r="N10">
            <v>0</v>
          </cell>
          <cell r="O10">
            <v>4000</v>
          </cell>
          <cell r="P10">
            <v>3898.7599999999998</v>
          </cell>
          <cell r="Q10">
            <v>0</v>
          </cell>
          <cell r="R10">
            <v>7000</v>
          </cell>
          <cell r="S10">
            <v>7101.24</v>
          </cell>
        </row>
        <row r="11">
          <cell r="A11">
            <v>400105</v>
          </cell>
          <cell r="B11">
            <v>10219</v>
          </cell>
          <cell r="C11" t="str">
            <v>Rete telematica regionale RTRT - a carico crt</v>
          </cell>
          <cell r="D11">
            <v>1</v>
          </cell>
          <cell r="E11" t="str">
            <v>03</v>
          </cell>
          <cell r="F11" t="str">
            <v>01.3</v>
          </cell>
          <cell r="G11">
            <v>1</v>
          </cell>
          <cell r="H11" t="str">
            <v>03</v>
          </cell>
          <cell r="I11" t="str">
            <v>02</v>
          </cell>
          <cell r="J11">
            <v>19</v>
          </cell>
          <cell r="K11" t="str">
            <v>004</v>
          </cell>
          <cell r="L11" t="str">
            <v>Servizi di rete per trasmissione dati e VoIP e relativa manutenzione</v>
          </cell>
          <cell r="M11">
            <v>25000</v>
          </cell>
          <cell r="N11">
            <v>6105.16</v>
          </cell>
          <cell r="O11">
            <v>18894.84</v>
          </cell>
          <cell r="P11">
            <v>17408.18</v>
          </cell>
          <cell r="Q11">
            <v>0</v>
          </cell>
          <cell r="R11">
            <v>0</v>
          </cell>
          <cell r="S11">
            <v>1486.6599999999999</v>
          </cell>
        </row>
        <row r="12">
          <cell r="A12">
            <v>4002</v>
          </cell>
          <cell r="B12">
            <v>10220</v>
          </cell>
          <cell r="C12" t="str">
            <v>Telefonia mobile consiglieri - a carico consiglieri (20%)</v>
          </cell>
          <cell r="D12">
            <v>1</v>
          </cell>
          <cell r="E12" t="str">
            <v>03</v>
          </cell>
          <cell r="F12" t="str">
            <v>01.3</v>
          </cell>
          <cell r="G12">
            <v>1</v>
          </cell>
          <cell r="H12" t="str">
            <v>03</v>
          </cell>
          <cell r="I12" t="str">
            <v>02</v>
          </cell>
          <cell r="J12" t="str">
            <v>05</v>
          </cell>
          <cell r="K12" t="str">
            <v>002</v>
          </cell>
          <cell r="L12" t="str">
            <v>Telefonia mobile</v>
          </cell>
          <cell r="M12">
            <v>22723.4</v>
          </cell>
          <cell r="N12">
            <v>0</v>
          </cell>
          <cell r="O12">
            <v>10700.2</v>
          </cell>
          <cell r="P12">
            <v>882.06000000000006</v>
          </cell>
          <cell r="Q12">
            <v>0</v>
          </cell>
          <cell r="R12">
            <v>12023.2</v>
          </cell>
          <cell r="S12">
            <v>21841.34</v>
          </cell>
        </row>
        <row r="13">
          <cell r="A13">
            <v>460101</v>
          </cell>
          <cell r="B13">
            <v>10230</v>
          </cell>
          <cell r="C13" t="str">
            <v>assicurazione r.c. prestatori d'opera</v>
          </cell>
          <cell r="D13">
            <v>1</v>
          </cell>
          <cell r="E13" t="str">
            <v>03</v>
          </cell>
          <cell r="F13" t="str">
            <v>01.3</v>
          </cell>
          <cell r="G13">
            <v>1</v>
          </cell>
          <cell r="H13">
            <v>10</v>
          </cell>
          <cell r="I13" t="str">
            <v>04</v>
          </cell>
          <cell r="J13" t="str">
            <v>01</v>
          </cell>
          <cell r="K13" t="str">
            <v>003</v>
          </cell>
          <cell r="L13" t="str">
            <v>Premi di assicurazione per responsabilità civile verso terzi</v>
          </cell>
          <cell r="M13">
            <v>19000</v>
          </cell>
          <cell r="O13">
            <v>17000</v>
          </cell>
          <cell r="P13">
            <v>17000</v>
          </cell>
          <cell r="Q13">
            <v>0</v>
          </cell>
          <cell r="R13">
            <v>2000</v>
          </cell>
          <cell r="S13">
            <v>2000</v>
          </cell>
        </row>
        <row r="14">
          <cell r="A14">
            <v>460102</v>
          </cell>
          <cell r="B14">
            <v>10231</v>
          </cell>
          <cell r="C14" t="str">
            <v>assicurazione rc patrimoniale</v>
          </cell>
          <cell r="D14">
            <v>1</v>
          </cell>
          <cell r="E14" t="str">
            <v>03</v>
          </cell>
          <cell r="F14" t="str">
            <v>01.3</v>
          </cell>
          <cell r="G14">
            <v>1</v>
          </cell>
          <cell r="H14">
            <v>10</v>
          </cell>
          <cell r="I14" t="str">
            <v>04</v>
          </cell>
          <cell r="J14" t="str">
            <v>01</v>
          </cell>
          <cell r="K14" t="str">
            <v>003</v>
          </cell>
          <cell r="L14" t="str">
            <v>Premi di assicurazione per responsabilità civile verso terzi</v>
          </cell>
          <cell r="M14">
            <v>15000</v>
          </cell>
          <cell r="O14">
            <v>14500</v>
          </cell>
          <cell r="P14">
            <v>14500</v>
          </cell>
          <cell r="Q14">
            <v>0</v>
          </cell>
          <cell r="R14">
            <v>500</v>
          </cell>
          <cell r="S14">
            <v>500</v>
          </cell>
        </row>
        <row r="15">
          <cell r="A15">
            <v>460103</v>
          </cell>
          <cell r="B15">
            <v>10232</v>
          </cell>
          <cell r="C15" t="str">
            <v>assicurazione immobili</v>
          </cell>
          <cell r="D15">
            <v>1</v>
          </cell>
          <cell r="E15" t="str">
            <v>05</v>
          </cell>
          <cell r="F15" t="str">
            <v>01.3</v>
          </cell>
          <cell r="G15">
            <v>1</v>
          </cell>
          <cell r="H15">
            <v>10</v>
          </cell>
          <cell r="I15" t="str">
            <v>04</v>
          </cell>
          <cell r="J15" t="str">
            <v>01</v>
          </cell>
          <cell r="K15" t="str">
            <v>002</v>
          </cell>
          <cell r="L15" t="str">
            <v>Premi di assicurazione su beni immobili</v>
          </cell>
          <cell r="M15">
            <v>18061.830000000002</v>
          </cell>
          <cell r="O15">
            <v>16061.83</v>
          </cell>
          <cell r="P15">
            <v>16061.83</v>
          </cell>
          <cell r="Q15">
            <v>0</v>
          </cell>
          <cell r="R15">
            <v>2000.0000000000018</v>
          </cell>
          <cell r="S15">
            <v>2000.0000000000018</v>
          </cell>
        </row>
        <row r="16">
          <cell r="A16">
            <v>4605</v>
          </cell>
          <cell r="B16">
            <v>10234</v>
          </cell>
          <cell r="C16" t="str">
            <v>costo premi assicurativi - consiglieri, presidente giunta e assessori (Art. 24 c. 2 l.r. 3/2009)</v>
          </cell>
          <cell r="D16">
            <v>1</v>
          </cell>
          <cell r="E16" t="str">
            <v>03</v>
          </cell>
          <cell r="F16" t="str">
            <v>01.1</v>
          </cell>
          <cell r="G16">
            <v>1</v>
          </cell>
          <cell r="H16">
            <v>10</v>
          </cell>
          <cell r="I16" t="str">
            <v>04</v>
          </cell>
          <cell r="J16" t="str">
            <v>01</v>
          </cell>
          <cell r="K16">
            <v>999</v>
          </cell>
          <cell r="L16" t="str">
            <v>Altri premi di assicurazione contro i danni</v>
          </cell>
          <cell r="M16">
            <v>78000</v>
          </cell>
          <cell r="O16">
            <v>75557.75</v>
          </cell>
          <cell r="P16">
            <v>75557.75</v>
          </cell>
          <cell r="Q16">
            <v>0</v>
          </cell>
          <cell r="R16">
            <v>2442.25</v>
          </cell>
          <cell r="S16">
            <v>2442.25</v>
          </cell>
        </row>
        <row r="17">
          <cell r="A17">
            <v>470101</v>
          </cell>
          <cell r="B17">
            <v>10236</v>
          </cell>
          <cell r="C17" t="str">
            <v xml:space="preserve">acquisto materiale di consumo mensa </v>
          </cell>
          <cell r="D17">
            <v>1</v>
          </cell>
          <cell r="E17" t="str">
            <v>03</v>
          </cell>
          <cell r="F17" t="str">
            <v>01.3</v>
          </cell>
          <cell r="G17">
            <v>1</v>
          </cell>
          <cell r="H17" t="str">
            <v>03</v>
          </cell>
          <cell r="I17" t="str">
            <v>01</v>
          </cell>
          <cell r="J17" t="str">
            <v>02</v>
          </cell>
          <cell r="K17">
            <v>999</v>
          </cell>
          <cell r="L17" t="str">
            <v>Altri beni e materiali di consumo n.a.c.</v>
          </cell>
          <cell r="M17">
            <v>1000</v>
          </cell>
          <cell r="O17">
            <v>0</v>
          </cell>
          <cell r="P17">
            <v>0</v>
          </cell>
          <cell r="Q17">
            <v>0</v>
          </cell>
          <cell r="R17">
            <v>1000</v>
          </cell>
          <cell r="S17">
            <v>1000</v>
          </cell>
        </row>
        <row r="18">
          <cell r="A18">
            <v>470102</v>
          </cell>
          <cell r="B18">
            <v>10237</v>
          </cell>
          <cell r="C18" t="str">
            <v xml:space="preserve">manutenzione ordinaria e riparazione di attrezzature mensa </v>
          </cell>
          <cell r="D18">
            <v>1</v>
          </cell>
          <cell r="E18" t="str">
            <v>03</v>
          </cell>
          <cell r="F18" t="str">
            <v>01.3</v>
          </cell>
          <cell r="G18">
            <v>1</v>
          </cell>
          <cell r="H18" t="str">
            <v>03</v>
          </cell>
          <cell r="I18" t="str">
            <v>02</v>
          </cell>
          <cell r="J18" t="str">
            <v>09</v>
          </cell>
          <cell r="K18" t="str">
            <v>011</v>
          </cell>
          <cell r="L18" t="str">
            <v>Manutenzione ordinaria e riparazioni di altri beni materiali</v>
          </cell>
          <cell r="M18">
            <v>4200</v>
          </cell>
          <cell r="O18">
            <v>1739.64</v>
          </cell>
          <cell r="P18">
            <v>1739.64</v>
          </cell>
          <cell r="Q18">
            <v>0</v>
          </cell>
          <cell r="R18">
            <v>2460.3599999999997</v>
          </cell>
          <cell r="S18">
            <v>2460.3599999999997</v>
          </cell>
        </row>
        <row r="19">
          <cell r="A19">
            <v>4702</v>
          </cell>
          <cell r="B19">
            <v>10238</v>
          </cell>
          <cell r="C19" t="str">
            <v>noleggio tovagliato</v>
          </cell>
          <cell r="D19">
            <v>1</v>
          </cell>
          <cell r="E19" t="str">
            <v>03</v>
          </cell>
          <cell r="F19" t="str">
            <v>01.3</v>
          </cell>
          <cell r="G19">
            <v>1</v>
          </cell>
          <cell r="H19" t="str">
            <v>03</v>
          </cell>
          <cell r="I19" t="str">
            <v>02</v>
          </cell>
          <cell r="J19" t="str">
            <v>07</v>
          </cell>
          <cell r="K19">
            <v>999</v>
          </cell>
          <cell r="L19" t="str">
            <v>Altre spese sostenute per utilizzo di beni di terzi n.a.c.</v>
          </cell>
          <cell r="M19">
            <v>5083</v>
          </cell>
          <cell r="O19">
            <v>5083</v>
          </cell>
          <cell r="P19">
            <v>1907.37</v>
          </cell>
          <cell r="Q19">
            <v>0</v>
          </cell>
          <cell r="R19">
            <v>0</v>
          </cell>
          <cell r="S19">
            <v>3175.63</v>
          </cell>
        </row>
        <row r="20">
          <cell r="A20">
            <v>510101</v>
          </cell>
          <cell r="B20">
            <v>10242</v>
          </cell>
          <cell r="C20" t="str">
            <v>canone di locazione</v>
          </cell>
          <cell r="D20">
            <v>1</v>
          </cell>
          <cell r="E20" t="str">
            <v>05</v>
          </cell>
          <cell r="F20" t="str">
            <v>01.3</v>
          </cell>
          <cell r="G20">
            <v>1</v>
          </cell>
          <cell r="H20" t="str">
            <v>03</v>
          </cell>
          <cell r="I20" t="str">
            <v>02</v>
          </cell>
          <cell r="J20" t="str">
            <v>07</v>
          </cell>
          <cell r="K20" t="str">
            <v>001</v>
          </cell>
          <cell r="L20" t="str">
            <v>Locazione di beni immobili</v>
          </cell>
          <cell r="M20">
            <v>17000</v>
          </cell>
          <cell r="O20">
            <v>17000</v>
          </cell>
          <cell r="P20">
            <v>16422</v>
          </cell>
          <cell r="Q20">
            <v>0</v>
          </cell>
          <cell r="R20">
            <v>0</v>
          </cell>
          <cell r="S20">
            <v>578</v>
          </cell>
        </row>
        <row r="21">
          <cell r="A21">
            <v>510102</v>
          </cell>
          <cell r="B21">
            <v>10243</v>
          </cell>
          <cell r="C21" t="str">
            <v>imposta di registro su locazione</v>
          </cell>
          <cell r="D21">
            <v>1</v>
          </cell>
          <cell r="E21" t="str">
            <v>05</v>
          </cell>
          <cell r="F21" t="str">
            <v>01.3</v>
          </cell>
          <cell r="G21">
            <v>1</v>
          </cell>
          <cell r="H21" t="str">
            <v>02</v>
          </cell>
          <cell r="I21" t="str">
            <v>01</v>
          </cell>
          <cell r="J21" t="str">
            <v>02</v>
          </cell>
          <cell r="K21" t="str">
            <v>001</v>
          </cell>
          <cell r="L21" t="str">
            <v>Imposta di registro e di bollo</v>
          </cell>
          <cell r="M21">
            <v>1200</v>
          </cell>
          <cell r="O21">
            <v>1200</v>
          </cell>
          <cell r="P21">
            <v>164</v>
          </cell>
          <cell r="Q21">
            <v>0</v>
          </cell>
          <cell r="R21">
            <v>0</v>
          </cell>
          <cell r="S21">
            <v>1036</v>
          </cell>
        </row>
        <row r="22">
          <cell r="A22">
            <v>5301</v>
          </cell>
          <cell r="B22">
            <v>10245</v>
          </cell>
          <cell r="C22" t="str">
            <v>noleggio operativo senza conducente</v>
          </cell>
          <cell r="D22">
            <v>1</v>
          </cell>
          <cell r="E22" t="str">
            <v>03</v>
          </cell>
          <cell r="F22" t="str">
            <v>01.3</v>
          </cell>
          <cell r="G22">
            <v>1</v>
          </cell>
          <cell r="H22" t="str">
            <v>03</v>
          </cell>
          <cell r="I22" t="str">
            <v>02</v>
          </cell>
          <cell r="J22" t="str">
            <v>07</v>
          </cell>
          <cell r="K22" t="str">
            <v>002</v>
          </cell>
          <cell r="L22" t="str">
            <v>Noleggi di mezzi di trasporto</v>
          </cell>
          <cell r="M22">
            <v>24211.85</v>
          </cell>
          <cell r="O22">
            <v>22431.45</v>
          </cell>
          <cell r="P22">
            <v>16077.430000000002</v>
          </cell>
          <cell r="Q22">
            <v>0</v>
          </cell>
          <cell r="R22">
            <v>1780.3999999999978</v>
          </cell>
          <cell r="S22">
            <v>8134.4199999999964</v>
          </cell>
        </row>
        <row r="23">
          <cell r="A23">
            <v>5303</v>
          </cell>
          <cell r="B23">
            <v>10246</v>
          </cell>
          <cell r="C23" t="str">
            <v>carburanti</v>
          </cell>
          <cell r="D23">
            <v>1</v>
          </cell>
          <cell r="E23" t="str">
            <v>03</v>
          </cell>
          <cell r="F23" t="str">
            <v>01.3</v>
          </cell>
          <cell r="G23">
            <v>1</v>
          </cell>
          <cell r="H23" t="str">
            <v>03</v>
          </cell>
          <cell r="I23" t="str">
            <v>01</v>
          </cell>
          <cell r="J23" t="str">
            <v>02</v>
          </cell>
          <cell r="K23" t="str">
            <v>002</v>
          </cell>
          <cell r="L23" t="str">
            <v xml:space="preserve">Carburanti, combustibili e lubrificanti </v>
          </cell>
          <cell r="M23">
            <v>26172.089999999997</v>
          </cell>
          <cell r="O23">
            <v>26142.65</v>
          </cell>
          <cell r="P23">
            <v>7742.65</v>
          </cell>
          <cell r="Q23">
            <v>0</v>
          </cell>
          <cell r="R23">
            <v>29.439999999995052</v>
          </cell>
          <cell r="S23">
            <v>18429.439999999995</v>
          </cell>
        </row>
        <row r="24">
          <cell r="A24">
            <v>5304</v>
          </cell>
          <cell r="B24">
            <v>10247</v>
          </cell>
          <cell r="C24" t="str">
            <v>pedaggi, canoni e parcheggi autovetture parco auto</v>
          </cell>
          <cell r="D24">
            <v>1</v>
          </cell>
          <cell r="E24" t="str">
            <v>03</v>
          </cell>
          <cell r="F24" t="str">
            <v>01.3</v>
          </cell>
          <cell r="G24">
            <v>1</v>
          </cell>
          <cell r="H24" t="str">
            <v>03</v>
          </cell>
          <cell r="I24" t="str">
            <v>02</v>
          </cell>
          <cell r="J24" t="str">
            <v>05</v>
          </cell>
          <cell r="K24">
            <v>999</v>
          </cell>
          <cell r="L24" t="str">
            <v>Utenze e canoni per altri servizi n.a.c.</v>
          </cell>
          <cell r="M24">
            <v>4304.6399999999994</v>
          </cell>
          <cell r="O24">
            <v>3304.64</v>
          </cell>
          <cell r="P24">
            <v>2328.8000000000002</v>
          </cell>
          <cell r="Q24">
            <v>0</v>
          </cell>
          <cell r="R24">
            <v>999.99999999999955</v>
          </cell>
          <cell r="S24">
            <v>1975.8399999999992</v>
          </cell>
        </row>
        <row r="25">
          <cell r="A25">
            <v>5305</v>
          </cell>
          <cell r="B25">
            <v>10248</v>
          </cell>
          <cell r="C25" t="str">
            <v>altre spese di esercizio autovetture parco auto</v>
          </cell>
          <cell r="D25">
            <v>1</v>
          </cell>
          <cell r="E25" t="str">
            <v>03</v>
          </cell>
          <cell r="F25" t="str">
            <v>01.3</v>
          </cell>
          <cell r="G25">
            <v>1</v>
          </cell>
          <cell r="H25" t="str">
            <v>03</v>
          </cell>
          <cell r="I25" t="str">
            <v>02</v>
          </cell>
          <cell r="J25">
            <v>13</v>
          </cell>
          <cell r="K25">
            <v>999</v>
          </cell>
          <cell r="L25" t="str">
            <v>Altri servizi ausiliari n.a.c.</v>
          </cell>
          <cell r="M25">
            <v>1370</v>
          </cell>
          <cell r="O25">
            <v>470</v>
          </cell>
          <cell r="P25">
            <v>350</v>
          </cell>
          <cell r="Q25">
            <v>0</v>
          </cell>
          <cell r="R25">
            <v>900</v>
          </cell>
          <cell r="S25">
            <v>1020</v>
          </cell>
        </row>
        <row r="26">
          <cell r="A26">
            <v>5401</v>
          </cell>
          <cell r="B26">
            <v>10251</v>
          </cell>
          <cell r="C26" t="str">
            <v xml:space="preserve">consumo energia elettrica </v>
          </cell>
          <cell r="D26">
            <v>1</v>
          </cell>
          <cell r="E26" t="str">
            <v>03</v>
          </cell>
          <cell r="F26" t="str">
            <v>01.3</v>
          </cell>
          <cell r="G26">
            <v>1</v>
          </cell>
          <cell r="H26" t="str">
            <v>03</v>
          </cell>
          <cell r="I26" t="str">
            <v>02</v>
          </cell>
          <cell r="J26" t="str">
            <v>05</v>
          </cell>
          <cell r="K26" t="str">
            <v>004</v>
          </cell>
          <cell r="L26" t="str">
            <v>Energia elettrica</v>
          </cell>
          <cell r="M26">
            <v>380000</v>
          </cell>
          <cell r="O26">
            <v>370000</v>
          </cell>
          <cell r="P26">
            <v>205313.88</v>
          </cell>
          <cell r="Q26">
            <v>0</v>
          </cell>
          <cell r="R26">
            <v>10000</v>
          </cell>
          <cell r="S26">
            <v>174686.12</v>
          </cell>
        </row>
        <row r="27">
          <cell r="A27">
            <v>5402</v>
          </cell>
          <cell r="B27">
            <v>10252</v>
          </cell>
          <cell r="C27" t="str">
            <v>consumo gas</v>
          </cell>
          <cell r="D27">
            <v>1</v>
          </cell>
          <cell r="E27" t="str">
            <v>03</v>
          </cell>
          <cell r="F27" t="str">
            <v>01.3</v>
          </cell>
          <cell r="G27">
            <v>1</v>
          </cell>
          <cell r="H27" t="str">
            <v>03</v>
          </cell>
          <cell r="I27" t="str">
            <v>02</v>
          </cell>
          <cell r="J27" t="str">
            <v>05</v>
          </cell>
          <cell r="K27" t="str">
            <v>006</v>
          </cell>
          <cell r="L27" t="str">
            <v>Gas</v>
          </cell>
          <cell r="M27">
            <v>32000</v>
          </cell>
          <cell r="O27">
            <v>27000</v>
          </cell>
          <cell r="P27">
            <v>13439.62</v>
          </cell>
          <cell r="Q27">
            <v>0</v>
          </cell>
          <cell r="R27">
            <v>5000</v>
          </cell>
          <cell r="S27">
            <v>18560.379999999997</v>
          </cell>
        </row>
        <row r="28">
          <cell r="A28">
            <v>5403</v>
          </cell>
          <cell r="B28">
            <v>10253</v>
          </cell>
          <cell r="C28" t="str">
            <v>consumo acqua potabile</v>
          </cell>
          <cell r="D28">
            <v>1</v>
          </cell>
          <cell r="E28" t="str">
            <v>03</v>
          </cell>
          <cell r="F28" t="str">
            <v>01.3</v>
          </cell>
          <cell r="G28">
            <v>1</v>
          </cell>
          <cell r="H28" t="str">
            <v>03</v>
          </cell>
          <cell r="I28" t="str">
            <v>02</v>
          </cell>
          <cell r="J28" t="str">
            <v>05</v>
          </cell>
          <cell r="K28" t="str">
            <v>005</v>
          </cell>
          <cell r="L28" t="str">
            <v>Acqua</v>
          </cell>
          <cell r="M28">
            <v>33000</v>
          </cell>
          <cell r="O28">
            <v>33000</v>
          </cell>
          <cell r="P28">
            <v>13952.330000000002</v>
          </cell>
          <cell r="Q28">
            <v>0</v>
          </cell>
          <cell r="R28">
            <v>0</v>
          </cell>
          <cell r="S28">
            <v>19047.669999999998</v>
          </cell>
        </row>
        <row r="29">
          <cell r="A29">
            <v>5404</v>
          </cell>
          <cell r="B29">
            <v>10254</v>
          </cell>
          <cell r="C29" t="str">
            <v>utenze condominiali</v>
          </cell>
          <cell r="D29">
            <v>1</v>
          </cell>
          <cell r="E29" t="str">
            <v>03</v>
          </cell>
          <cell r="F29" t="str">
            <v>01.3</v>
          </cell>
          <cell r="G29">
            <v>1</v>
          </cell>
          <cell r="H29" t="str">
            <v>03</v>
          </cell>
          <cell r="I29" t="str">
            <v>02</v>
          </cell>
          <cell r="J29" t="str">
            <v>05</v>
          </cell>
          <cell r="K29" t="str">
            <v>999</v>
          </cell>
          <cell r="L29" t="str">
            <v>Utenze e canoni per altri servizi n.a.c.</v>
          </cell>
          <cell r="M29">
            <v>250000</v>
          </cell>
          <cell r="O29">
            <v>134830</v>
          </cell>
          <cell r="P29">
            <v>134830</v>
          </cell>
          <cell r="Q29">
            <v>0</v>
          </cell>
          <cell r="R29">
            <v>115170</v>
          </cell>
          <cell r="S29">
            <v>115170</v>
          </cell>
        </row>
        <row r="30">
          <cell r="A30">
            <v>5502</v>
          </cell>
          <cell r="B30">
            <v>10256</v>
          </cell>
          <cell r="C30" t="str">
            <v>tariffa igiene ambientale</v>
          </cell>
          <cell r="D30">
            <v>1</v>
          </cell>
          <cell r="E30" t="str">
            <v>05</v>
          </cell>
          <cell r="F30" t="str">
            <v>01.3</v>
          </cell>
          <cell r="G30">
            <v>1</v>
          </cell>
          <cell r="H30" t="str">
            <v>02</v>
          </cell>
          <cell r="I30" t="str">
            <v>01</v>
          </cell>
          <cell r="J30" t="str">
            <v>06</v>
          </cell>
          <cell r="K30" t="str">
            <v>001</v>
          </cell>
          <cell r="L30" t="str">
            <v>Tassa e/o tariffa smaltimento rifiuti solidi urbani</v>
          </cell>
          <cell r="M30">
            <v>207300</v>
          </cell>
          <cell r="O30">
            <v>207208</v>
          </cell>
          <cell r="P30">
            <v>207208</v>
          </cell>
          <cell r="Q30">
            <v>0</v>
          </cell>
          <cell r="R30">
            <v>92</v>
          </cell>
          <cell r="S30">
            <v>92</v>
          </cell>
        </row>
        <row r="31">
          <cell r="A31">
            <v>600101</v>
          </cell>
          <cell r="B31">
            <v>10263</v>
          </cell>
          <cell r="C31" t="str">
            <v>manutenzione impianti per la sicurezza sui luoghi di lavori</v>
          </cell>
          <cell r="D31">
            <v>1</v>
          </cell>
          <cell r="E31" t="str">
            <v>06</v>
          </cell>
          <cell r="F31" t="str">
            <v>01.3</v>
          </cell>
          <cell r="G31">
            <v>1</v>
          </cell>
          <cell r="H31" t="str">
            <v>03</v>
          </cell>
          <cell r="I31" t="str">
            <v>02</v>
          </cell>
          <cell r="J31" t="str">
            <v>09</v>
          </cell>
          <cell r="K31" t="str">
            <v>004</v>
          </cell>
          <cell r="L31" t="str">
            <v>Manutenzione ordinaria e riparazioni di impianti e macchinari</v>
          </cell>
          <cell r="M31">
            <v>27176.04</v>
          </cell>
          <cell r="O31">
            <v>27056.04</v>
          </cell>
          <cell r="P31">
            <v>6106.6</v>
          </cell>
          <cell r="Q31">
            <v>0</v>
          </cell>
          <cell r="R31">
            <v>120</v>
          </cell>
          <cell r="S31">
            <v>21069.440000000002</v>
          </cell>
        </row>
        <row r="32">
          <cell r="A32">
            <v>600102</v>
          </cell>
          <cell r="B32">
            <v>10264</v>
          </cell>
          <cell r="C32" t="str">
            <v>manutenzione immobili per la sicurezza sui luoghi di lavoro</v>
          </cell>
          <cell r="D32">
            <v>1</v>
          </cell>
          <cell r="E32" t="str">
            <v>06</v>
          </cell>
          <cell r="F32" t="str">
            <v>01.3</v>
          </cell>
          <cell r="G32">
            <v>1</v>
          </cell>
          <cell r="H32" t="str">
            <v>03</v>
          </cell>
          <cell r="I32" t="str">
            <v>02</v>
          </cell>
          <cell r="J32" t="str">
            <v>09</v>
          </cell>
          <cell r="K32" t="str">
            <v>009</v>
          </cell>
          <cell r="L32" t="str">
            <v>Manutenzione ordinaria e riparazioni di beni immobili di valore culturale, storico ed artistico</v>
          </cell>
          <cell r="M32">
            <v>5000</v>
          </cell>
          <cell r="O32">
            <v>0</v>
          </cell>
          <cell r="P32">
            <v>0</v>
          </cell>
          <cell r="Q32">
            <v>0</v>
          </cell>
          <cell r="R32">
            <v>5000</v>
          </cell>
          <cell r="S32">
            <v>5000</v>
          </cell>
        </row>
        <row r="33">
          <cell r="A33">
            <v>6002</v>
          </cell>
          <cell r="B33">
            <v>10265</v>
          </cell>
          <cell r="C33" t="str">
            <v>forniture beni di consumo per la sicurezza sui luoghi di lavoro</v>
          </cell>
          <cell r="D33">
            <v>1</v>
          </cell>
          <cell r="E33" t="str">
            <v>03</v>
          </cell>
          <cell r="F33" t="str">
            <v>01.3</v>
          </cell>
          <cell r="G33">
            <v>1</v>
          </cell>
          <cell r="H33" t="str">
            <v>03</v>
          </cell>
          <cell r="I33" t="str">
            <v>01</v>
          </cell>
          <cell r="J33" t="str">
            <v>02</v>
          </cell>
          <cell r="K33" t="str">
            <v>999</v>
          </cell>
          <cell r="L33" t="str">
            <v>Altri beni e materiali di consumo n.a.c.</v>
          </cell>
          <cell r="M33">
            <v>10000</v>
          </cell>
          <cell r="O33">
            <v>4600.99</v>
          </cell>
          <cell r="P33">
            <v>4600.99</v>
          </cell>
          <cell r="Q33">
            <v>0</v>
          </cell>
          <cell r="R33">
            <v>5399.01</v>
          </cell>
          <cell r="S33">
            <v>5399.01</v>
          </cell>
        </row>
        <row r="34">
          <cell r="A34">
            <v>6003</v>
          </cell>
          <cell r="B34">
            <v>10266</v>
          </cell>
          <cell r="C34" t="str">
            <v>fornitura medicinali e altri beni di consumo sanitario</v>
          </cell>
          <cell r="D34">
            <v>1</v>
          </cell>
          <cell r="E34" t="str">
            <v>03</v>
          </cell>
          <cell r="F34" t="str">
            <v>01.3</v>
          </cell>
          <cell r="G34">
            <v>1</v>
          </cell>
          <cell r="H34" t="str">
            <v>03</v>
          </cell>
          <cell r="I34" t="str">
            <v>01</v>
          </cell>
          <cell r="J34" t="str">
            <v>05</v>
          </cell>
          <cell r="K34">
            <v>999</v>
          </cell>
          <cell r="L34" t="str">
            <v>Altri beni e prodotti sanitari n.a.c.</v>
          </cell>
          <cell r="M34">
            <v>1500</v>
          </cell>
          <cell r="O34">
            <v>1351.76</v>
          </cell>
          <cell r="P34">
            <v>1224.51</v>
          </cell>
          <cell r="Q34">
            <v>0</v>
          </cell>
          <cell r="R34">
            <v>148.24</v>
          </cell>
          <cell r="S34">
            <v>275.49</v>
          </cell>
        </row>
        <row r="35">
          <cell r="A35">
            <v>6301</v>
          </cell>
          <cell r="B35">
            <v>10267</v>
          </cell>
          <cell r="C35" t="str">
            <v>materiale informatico consumabile</v>
          </cell>
          <cell r="D35">
            <v>1</v>
          </cell>
          <cell r="E35" t="str">
            <v>08</v>
          </cell>
          <cell r="F35" t="str">
            <v>01.3</v>
          </cell>
          <cell r="G35">
            <v>1</v>
          </cell>
          <cell r="H35" t="str">
            <v>03</v>
          </cell>
          <cell r="I35" t="str">
            <v>01</v>
          </cell>
          <cell r="J35" t="str">
            <v>02</v>
          </cell>
          <cell r="K35" t="str">
            <v>006</v>
          </cell>
          <cell r="L35" t="str">
            <v>Materiale informatico</v>
          </cell>
          <cell r="M35">
            <v>10000</v>
          </cell>
          <cell r="N35">
            <v>2303.7399999999998</v>
          </cell>
          <cell r="O35">
            <v>8740.44</v>
          </cell>
          <cell r="P35">
            <v>0</v>
          </cell>
          <cell r="Q35">
            <v>0</v>
          </cell>
          <cell r="R35">
            <v>-1044.1800000000003</v>
          </cell>
          <cell r="S35">
            <v>7696.26</v>
          </cell>
        </row>
        <row r="36">
          <cell r="A36">
            <v>6401</v>
          </cell>
          <cell r="B36">
            <v>10268</v>
          </cell>
          <cell r="C36" t="str">
            <v>supporto e assistenza eventi istituzionali - servizi e manutenzione</v>
          </cell>
          <cell r="D36">
            <v>1</v>
          </cell>
          <cell r="E36" t="str">
            <v>08</v>
          </cell>
          <cell r="F36" t="str">
            <v>01.3</v>
          </cell>
          <cell r="G36">
            <v>1</v>
          </cell>
          <cell r="H36" t="str">
            <v>03</v>
          </cell>
          <cell r="I36" t="str">
            <v>02</v>
          </cell>
          <cell r="J36">
            <v>19</v>
          </cell>
          <cell r="K36" t="str">
            <v>005</v>
          </cell>
          <cell r="L36" t="str">
            <v>Servizi per i sistemi e relativa manutenzione</v>
          </cell>
          <cell r="M36">
            <v>80500</v>
          </cell>
          <cell r="N36">
            <v>17834.8</v>
          </cell>
          <cell r="O36">
            <v>69537.86</v>
          </cell>
          <cell r="P36">
            <v>39995.879999999997</v>
          </cell>
          <cell r="Q36">
            <v>0</v>
          </cell>
          <cell r="R36">
            <v>-6872.66</v>
          </cell>
          <cell r="S36">
            <v>22669.320000000003</v>
          </cell>
        </row>
        <row r="37">
          <cell r="A37">
            <v>6402</v>
          </cell>
          <cell r="B37">
            <v>10269</v>
          </cell>
          <cell r="C37" t="str">
            <v>supporto alle postazioni di lavoro e manutenzione</v>
          </cell>
          <cell r="D37">
            <v>1</v>
          </cell>
          <cell r="E37" t="str">
            <v>08</v>
          </cell>
          <cell r="F37" t="str">
            <v>01.3</v>
          </cell>
          <cell r="G37">
            <v>1</v>
          </cell>
          <cell r="H37" t="str">
            <v>03</v>
          </cell>
          <cell r="I37" t="str">
            <v>02</v>
          </cell>
          <cell r="J37">
            <v>19</v>
          </cell>
          <cell r="K37" t="str">
            <v>009</v>
          </cell>
          <cell r="L37" t="str">
            <v>Servizi per le postazioni di lavoro e relativa manutenzione</v>
          </cell>
          <cell r="M37">
            <v>117233</v>
          </cell>
          <cell r="O37">
            <v>117233</v>
          </cell>
          <cell r="P37">
            <v>58131.78</v>
          </cell>
          <cell r="Q37">
            <v>0</v>
          </cell>
          <cell r="R37">
            <v>0</v>
          </cell>
          <cell r="S37">
            <v>59101.22</v>
          </cell>
        </row>
        <row r="38">
          <cell r="A38">
            <v>6403</v>
          </cell>
          <cell r="B38">
            <v>10270</v>
          </cell>
          <cell r="C38" t="str">
            <v>supporto area sistemistica e manutenzione</v>
          </cell>
          <cell r="D38">
            <v>1</v>
          </cell>
          <cell r="E38" t="str">
            <v>08</v>
          </cell>
          <cell r="F38" t="str">
            <v>01.3</v>
          </cell>
          <cell r="G38">
            <v>1</v>
          </cell>
          <cell r="H38" t="str">
            <v>03</v>
          </cell>
          <cell r="I38" t="str">
            <v>02</v>
          </cell>
          <cell r="J38">
            <v>19</v>
          </cell>
          <cell r="K38" t="str">
            <v>005</v>
          </cell>
          <cell r="L38" t="str">
            <v>Servizi per i sistemi e relativa manutenzione</v>
          </cell>
          <cell r="M38">
            <v>77177.2</v>
          </cell>
          <cell r="O38">
            <v>77177.2</v>
          </cell>
          <cell r="P38">
            <v>51541.420000000006</v>
          </cell>
          <cell r="Q38">
            <v>0</v>
          </cell>
          <cell r="R38">
            <v>0</v>
          </cell>
          <cell r="S38">
            <v>25635.779999999992</v>
          </cell>
        </row>
        <row r="39">
          <cell r="A39">
            <v>640401</v>
          </cell>
          <cell r="B39">
            <v>10271</v>
          </cell>
          <cell r="C39" t="str">
            <v>gestione e manutenzione applicazioni</v>
          </cell>
          <cell r="D39">
            <v>1</v>
          </cell>
          <cell r="E39" t="str">
            <v>08</v>
          </cell>
          <cell r="F39" t="str">
            <v>01.3</v>
          </cell>
          <cell r="G39">
            <v>1</v>
          </cell>
          <cell r="H39" t="str">
            <v>03</v>
          </cell>
          <cell r="I39" t="str">
            <v>02</v>
          </cell>
          <cell r="J39">
            <v>19</v>
          </cell>
          <cell r="K39" t="str">
            <v>001</v>
          </cell>
          <cell r="L39" t="str">
            <v>Gestione e manutenzione applicazioni</v>
          </cell>
          <cell r="M39">
            <v>187445</v>
          </cell>
          <cell r="N39" t="e">
            <v>#REF!</v>
          </cell>
          <cell r="O39">
            <v>131984.51999999999</v>
          </cell>
          <cell r="P39">
            <v>95732.12</v>
          </cell>
          <cell r="Q39">
            <v>0.01</v>
          </cell>
          <cell r="R39" t="e">
            <v>#REF!</v>
          </cell>
          <cell r="S39" t="e">
            <v>#REF!</v>
          </cell>
        </row>
        <row r="40">
          <cell r="A40">
            <v>640402</v>
          </cell>
          <cell r="B40">
            <v>10272</v>
          </cell>
          <cell r="C40" t="str">
            <v>servizi di sicurezza</v>
          </cell>
          <cell r="D40">
            <v>1</v>
          </cell>
          <cell r="E40" t="str">
            <v>08</v>
          </cell>
          <cell r="F40" t="str">
            <v>01.3</v>
          </cell>
          <cell r="G40">
            <v>1</v>
          </cell>
          <cell r="H40" t="str">
            <v>03</v>
          </cell>
          <cell r="I40" t="str">
            <v>02</v>
          </cell>
          <cell r="J40">
            <v>19</v>
          </cell>
          <cell r="K40" t="str">
            <v>006</v>
          </cell>
          <cell r="L40" t="str">
            <v>Servizi di sicurezza</v>
          </cell>
          <cell r="M40">
            <v>4880</v>
          </cell>
          <cell r="N40">
            <v>42370.538999999997</v>
          </cell>
          <cell r="O40">
            <v>4880</v>
          </cell>
          <cell r="P40">
            <v>4880</v>
          </cell>
          <cell r="Q40">
            <v>0</v>
          </cell>
          <cell r="R40">
            <v>-42370.538999999997</v>
          </cell>
          <cell r="S40">
            <v>-42370.538999999997</v>
          </cell>
        </row>
        <row r="41">
          <cell r="A41">
            <v>640403</v>
          </cell>
          <cell r="B41">
            <v>10273</v>
          </cell>
          <cell r="C41" t="str">
            <v>servizi di gestione documentale</v>
          </cell>
          <cell r="D41">
            <v>1</v>
          </cell>
          <cell r="E41" t="str">
            <v>08</v>
          </cell>
          <cell r="F41" t="str">
            <v>01.3</v>
          </cell>
          <cell r="G41">
            <v>1</v>
          </cell>
          <cell r="H41" t="str">
            <v>03</v>
          </cell>
          <cell r="I41" t="str">
            <v>02</v>
          </cell>
          <cell r="J41">
            <v>19</v>
          </cell>
          <cell r="K41" t="str">
            <v>007</v>
          </cell>
          <cell r="L41" t="str">
            <v>Servizi di gestione documentale</v>
          </cell>
          <cell r="M41">
            <v>20064.400000000001</v>
          </cell>
          <cell r="N41">
            <v>35064.400000000001</v>
          </cell>
          <cell r="O41">
            <v>0</v>
          </cell>
          <cell r="P41">
            <v>0</v>
          </cell>
          <cell r="Q41">
            <v>0</v>
          </cell>
          <cell r="R41">
            <v>-15000</v>
          </cell>
          <cell r="S41">
            <v>-15000</v>
          </cell>
        </row>
        <row r="42">
          <cell r="A42">
            <v>6501</v>
          </cell>
          <cell r="B42">
            <v>10274</v>
          </cell>
          <cell r="C42" t="str">
            <v>manutenzione ordinaria impianti e macchinari  - centrali telefoniche</v>
          </cell>
          <cell r="D42">
            <v>1</v>
          </cell>
          <cell r="E42" t="str">
            <v>08</v>
          </cell>
          <cell r="F42" t="str">
            <v>01.3</v>
          </cell>
          <cell r="G42">
            <v>1</v>
          </cell>
          <cell r="H42" t="str">
            <v>03</v>
          </cell>
          <cell r="I42" t="str">
            <v>02</v>
          </cell>
          <cell r="J42" t="str">
            <v>09</v>
          </cell>
          <cell r="K42" t="str">
            <v>004</v>
          </cell>
          <cell r="L42" t="str">
            <v>Manutenzione ordinaria e riparazioni di impianti e macchinari</v>
          </cell>
          <cell r="M42">
            <v>0</v>
          </cell>
          <cell r="O42">
            <v>0</v>
          </cell>
          <cell r="P42">
            <v>0</v>
          </cell>
          <cell r="Q42">
            <v>0</v>
          </cell>
          <cell r="R42">
            <v>0</v>
          </cell>
          <cell r="S42">
            <v>0</v>
          </cell>
        </row>
        <row r="43">
          <cell r="A43">
            <v>6502</v>
          </cell>
          <cell r="B43">
            <v>10275</v>
          </cell>
          <cell r="C43" t="str">
            <v>manutenzione ordinaria impianti e macchinari - sicurezza e controllo accessi</v>
          </cell>
          <cell r="D43">
            <v>1</v>
          </cell>
          <cell r="E43" t="str">
            <v>08</v>
          </cell>
          <cell r="F43" t="str">
            <v>01.3</v>
          </cell>
          <cell r="G43">
            <v>1</v>
          </cell>
          <cell r="H43" t="str">
            <v>03</v>
          </cell>
          <cell r="I43" t="str">
            <v>02</v>
          </cell>
          <cell r="J43" t="str">
            <v>09</v>
          </cell>
          <cell r="K43" t="str">
            <v>004</v>
          </cell>
          <cell r="L43" t="str">
            <v>Manutenzione ordinaria e riparazioni di impianti e macchinari</v>
          </cell>
          <cell r="M43">
            <v>18000</v>
          </cell>
          <cell r="N43">
            <v>15000</v>
          </cell>
          <cell r="O43">
            <v>0</v>
          </cell>
          <cell r="P43">
            <v>0</v>
          </cell>
          <cell r="Q43">
            <v>0</v>
          </cell>
          <cell r="R43">
            <v>3000</v>
          </cell>
          <cell r="S43">
            <v>3000</v>
          </cell>
        </row>
        <row r="44">
          <cell r="A44">
            <v>650301</v>
          </cell>
          <cell r="B44">
            <v>10276</v>
          </cell>
          <cell r="C44" t="str">
            <v>manutenzione ordinaria impianti e macchinari - reti e fibra ottica</v>
          </cell>
          <cell r="D44">
            <v>1</v>
          </cell>
          <cell r="E44" t="str">
            <v>08</v>
          </cell>
          <cell r="F44" t="str">
            <v>01.3</v>
          </cell>
          <cell r="G44">
            <v>1</v>
          </cell>
          <cell r="H44" t="str">
            <v>03</v>
          </cell>
          <cell r="I44" t="str">
            <v>02</v>
          </cell>
          <cell r="J44" t="str">
            <v>09</v>
          </cell>
          <cell r="K44" t="str">
            <v>004</v>
          </cell>
          <cell r="L44" t="str">
            <v>Manutenzione ordinaria e riparazioni di impianti e macchinari</v>
          </cell>
          <cell r="M44">
            <v>4000</v>
          </cell>
          <cell r="N44">
            <v>2170</v>
          </cell>
          <cell r="O44">
            <v>1830</v>
          </cell>
          <cell r="P44">
            <v>1830</v>
          </cell>
          <cell r="Q44">
            <v>0</v>
          </cell>
          <cell r="R44">
            <v>0</v>
          </cell>
          <cell r="S44">
            <v>0</v>
          </cell>
        </row>
        <row r="45">
          <cell r="A45">
            <v>650302</v>
          </cell>
          <cell r="B45">
            <v>10277</v>
          </cell>
          <cell r="C45" t="str">
            <v>servizi di rete per trasmissione dati voip e manutenzione</v>
          </cell>
          <cell r="D45">
            <v>1</v>
          </cell>
          <cell r="E45" t="str">
            <v>08</v>
          </cell>
          <cell r="F45" t="str">
            <v>01.3</v>
          </cell>
          <cell r="G45">
            <v>1</v>
          </cell>
          <cell r="H45" t="str">
            <v>03</v>
          </cell>
          <cell r="I45" t="str">
            <v>02</v>
          </cell>
          <cell r="J45">
            <v>19</v>
          </cell>
          <cell r="K45" t="str">
            <v>004</v>
          </cell>
          <cell r="L45" t="str">
            <v>Servizi di rete per trasmissione dati e VoIP e relativa manutenzione</v>
          </cell>
          <cell r="M45">
            <v>28790.799999999996</v>
          </cell>
          <cell r="N45">
            <v>63903.740000000005</v>
          </cell>
          <cell r="O45">
            <v>25790.799999999999</v>
          </cell>
          <cell r="P45">
            <v>25790.799999999999</v>
          </cell>
          <cell r="Q45">
            <v>0</v>
          </cell>
          <cell r="R45">
            <v>-60903.740000000005</v>
          </cell>
          <cell r="S45">
            <v>-60903.740000000005</v>
          </cell>
        </row>
        <row r="46">
          <cell r="A46">
            <v>6601</v>
          </cell>
          <cell r="B46">
            <v>10278</v>
          </cell>
          <cell r="C46" t="str">
            <v>manutenzione ordinaria attrezzature informatiche, multimediali, fax, fotocopiatrici</v>
          </cell>
          <cell r="D46">
            <v>1</v>
          </cell>
          <cell r="E46" t="str">
            <v>08</v>
          </cell>
          <cell r="F46" t="str">
            <v>01.3</v>
          </cell>
          <cell r="G46">
            <v>1</v>
          </cell>
          <cell r="H46" t="str">
            <v>03</v>
          </cell>
          <cell r="I46" t="str">
            <v>02</v>
          </cell>
          <cell r="J46" t="str">
            <v>09</v>
          </cell>
          <cell r="K46" t="str">
            <v>004</v>
          </cell>
          <cell r="L46" t="str">
            <v>Manutenzione ordinaria e riparazioni di impianti e macchinari</v>
          </cell>
          <cell r="M46">
            <v>5000</v>
          </cell>
          <cell r="N46">
            <v>5000</v>
          </cell>
          <cell r="O46">
            <v>146.24</v>
          </cell>
          <cell r="P46">
            <v>146.24</v>
          </cell>
          <cell r="Q46">
            <v>0</v>
          </cell>
          <cell r="R46">
            <v>-146.23999999999978</v>
          </cell>
          <cell r="S46">
            <v>-146.23999999999978</v>
          </cell>
        </row>
        <row r="47">
          <cell r="A47">
            <v>6701</v>
          </cell>
          <cell r="B47">
            <v>10279</v>
          </cell>
          <cell r="C47" t="str">
            <v>noleggio fotocopiatrici e fax</v>
          </cell>
          <cell r="D47">
            <v>1</v>
          </cell>
          <cell r="E47" t="str">
            <v>08</v>
          </cell>
          <cell r="F47" t="str">
            <v>01.3</v>
          </cell>
          <cell r="G47">
            <v>1</v>
          </cell>
          <cell r="H47" t="str">
            <v>03</v>
          </cell>
          <cell r="I47" t="str">
            <v>02</v>
          </cell>
          <cell r="J47" t="str">
            <v>07</v>
          </cell>
          <cell r="K47" t="str">
            <v>004</v>
          </cell>
          <cell r="L47" t="str">
            <v>Noleggi di hardware</v>
          </cell>
          <cell r="M47">
            <v>92178.5</v>
          </cell>
          <cell r="N47">
            <v>0</v>
          </cell>
          <cell r="O47">
            <v>92178.499999999971</v>
          </cell>
          <cell r="P47">
            <v>15919.21</v>
          </cell>
          <cell r="Q47">
            <v>0</v>
          </cell>
          <cell r="R47">
            <v>2.9103830456733704E-11</v>
          </cell>
          <cell r="S47">
            <v>76259.290000000008</v>
          </cell>
        </row>
        <row r="48">
          <cell r="A48">
            <v>6702</v>
          </cell>
          <cell r="B48">
            <v>10280</v>
          </cell>
          <cell r="C48" t="str">
            <v>noleggio di impianti e macchinari</v>
          </cell>
          <cell r="D48">
            <v>1</v>
          </cell>
          <cell r="E48" t="str">
            <v>08</v>
          </cell>
          <cell r="F48" t="str">
            <v>01.3</v>
          </cell>
          <cell r="G48">
            <v>1</v>
          </cell>
          <cell r="H48" t="str">
            <v>03</v>
          </cell>
          <cell r="I48" t="str">
            <v>02</v>
          </cell>
          <cell r="J48" t="str">
            <v>07</v>
          </cell>
          <cell r="K48" t="str">
            <v>008</v>
          </cell>
          <cell r="L48" t="str">
            <v>Noleggi di impianti e macchinari</v>
          </cell>
          <cell r="M48">
            <v>12000</v>
          </cell>
          <cell r="N48">
            <v>12000</v>
          </cell>
          <cell r="O48">
            <v>11956</v>
          </cell>
          <cell r="P48">
            <v>11956</v>
          </cell>
          <cell r="Q48">
            <v>0</v>
          </cell>
          <cell r="R48">
            <v>-11956</v>
          </cell>
          <cell r="S48">
            <v>-11956</v>
          </cell>
        </row>
        <row r="49">
          <cell r="A49">
            <v>6703</v>
          </cell>
          <cell r="B49">
            <v>10281</v>
          </cell>
          <cell r="C49" t="str">
            <v>licenze d'uso per sofware</v>
          </cell>
          <cell r="D49">
            <v>1</v>
          </cell>
          <cell r="E49" t="str">
            <v>08</v>
          </cell>
          <cell r="F49" t="str">
            <v>01.3</v>
          </cell>
          <cell r="G49">
            <v>1</v>
          </cell>
          <cell r="H49" t="str">
            <v>03</v>
          </cell>
          <cell r="I49" t="str">
            <v>02</v>
          </cell>
          <cell r="J49" t="str">
            <v>07</v>
          </cell>
          <cell r="K49" t="str">
            <v>006</v>
          </cell>
          <cell r="L49" t="str">
            <v>Licenze d'uso per software</v>
          </cell>
          <cell r="M49">
            <v>0</v>
          </cell>
          <cell r="O49">
            <v>0</v>
          </cell>
          <cell r="P49">
            <v>0</v>
          </cell>
          <cell r="Q49">
            <v>0</v>
          </cell>
          <cell r="R49">
            <v>0</v>
          </cell>
          <cell r="S49">
            <v>0</v>
          </cell>
        </row>
        <row r="50">
          <cell r="A50">
            <v>6801</v>
          </cell>
          <cell r="B50">
            <v>10282</v>
          </cell>
          <cell r="C50" t="str">
            <v>altri servizi per i sistemi e relativa manutenzione</v>
          </cell>
          <cell r="D50">
            <v>1</v>
          </cell>
          <cell r="E50" t="str">
            <v>08</v>
          </cell>
          <cell r="F50" t="str">
            <v>01.3</v>
          </cell>
          <cell r="G50">
            <v>1</v>
          </cell>
          <cell r="H50" t="str">
            <v>03</v>
          </cell>
          <cell r="I50" t="str">
            <v>02</v>
          </cell>
          <cell r="J50">
            <v>19</v>
          </cell>
          <cell r="K50" t="str">
            <v>005</v>
          </cell>
          <cell r="L50" t="str">
            <v>Servizi per i sistemi e relativa manutenzione</v>
          </cell>
          <cell r="M50">
            <v>0</v>
          </cell>
          <cell r="O50">
            <v>0</v>
          </cell>
          <cell r="P50">
            <v>0</v>
          </cell>
          <cell r="Q50">
            <v>0</v>
          </cell>
          <cell r="R50">
            <v>0</v>
          </cell>
          <cell r="S50">
            <v>0</v>
          </cell>
        </row>
        <row r="51">
          <cell r="A51">
            <v>6901</v>
          </cell>
          <cell r="B51">
            <v>10283</v>
          </cell>
          <cell r="C51" t="str">
            <v>altri servizi diversi</v>
          </cell>
          <cell r="D51">
            <v>1</v>
          </cell>
          <cell r="E51" t="str">
            <v>08</v>
          </cell>
          <cell r="F51" t="str">
            <v>01.3</v>
          </cell>
          <cell r="G51">
            <v>1</v>
          </cell>
          <cell r="H51" t="str">
            <v>03</v>
          </cell>
          <cell r="I51" t="str">
            <v>02</v>
          </cell>
          <cell r="J51">
            <v>99</v>
          </cell>
          <cell r="K51">
            <v>999</v>
          </cell>
          <cell r="L51" t="str">
            <v>Altri servizi diversi n.a.c.</v>
          </cell>
          <cell r="M51">
            <v>0</v>
          </cell>
          <cell r="O51">
            <v>0</v>
          </cell>
          <cell r="P51">
            <v>0</v>
          </cell>
          <cell r="Q51">
            <v>0</v>
          </cell>
          <cell r="R51">
            <v>0</v>
          </cell>
          <cell r="S51">
            <v>0</v>
          </cell>
        </row>
        <row r="52">
          <cell r="A52">
            <v>7301</v>
          </cell>
          <cell r="B52">
            <v>10292</v>
          </cell>
          <cell r="C52" t="str">
            <v>manutenzione opere di falegnameria</v>
          </cell>
          <cell r="D52">
            <v>1</v>
          </cell>
          <cell r="E52" t="str">
            <v>06</v>
          </cell>
          <cell r="F52" t="str">
            <v>01.3</v>
          </cell>
          <cell r="G52">
            <v>1</v>
          </cell>
          <cell r="H52" t="str">
            <v>03</v>
          </cell>
          <cell r="I52" t="str">
            <v>02</v>
          </cell>
          <cell r="J52" t="str">
            <v>09</v>
          </cell>
          <cell r="K52" t="str">
            <v>003</v>
          </cell>
          <cell r="L52" t="str">
            <v>Manutenzione ordinaria e riparazioni di mobili e arredi</v>
          </cell>
          <cell r="M52">
            <v>59865.58</v>
          </cell>
          <cell r="O52">
            <v>28908.9</v>
          </cell>
          <cell r="P52">
            <v>8640.27</v>
          </cell>
          <cell r="Q52">
            <v>0</v>
          </cell>
          <cell r="R52">
            <v>30956.68</v>
          </cell>
          <cell r="S52">
            <v>51225.31</v>
          </cell>
        </row>
        <row r="53">
          <cell r="A53">
            <v>7401</v>
          </cell>
          <cell r="B53">
            <v>10296</v>
          </cell>
          <cell r="C53" t="str">
            <v>manutenzione edile ed imbiancatura</v>
          </cell>
          <cell r="D53">
            <v>1</v>
          </cell>
          <cell r="E53" t="str">
            <v>06</v>
          </cell>
          <cell r="F53" t="str">
            <v>01.3</v>
          </cell>
          <cell r="G53">
            <v>1</v>
          </cell>
          <cell r="H53" t="str">
            <v>03</v>
          </cell>
          <cell r="I53" t="str">
            <v>02</v>
          </cell>
          <cell r="J53" t="str">
            <v>09</v>
          </cell>
          <cell r="K53" t="str">
            <v>009</v>
          </cell>
          <cell r="L53" t="str">
            <v>Manutenzione ordinaria e riparazioni di beni immobili di valore culturale, storico ed artistico</v>
          </cell>
          <cell r="M53">
            <v>67596.14</v>
          </cell>
          <cell r="O53">
            <v>50000</v>
          </cell>
          <cell r="P53">
            <v>31761.73</v>
          </cell>
          <cell r="Q53">
            <v>0</v>
          </cell>
          <cell r="R53">
            <v>17596.14</v>
          </cell>
          <cell r="S53">
            <v>35834.410000000003</v>
          </cell>
        </row>
        <row r="54">
          <cell r="A54">
            <v>7402</v>
          </cell>
          <cell r="B54">
            <v>10297</v>
          </cell>
          <cell r="C54" t="str">
            <v>vuotature fosse biologiche</v>
          </cell>
          <cell r="D54">
            <v>1</v>
          </cell>
          <cell r="E54" t="str">
            <v>06</v>
          </cell>
          <cell r="F54" t="str">
            <v>01.3</v>
          </cell>
          <cell r="G54">
            <v>1</v>
          </cell>
          <cell r="H54" t="str">
            <v>03</v>
          </cell>
          <cell r="I54" t="str">
            <v>02</v>
          </cell>
          <cell r="J54" t="str">
            <v>09</v>
          </cell>
          <cell r="K54" t="str">
            <v>009</v>
          </cell>
          <cell r="L54" t="str">
            <v>Manutenzione ordinaria e riparazioni di beni immobili di valore culturale, storico ed artistico</v>
          </cell>
          <cell r="M54">
            <v>5000</v>
          </cell>
          <cell r="O54">
            <v>4638.0200000000004</v>
          </cell>
          <cell r="P54">
            <v>1695.02</v>
          </cell>
          <cell r="Q54">
            <v>0</v>
          </cell>
          <cell r="R54">
            <v>361.97999999999956</v>
          </cell>
          <cell r="S54">
            <v>3304.98</v>
          </cell>
        </row>
        <row r="55">
          <cell r="A55">
            <v>7403</v>
          </cell>
          <cell r="B55">
            <v>10298</v>
          </cell>
          <cell r="C55" t="str">
            <v>manutenzione elettrica/idraulica/condizionamento e riscaldamento</v>
          </cell>
          <cell r="D55">
            <v>1</v>
          </cell>
          <cell r="E55" t="str">
            <v>06</v>
          </cell>
          <cell r="F55" t="str">
            <v>01.3</v>
          </cell>
          <cell r="G55">
            <v>1</v>
          </cell>
          <cell r="H55" t="str">
            <v>03</v>
          </cell>
          <cell r="I55" t="str">
            <v>02</v>
          </cell>
          <cell r="J55" t="str">
            <v>09</v>
          </cell>
          <cell r="K55" t="str">
            <v>004</v>
          </cell>
          <cell r="L55" t="str">
            <v>Manutenzione ordinaria e riparazioni di impianti e macchinari</v>
          </cell>
          <cell r="M55">
            <v>197000</v>
          </cell>
          <cell r="O55">
            <v>192375.22</v>
          </cell>
          <cell r="P55">
            <v>117926.38</v>
          </cell>
          <cell r="Q55">
            <v>0</v>
          </cell>
          <cell r="R55">
            <v>4624.7799999999988</v>
          </cell>
          <cell r="S55">
            <v>79073.62</v>
          </cell>
        </row>
        <row r="56">
          <cell r="A56">
            <v>7404</v>
          </cell>
          <cell r="B56">
            <v>10299</v>
          </cell>
          <cell r="C56" t="str">
            <v>manutenzione impianti elevatori/ascensori</v>
          </cell>
          <cell r="D56">
            <v>1</v>
          </cell>
          <cell r="E56" t="str">
            <v>06</v>
          </cell>
          <cell r="F56" t="str">
            <v>01.3</v>
          </cell>
          <cell r="G56">
            <v>1</v>
          </cell>
          <cell r="H56" t="str">
            <v>03</v>
          </cell>
          <cell r="I56" t="str">
            <v>02</v>
          </cell>
          <cell r="J56" t="str">
            <v>09</v>
          </cell>
          <cell r="K56" t="str">
            <v>004</v>
          </cell>
          <cell r="L56" t="str">
            <v>Manutenzione ordinaria e riparazioni di impianti e macchinari</v>
          </cell>
          <cell r="M56">
            <v>10000</v>
          </cell>
          <cell r="O56">
            <v>9288.2199999999993</v>
          </cell>
          <cell r="P56">
            <v>6114.83</v>
          </cell>
          <cell r="Q56">
            <v>0</v>
          </cell>
          <cell r="R56">
            <v>711.78000000000065</v>
          </cell>
          <cell r="S56">
            <v>3885.17</v>
          </cell>
        </row>
        <row r="57">
          <cell r="A57">
            <v>840101</v>
          </cell>
          <cell r="B57">
            <v>10313</v>
          </cell>
          <cell r="C57" t="str">
            <v>buoni pasto</v>
          </cell>
          <cell r="D57">
            <v>1</v>
          </cell>
          <cell r="E57" t="str">
            <v>03</v>
          </cell>
          <cell r="F57" t="str">
            <v>01.3</v>
          </cell>
          <cell r="G57">
            <v>1</v>
          </cell>
          <cell r="H57" t="str">
            <v>01</v>
          </cell>
          <cell r="I57" t="str">
            <v>01</v>
          </cell>
          <cell r="J57" t="str">
            <v>02</v>
          </cell>
          <cell r="K57" t="str">
            <v>002</v>
          </cell>
          <cell r="L57" t="str">
            <v>Buoni pasto</v>
          </cell>
          <cell r="M57">
            <v>5000</v>
          </cell>
          <cell r="O57">
            <v>0</v>
          </cell>
          <cell r="P57">
            <v>0</v>
          </cell>
          <cell r="Q57">
            <v>0</v>
          </cell>
          <cell r="R57">
            <v>5000</v>
          </cell>
          <cell r="S57">
            <v>5000</v>
          </cell>
        </row>
        <row r="58">
          <cell r="A58">
            <v>8402</v>
          </cell>
          <cell r="B58">
            <v>10315</v>
          </cell>
          <cell r="C58" t="str">
            <v xml:space="preserve">servizio mensa </v>
          </cell>
          <cell r="D58">
            <v>1</v>
          </cell>
          <cell r="E58" t="str">
            <v>03</v>
          </cell>
          <cell r="F58" t="str">
            <v>01.3</v>
          </cell>
          <cell r="G58">
            <v>1</v>
          </cell>
          <cell r="H58" t="str">
            <v>03</v>
          </cell>
          <cell r="I58" t="str">
            <v>02</v>
          </cell>
          <cell r="J58">
            <v>14</v>
          </cell>
          <cell r="K58" t="str">
            <v>002</v>
          </cell>
          <cell r="L58" t="str">
            <v>Servizio mense personale civile</v>
          </cell>
          <cell r="M58">
            <v>266800</v>
          </cell>
          <cell r="O58">
            <v>245674.08000000002</v>
          </cell>
          <cell r="P58">
            <v>160435.69</v>
          </cell>
          <cell r="Q58">
            <v>0</v>
          </cell>
          <cell r="R58">
            <v>21125.919999999984</v>
          </cell>
          <cell r="S58">
            <v>106364.31</v>
          </cell>
        </row>
        <row r="59">
          <cell r="A59">
            <v>8404</v>
          </cell>
          <cell r="B59">
            <v>10316</v>
          </cell>
          <cell r="C59" t="str">
            <v>costo mensa - quota a carico dipendenti</v>
          </cell>
          <cell r="D59">
            <v>1</v>
          </cell>
          <cell r="E59" t="str">
            <v>03</v>
          </cell>
          <cell r="F59" t="str">
            <v>01.3</v>
          </cell>
          <cell r="G59">
            <v>1</v>
          </cell>
          <cell r="H59" t="str">
            <v>03</v>
          </cell>
          <cell r="I59" t="str">
            <v>02</v>
          </cell>
          <cell r="J59">
            <v>14</v>
          </cell>
          <cell r="K59" t="str">
            <v>002</v>
          </cell>
          <cell r="L59" t="str">
            <v>Servizio mense personale civile</v>
          </cell>
          <cell r="M59">
            <v>120000</v>
          </cell>
          <cell r="O59">
            <v>117837.04000000001</v>
          </cell>
          <cell r="P59">
            <v>70744.960000000006</v>
          </cell>
          <cell r="Q59">
            <v>0</v>
          </cell>
          <cell r="R59">
            <v>2162.9599999999919</v>
          </cell>
          <cell r="S59">
            <v>49255.039999999994</v>
          </cell>
        </row>
        <row r="60">
          <cell r="A60">
            <v>11601</v>
          </cell>
          <cell r="B60">
            <v>10336</v>
          </cell>
          <cell r="C60" t="str">
            <v>altre spese utilizzo beni di terzi - oneri locazioni</v>
          </cell>
          <cell r="D60">
            <v>1</v>
          </cell>
          <cell r="E60" t="str">
            <v>05</v>
          </cell>
          <cell r="F60" t="str">
            <v>01.3</v>
          </cell>
          <cell r="G60">
            <v>1</v>
          </cell>
          <cell r="H60" t="str">
            <v>03</v>
          </cell>
          <cell r="I60" t="str">
            <v>02</v>
          </cell>
          <cell r="J60" t="str">
            <v>07</v>
          </cell>
          <cell r="K60">
            <v>999</v>
          </cell>
          <cell r="L60" t="str">
            <v>Altre spese sostenute per utilizzo di beni di terzi n.a.c.</v>
          </cell>
          <cell r="M60">
            <v>13500</v>
          </cell>
          <cell r="O60">
            <v>12500</v>
          </cell>
          <cell r="P60">
            <v>5407.7</v>
          </cell>
          <cell r="Q60">
            <v>0</v>
          </cell>
          <cell r="R60">
            <v>1000</v>
          </cell>
          <cell r="S60">
            <v>8092.3</v>
          </cell>
        </row>
        <row r="61">
          <cell r="A61" t="str">
            <v>n.c.</v>
          </cell>
          <cell r="B61">
            <v>10376</v>
          </cell>
          <cell r="C61" t="str">
            <v>servizi tecnici attinenti la sicurezza sui luoghi di lavoro</v>
          </cell>
          <cell r="D61">
            <v>1</v>
          </cell>
          <cell r="E61" t="str">
            <v>06</v>
          </cell>
          <cell r="F61" t="str">
            <v>01.3</v>
          </cell>
          <cell r="G61">
            <v>1</v>
          </cell>
          <cell r="H61" t="str">
            <v>03</v>
          </cell>
          <cell r="I61" t="str">
            <v>02</v>
          </cell>
          <cell r="J61">
            <v>13</v>
          </cell>
          <cell r="K61">
            <v>999</v>
          </cell>
          <cell r="L61" t="str">
            <v>Altri servizi ausiliari n.a.c.</v>
          </cell>
          <cell r="M61">
            <v>1500</v>
          </cell>
          <cell r="O61">
            <v>1067.5</v>
          </cell>
          <cell r="P61">
            <v>824.72</v>
          </cell>
          <cell r="Q61">
            <v>0</v>
          </cell>
          <cell r="R61">
            <v>432.5</v>
          </cell>
          <cell r="S61">
            <v>675.28</v>
          </cell>
        </row>
        <row r="62">
          <cell r="A62" t="str">
            <v>2n.c.</v>
          </cell>
          <cell r="B62">
            <v>10404</v>
          </cell>
          <cell r="C62" t="str">
            <v>trasferimento risorse giunta regionale per contributo ANAC</v>
          </cell>
          <cell r="D62">
            <v>1</v>
          </cell>
          <cell r="E62">
            <v>11</v>
          </cell>
          <cell r="F62" t="str">
            <v>01.3</v>
          </cell>
          <cell r="G62">
            <v>1</v>
          </cell>
          <cell r="H62" t="str">
            <v>04</v>
          </cell>
          <cell r="I62" t="str">
            <v>01</v>
          </cell>
          <cell r="J62" t="str">
            <v>02</v>
          </cell>
          <cell r="K62" t="str">
            <v>001</v>
          </cell>
          <cell r="L62" t="str">
            <v>Trasferimenti correnti a Regioni e province autonome</v>
          </cell>
          <cell r="M62">
            <v>450</v>
          </cell>
          <cell r="O62">
            <v>0</v>
          </cell>
          <cell r="P62">
            <v>0</v>
          </cell>
          <cell r="Q62">
            <v>0</v>
          </cell>
          <cell r="R62">
            <v>450</v>
          </cell>
          <cell r="S62">
            <v>450</v>
          </cell>
        </row>
        <row r="63">
          <cell r="A63">
            <v>9401</v>
          </cell>
          <cell r="B63">
            <v>20001</v>
          </cell>
          <cell r="C63" t="str">
            <v>manutenzione immobili - spese d'investimento</v>
          </cell>
          <cell r="D63">
            <v>1</v>
          </cell>
          <cell r="E63" t="str">
            <v>06</v>
          </cell>
          <cell r="F63" t="str">
            <v>01.3</v>
          </cell>
          <cell r="G63">
            <v>2</v>
          </cell>
          <cell r="H63" t="str">
            <v>02</v>
          </cell>
          <cell r="I63" t="str">
            <v>01</v>
          </cell>
          <cell r="J63">
            <v>10</v>
          </cell>
          <cell r="K63">
            <v>999</v>
          </cell>
          <cell r="L63" t="str">
            <v>Beni immobili di valore culturale, storico ed artistico n.a.c.</v>
          </cell>
          <cell r="M63">
            <v>8700</v>
          </cell>
          <cell r="O63">
            <v>0</v>
          </cell>
          <cell r="P63">
            <v>0</v>
          </cell>
          <cell r="Q63">
            <v>0</v>
          </cell>
          <cell r="R63">
            <v>8700</v>
          </cell>
          <cell r="S63">
            <v>8700</v>
          </cell>
        </row>
        <row r="64">
          <cell r="A64">
            <v>9402</v>
          </cell>
          <cell r="B64">
            <v>20002</v>
          </cell>
          <cell r="C64" t="str">
            <v>manutenzione impianti - spese d'investimento</v>
          </cell>
          <cell r="D64">
            <v>1</v>
          </cell>
          <cell r="E64" t="str">
            <v>06</v>
          </cell>
          <cell r="F64" t="str">
            <v>01.3</v>
          </cell>
          <cell r="G64">
            <v>2</v>
          </cell>
          <cell r="H64" t="str">
            <v>02</v>
          </cell>
          <cell r="I64" t="str">
            <v>01</v>
          </cell>
          <cell r="J64" t="str">
            <v>04</v>
          </cell>
          <cell r="K64" t="str">
            <v>002</v>
          </cell>
          <cell r="L64" t="str">
            <v>Impianti</v>
          </cell>
          <cell r="M64">
            <v>129555.13</v>
          </cell>
          <cell r="O64">
            <v>129555.13</v>
          </cell>
          <cell r="P64">
            <v>0</v>
          </cell>
          <cell r="Q64">
            <v>0</v>
          </cell>
          <cell r="R64">
            <v>0</v>
          </cell>
          <cell r="S64">
            <v>129555.13</v>
          </cell>
        </row>
        <row r="65">
          <cell r="A65">
            <v>9501</v>
          </cell>
          <cell r="B65">
            <v>20003</v>
          </cell>
          <cell r="C65" t="str">
            <v>servizi tecnici e di progettazione per manutenzione straordinaria beni immobili -spese d'investimento</v>
          </cell>
          <cell r="D65">
            <v>1</v>
          </cell>
          <cell r="E65" t="str">
            <v>06</v>
          </cell>
          <cell r="F65" t="str">
            <v>01.3</v>
          </cell>
          <cell r="G65">
            <v>2</v>
          </cell>
          <cell r="H65" t="str">
            <v>02</v>
          </cell>
          <cell r="I65" t="str">
            <v>03</v>
          </cell>
          <cell r="J65" t="str">
            <v>05</v>
          </cell>
          <cell r="K65" t="str">
            <v>001</v>
          </cell>
          <cell r="L65" t="str">
            <v>Incarichi professionali per la realizzazione di investimenti</v>
          </cell>
          <cell r="M65">
            <v>0</v>
          </cell>
          <cell r="O65">
            <v>0</v>
          </cell>
          <cell r="P65">
            <v>0</v>
          </cell>
          <cell r="Q65">
            <v>0</v>
          </cell>
          <cell r="R65">
            <v>0</v>
          </cell>
          <cell r="S65">
            <v>0</v>
          </cell>
        </row>
        <row r="66">
          <cell r="A66">
            <v>980401</v>
          </cell>
          <cell r="B66">
            <v>20007</v>
          </cell>
          <cell r="C66" t="str">
            <v>acquisto mobili e arredi per mensa</v>
          </cell>
          <cell r="D66">
            <v>1</v>
          </cell>
          <cell r="E66" t="str">
            <v>03</v>
          </cell>
          <cell r="F66" t="str">
            <v>01.3</v>
          </cell>
          <cell r="G66">
            <v>2</v>
          </cell>
          <cell r="H66" t="str">
            <v>02</v>
          </cell>
          <cell r="I66" t="str">
            <v>01</v>
          </cell>
          <cell r="J66" t="str">
            <v>03</v>
          </cell>
          <cell r="K66" t="str">
            <v>001</v>
          </cell>
          <cell r="L66" t="str">
            <v>Mobili e arredi per ufficio</v>
          </cell>
          <cell r="M66">
            <v>500</v>
          </cell>
          <cell r="O66">
            <v>0</v>
          </cell>
          <cell r="P66">
            <v>0</v>
          </cell>
          <cell r="Q66">
            <v>0</v>
          </cell>
          <cell r="R66">
            <v>500</v>
          </cell>
          <cell r="S66">
            <v>500</v>
          </cell>
        </row>
        <row r="67">
          <cell r="A67">
            <v>980402</v>
          </cell>
          <cell r="B67">
            <v>20008</v>
          </cell>
          <cell r="C67" t="str">
            <v>acquisto attrezzature e apparecchiature per mensa</v>
          </cell>
          <cell r="D67">
            <v>1</v>
          </cell>
          <cell r="E67" t="str">
            <v>03</v>
          </cell>
          <cell r="F67" t="str">
            <v>01.3</v>
          </cell>
          <cell r="G67">
            <v>2</v>
          </cell>
          <cell r="H67" t="str">
            <v>02</v>
          </cell>
          <cell r="I67" t="str">
            <v>01</v>
          </cell>
          <cell r="J67" t="str">
            <v>05</v>
          </cell>
          <cell r="K67">
            <v>999</v>
          </cell>
          <cell r="L67" t="str">
            <v>Attrezzature n.a.c.</v>
          </cell>
          <cell r="M67">
            <v>2000</v>
          </cell>
          <cell r="O67">
            <v>1980.14</v>
          </cell>
          <cell r="P67">
            <v>1980.13</v>
          </cell>
          <cell r="Q67">
            <v>0.01</v>
          </cell>
          <cell r="R67">
            <v>19.869999999999902</v>
          </cell>
          <cell r="S67">
            <v>19.869999999999891</v>
          </cell>
        </row>
        <row r="68">
          <cell r="A68">
            <v>9901</v>
          </cell>
          <cell r="B68">
            <v>20012</v>
          </cell>
          <cell r="C68" t="str">
            <v>sviluppo software e manutenzione evolutiva</v>
          </cell>
          <cell r="D68">
            <v>1</v>
          </cell>
          <cell r="E68" t="str">
            <v>08</v>
          </cell>
          <cell r="F68" t="str">
            <v>01.3</v>
          </cell>
          <cell r="G68">
            <v>2</v>
          </cell>
          <cell r="H68" t="str">
            <v>02</v>
          </cell>
          <cell r="I68" t="str">
            <v>03</v>
          </cell>
          <cell r="J68" t="str">
            <v>02</v>
          </cell>
          <cell r="K68" t="str">
            <v>001</v>
          </cell>
          <cell r="L68" t="str">
            <v>Sviluppo software e manutenzione evolutiva</v>
          </cell>
          <cell r="M68">
            <v>232203.9</v>
          </cell>
          <cell r="N68">
            <v>115203.64</v>
          </cell>
          <cell r="O68">
            <v>120968.35</v>
          </cell>
          <cell r="P68">
            <v>0</v>
          </cell>
          <cell r="Q68">
            <v>19578.560000000001</v>
          </cell>
          <cell r="R68">
            <v>15610.469999999987</v>
          </cell>
          <cell r="S68">
            <v>117000.26</v>
          </cell>
        </row>
        <row r="69">
          <cell r="A69">
            <v>990201</v>
          </cell>
          <cell r="B69">
            <v>20013</v>
          </cell>
          <cell r="C69" t="str">
            <v>server</v>
          </cell>
          <cell r="D69">
            <v>1</v>
          </cell>
          <cell r="E69" t="str">
            <v>08</v>
          </cell>
          <cell r="F69" t="str">
            <v>01.3</v>
          </cell>
          <cell r="G69">
            <v>2</v>
          </cell>
          <cell r="H69" t="str">
            <v>02</v>
          </cell>
          <cell r="I69" t="str">
            <v>01</v>
          </cell>
          <cell r="J69" t="str">
            <v>07</v>
          </cell>
          <cell r="K69" t="str">
            <v>001</v>
          </cell>
          <cell r="L69" t="str">
            <v>Server</v>
          </cell>
          <cell r="M69">
            <v>85043.15</v>
          </cell>
          <cell r="O69">
            <v>41502.57</v>
          </cell>
          <cell r="P69">
            <v>19127.77</v>
          </cell>
          <cell r="Q69">
            <v>0</v>
          </cell>
          <cell r="R69">
            <v>43540.579999999994</v>
          </cell>
          <cell r="S69">
            <v>65915.37999999999</v>
          </cell>
        </row>
        <row r="70">
          <cell r="A70">
            <v>990202</v>
          </cell>
          <cell r="B70">
            <v>20014</v>
          </cell>
          <cell r="C70" t="str">
            <v>postazioni di lavoro</v>
          </cell>
          <cell r="D70">
            <v>1</v>
          </cell>
          <cell r="E70" t="str">
            <v>08</v>
          </cell>
          <cell r="F70" t="str">
            <v>01.3</v>
          </cell>
          <cell r="G70">
            <v>2</v>
          </cell>
          <cell r="H70" t="str">
            <v>02</v>
          </cell>
          <cell r="I70" t="str">
            <v>01</v>
          </cell>
          <cell r="J70" t="str">
            <v>07</v>
          </cell>
          <cell r="K70" t="str">
            <v>002</v>
          </cell>
          <cell r="L70" t="str">
            <v>Postazioni di lavoro</v>
          </cell>
          <cell r="M70">
            <v>76270.600000000006</v>
          </cell>
          <cell r="O70">
            <v>59785.599999999999</v>
          </cell>
          <cell r="P70">
            <v>12785.6</v>
          </cell>
          <cell r="Q70">
            <v>0</v>
          </cell>
          <cell r="R70">
            <v>16485.000000000007</v>
          </cell>
          <cell r="S70">
            <v>63485.000000000007</v>
          </cell>
        </row>
        <row r="71">
          <cell r="A71">
            <v>990203</v>
          </cell>
          <cell r="B71">
            <v>20015</v>
          </cell>
          <cell r="C71" t="str">
            <v>periferiche</v>
          </cell>
          <cell r="D71">
            <v>1</v>
          </cell>
          <cell r="E71" t="str">
            <v>08</v>
          </cell>
          <cell r="F71" t="str">
            <v>01.3</v>
          </cell>
          <cell r="G71">
            <v>2</v>
          </cell>
          <cell r="H71" t="str">
            <v>02</v>
          </cell>
          <cell r="I71" t="str">
            <v>01</v>
          </cell>
          <cell r="J71" t="str">
            <v>07</v>
          </cell>
          <cell r="K71" t="str">
            <v>003</v>
          </cell>
          <cell r="L71" t="str">
            <v>Periferiche</v>
          </cell>
          <cell r="M71">
            <v>10000</v>
          </cell>
          <cell r="O71">
            <v>7765.18</v>
          </cell>
          <cell r="P71">
            <v>7765.18</v>
          </cell>
          <cell r="Q71">
            <v>0</v>
          </cell>
          <cell r="R71">
            <v>2234.8199999999997</v>
          </cell>
          <cell r="S71">
            <v>2234.8199999999997</v>
          </cell>
        </row>
        <row r="72">
          <cell r="A72">
            <v>990204</v>
          </cell>
          <cell r="B72">
            <v>20016</v>
          </cell>
          <cell r="C72" t="str">
            <v>apparati di telecomunicazione</v>
          </cell>
          <cell r="D72">
            <v>1</v>
          </cell>
          <cell r="E72" t="str">
            <v>08</v>
          </cell>
          <cell r="F72" t="str">
            <v>01.3</v>
          </cell>
          <cell r="G72">
            <v>2</v>
          </cell>
          <cell r="H72" t="str">
            <v>02</v>
          </cell>
          <cell r="I72" t="str">
            <v>01</v>
          </cell>
          <cell r="J72" t="str">
            <v>07</v>
          </cell>
          <cell r="K72" t="str">
            <v>004</v>
          </cell>
          <cell r="L72" t="str">
            <v>Apparati di telecomunicazione</v>
          </cell>
          <cell r="M72">
            <v>22000</v>
          </cell>
          <cell r="O72">
            <v>4772.6400000000003</v>
          </cell>
          <cell r="P72">
            <v>4772.6400000000003</v>
          </cell>
          <cell r="Q72">
            <v>0</v>
          </cell>
          <cell r="R72">
            <v>17227.36</v>
          </cell>
          <cell r="S72">
            <v>17227.36</v>
          </cell>
        </row>
        <row r="73">
          <cell r="A73">
            <v>990205</v>
          </cell>
          <cell r="B73">
            <v>20017</v>
          </cell>
          <cell r="C73" t="str">
            <v>apparati multimediali</v>
          </cell>
          <cell r="D73">
            <v>1</v>
          </cell>
          <cell r="E73" t="str">
            <v>08</v>
          </cell>
          <cell r="F73" t="str">
            <v>01.3</v>
          </cell>
          <cell r="G73">
            <v>2</v>
          </cell>
          <cell r="H73" t="str">
            <v>02</v>
          </cell>
          <cell r="I73" t="str">
            <v>01</v>
          </cell>
          <cell r="J73" t="str">
            <v>07</v>
          </cell>
          <cell r="K73">
            <v>999</v>
          </cell>
          <cell r="L73" t="str">
            <v>Hardware n.a.c.</v>
          </cell>
          <cell r="M73">
            <v>15000</v>
          </cell>
          <cell r="O73">
            <v>633.17999999999995</v>
          </cell>
          <cell r="P73">
            <v>0</v>
          </cell>
          <cell r="Q73">
            <v>0</v>
          </cell>
          <cell r="R73">
            <v>14366.82</v>
          </cell>
          <cell r="S73">
            <v>15000</v>
          </cell>
        </row>
        <row r="74">
          <cell r="A74">
            <v>9904</v>
          </cell>
          <cell r="B74">
            <v>20018</v>
          </cell>
          <cell r="C74" t="str">
            <v>altre spese di investimento per beni immateriali</v>
          </cell>
          <cell r="D74">
            <v>1</v>
          </cell>
          <cell r="E74" t="str">
            <v>08</v>
          </cell>
          <cell r="F74" t="str">
            <v>01.3</v>
          </cell>
          <cell r="G74">
            <v>2</v>
          </cell>
          <cell r="H74" t="str">
            <v>02</v>
          </cell>
          <cell r="I74" t="str">
            <v>03</v>
          </cell>
          <cell r="J74">
            <v>99</v>
          </cell>
          <cell r="K74" t="str">
            <v>001</v>
          </cell>
          <cell r="L74" t="str">
            <v>Spese di investimento per beni immateriali n.a.c.</v>
          </cell>
          <cell r="M74">
            <v>10387.85</v>
          </cell>
          <cell r="O74">
            <v>0</v>
          </cell>
          <cell r="P74">
            <v>0</v>
          </cell>
          <cell r="Q74">
            <v>0</v>
          </cell>
          <cell r="R74">
            <v>10387.85</v>
          </cell>
          <cell r="S74">
            <v>10387.85</v>
          </cell>
        </row>
        <row r="75">
          <cell r="A75">
            <v>9905</v>
          </cell>
          <cell r="B75">
            <v>20019</v>
          </cell>
          <cell r="C75" t="str">
            <v>altro hardware</v>
          </cell>
          <cell r="D75">
            <v>1</v>
          </cell>
          <cell r="E75" t="str">
            <v>08</v>
          </cell>
          <cell r="F75" t="str">
            <v>01.3</v>
          </cell>
          <cell r="G75">
            <v>2</v>
          </cell>
          <cell r="H75" t="str">
            <v>02</v>
          </cell>
          <cell r="I75" t="str">
            <v>01</v>
          </cell>
          <cell r="J75" t="str">
            <v>07</v>
          </cell>
          <cell r="K75">
            <v>999</v>
          </cell>
          <cell r="L75" t="str">
            <v>Hardware n.a.c.</v>
          </cell>
          <cell r="M75">
            <v>0</v>
          </cell>
          <cell r="O75">
            <v>0</v>
          </cell>
          <cell r="P75">
            <v>0</v>
          </cell>
          <cell r="Q75">
            <v>0</v>
          </cell>
          <cell r="R75">
            <v>0</v>
          </cell>
          <cell r="S75">
            <v>0</v>
          </cell>
        </row>
        <row r="76">
          <cell r="A76" t="str">
            <v>3n.c.</v>
          </cell>
          <cell r="B76">
            <v>20025</v>
          </cell>
          <cell r="C76" t="str">
            <v>servizi tecnici di prgettazione per gli impianti di videosorveglianza e di sicurezza agli accessi</v>
          </cell>
          <cell r="D76">
            <v>1</v>
          </cell>
          <cell r="E76" t="str">
            <v>08</v>
          </cell>
          <cell r="F76" t="str">
            <v>01.3</v>
          </cell>
          <cell r="G76">
            <v>2</v>
          </cell>
          <cell r="H76" t="str">
            <v>02</v>
          </cell>
          <cell r="I76" t="str">
            <v>03</v>
          </cell>
          <cell r="J76" t="str">
            <v>05</v>
          </cell>
          <cell r="K76" t="str">
            <v>001</v>
          </cell>
          <cell r="L76" t="str">
            <v>Incarichi professionali per la realizzazione di investimenti</v>
          </cell>
          <cell r="M76">
            <v>30000</v>
          </cell>
          <cell r="O76">
            <v>0</v>
          </cell>
          <cell r="P76">
            <v>0</v>
          </cell>
          <cell r="Q76">
            <v>0</v>
          </cell>
          <cell r="R76">
            <v>30000</v>
          </cell>
          <cell r="S76">
            <v>30000</v>
          </cell>
        </row>
        <row r="77">
          <cell r="A77">
            <v>10201</v>
          </cell>
          <cell r="B77">
            <v>70001</v>
          </cell>
          <cell r="C77" t="str">
            <v>costituzione depositi cauzionali</v>
          </cell>
          <cell r="D77">
            <v>99</v>
          </cell>
          <cell r="E77" t="str">
            <v>01</v>
          </cell>
          <cell r="F77" t="str">
            <v>01.3</v>
          </cell>
          <cell r="G77">
            <v>7</v>
          </cell>
          <cell r="H77" t="str">
            <v>02</v>
          </cell>
          <cell r="I77" t="str">
            <v>04</v>
          </cell>
          <cell r="J77" t="str">
            <v>01</v>
          </cell>
          <cell r="L77" t="str">
            <v>Costituzione di depositi cauzionali o contrattuali presso terzi</v>
          </cell>
          <cell r="M77">
            <v>5000</v>
          </cell>
          <cell r="R77">
            <v>5000</v>
          </cell>
          <cell r="S77">
            <v>5000</v>
          </cell>
        </row>
        <row r="78">
          <cell r="M78">
            <v>3374804.1</v>
          </cell>
          <cell r="N78" t="e">
            <v>#REF!</v>
          </cell>
          <cell r="O78">
            <v>2728553.7200000007</v>
          </cell>
          <cell r="P78">
            <v>1573935.7599999998</v>
          </cell>
          <cell r="Q78">
            <v>19578.580000000002</v>
          </cell>
          <cell r="R78" t="e">
            <v>#REF!</v>
          </cell>
          <cell r="S78" t="e">
            <v>#REF!</v>
          </cell>
        </row>
        <row r="79">
          <cell r="B79">
            <v>73</v>
          </cell>
        </row>
        <row r="82">
          <cell r="A82" t="str">
            <v>ACCERTAMENTI</v>
          </cell>
        </row>
        <row r="84">
          <cell r="B84" t="str">
            <v>nuovo cap/art</v>
          </cell>
          <cell r="C84" t="str">
            <v>descrizione capitolo</v>
          </cell>
          <cell r="G84" t="str">
            <v>liv1</v>
          </cell>
          <cell r="H84" t="str">
            <v>liv2</v>
          </cell>
          <cell r="I84" t="str">
            <v>liv3</v>
          </cell>
          <cell r="J84" t="str">
            <v>liv4</v>
          </cell>
          <cell r="K84" t="str">
            <v>liv5</v>
          </cell>
          <cell r="L84" t="str">
            <v>descrizione (da piano dei conti)</v>
          </cell>
          <cell r="M84" t="str">
            <v>stanziamento 2016</v>
          </cell>
          <cell r="N84" t="str">
            <v>importo accertamento</v>
          </cell>
          <cell r="O84" t="str">
            <v>somme riscosse</v>
          </cell>
          <cell r="P84" t="str">
            <v>scostamento (accertato-riscosso)</v>
          </cell>
          <cell r="Q84" t="str">
            <v>scostamento (stanziamento-accertamento)</v>
          </cell>
        </row>
        <row r="85">
          <cell r="A85">
            <v>30</v>
          </cell>
          <cell r="B85">
            <v>3015</v>
          </cell>
          <cell r="C85" t="str">
            <v>recuperi spese telefoniche - quota carico consiglieri e gruppi consiliari</v>
          </cell>
          <cell r="G85">
            <v>3</v>
          </cell>
          <cell r="H85" t="str">
            <v>05</v>
          </cell>
          <cell r="I85" t="str">
            <v>02</v>
          </cell>
          <cell r="J85" t="str">
            <v>03</v>
          </cell>
          <cell r="K85" t="str">
            <v>004</v>
          </cell>
          <cell r="L85" t="str">
            <v>entrate da rimborsi, recuperi e restituzioni di somme non dovute o incassate in eccesso da Famiglie</v>
          </cell>
          <cell r="M85">
            <v>26723.4</v>
          </cell>
          <cell r="N85">
            <v>13700.2</v>
          </cell>
          <cell r="O85">
            <v>637.86</v>
          </cell>
          <cell r="P85">
            <v>13062.34</v>
          </cell>
          <cell r="Q85">
            <v>13023.2</v>
          </cell>
        </row>
        <row r="86">
          <cell r="A86">
            <v>40</v>
          </cell>
          <cell r="B86">
            <v>3016</v>
          </cell>
          <cell r="C86" t="str">
            <v>entrate per conguaglio utenze sedi consiglio regionale</v>
          </cell>
          <cell r="G86">
            <v>3</v>
          </cell>
          <cell r="H86" t="str">
            <v>05</v>
          </cell>
          <cell r="I86" t="str">
            <v>02</v>
          </cell>
          <cell r="J86" t="str">
            <v>03</v>
          </cell>
          <cell r="K86" t="str">
            <v>005</v>
          </cell>
          <cell r="L86" t="str">
            <v>entrate da rimborsi, recupero e restituzioni di somme non dovute o incassate in eccesso da imprese</v>
          </cell>
          <cell r="M86">
            <v>0</v>
          </cell>
          <cell r="N86">
            <v>4670.5600000000004</v>
          </cell>
          <cell r="O86">
            <v>4670.5600000000004</v>
          </cell>
          <cell r="P86">
            <v>0</v>
          </cell>
          <cell r="Q86">
            <v>-4670.5600000000004</v>
          </cell>
        </row>
        <row r="87">
          <cell r="A87">
            <v>54</v>
          </cell>
          <cell r="B87">
            <v>3017</v>
          </cell>
          <cell r="C87" t="str">
            <v>interessi attivi da deposito cauzionale</v>
          </cell>
          <cell r="G87">
            <v>3</v>
          </cell>
          <cell r="H87" t="str">
            <v>03</v>
          </cell>
          <cell r="I87" t="str">
            <v>03</v>
          </cell>
          <cell r="J87">
            <v>99</v>
          </cell>
          <cell r="K87">
            <v>0</v>
          </cell>
          <cell r="L87" t="str">
            <v>interessi attivi</v>
          </cell>
          <cell r="M87">
            <v>0</v>
          </cell>
          <cell r="N87">
            <v>0</v>
          </cell>
          <cell r="O87">
            <v>0</v>
          </cell>
          <cell r="P87">
            <v>0</v>
          </cell>
          <cell r="Q87">
            <v>0</v>
          </cell>
        </row>
        <row r="88">
          <cell r="A88">
            <v>60</v>
          </cell>
          <cell r="B88">
            <v>3018</v>
          </cell>
          <cell r="C88" t="str">
            <v>interessi attivi di mora da deposito cauzionale</v>
          </cell>
          <cell r="G88">
            <v>3</v>
          </cell>
          <cell r="H88" t="str">
            <v>05</v>
          </cell>
          <cell r="I88" t="str">
            <v>02</v>
          </cell>
          <cell r="J88" t="str">
            <v>03</v>
          </cell>
          <cell r="K88" t="str">
            <v>004</v>
          </cell>
          <cell r="L88" t="str">
            <v>entrate da rimborsi, recupero e restituzioni di somme non dovute o incassate in eccesso da famiglie</v>
          </cell>
          <cell r="M88">
            <v>0</v>
          </cell>
          <cell r="N88">
            <v>0</v>
          </cell>
          <cell r="O88">
            <v>0</v>
          </cell>
          <cell r="P88">
            <v>0</v>
          </cell>
          <cell r="Q88">
            <v>0</v>
          </cell>
        </row>
        <row r="89">
          <cell r="A89">
            <v>29</v>
          </cell>
          <cell r="B89">
            <v>3019</v>
          </cell>
          <cell r="C89" t="str">
            <v>rimborso da giunta regionale - recuperi mensa quota a carico dipendenti</v>
          </cell>
          <cell r="G89">
            <v>3</v>
          </cell>
          <cell r="H89" t="str">
            <v>05</v>
          </cell>
          <cell r="I89" t="str">
            <v>02</v>
          </cell>
          <cell r="J89" t="str">
            <v>03</v>
          </cell>
          <cell r="K89" t="str">
            <v>004</v>
          </cell>
          <cell r="L89" t="str">
            <v>Entrate da rimbrosi, recuperi e restituzioni di somme non dovute o incassate in eccesso da Famiglie</v>
          </cell>
          <cell r="M89">
            <v>120000</v>
          </cell>
          <cell r="N89">
            <v>106418.52</v>
          </cell>
          <cell r="O89">
            <v>29880.29</v>
          </cell>
          <cell r="P89">
            <v>76538.23000000001</v>
          </cell>
          <cell r="Q89">
            <v>13581.479999999996</v>
          </cell>
        </row>
        <row r="90">
          <cell r="A90">
            <v>31</v>
          </cell>
          <cell r="B90">
            <v>3020</v>
          </cell>
          <cell r="C90" t="str">
            <v>recuperi premi assicurativi consiglieri, presidente giunta e assessori (Art. 24 c. 2 l.r. 3/2009)</v>
          </cell>
          <cell r="G90">
            <v>3</v>
          </cell>
          <cell r="H90" t="str">
            <v>05</v>
          </cell>
          <cell r="I90" t="str">
            <v>02</v>
          </cell>
          <cell r="J90" t="str">
            <v>03</v>
          </cell>
          <cell r="K90" t="str">
            <v>004</v>
          </cell>
          <cell r="L90" t="str">
            <v>Entrate da rimbrosi, recuperi e restituzioni di somme non dovute o incassate in eccesso da Famiglie</v>
          </cell>
          <cell r="M90">
            <v>65006.03</v>
          </cell>
          <cell r="N90">
            <v>64640.03</v>
          </cell>
          <cell r="O90">
            <v>84191.03</v>
          </cell>
          <cell r="P90">
            <v>-19551</v>
          </cell>
          <cell r="Q90">
            <v>366</v>
          </cell>
        </row>
        <row r="91">
          <cell r="A91">
            <v>46</v>
          </cell>
          <cell r="B91">
            <v>3022</v>
          </cell>
          <cell r="C91" t="str">
            <v xml:space="preserve">rimborsi, recuperi vari e incasso bolli per spese contrattuali </v>
          </cell>
          <cell r="G91">
            <v>3</v>
          </cell>
          <cell r="H91" t="str">
            <v>05</v>
          </cell>
          <cell r="I91">
            <v>99</v>
          </cell>
          <cell r="J91">
            <v>99</v>
          </cell>
          <cell r="K91">
            <v>999</v>
          </cell>
          <cell r="L91" t="str">
            <v>altre entrate correnti n.a.c.</v>
          </cell>
          <cell r="M91">
            <v>100</v>
          </cell>
          <cell r="N91">
            <v>454.69</v>
          </cell>
          <cell r="O91">
            <v>454.69</v>
          </cell>
          <cell r="P91">
            <v>0</v>
          </cell>
          <cell r="Q91">
            <v>-354.69</v>
          </cell>
        </row>
        <row r="92">
          <cell r="A92">
            <v>55</v>
          </cell>
          <cell r="B92">
            <v>3023</v>
          </cell>
          <cell r="C92" t="str">
            <v>proventi da multe, ammende, sanzioni e penali a carico di imprese</v>
          </cell>
          <cell r="G92">
            <v>3</v>
          </cell>
          <cell r="H92" t="str">
            <v>02</v>
          </cell>
          <cell r="I92" t="str">
            <v>03</v>
          </cell>
          <cell r="J92" t="str">
            <v>01</v>
          </cell>
          <cell r="K92" t="str">
            <v>001</v>
          </cell>
          <cell r="L92" t="str">
            <v>Proventi da multe, ammende, sanzioni e oblazioni a carico delle imprese</v>
          </cell>
          <cell r="M92">
            <v>2660.5</v>
          </cell>
          <cell r="N92">
            <v>0</v>
          </cell>
          <cell r="O92">
            <v>2660.5</v>
          </cell>
          <cell r="P92">
            <v>-2660.5</v>
          </cell>
          <cell r="Q92">
            <v>2660.5</v>
          </cell>
        </row>
        <row r="93">
          <cell r="A93">
            <v>58</v>
          </cell>
          <cell r="B93">
            <v>3024</v>
          </cell>
          <cell r="C93" t="str">
            <v>rimborsi per consumo di energia elettrica e acqua</v>
          </cell>
          <cell r="G93">
            <v>3</v>
          </cell>
          <cell r="H93" t="str">
            <v>05</v>
          </cell>
          <cell r="I93" t="str">
            <v>02</v>
          </cell>
          <cell r="J93" t="str">
            <v>03</v>
          </cell>
          <cell r="K93" t="str">
            <v>000</v>
          </cell>
          <cell r="L93" t="str">
            <v>Entrate da rimborsi e recuperi</v>
          </cell>
          <cell r="M93">
            <v>400</v>
          </cell>
          <cell r="N93">
            <v>0</v>
          </cell>
          <cell r="O93">
            <v>400</v>
          </cell>
          <cell r="P93">
            <v>-400</v>
          </cell>
          <cell r="Q93">
            <v>400</v>
          </cell>
        </row>
        <row r="94">
          <cell r="A94" t="str">
            <v>e n.c.</v>
          </cell>
          <cell r="B94">
            <v>3027</v>
          </cell>
          <cell r="C94" t="str">
            <v>interessi attivi su recupero quote assicurative</v>
          </cell>
          <cell r="G94">
            <v>3</v>
          </cell>
          <cell r="H94" t="str">
            <v>03</v>
          </cell>
          <cell r="I94" t="str">
            <v>03</v>
          </cell>
          <cell r="J94">
            <v>99</v>
          </cell>
          <cell r="L94" t="str">
            <v>altri interessi attivi diversi</v>
          </cell>
          <cell r="M94">
            <v>10</v>
          </cell>
        </row>
        <row r="95">
          <cell r="A95">
            <v>25</v>
          </cell>
          <cell r="B95">
            <v>9021</v>
          </cell>
          <cell r="C95" t="str">
            <v>incassi depositi cauzionali</v>
          </cell>
          <cell r="G95">
            <v>9</v>
          </cell>
          <cell r="H95" t="str">
            <v>02</v>
          </cell>
          <cell r="I95" t="str">
            <v>04</v>
          </cell>
          <cell r="J95" t="str">
            <v>02</v>
          </cell>
          <cell r="K95" t="str">
            <v>001</v>
          </cell>
          <cell r="L95" t="str">
            <v>entrate per conto terzi</v>
          </cell>
          <cell r="M95">
            <v>5000</v>
          </cell>
          <cell r="N95">
            <v>0</v>
          </cell>
          <cell r="O95">
            <v>0</v>
          </cell>
          <cell r="P95">
            <v>0</v>
          </cell>
          <cell r="Q95">
            <v>5000</v>
          </cell>
        </row>
        <row r="96">
          <cell r="M96">
            <v>219899.93</v>
          </cell>
          <cell r="N96">
            <v>189884</v>
          </cell>
          <cell r="P96">
            <v>66989.070000000007</v>
          </cell>
          <cell r="Q96">
            <v>30005.929999999997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8"/>
  <sheetViews>
    <sheetView tabSelected="1" topLeftCell="A5" zoomScaleNormal="100" zoomScaleSheetLayoutView="100" workbookViewId="0">
      <selection activeCell="Q14" sqref="Q14"/>
    </sheetView>
  </sheetViews>
  <sheetFormatPr defaultRowHeight="12.75" x14ac:dyDescent="0.2"/>
  <cols>
    <col min="1" max="1" width="1.28515625" customWidth="1"/>
    <col min="2" max="2" width="7.85546875" customWidth="1"/>
    <col min="3" max="3" width="39.28515625" customWidth="1"/>
    <col min="4" max="4" width="6.42578125" customWidth="1"/>
    <col min="5" max="5" width="13.140625" customWidth="1"/>
    <col min="6" max="13" width="10.7109375" customWidth="1"/>
  </cols>
  <sheetData>
    <row r="1" spans="1:13" s="1" customFormat="1" ht="13.35" customHeight="1" x14ac:dyDescent="0.15">
      <c r="A1" s="1090" t="s">
        <v>40</v>
      </c>
      <c r="B1" s="1090"/>
      <c r="C1" s="1090"/>
      <c r="D1" s="1090"/>
      <c r="E1" s="1090"/>
      <c r="F1" s="1090"/>
      <c r="G1" s="1090"/>
      <c r="H1" s="1090"/>
      <c r="I1" s="1090"/>
      <c r="J1" s="1090"/>
      <c r="K1" s="1090"/>
      <c r="L1" s="1090"/>
    </row>
    <row r="2" spans="1:13" s="1" customFormat="1" ht="3.75" customHeight="1" x14ac:dyDescent="0.15"/>
    <row r="3" spans="1:13" s="1" customFormat="1" ht="28.5" customHeight="1" x14ac:dyDescent="0.15">
      <c r="B3" s="1091" t="s">
        <v>0</v>
      </c>
      <c r="C3" s="1091" t="s">
        <v>1</v>
      </c>
      <c r="D3" s="1089" t="s">
        <v>2</v>
      </c>
      <c r="E3" s="1089"/>
      <c r="F3" s="1088" t="s">
        <v>3</v>
      </c>
      <c r="G3" s="1088"/>
      <c r="H3" s="1089" t="s">
        <v>4</v>
      </c>
      <c r="I3" s="1089"/>
      <c r="J3" s="1088"/>
      <c r="K3" s="1088"/>
      <c r="L3" s="1089" t="s">
        <v>5</v>
      </c>
      <c r="M3" s="1089"/>
    </row>
    <row r="4" spans="1:13" s="1" customFormat="1" ht="30.75" customHeight="1" x14ac:dyDescent="0.15">
      <c r="B4" s="1091"/>
      <c r="C4" s="1091"/>
      <c r="D4" s="1089" t="s">
        <v>6</v>
      </c>
      <c r="E4" s="1089"/>
      <c r="F4" s="1088" t="s">
        <v>7</v>
      </c>
      <c r="G4" s="1088"/>
      <c r="H4" s="1089" t="s">
        <v>8</v>
      </c>
      <c r="I4" s="1089"/>
      <c r="J4" s="1089" t="s">
        <v>9</v>
      </c>
      <c r="K4" s="1089"/>
      <c r="L4" s="1089" t="s">
        <v>10</v>
      </c>
      <c r="M4" s="1089"/>
    </row>
    <row r="5" spans="1:13" s="1" customFormat="1" ht="26.25" customHeight="1" x14ac:dyDescent="0.15">
      <c r="B5" s="1091"/>
      <c r="C5" s="1091"/>
      <c r="D5" s="1089" t="s">
        <v>11</v>
      </c>
      <c r="E5" s="1089"/>
      <c r="F5" s="1089" t="s">
        <v>12</v>
      </c>
      <c r="G5" s="1089"/>
      <c r="H5" s="1089" t="s">
        <v>13</v>
      </c>
      <c r="I5" s="1089"/>
      <c r="J5" s="1088"/>
      <c r="K5" s="1088"/>
      <c r="L5" s="1089" t="s">
        <v>14</v>
      </c>
      <c r="M5" s="1089"/>
    </row>
    <row r="6" spans="1:13" s="1" customFormat="1" ht="3.2" customHeight="1" x14ac:dyDescent="0.15"/>
    <row r="7" spans="1:13" s="1" customFormat="1" ht="18.2" customHeight="1" x14ac:dyDescent="0.15">
      <c r="B7" s="2"/>
      <c r="C7" s="3" t="s">
        <v>15</v>
      </c>
      <c r="D7" s="4" t="s">
        <v>16</v>
      </c>
      <c r="E7" s="5">
        <v>187523.32</v>
      </c>
      <c r="F7" s="6"/>
      <c r="G7" s="6"/>
      <c r="H7" s="6"/>
      <c r="I7" s="6"/>
      <c r="J7" s="6"/>
      <c r="K7" s="6"/>
      <c r="L7" s="6"/>
      <c r="M7" s="46"/>
    </row>
    <row r="8" spans="1:13" s="1" customFormat="1" ht="18.2" customHeight="1" x14ac:dyDescent="0.15">
      <c r="B8" s="7"/>
      <c r="C8" s="8" t="s">
        <v>17</v>
      </c>
      <c r="D8" s="9" t="s">
        <v>16</v>
      </c>
      <c r="E8" s="10">
        <v>903232.96</v>
      </c>
      <c r="F8" s="11"/>
      <c r="G8" s="11"/>
      <c r="H8" s="11"/>
      <c r="I8" s="11"/>
      <c r="J8" s="11"/>
      <c r="K8" s="11"/>
      <c r="L8" s="11"/>
      <c r="M8" s="47"/>
    </row>
    <row r="9" spans="1:13" s="1" customFormat="1" ht="18.2" customHeight="1" x14ac:dyDescent="0.15">
      <c r="B9" s="7"/>
      <c r="C9" s="49" t="s">
        <v>42</v>
      </c>
      <c r="D9" s="9" t="s">
        <v>16</v>
      </c>
      <c r="E9" s="48" t="s">
        <v>20</v>
      </c>
      <c r="F9" s="11"/>
      <c r="G9" s="11"/>
      <c r="H9" s="11"/>
      <c r="I9" s="11"/>
      <c r="J9" s="11"/>
      <c r="K9" s="11"/>
      <c r="L9" s="11"/>
      <c r="M9" s="47"/>
    </row>
    <row r="10" spans="1:13" s="1" customFormat="1" ht="18.2" customHeight="1" x14ac:dyDescent="0.15">
      <c r="B10" s="7"/>
      <c r="C10" s="12" t="s">
        <v>18</v>
      </c>
      <c r="D10" s="9" t="s">
        <v>16</v>
      </c>
      <c r="E10" s="10">
        <v>7049636.9000000004</v>
      </c>
      <c r="F10" s="11"/>
      <c r="G10" s="11"/>
      <c r="H10" s="11"/>
      <c r="I10" s="11"/>
      <c r="J10" s="11"/>
      <c r="K10" s="11"/>
      <c r="L10" s="11"/>
      <c r="M10" s="47"/>
    </row>
    <row r="11" spans="1:13" s="1" customFormat="1" ht="18.2" customHeight="1" x14ac:dyDescent="0.15">
      <c r="B11" s="7"/>
      <c r="C11" s="12" t="s">
        <v>19</v>
      </c>
      <c r="D11" s="9" t="s">
        <v>16</v>
      </c>
      <c r="E11" s="50">
        <v>0</v>
      </c>
      <c r="F11" s="11"/>
      <c r="G11" s="11"/>
      <c r="H11" s="11"/>
      <c r="I11" s="11"/>
      <c r="J11" s="11"/>
      <c r="K11" s="11"/>
      <c r="L11" s="11"/>
      <c r="M11" s="47"/>
    </row>
    <row r="12" spans="1:13" s="1" customFormat="1" ht="18.2" customHeight="1" x14ac:dyDescent="0.15">
      <c r="B12" s="13"/>
      <c r="C12" s="14" t="s">
        <v>41</v>
      </c>
      <c r="D12" s="15" t="s">
        <v>30</v>
      </c>
      <c r="E12" s="54">
        <v>10460088.869999999</v>
      </c>
      <c r="F12" s="16"/>
      <c r="G12" s="16"/>
      <c r="H12" s="16"/>
      <c r="I12" s="16"/>
      <c r="J12" s="16"/>
      <c r="K12" s="16"/>
      <c r="L12" s="16"/>
      <c r="M12" s="45"/>
    </row>
    <row r="13" spans="1:13" s="1" customFormat="1" ht="6.75" customHeight="1" x14ac:dyDescent="0.15"/>
    <row r="14" spans="1:13" s="1" customFormat="1" ht="18.2" customHeight="1" x14ac:dyDescent="0.2">
      <c r="A14" s="17">
        <v>2000000</v>
      </c>
      <c r="B14" s="18" t="s">
        <v>21</v>
      </c>
      <c r="C14" s="19" t="s">
        <v>22</v>
      </c>
      <c r="D14" s="4" t="s">
        <v>23</v>
      </c>
      <c r="E14" s="20">
        <v>25882.53</v>
      </c>
      <c r="F14" s="4" t="s">
        <v>24</v>
      </c>
      <c r="G14" s="20">
        <v>25882.53</v>
      </c>
      <c r="H14" s="4" t="s">
        <v>25</v>
      </c>
      <c r="I14" s="20">
        <v>0</v>
      </c>
      <c r="J14" s="21"/>
      <c r="K14" s="22"/>
      <c r="L14" s="4" t="s">
        <v>26</v>
      </c>
      <c r="M14" s="23">
        <v>0</v>
      </c>
    </row>
    <row r="15" spans="1:13" s="1" customFormat="1" ht="18.2" customHeight="1" x14ac:dyDescent="0.2">
      <c r="A15" s="24"/>
      <c r="B15" s="25"/>
      <c r="C15" s="26"/>
      <c r="D15" s="9" t="s">
        <v>16</v>
      </c>
      <c r="E15" s="27">
        <v>22591150.120000001</v>
      </c>
      <c r="F15" s="9" t="s">
        <v>27</v>
      </c>
      <c r="G15" s="27">
        <v>22583884.41</v>
      </c>
      <c r="H15" s="9" t="s">
        <v>28</v>
      </c>
      <c r="I15" s="27">
        <v>22671909.550000001</v>
      </c>
      <c r="J15" s="9" t="s">
        <v>16</v>
      </c>
      <c r="K15" s="27">
        <v>80759.429999999702</v>
      </c>
      <c r="L15" s="9" t="s">
        <v>29</v>
      </c>
      <c r="M15" s="28">
        <v>88025.140000000596</v>
      </c>
    </row>
    <row r="16" spans="1:13" s="1" customFormat="1" ht="18.2" customHeight="1" x14ac:dyDescent="0.2">
      <c r="A16" s="24"/>
      <c r="B16" s="29"/>
      <c r="C16" s="30"/>
      <c r="D16" s="15" t="s">
        <v>30</v>
      </c>
      <c r="E16" s="31">
        <v>22617032.649999999</v>
      </c>
      <c r="F16" s="15" t="s">
        <v>31</v>
      </c>
      <c r="G16" s="31">
        <v>22609766.940000001</v>
      </c>
      <c r="H16" s="15" t="s">
        <v>30</v>
      </c>
      <c r="I16" s="31">
        <v>-7265.7100000008904</v>
      </c>
      <c r="J16" s="32"/>
      <c r="K16" s="30"/>
      <c r="L16" s="15" t="s">
        <v>31</v>
      </c>
      <c r="M16" s="33">
        <v>88025.140000000596</v>
      </c>
    </row>
    <row r="17" spans="1:13" s="1" customFormat="1" ht="3.75" customHeight="1" x14ac:dyDescent="0.2">
      <c r="A17" s="34"/>
      <c r="B17" s="34"/>
      <c r="C17" s="34"/>
      <c r="D17" s="34"/>
      <c r="E17" s="34"/>
      <c r="F17" s="34"/>
      <c r="G17" s="34"/>
      <c r="H17" s="34"/>
      <c r="I17" s="34"/>
      <c r="J17" s="34"/>
      <c r="K17" s="34"/>
      <c r="L17" s="34"/>
      <c r="M17" s="34"/>
    </row>
    <row r="18" spans="1:13" s="1" customFormat="1" ht="18.2" customHeight="1" x14ac:dyDescent="0.2">
      <c r="A18" s="17">
        <v>3000000</v>
      </c>
      <c r="B18" s="18" t="s">
        <v>32</v>
      </c>
      <c r="C18" s="19" t="s">
        <v>33</v>
      </c>
      <c r="D18" s="4" t="s">
        <v>23</v>
      </c>
      <c r="E18" s="20">
        <v>49654.58</v>
      </c>
      <c r="F18" s="4" t="s">
        <v>24</v>
      </c>
      <c r="G18" s="20">
        <v>48298.07</v>
      </c>
      <c r="H18" s="4" t="s">
        <v>25</v>
      </c>
      <c r="I18" s="20">
        <v>-1204.55</v>
      </c>
      <c r="J18" s="21"/>
      <c r="K18" s="22"/>
      <c r="L18" s="4" t="s">
        <v>26</v>
      </c>
      <c r="M18" s="23">
        <v>151.95999999999501</v>
      </c>
    </row>
    <row r="19" spans="1:13" s="1" customFormat="1" ht="18.2" customHeight="1" x14ac:dyDescent="0.2">
      <c r="A19" s="24"/>
      <c r="B19" s="25"/>
      <c r="C19" s="26"/>
      <c r="D19" s="9" t="s">
        <v>16</v>
      </c>
      <c r="E19" s="27">
        <v>236885.78</v>
      </c>
      <c r="F19" s="9" t="s">
        <v>27</v>
      </c>
      <c r="G19" s="27">
        <v>233904.99</v>
      </c>
      <c r="H19" s="9" t="s">
        <v>28</v>
      </c>
      <c r="I19" s="27">
        <v>291949.39</v>
      </c>
      <c r="J19" s="9" t="s">
        <v>16</v>
      </c>
      <c r="K19" s="27">
        <v>55063.61</v>
      </c>
      <c r="L19" s="9" t="s">
        <v>29</v>
      </c>
      <c r="M19" s="28">
        <v>58044.400000000103</v>
      </c>
    </row>
    <row r="20" spans="1:13" s="1" customFormat="1" ht="18.2" customHeight="1" x14ac:dyDescent="0.2">
      <c r="A20" s="24"/>
      <c r="B20" s="29"/>
      <c r="C20" s="30"/>
      <c r="D20" s="15" t="s">
        <v>30</v>
      </c>
      <c r="E20" s="31">
        <v>286540.36</v>
      </c>
      <c r="F20" s="15" t="s">
        <v>31</v>
      </c>
      <c r="G20" s="31">
        <v>282203.06</v>
      </c>
      <c r="H20" s="15" t="s">
        <v>30</v>
      </c>
      <c r="I20" s="31">
        <v>-4337.3000000000502</v>
      </c>
      <c r="J20" s="32"/>
      <c r="K20" s="30"/>
      <c r="L20" s="15" t="s">
        <v>31</v>
      </c>
      <c r="M20" s="33">
        <v>58196.36</v>
      </c>
    </row>
    <row r="21" spans="1:13" s="1" customFormat="1" ht="3.75" customHeight="1" x14ac:dyDescent="0.2">
      <c r="A21" s="34"/>
      <c r="B21" s="34"/>
      <c r="C21" s="34"/>
      <c r="D21" s="34"/>
      <c r="E21" s="34"/>
      <c r="F21" s="34"/>
      <c r="G21" s="34"/>
      <c r="H21" s="34"/>
      <c r="I21" s="34"/>
      <c r="J21" s="34"/>
      <c r="K21" s="34"/>
      <c r="L21" s="34"/>
      <c r="M21" s="34"/>
    </row>
    <row r="22" spans="1:13" s="1" customFormat="1" ht="18.2" customHeight="1" x14ac:dyDescent="0.2">
      <c r="A22" s="17">
        <v>4000000</v>
      </c>
      <c r="B22" s="18" t="s">
        <v>34</v>
      </c>
      <c r="C22" s="19" t="s">
        <v>35</v>
      </c>
      <c r="D22" s="4" t="s">
        <v>23</v>
      </c>
      <c r="E22" s="20" t="s">
        <v>20</v>
      </c>
      <c r="F22" s="4" t="s">
        <v>24</v>
      </c>
      <c r="G22" s="20" t="s">
        <v>20</v>
      </c>
      <c r="H22" s="4" t="s">
        <v>25</v>
      </c>
      <c r="I22" s="20" t="s">
        <v>20</v>
      </c>
      <c r="J22" s="21"/>
      <c r="K22" s="22"/>
      <c r="L22" s="4" t="s">
        <v>26</v>
      </c>
      <c r="M22" s="23" t="s">
        <v>20</v>
      </c>
    </row>
    <row r="23" spans="1:13" s="1" customFormat="1" ht="18.2" customHeight="1" x14ac:dyDescent="0.2">
      <c r="A23" s="24"/>
      <c r="B23" s="25"/>
      <c r="C23" s="26"/>
      <c r="D23" s="9" t="s">
        <v>16</v>
      </c>
      <c r="E23" s="27">
        <v>1586061.16</v>
      </c>
      <c r="F23" s="9" t="s">
        <v>27</v>
      </c>
      <c r="G23" s="27">
        <v>1586061.16</v>
      </c>
      <c r="H23" s="9" t="s">
        <v>28</v>
      </c>
      <c r="I23" s="27">
        <v>1586061.16</v>
      </c>
      <c r="J23" s="9" t="s">
        <v>16</v>
      </c>
      <c r="K23" s="27">
        <v>0</v>
      </c>
      <c r="L23" s="9" t="s">
        <v>29</v>
      </c>
      <c r="M23" s="28">
        <v>0</v>
      </c>
    </row>
    <row r="24" spans="1:13" s="1" customFormat="1" ht="18.2" customHeight="1" x14ac:dyDescent="0.2">
      <c r="A24" s="24"/>
      <c r="B24" s="29"/>
      <c r="C24" s="30"/>
      <c r="D24" s="15" t="s">
        <v>30</v>
      </c>
      <c r="E24" s="31">
        <v>1586061.16</v>
      </c>
      <c r="F24" s="15" t="s">
        <v>31</v>
      </c>
      <c r="G24" s="31">
        <v>1586061.16</v>
      </c>
      <c r="H24" s="15" t="s">
        <v>30</v>
      </c>
      <c r="I24" s="31">
        <v>0</v>
      </c>
      <c r="J24" s="32"/>
      <c r="K24" s="30"/>
      <c r="L24" s="15" t="s">
        <v>31</v>
      </c>
      <c r="M24" s="33">
        <v>0</v>
      </c>
    </row>
    <row r="25" spans="1:13" s="1" customFormat="1" ht="3.75" customHeight="1" x14ac:dyDescent="0.2">
      <c r="A25" s="34"/>
      <c r="B25" s="34"/>
      <c r="C25" s="34"/>
      <c r="D25" s="34"/>
      <c r="E25" s="34"/>
      <c r="F25" s="34"/>
      <c r="G25" s="34"/>
      <c r="H25" s="34"/>
      <c r="I25" s="34"/>
      <c r="J25" s="34"/>
      <c r="K25" s="34"/>
      <c r="L25" s="34"/>
      <c r="M25" s="34"/>
    </row>
    <row r="26" spans="1:13" s="1" customFormat="1" ht="18.2" customHeight="1" x14ac:dyDescent="0.2">
      <c r="A26" s="17">
        <v>9000000</v>
      </c>
      <c r="B26" s="18" t="s">
        <v>36</v>
      </c>
      <c r="C26" s="19" t="s">
        <v>37</v>
      </c>
      <c r="D26" s="4" t="s">
        <v>23</v>
      </c>
      <c r="E26" s="20">
        <v>30220.68</v>
      </c>
      <c r="F26" s="4" t="s">
        <v>24</v>
      </c>
      <c r="G26" s="20">
        <v>29549.29</v>
      </c>
      <c r="H26" s="4" t="s">
        <v>25</v>
      </c>
      <c r="I26" s="20">
        <v>0</v>
      </c>
      <c r="J26" s="21"/>
      <c r="K26" s="22"/>
      <c r="L26" s="4" t="s">
        <v>26</v>
      </c>
      <c r="M26" s="23">
        <v>671.38999999999896</v>
      </c>
    </row>
    <row r="27" spans="1:13" s="1" customFormat="1" ht="18.2" customHeight="1" x14ac:dyDescent="0.2">
      <c r="A27" s="24"/>
      <c r="B27" s="25"/>
      <c r="C27" s="26"/>
      <c r="D27" s="9" t="s">
        <v>16</v>
      </c>
      <c r="E27" s="27">
        <v>6731942.21</v>
      </c>
      <c r="F27" s="9" t="s">
        <v>27</v>
      </c>
      <c r="G27" s="27">
        <v>4974606.12</v>
      </c>
      <c r="H27" s="9" t="s">
        <v>28</v>
      </c>
      <c r="I27" s="27">
        <v>5015899.09</v>
      </c>
      <c r="J27" s="9" t="s">
        <v>16</v>
      </c>
      <c r="K27" s="27">
        <v>-1716043.12</v>
      </c>
      <c r="L27" s="9" t="s">
        <v>29</v>
      </c>
      <c r="M27" s="28">
        <v>41292.9700000007</v>
      </c>
    </row>
    <row r="28" spans="1:13" s="1" customFormat="1" ht="18.2" customHeight="1" x14ac:dyDescent="0.2">
      <c r="A28" s="24"/>
      <c r="B28" s="29"/>
      <c r="C28" s="30"/>
      <c r="D28" s="15" t="s">
        <v>30</v>
      </c>
      <c r="E28" s="31">
        <v>6762162.8899999997</v>
      </c>
      <c r="F28" s="15" t="s">
        <v>31</v>
      </c>
      <c r="G28" s="31">
        <v>5004155.41</v>
      </c>
      <c r="H28" s="15" t="s">
        <v>30</v>
      </c>
      <c r="I28" s="31">
        <v>-1758007.48</v>
      </c>
      <c r="J28" s="32"/>
      <c r="K28" s="30"/>
      <c r="L28" s="15" t="s">
        <v>31</v>
      </c>
      <c r="M28" s="33">
        <v>41964.360000000699</v>
      </c>
    </row>
    <row r="29" spans="1:13" s="1" customFormat="1" ht="3.75" customHeight="1" x14ac:dyDescent="0.2">
      <c r="A29" s="34"/>
      <c r="B29" s="34"/>
      <c r="C29" s="34"/>
      <c r="D29" s="34"/>
      <c r="E29" s="34"/>
      <c r="F29" s="34"/>
      <c r="G29" s="34"/>
      <c r="H29" s="34"/>
      <c r="I29" s="34"/>
      <c r="J29" s="34"/>
      <c r="K29" s="34"/>
      <c r="L29" s="34"/>
      <c r="M29" s="34"/>
    </row>
    <row r="30" spans="1:13" s="1" customFormat="1" ht="18.2" customHeight="1" x14ac:dyDescent="0.15">
      <c r="B30" s="2"/>
      <c r="C30" s="3" t="s">
        <v>38</v>
      </c>
      <c r="D30" s="35" t="s">
        <v>23</v>
      </c>
      <c r="E30" s="5">
        <v>105757.79</v>
      </c>
      <c r="F30" s="35" t="s">
        <v>24</v>
      </c>
      <c r="G30" s="5">
        <v>103729.89</v>
      </c>
      <c r="H30" s="35" t="s">
        <v>25</v>
      </c>
      <c r="I30" s="5">
        <v>-1204.55</v>
      </c>
      <c r="J30" s="36"/>
      <c r="K30" s="6"/>
      <c r="L30" s="35" t="s">
        <v>26</v>
      </c>
      <c r="M30" s="37">
        <v>823.349999999994</v>
      </c>
    </row>
    <row r="31" spans="1:13" s="1" customFormat="1" ht="18.2" customHeight="1" x14ac:dyDescent="0.15">
      <c r="B31" s="7"/>
      <c r="C31" s="38"/>
      <c r="D31" s="39" t="s">
        <v>16</v>
      </c>
      <c r="E31" s="10">
        <v>31146039.27</v>
      </c>
      <c r="F31" s="39" t="s">
        <v>27</v>
      </c>
      <c r="G31" s="10">
        <v>29378456.68</v>
      </c>
      <c r="H31" s="39" t="s">
        <v>28</v>
      </c>
      <c r="I31" s="10">
        <v>29565819.190000001</v>
      </c>
      <c r="J31" s="39" t="s">
        <v>16</v>
      </c>
      <c r="K31" s="10">
        <v>-1580220.0799999901</v>
      </c>
      <c r="L31" s="39" t="s">
        <v>29</v>
      </c>
      <c r="M31" s="40">
        <v>187362.51000000499</v>
      </c>
    </row>
    <row r="32" spans="1:13" s="1" customFormat="1" ht="18.2" customHeight="1" x14ac:dyDescent="0.15">
      <c r="B32" s="13"/>
      <c r="C32" s="16"/>
      <c r="D32" s="41" t="s">
        <v>30</v>
      </c>
      <c r="E32" s="42">
        <v>31251797.059999999</v>
      </c>
      <c r="F32" s="41" t="s">
        <v>31</v>
      </c>
      <c r="G32" s="42">
        <v>29482186.57</v>
      </c>
      <c r="H32" s="41" t="s">
        <v>30</v>
      </c>
      <c r="I32" s="42">
        <v>-1769610.48999999</v>
      </c>
      <c r="J32" s="43"/>
      <c r="K32" s="16"/>
      <c r="L32" s="41" t="s">
        <v>31</v>
      </c>
      <c r="M32" s="44">
        <v>188185.86000000499</v>
      </c>
    </row>
    <row r="33" spans="2:13" s="1" customFormat="1" ht="3.75" customHeight="1" x14ac:dyDescent="0.15"/>
    <row r="34" spans="2:13" s="1" customFormat="1" ht="18.2" customHeight="1" x14ac:dyDescent="0.15">
      <c r="B34" s="2"/>
      <c r="C34" s="3" t="s">
        <v>39</v>
      </c>
      <c r="D34" s="35" t="s">
        <v>23</v>
      </c>
      <c r="E34" s="5">
        <v>105757.79</v>
      </c>
      <c r="F34" s="35" t="s">
        <v>24</v>
      </c>
      <c r="G34" s="5">
        <v>103729.89</v>
      </c>
      <c r="H34" s="35" t="s">
        <v>25</v>
      </c>
      <c r="I34" s="5">
        <v>-1204.55</v>
      </c>
      <c r="J34" s="36"/>
      <c r="K34" s="6"/>
      <c r="L34" s="35" t="s">
        <v>26</v>
      </c>
      <c r="M34" s="37">
        <v>823.349999999994</v>
      </c>
    </row>
    <row r="35" spans="2:13" s="1" customFormat="1" ht="15.75" customHeight="1" x14ac:dyDescent="0.15">
      <c r="B35" s="7"/>
      <c r="C35" s="38"/>
      <c r="D35" s="39" t="s">
        <v>16</v>
      </c>
      <c r="E35" s="10">
        <v>39286432.450000003</v>
      </c>
      <c r="F35" s="39" t="s">
        <v>27</v>
      </c>
      <c r="G35" s="10">
        <v>29378456.68</v>
      </c>
      <c r="H35" s="39" t="s">
        <v>28</v>
      </c>
      <c r="I35" s="10">
        <v>29565819.190000001</v>
      </c>
      <c r="J35" s="39" t="s">
        <v>16</v>
      </c>
      <c r="K35" s="10">
        <v>-1580220.0799999901</v>
      </c>
      <c r="L35" s="39" t="s">
        <v>29</v>
      </c>
      <c r="M35" s="40">
        <v>187362.51000000499</v>
      </c>
    </row>
    <row r="36" spans="2:13" s="1" customFormat="1" ht="15.75" customHeight="1" x14ac:dyDescent="0.15">
      <c r="B36" s="13"/>
      <c r="C36" s="52" t="s">
        <v>43</v>
      </c>
      <c r="D36" s="41" t="s">
        <v>30</v>
      </c>
      <c r="E36" s="55">
        <f>E32+E12</f>
        <v>41711885.93</v>
      </c>
      <c r="F36" s="41" t="s">
        <v>31</v>
      </c>
      <c r="G36" s="42">
        <v>29482186.57</v>
      </c>
      <c r="H36" s="41" t="s">
        <v>30</v>
      </c>
      <c r="I36" s="42">
        <v>-1769610.48999999</v>
      </c>
      <c r="J36" s="43"/>
      <c r="K36" s="16"/>
      <c r="L36" s="41" t="s">
        <v>31</v>
      </c>
      <c r="M36" s="44">
        <v>188185.86000000499</v>
      </c>
    </row>
    <row r="37" spans="2:13" s="1" customFormat="1" ht="28.9" customHeight="1" x14ac:dyDescent="0.15">
      <c r="E37" s="53" t="s">
        <v>43</v>
      </c>
    </row>
    <row r="38" spans="2:13" x14ac:dyDescent="0.2">
      <c r="G38" s="51" t="s">
        <v>43</v>
      </c>
    </row>
  </sheetData>
  <mergeCells count="18">
    <mergeCell ref="A1:L1"/>
    <mergeCell ref="B3:B5"/>
    <mergeCell ref="C3:C5"/>
    <mergeCell ref="D3:E3"/>
    <mergeCell ref="D4:E4"/>
    <mergeCell ref="D5:E5"/>
    <mergeCell ref="F3:G3"/>
    <mergeCell ref="F4:G4"/>
    <mergeCell ref="F5:G5"/>
    <mergeCell ref="H3:I3"/>
    <mergeCell ref="H4:I4"/>
    <mergeCell ref="H5:I5"/>
    <mergeCell ref="J3:K3"/>
    <mergeCell ref="J4:K4"/>
    <mergeCell ref="J5:K5"/>
    <mergeCell ref="L3:M3"/>
    <mergeCell ref="L4:M4"/>
    <mergeCell ref="L5:M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FBCA3-A729-49A3-ABF8-63021A9A6BF6}">
  <sheetPr>
    <tabColor rgb="FFFFFF00"/>
  </sheetPr>
  <dimension ref="A1:U48"/>
  <sheetViews>
    <sheetView zoomScale="59" zoomScaleNormal="59" zoomScaleSheetLayoutView="50" workbookViewId="0">
      <selection activeCell="A48" sqref="A48:XFD56"/>
    </sheetView>
  </sheetViews>
  <sheetFormatPr defaultRowHeight="21" x14ac:dyDescent="0.35"/>
  <cols>
    <col min="1" max="1" width="12.42578125" style="397" customWidth="1"/>
    <col min="2" max="2" width="50.140625" style="397" customWidth="1"/>
    <col min="3" max="3" width="19" style="397" customWidth="1"/>
    <col min="4" max="4" width="46.5703125" style="397" customWidth="1"/>
    <col min="5" max="5" width="21.42578125" style="397" customWidth="1"/>
    <col min="6" max="6" width="22" style="397" customWidth="1"/>
    <col min="7" max="7" width="23.140625" style="397" customWidth="1"/>
    <col min="8" max="8" width="33.140625" style="397" customWidth="1"/>
    <col min="9" max="9" width="34.7109375" style="397" customWidth="1"/>
    <col min="10" max="10" width="41.42578125" style="397" customWidth="1"/>
    <col min="11" max="11" width="34.28515625" style="397" customWidth="1"/>
    <col min="12" max="12" width="23.42578125" style="397" customWidth="1"/>
    <col min="13" max="13" width="33" style="397" customWidth="1"/>
    <col min="14" max="14" width="19.85546875" style="397" customWidth="1"/>
    <col min="15" max="15" width="23" style="397" customWidth="1"/>
    <col min="16" max="16384" width="9.140625" style="397"/>
  </cols>
  <sheetData>
    <row r="1" spans="1:21" s="478" customFormat="1" x14ac:dyDescent="0.35">
      <c r="A1" s="1128" t="s">
        <v>528</v>
      </c>
      <c r="B1" s="1128"/>
      <c r="C1" s="1128"/>
      <c r="D1" s="1128"/>
      <c r="E1" s="1128"/>
      <c r="F1" s="1128"/>
      <c r="G1" s="1128"/>
      <c r="H1" s="1128"/>
      <c r="I1" s="1128"/>
      <c r="J1" s="1128"/>
      <c r="K1" s="1128"/>
      <c r="L1" s="1128"/>
      <c r="M1" s="1128"/>
    </row>
    <row r="2" spans="1:21" ht="35.25" customHeight="1" x14ac:dyDescent="0.35">
      <c r="A2" s="1127" t="s">
        <v>470</v>
      </c>
      <c r="B2" s="1127"/>
      <c r="C2" s="1127"/>
      <c r="D2" s="1127"/>
      <c r="E2" s="1127"/>
      <c r="F2" s="1127"/>
      <c r="G2" s="1127"/>
      <c r="H2" s="1127"/>
      <c r="I2" s="1127"/>
      <c r="J2" s="1127"/>
      <c r="K2" s="1127"/>
      <c r="L2" s="1127"/>
      <c r="M2" s="1127"/>
    </row>
    <row r="3" spans="1:21" ht="8.25" customHeight="1" thickBot="1" x14ac:dyDescent="0.4">
      <c r="A3" s="477"/>
      <c r="B3" s="477"/>
      <c r="C3" s="477"/>
      <c r="D3" s="477"/>
      <c r="E3" s="477"/>
      <c r="F3" s="477"/>
      <c r="G3" s="477"/>
      <c r="H3" s="477"/>
      <c r="I3" s="477"/>
      <c r="J3" s="477"/>
      <c r="K3" s="477"/>
      <c r="L3" s="477"/>
      <c r="M3" s="477"/>
      <c r="N3" s="477"/>
      <c r="O3" s="477"/>
      <c r="P3" s="477"/>
      <c r="Q3" s="477"/>
      <c r="R3" s="477"/>
      <c r="S3" s="477"/>
      <c r="T3" s="477"/>
      <c r="U3" s="477"/>
    </row>
    <row r="4" spans="1:21" ht="226.15" customHeight="1" thickTop="1" thickBot="1" x14ac:dyDescent="0.4">
      <c r="A4" s="476" t="s">
        <v>527</v>
      </c>
      <c r="B4" s="473" t="s">
        <v>525</v>
      </c>
      <c r="C4" s="473" t="s">
        <v>526</v>
      </c>
      <c r="D4" s="473" t="s">
        <v>525</v>
      </c>
      <c r="E4" s="475" t="s">
        <v>524</v>
      </c>
      <c r="F4" s="475" t="s">
        <v>523</v>
      </c>
      <c r="G4" s="473" t="s">
        <v>522</v>
      </c>
      <c r="H4" s="473" t="s">
        <v>521</v>
      </c>
      <c r="I4" s="475" t="s">
        <v>520</v>
      </c>
      <c r="J4" s="475" t="s">
        <v>519</v>
      </c>
      <c r="K4" s="474" t="s">
        <v>518</v>
      </c>
      <c r="L4" s="473" t="s">
        <v>517</v>
      </c>
      <c r="M4" s="473" t="s">
        <v>516</v>
      </c>
    </row>
    <row r="5" spans="1:21" ht="61.5" customHeight="1" thickBot="1" x14ac:dyDescent="0.4">
      <c r="A5" s="472"/>
      <c r="B5" s="471"/>
      <c r="C5" s="471"/>
      <c r="D5" s="471"/>
      <c r="E5" s="470" t="s">
        <v>462</v>
      </c>
      <c r="F5" s="470" t="s">
        <v>461</v>
      </c>
      <c r="G5" s="470" t="s">
        <v>460</v>
      </c>
      <c r="H5" s="470" t="s">
        <v>459</v>
      </c>
      <c r="I5" s="470" t="s">
        <v>515</v>
      </c>
      <c r="J5" s="470" t="s">
        <v>514</v>
      </c>
      <c r="K5" s="470" t="s">
        <v>513</v>
      </c>
      <c r="L5" s="469" t="s">
        <v>512</v>
      </c>
      <c r="M5" s="469" t="s">
        <v>511</v>
      </c>
    </row>
    <row r="6" spans="1:21" ht="21.75" thickTop="1" x14ac:dyDescent="0.35">
      <c r="A6" s="468" t="s">
        <v>510</v>
      </c>
      <c r="B6" s="467"/>
      <c r="C6" s="402"/>
      <c r="D6" s="402"/>
      <c r="E6" s="402"/>
      <c r="F6" s="402"/>
      <c r="G6" s="402"/>
      <c r="H6" s="402"/>
      <c r="I6" s="402"/>
      <c r="J6" s="402"/>
      <c r="K6" s="402"/>
      <c r="L6" s="402"/>
      <c r="M6" s="466"/>
    </row>
    <row r="7" spans="1:21" x14ac:dyDescent="0.35">
      <c r="A7" s="444"/>
      <c r="B7" s="465" t="s">
        <v>43</v>
      </c>
      <c r="C7" s="442"/>
      <c r="D7" s="447"/>
      <c r="E7" s="464"/>
      <c r="F7" s="460"/>
      <c r="G7" s="460"/>
      <c r="H7" s="460"/>
      <c r="I7" s="460"/>
      <c r="J7" s="460"/>
      <c r="K7" s="460"/>
      <c r="L7" s="460">
        <f>+F7+G7-H7-I7+K7</f>
        <v>0</v>
      </c>
      <c r="M7" s="460">
        <f>+E7+G7-H7-I7-J7+K7</f>
        <v>0</v>
      </c>
    </row>
    <row r="8" spans="1:21" ht="40.5" x14ac:dyDescent="0.35">
      <c r="A8" s="463">
        <v>2003</v>
      </c>
      <c r="B8" s="459" t="s">
        <v>509</v>
      </c>
      <c r="C8" s="462" t="s">
        <v>499</v>
      </c>
      <c r="D8" s="451" t="s">
        <v>508</v>
      </c>
      <c r="E8" s="450">
        <v>0</v>
      </c>
      <c r="F8" s="449">
        <v>0</v>
      </c>
      <c r="G8" s="449">
        <v>253369.35</v>
      </c>
      <c r="H8" s="449">
        <v>88628.15</v>
      </c>
      <c r="I8" s="449">
        <v>0</v>
      </c>
      <c r="J8" s="440">
        <v>0</v>
      </c>
      <c r="K8" s="440"/>
      <c r="L8" s="440">
        <f>+F8+G8-H8-I8+K8</f>
        <v>164741.20000000001</v>
      </c>
      <c r="M8" s="440">
        <f>+E8+G8-H8-I8-J8+K8</f>
        <v>164741.20000000001</v>
      </c>
    </row>
    <row r="9" spans="1:21" ht="40.5" x14ac:dyDescent="0.35">
      <c r="A9" s="463">
        <v>2003</v>
      </c>
      <c r="B9" s="459" t="s">
        <v>507</v>
      </c>
      <c r="C9" s="462" t="s">
        <v>499</v>
      </c>
      <c r="D9" s="451" t="s">
        <v>506</v>
      </c>
      <c r="E9" s="450">
        <f>303493.86+12450</f>
        <v>315943.86</v>
      </c>
      <c r="F9" s="449">
        <f>303493.86+12450</f>
        <v>315943.86</v>
      </c>
      <c r="G9" s="449">
        <v>0</v>
      </c>
      <c r="H9" s="449">
        <v>7550</v>
      </c>
      <c r="I9" s="449">
        <v>12450</v>
      </c>
      <c r="J9" s="449">
        <v>0</v>
      </c>
      <c r="K9" s="440"/>
      <c r="L9" s="440">
        <f>+F9+G9-H9-I9+K9</f>
        <v>295943.86</v>
      </c>
      <c r="M9" s="440">
        <f>+E9+G9-H9-I9-J9+K9</f>
        <v>295943.86</v>
      </c>
    </row>
    <row r="10" spans="1:21" x14ac:dyDescent="0.35">
      <c r="A10" s="444" t="s">
        <v>43</v>
      </c>
      <c r="B10" s="459" t="s">
        <v>43</v>
      </c>
      <c r="C10" s="458" t="s">
        <v>43</v>
      </c>
      <c r="D10" s="447" t="s">
        <v>43</v>
      </c>
      <c r="E10" s="441">
        <v>0</v>
      </c>
      <c r="F10" s="440">
        <v>0</v>
      </c>
      <c r="G10" s="440">
        <v>0</v>
      </c>
      <c r="H10" s="440">
        <v>0</v>
      </c>
      <c r="I10" s="440"/>
      <c r="J10" s="461"/>
      <c r="K10" s="440"/>
      <c r="L10" s="440">
        <f>+F10+G10-H10-I10+K10</f>
        <v>0</v>
      </c>
      <c r="M10" s="440">
        <f>+E10+G10-H10-I10-J10+K10</f>
        <v>0</v>
      </c>
    </row>
    <row r="11" spans="1:21" ht="21.75" thickBot="1" x14ac:dyDescent="0.4">
      <c r="A11" s="444" t="s">
        <v>43</v>
      </c>
      <c r="B11" s="459" t="s">
        <v>43</v>
      </c>
      <c r="C11" s="458" t="s">
        <v>43</v>
      </c>
      <c r="D11" s="447" t="s">
        <v>43</v>
      </c>
      <c r="E11" s="441">
        <v>0</v>
      </c>
      <c r="F11" s="440">
        <v>0</v>
      </c>
      <c r="G11" s="440">
        <v>0</v>
      </c>
      <c r="H11" s="440">
        <v>0</v>
      </c>
      <c r="I11" s="440"/>
      <c r="J11" s="440"/>
      <c r="K11" s="440"/>
      <c r="L11" s="440">
        <f>+F11+G11-H11-I11+K11</f>
        <v>0</v>
      </c>
      <c r="M11" s="440">
        <f>+E11+G11-H11-I11-J11+K11</f>
        <v>0</v>
      </c>
    </row>
    <row r="12" spans="1:21" ht="22.5" thickTop="1" thickBot="1" x14ac:dyDescent="0.4">
      <c r="A12" s="1129" t="s">
        <v>505</v>
      </c>
      <c r="B12" s="1130"/>
      <c r="C12" s="1130"/>
      <c r="D12" s="434"/>
      <c r="E12" s="433">
        <f t="shared" ref="E12:M12" si="0">SUM(E7:E11)</f>
        <v>315943.86</v>
      </c>
      <c r="F12" s="432">
        <f t="shared" si="0"/>
        <v>315943.86</v>
      </c>
      <c r="G12" s="432">
        <f t="shared" si="0"/>
        <v>253369.35</v>
      </c>
      <c r="H12" s="432">
        <f t="shared" si="0"/>
        <v>96178.15</v>
      </c>
      <c r="I12" s="432">
        <f t="shared" si="0"/>
        <v>12450</v>
      </c>
      <c r="J12" s="432">
        <f t="shared" si="0"/>
        <v>0</v>
      </c>
      <c r="K12" s="432">
        <f t="shared" si="0"/>
        <v>0</v>
      </c>
      <c r="L12" s="432">
        <f t="shared" si="0"/>
        <v>460685.06</v>
      </c>
      <c r="M12" s="432">
        <f t="shared" si="0"/>
        <v>460685.06</v>
      </c>
    </row>
    <row r="13" spans="1:21" ht="21.75" thickTop="1" x14ac:dyDescent="0.35">
      <c r="A13" s="1131" t="s">
        <v>504</v>
      </c>
      <c r="B13" s="1132"/>
      <c r="C13" s="1132"/>
      <c r="D13" s="402"/>
      <c r="E13" s="403"/>
      <c r="F13" s="460"/>
      <c r="G13" s="460"/>
      <c r="H13" s="460"/>
      <c r="I13" s="460"/>
      <c r="J13" s="460"/>
      <c r="K13" s="460"/>
      <c r="L13" s="460"/>
      <c r="M13" s="460"/>
    </row>
    <row r="14" spans="1:21" ht="24.75" customHeight="1" x14ac:dyDescent="0.35">
      <c r="A14" s="444"/>
      <c r="B14" s="459"/>
      <c r="C14" s="458"/>
      <c r="D14" s="447"/>
      <c r="E14" s="441"/>
      <c r="F14" s="440"/>
      <c r="G14" s="440"/>
      <c r="H14" s="440"/>
      <c r="I14" s="440"/>
      <c r="J14" s="440"/>
      <c r="K14" s="440"/>
      <c r="L14" s="440">
        <f t="shared" ref="L14:L20" si="1">+F14+G14-H14-I14+K14</f>
        <v>0</v>
      </c>
      <c r="M14" s="440">
        <f t="shared" ref="M14:M20" si="2">+E14+G14-H14-I14-J14+K14</f>
        <v>0</v>
      </c>
    </row>
    <row r="15" spans="1:21" ht="60.75" x14ac:dyDescent="0.35">
      <c r="A15" s="454">
        <v>2006</v>
      </c>
      <c r="B15" s="448" t="s">
        <v>503</v>
      </c>
      <c r="C15" s="457" t="s">
        <v>499</v>
      </c>
      <c r="D15" s="451" t="s">
        <v>498</v>
      </c>
      <c r="E15" s="450">
        <v>0</v>
      </c>
      <c r="F15" s="449">
        <v>0</v>
      </c>
      <c r="G15" s="449">
        <f>2750+500</f>
        <v>3250</v>
      </c>
      <c r="H15" s="449"/>
      <c r="I15" s="440"/>
      <c r="J15" s="440"/>
      <c r="K15" s="440"/>
      <c r="L15" s="440">
        <f t="shared" si="1"/>
        <v>3250</v>
      </c>
      <c r="M15" s="440">
        <f t="shared" si="2"/>
        <v>3250</v>
      </c>
    </row>
    <row r="16" spans="1:21" ht="97.5" customHeight="1" x14ac:dyDescent="0.35">
      <c r="A16" s="454">
        <v>2010</v>
      </c>
      <c r="B16" s="448" t="s">
        <v>502</v>
      </c>
      <c r="C16" s="457" t="s">
        <v>499</v>
      </c>
      <c r="D16" s="451" t="s">
        <v>498</v>
      </c>
      <c r="E16" s="450">
        <v>0</v>
      </c>
      <c r="F16" s="449"/>
      <c r="G16" s="449">
        <v>5500</v>
      </c>
      <c r="H16" s="449">
        <v>4986.24</v>
      </c>
      <c r="I16" s="440">
        <v>0</v>
      </c>
      <c r="J16" s="440">
        <v>0</v>
      </c>
      <c r="K16" s="440"/>
      <c r="L16" s="440">
        <f t="shared" si="1"/>
        <v>513.76000000000022</v>
      </c>
      <c r="M16" s="440">
        <f t="shared" si="2"/>
        <v>513.76000000000022</v>
      </c>
      <c r="O16" s="397" t="s">
        <v>43</v>
      </c>
    </row>
    <row r="17" spans="1:13" ht="81" x14ac:dyDescent="0.35">
      <c r="A17" s="454" t="s">
        <v>501</v>
      </c>
      <c r="B17" s="448" t="s">
        <v>500</v>
      </c>
      <c r="C17" s="457" t="s">
        <v>499</v>
      </c>
      <c r="D17" s="451" t="s">
        <v>498</v>
      </c>
      <c r="E17" s="450">
        <v>24513.45</v>
      </c>
      <c r="F17" s="449">
        <v>24513.45</v>
      </c>
      <c r="G17" s="449">
        <v>0</v>
      </c>
      <c r="H17" s="449">
        <v>17922.18</v>
      </c>
      <c r="I17" s="440"/>
      <c r="J17" s="440"/>
      <c r="K17" s="440"/>
      <c r="L17" s="440">
        <f t="shared" si="1"/>
        <v>6591.27</v>
      </c>
      <c r="M17" s="440">
        <f t="shared" si="2"/>
        <v>6591.27</v>
      </c>
    </row>
    <row r="18" spans="1:13" ht="60.75" x14ac:dyDescent="0.35">
      <c r="A18" s="454">
        <v>2001</v>
      </c>
      <c r="B18" s="448" t="s">
        <v>497</v>
      </c>
      <c r="C18" s="457">
        <v>10341</v>
      </c>
      <c r="D18" s="451" t="s">
        <v>496</v>
      </c>
      <c r="E18" s="450">
        <v>16920</v>
      </c>
      <c r="F18" s="449">
        <v>16920</v>
      </c>
      <c r="G18" s="449">
        <v>0</v>
      </c>
      <c r="H18" s="449">
        <v>5040</v>
      </c>
      <c r="I18" s="440"/>
      <c r="J18" s="440"/>
      <c r="K18" s="440"/>
      <c r="L18" s="440">
        <f t="shared" si="1"/>
        <v>11880</v>
      </c>
      <c r="M18" s="440">
        <f t="shared" si="2"/>
        <v>11880</v>
      </c>
    </row>
    <row r="19" spans="1:13" ht="60.75" x14ac:dyDescent="0.35">
      <c r="A19" s="454">
        <v>2001</v>
      </c>
      <c r="B19" s="448" t="s">
        <v>495</v>
      </c>
      <c r="C19" s="457">
        <v>10341</v>
      </c>
      <c r="D19" s="451" t="s">
        <v>494</v>
      </c>
      <c r="E19" s="450">
        <v>0</v>
      </c>
      <c r="F19" s="449">
        <v>0</v>
      </c>
      <c r="G19" s="449">
        <v>22500</v>
      </c>
      <c r="H19" s="449">
        <v>12500</v>
      </c>
      <c r="I19" s="445"/>
      <c r="J19" s="445"/>
      <c r="K19" s="445"/>
      <c r="L19" s="440">
        <f t="shared" si="1"/>
        <v>10000</v>
      </c>
      <c r="M19" s="440">
        <f t="shared" si="2"/>
        <v>10000</v>
      </c>
    </row>
    <row r="20" spans="1:13" ht="21.75" thickBot="1" x14ac:dyDescent="0.4">
      <c r="A20" s="444"/>
      <c r="B20" s="443"/>
      <c r="C20" s="442"/>
      <c r="D20" s="402"/>
      <c r="E20" s="441"/>
      <c r="F20" s="440"/>
      <c r="G20" s="440"/>
      <c r="H20" s="440"/>
      <c r="I20" s="440"/>
      <c r="J20" s="440"/>
      <c r="K20" s="440"/>
      <c r="L20" s="440">
        <f t="shared" si="1"/>
        <v>0</v>
      </c>
      <c r="M20" s="440">
        <f t="shared" si="2"/>
        <v>0</v>
      </c>
    </row>
    <row r="21" spans="1:13" ht="22.5" thickTop="1" thickBot="1" x14ac:dyDescent="0.4">
      <c r="A21" s="1129" t="s">
        <v>493</v>
      </c>
      <c r="B21" s="1130"/>
      <c r="C21" s="1130"/>
      <c r="D21" s="1133"/>
      <c r="E21" s="433">
        <f t="shared" ref="E21:M21" si="3">SUM(E14:E20)</f>
        <v>41433.449999999997</v>
      </c>
      <c r="F21" s="432">
        <f t="shared" si="3"/>
        <v>41433.449999999997</v>
      </c>
      <c r="G21" s="432">
        <f t="shared" si="3"/>
        <v>31250</v>
      </c>
      <c r="H21" s="432">
        <f t="shared" si="3"/>
        <v>40448.42</v>
      </c>
      <c r="I21" s="432">
        <f t="shared" si="3"/>
        <v>0</v>
      </c>
      <c r="J21" s="432">
        <f t="shared" si="3"/>
        <v>0</v>
      </c>
      <c r="K21" s="432">
        <f t="shared" si="3"/>
        <v>0</v>
      </c>
      <c r="L21" s="432">
        <f t="shared" si="3"/>
        <v>32235.03</v>
      </c>
      <c r="M21" s="432">
        <f t="shared" si="3"/>
        <v>32235.03</v>
      </c>
    </row>
    <row r="22" spans="1:13" ht="21.75" thickTop="1" x14ac:dyDescent="0.35">
      <c r="A22" s="1131" t="s">
        <v>492</v>
      </c>
      <c r="B22" s="1132"/>
      <c r="C22" s="1132"/>
      <c r="D22" s="402"/>
      <c r="E22" s="456"/>
      <c r="F22" s="440"/>
      <c r="G22" s="440"/>
      <c r="H22" s="440"/>
      <c r="I22" s="440"/>
      <c r="J22" s="440"/>
      <c r="K22" s="440"/>
      <c r="L22" s="440"/>
      <c r="M22" s="440"/>
    </row>
    <row r="23" spans="1:13" ht="36" customHeight="1" thickBot="1" x14ac:dyDescent="0.4">
      <c r="A23" s="444"/>
      <c r="B23" s="442"/>
      <c r="C23" s="442"/>
      <c r="D23" s="402"/>
      <c r="E23" s="441"/>
      <c r="F23" s="440"/>
      <c r="G23" s="440"/>
      <c r="H23" s="440"/>
      <c r="I23" s="440"/>
      <c r="J23" s="440"/>
      <c r="K23" s="440"/>
      <c r="L23" s="440">
        <f>+F23+G23-H23-I23+K23</f>
        <v>0</v>
      </c>
      <c r="M23" s="440">
        <f>+E23+G23-H23-I23-J23+K23</f>
        <v>0</v>
      </c>
    </row>
    <row r="24" spans="1:13" ht="35.25" customHeight="1" thickTop="1" thickBot="1" x14ac:dyDescent="0.4">
      <c r="A24" s="1129" t="s">
        <v>491</v>
      </c>
      <c r="B24" s="1130"/>
      <c r="C24" s="1130"/>
      <c r="D24" s="1133"/>
      <c r="E24" s="433">
        <f>SUM(E23:E23)</f>
        <v>0</v>
      </c>
      <c r="F24" s="432"/>
      <c r="G24" s="432">
        <f t="shared" ref="G24:M24" si="4">SUM(G23:G23)</f>
        <v>0</v>
      </c>
      <c r="H24" s="432">
        <f t="shared" si="4"/>
        <v>0</v>
      </c>
      <c r="I24" s="432">
        <f t="shared" si="4"/>
        <v>0</v>
      </c>
      <c r="J24" s="432">
        <f t="shared" si="4"/>
        <v>0</v>
      </c>
      <c r="K24" s="432">
        <f t="shared" si="4"/>
        <v>0</v>
      </c>
      <c r="L24" s="432">
        <f t="shared" si="4"/>
        <v>0</v>
      </c>
      <c r="M24" s="432">
        <f t="shared" si="4"/>
        <v>0</v>
      </c>
    </row>
    <row r="25" spans="1:13" ht="35.25" customHeight="1" thickTop="1" x14ac:dyDescent="0.35">
      <c r="A25" s="1131" t="s">
        <v>490</v>
      </c>
      <c r="B25" s="1132"/>
      <c r="C25" s="1132"/>
      <c r="D25" s="402"/>
      <c r="E25" s="456"/>
      <c r="F25" s="440"/>
      <c r="G25" s="440"/>
      <c r="H25" s="440"/>
      <c r="I25" s="440"/>
      <c r="J25" s="440"/>
      <c r="K25" s="440"/>
      <c r="L25" s="440"/>
      <c r="M25" s="440"/>
    </row>
    <row r="26" spans="1:13" ht="42.75" customHeight="1" thickBot="1" x14ac:dyDescent="0.4">
      <c r="A26" s="444"/>
      <c r="B26" s="442"/>
      <c r="C26" s="442"/>
      <c r="D26" s="402"/>
      <c r="E26" s="441"/>
      <c r="F26" s="440"/>
      <c r="G26" s="440"/>
      <c r="H26" s="440"/>
      <c r="I26" s="440"/>
      <c r="J26" s="440"/>
      <c r="K26" s="440"/>
      <c r="L26" s="440">
        <f>+F26+G26-H26-I26+K26</f>
        <v>0</v>
      </c>
      <c r="M26" s="440">
        <f>+E26+G26-H26-I26-J26+K26</f>
        <v>0</v>
      </c>
    </row>
    <row r="27" spans="1:13" ht="42.75" customHeight="1" thickTop="1" thickBot="1" x14ac:dyDescent="0.4">
      <c r="A27" s="1129" t="s">
        <v>489</v>
      </c>
      <c r="B27" s="1130"/>
      <c r="C27" s="1130"/>
      <c r="D27" s="1133"/>
      <c r="E27" s="433">
        <f t="shared" ref="E27:M27" si="5">SUM(E26:E26)</f>
        <v>0</v>
      </c>
      <c r="F27" s="432">
        <f t="shared" si="5"/>
        <v>0</v>
      </c>
      <c r="G27" s="432">
        <f t="shared" si="5"/>
        <v>0</v>
      </c>
      <c r="H27" s="432">
        <f t="shared" si="5"/>
        <v>0</v>
      </c>
      <c r="I27" s="432">
        <f t="shared" si="5"/>
        <v>0</v>
      </c>
      <c r="J27" s="432">
        <f t="shared" si="5"/>
        <v>0</v>
      </c>
      <c r="K27" s="432">
        <f t="shared" si="5"/>
        <v>0</v>
      </c>
      <c r="L27" s="432">
        <f t="shared" si="5"/>
        <v>0</v>
      </c>
      <c r="M27" s="432">
        <f t="shared" si="5"/>
        <v>0</v>
      </c>
    </row>
    <row r="28" spans="1:13" ht="21.75" thickTop="1" x14ac:dyDescent="0.35">
      <c r="A28" s="1131" t="s">
        <v>488</v>
      </c>
      <c r="B28" s="1132"/>
      <c r="C28" s="402"/>
      <c r="D28" s="402"/>
      <c r="E28" s="456"/>
      <c r="F28" s="440"/>
      <c r="G28" s="440"/>
      <c r="H28" s="440"/>
      <c r="I28" s="440"/>
      <c r="J28" s="440"/>
      <c r="K28" s="440"/>
      <c r="L28" s="440"/>
      <c r="M28" s="455"/>
    </row>
    <row r="29" spans="1:13" ht="19.5" customHeight="1" x14ac:dyDescent="0.35">
      <c r="A29" s="444"/>
      <c r="B29" s="442"/>
      <c r="C29" s="442"/>
      <c r="D29" s="402"/>
      <c r="E29" s="441"/>
      <c r="F29" s="440"/>
      <c r="G29" s="440"/>
      <c r="H29" s="440"/>
      <c r="I29" s="440"/>
      <c r="J29" s="440"/>
      <c r="K29" s="440"/>
      <c r="L29" s="440">
        <f>+F29+G29-H29-I29+K29</f>
        <v>0</v>
      </c>
      <c r="M29" s="440">
        <f>+E29+G29-H29-I29-J29+K29</f>
        <v>0</v>
      </c>
    </row>
    <row r="30" spans="1:13" ht="79.150000000000006" customHeight="1" x14ac:dyDescent="0.35">
      <c r="A30" s="454">
        <v>3061</v>
      </c>
      <c r="B30" s="453" t="s">
        <v>487</v>
      </c>
      <c r="C30" s="452">
        <v>10720</v>
      </c>
      <c r="D30" s="451" t="s">
        <v>486</v>
      </c>
      <c r="E30" s="450">
        <v>0</v>
      </c>
      <c r="F30" s="449">
        <v>0</v>
      </c>
      <c r="G30" s="449">
        <v>13095.26</v>
      </c>
      <c r="H30" s="449">
        <v>0</v>
      </c>
      <c r="I30" s="440"/>
      <c r="J30" s="440"/>
      <c r="K30" s="440"/>
      <c r="L30" s="440">
        <f>+F30+G30-H30-I30+K30</f>
        <v>13095.26</v>
      </c>
      <c r="M30" s="440">
        <f>+E30+G30-H30-I30-J30+K30</f>
        <v>13095.26</v>
      </c>
    </row>
    <row r="31" spans="1:13" ht="60.75" customHeight="1" x14ac:dyDescent="0.35">
      <c r="A31" s="447" t="s">
        <v>43</v>
      </c>
      <c r="B31" s="448" t="s">
        <v>43</v>
      </c>
      <c r="C31" s="442" t="s">
        <v>43</v>
      </c>
      <c r="D31" s="447" t="s">
        <v>43</v>
      </c>
      <c r="E31" s="446">
        <v>0</v>
      </c>
      <c r="F31" s="445">
        <v>0</v>
      </c>
      <c r="G31" s="445">
        <v>0</v>
      </c>
      <c r="H31" s="440">
        <v>0</v>
      </c>
      <c r="I31" s="445">
        <v>0</v>
      </c>
      <c r="J31" s="440"/>
      <c r="K31" s="440">
        <v>0</v>
      </c>
      <c r="L31" s="440">
        <f>+F31+G31-H31-I31+K31</f>
        <v>0</v>
      </c>
      <c r="M31" s="440">
        <f>+E31+G31-H31-I31-J31+K31</f>
        <v>0</v>
      </c>
    </row>
    <row r="32" spans="1:13" ht="21.75" thickBot="1" x14ac:dyDescent="0.4">
      <c r="A32" s="444"/>
      <c r="B32" s="443"/>
      <c r="C32" s="442"/>
      <c r="D32" s="402"/>
      <c r="E32" s="441"/>
      <c r="F32" s="440"/>
      <c r="G32" s="439"/>
      <c r="H32" s="439"/>
      <c r="I32" s="438"/>
      <c r="J32" s="437"/>
      <c r="K32" s="437"/>
      <c r="L32" s="437">
        <f>+F32+G32-H32-I32+K32</f>
        <v>0</v>
      </c>
      <c r="M32" s="436">
        <f>+E32+G32-H32-I32-J32+K32</f>
        <v>0</v>
      </c>
    </row>
    <row r="33" spans="1:13" ht="39" customHeight="1" thickTop="1" thickBot="1" x14ac:dyDescent="0.4">
      <c r="A33" s="1129" t="s">
        <v>485</v>
      </c>
      <c r="B33" s="1130"/>
      <c r="C33" s="435"/>
      <c r="D33" s="434"/>
      <c r="E33" s="433">
        <f t="shared" ref="E33:M33" si="6">SUM(E29:E32)</f>
        <v>0</v>
      </c>
      <c r="F33" s="432">
        <f t="shared" si="6"/>
        <v>0</v>
      </c>
      <c r="G33" s="431">
        <f t="shared" si="6"/>
        <v>13095.26</v>
      </c>
      <c r="H33" s="431">
        <f t="shared" si="6"/>
        <v>0</v>
      </c>
      <c r="I33" s="431">
        <f t="shared" si="6"/>
        <v>0</v>
      </c>
      <c r="J33" s="431">
        <f t="shared" si="6"/>
        <v>0</v>
      </c>
      <c r="K33" s="431">
        <f t="shared" si="6"/>
        <v>0</v>
      </c>
      <c r="L33" s="431">
        <f t="shared" si="6"/>
        <v>13095.26</v>
      </c>
      <c r="M33" s="431">
        <f t="shared" si="6"/>
        <v>13095.26</v>
      </c>
    </row>
    <row r="34" spans="1:13" ht="39" customHeight="1" thickTop="1" thickBot="1" x14ac:dyDescent="0.4">
      <c r="A34" s="1129" t="s">
        <v>484</v>
      </c>
      <c r="B34" s="1130"/>
      <c r="C34" s="1130"/>
      <c r="D34" s="1133"/>
      <c r="E34" s="430">
        <f t="shared" ref="E34:M34" si="7">+E33+E27+E24+E21+E12</f>
        <v>357377.31</v>
      </c>
      <c r="F34" s="430">
        <f t="shared" si="7"/>
        <v>357377.31</v>
      </c>
      <c r="G34" s="430">
        <f t="shared" si="7"/>
        <v>297714.61</v>
      </c>
      <c r="H34" s="430">
        <f t="shared" si="7"/>
        <v>136626.57</v>
      </c>
      <c r="I34" s="430">
        <f t="shared" si="7"/>
        <v>12450</v>
      </c>
      <c r="J34" s="430">
        <f t="shared" si="7"/>
        <v>0</v>
      </c>
      <c r="K34" s="430">
        <f t="shared" si="7"/>
        <v>0</v>
      </c>
      <c r="L34" s="430">
        <f t="shared" si="7"/>
        <v>506015.35</v>
      </c>
      <c r="M34" s="430">
        <f t="shared" si="7"/>
        <v>506015.35</v>
      </c>
    </row>
    <row r="35" spans="1:13" ht="21.75" customHeight="1" thickTop="1" thickBot="1" x14ac:dyDescent="0.4">
      <c r="A35" s="429"/>
      <c r="B35" s="429"/>
      <c r="C35" s="429"/>
      <c r="D35" s="429"/>
      <c r="E35" s="427"/>
      <c r="F35" s="427"/>
      <c r="G35" s="428"/>
      <c r="H35" s="427"/>
      <c r="I35" s="427"/>
      <c r="J35" s="427"/>
      <c r="K35" s="427"/>
      <c r="L35" s="426"/>
      <c r="M35" s="426"/>
    </row>
    <row r="36" spans="1:13" ht="41.25" customHeight="1" thickTop="1" x14ac:dyDescent="0.35">
      <c r="E36" s="403"/>
      <c r="F36" s="402"/>
      <c r="G36" s="425" t="s">
        <v>483</v>
      </c>
      <c r="H36" s="424"/>
      <c r="I36" s="423"/>
      <c r="J36" s="423"/>
      <c r="K36" s="422"/>
      <c r="L36" s="421"/>
      <c r="M36" s="420"/>
    </row>
    <row r="37" spans="1:13" ht="41.25" customHeight="1" x14ac:dyDescent="0.35">
      <c r="E37" s="403"/>
      <c r="F37" s="402"/>
      <c r="G37" s="419" t="s">
        <v>482</v>
      </c>
      <c r="H37" s="418"/>
      <c r="I37" s="418"/>
      <c r="J37" s="418"/>
      <c r="K37" s="417"/>
      <c r="L37" s="416"/>
      <c r="M37" s="415"/>
    </row>
    <row r="38" spans="1:13" ht="41.25" customHeight="1" x14ac:dyDescent="0.35">
      <c r="E38" s="403"/>
      <c r="F38" s="402"/>
      <c r="G38" s="419" t="s">
        <v>481</v>
      </c>
      <c r="H38" s="418"/>
      <c r="I38" s="418"/>
      <c r="J38" s="418"/>
      <c r="K38" s="417"/>
      <c r="L38" s="416"/>
      <c r="M38" s="415"/>
    </row>
    <row r="39" spans="1:13" ht="41.25" customHeight="1" x14ac:dyDescent="0.35">
      <c r="E39" s="403"/>
      <c r="F39" s="402"/>
      <c r="G39" s="1146" t="s">
        <v>480</v>
      </c>
      <c r="H39" s="1147"/>
      <c r="I39" s="1147"/>
      <c r="J39" s="1147"/>
      <c r="K39" s="1148"/>
      <c r="L39" s="416"/>
      <c r="M39" s="415"/>
    </row>
    <row r="40" spans="1:13" ht="41.25" customHeight="1" thickBot="1" x14ac:dyDescent="0.4">
      <c r="E40" s="403"/>
      <c r="F40" s="402"/>
      <c r="G40" s="414" t="s">
        <v>479</v>
      </c>
      <c r="H40" s="413"/>
      <c r="I40" s="413"/>
      <c r="J40" s="413"/>
      <c r="K40" s="412"/>
      <c r="L40" s="411"/>
      <c r="M40" s="410"/>
    </row>
    <row r="41" spans="1:13" ht="41.25" customHeight="1" thickTop="1" thickBot="1" x14ac:dyDescent="0.4">
      <c r="E41" s="403"/>
      <c r="F41" s="402"/>
      <c r="G41" s="1140" t="s">
        <v>478</v>
      </c>
      <c r="H41" s="1141"/>
      <c r="I41" s="1141"/>
      <c r="J41" s="1141"/>
      <c r="K41" s="1142"/>
      <c r="L41" s="409">
        <f>SUM(L36:L40)</f>
        <v>0</v>
      </c>
      <c r="M41" s="408">
        <f>SUM(M36:M40)</f>
        <v>0</v>
      </c>
    </row>
    <row r="42" spans="1:13" ht="41.25" customHeight="1" thickTop="1" x14ac:dyDescent="0.35">
      <c r="E42" s="403"/>
      <c r="F42" s="402"/>
      <c r="G42" s="1143" t="s">
        <v>477</v>
      </c>
      <c r="H42" s="1144"/>
      <c r="I42" s="1144"/>
      <c r="J42" s="1144"/>
      <c r="K42" s="1145"/>
      <c r="L42" s="407">
        <f>+L12-L36</f>
        <v>460685.06</v>
      </c>
      <c r="M42" s="406">
        <f>+M12-M36</f>
        <v>460685.06</v>
      </c>
    </row>
    <row r="43" spans="1:13" ht="41.25" customHeight="1" x14ac:dyDescent="0.35">
      <c r="E43" s="403"/>
      <c r="F43" s="402"/>
      <c r="G43" s="1134" t="s">
        <v>476</v>
      </c>
      <c r="H43" s="1135"/>
      <c r="I43" s="1135"/>
      <c r="J43" s="1135"/>
      <c r="K43" s="1136"/>
      <c r="L43" s="405">
        <f>+L21-L37</f>
        <v>32235.03</v>
      </c>
      <c r="M43" s="404">
        <f>+M21-M37</f>
        <v>32235.03</v>
      </c>
    </row>
    <row r="44" spans="1:13" ht="41.25" customHeight="1" x14ac:dyDescent="0.35">
      <c r="E44" s="403"/>
      <c r="F44" s="402"/>
      <c r="G44" s="1134" t="s">
        <v>475</v>
      </c>
      <c r="H44" s="1135"/>
      <c r="I44" s="1135"/>
      <c r="J44" s="1135"/>
      <c r="K44" s="1136"/>
      <c r="L44" s="405">
        <f>+L24-L38</f>
        <v>0</v>
      </c>
      <c r="M44" s="404">
        <f>+M24-M38</f>
        <v>0</v>
      </c>
    </row>
    <row r="45" spans="1:13" ht="41.25" customHeight="1" x14ac:dyDescent="0.35">
      <c r="E45" s="403"/>
      <c r="F45" s="402"/>
      <c r="G45" s="1134" t="s">
        <v>474</v>
      </c>
      <c r="H45" s="1135"/>
      <c r="I45" s="1135"/>
      <c r="J45" s="1135"/>
      <c r="K45" s="1136"/>
      <c r="L45" s="405">
        <f>+L27-L39</f>
        <v>0</v>
      </c>
      <c r="M45" s="404">
        <f>+M27-M39</f>
        <v>0</v>
      </c>
    </row>
    <row r="46" spans="1:13" ht="46.5" customHeight="1" thickBot="1" x14ac:dyDescent="0.4">
      <c r="E46" s="403"/>
      <c r="F46" s="402"/>
      <c r="G46" s="1137" t="s">
        <v>473</v>
      </c>
      <c r="H46" s="1138"/>
      <c r="I46" s="1138"/>
      <c r="J46" s="1138"/>
      <c r="K46" s="1139"/>
      <c r="L46" s="401">
        <f>+L33-L40</f>
        <v>13095.26</v>
      </c>
      <c r="M46" s="400">
        <f>+M33-M40</f>
        <v>13095.26</v>
      </c>
    </row>
    <row r="47" spans="1:13" ht="42.75" customHeight="1" thickTop="1" thickBot="1" x14ac:dyDescent="0.4">
      <c r="G47" s="1140" t="s">
        <v>472</v>
      </c>
      <c r="H47" s="1141"/>
      <c r="I47" s="1141"/>
      <c r="J47" s="1141"/>
      <c r="K47" s="1142"/>
      <c r="L47" s="399">
        <f>SUM(L42:L46)</f>
        <v>506015.35</v>
      </c>
      <c r="M47" s="398">
        <f>SUM(M42:M46)</f>
        <v>506015.35</v>
      </c>
    </row>
    <row r="48" spans="1:13" ht="21.75" thickTop="1" x14ac:dyDescent="0.35"/>
  </sheetData>
  <mergeCells count="20">
    <mergeCell ref="A22:C22"/>
    <mergeCell ref="A28:B28"/>
    <mergeCell ref="A33:B33"/>
    <mergeCell ref="A34:D34"/>
    <mergeCell ref="G39:K39"/>
    <mergeCell ref="G41:K41"/>
    <mergeCell ref="A24:D24"/>
    <mergeCell ref="A25:C25"/>
    <mergeCell ref="A27:D27"/>
    <mergeCell ref="G43:K43"/>
    <mergeCell ref="G45:K45"/>
    <mergeCell ref="G46:K46"/>
    <mergeCell ref="G47:K47"/>
    <mergeCell ref="G42:K42"/>
    <mergeCell ref="G44:K44"/>
    <mergeCell ref="A1:M1"/>
    <mergeCell ref="A2:M2"/>
    <mergeCell ref="A12:C12"/>
    <mergeCell ref="A13:C13"/>
    <mergeCell ref="A21:D21"/>
  </mergeCells>
  <pageMargins left="0.70866141732283472" right="0.70866141732283472" top="0.74803149606299213" bottom="0.74803149606299213" header="0.31496062992125984" footer="0.31496062992125984"/>
  <pageSetup paperSize="9" scale="33" orientation="landscape" r:id="rId1"/>
  <rowBreaks count="1" manualBreakCount="1">
    <brk id="35"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7CD47-E409-44DD-9EF7-249A8712852B}">
  <sheetPr>
    <tabColor rgb="FFFFFF00"/>
  </sheetPr>
  <dimension ref="A1:N18"/>
  <sheetViews>
    <sheetView topLeftCell="A9" zoomScale="80" zoomScaleNormal="80" workbookViewId="0">
      <selection activeCell="D31" sqref="D31"/>
    </sheetView>
  </sheetViews>
  <sheetFormatPr defaultRowHeight="18.75" x14ac:dyDescent="0.3"/>
  <cols>
    <col min="1" max="1" width="9.140625" style="479"/>
    <col min="2" max="2" width="37.42578125" style="479" customWidth="1"/>
    <col min="3" max="3" width="9.140625" style="479"/>
    <col min="4" max="4" width="36.7109375" style="479" customWidth="1"/>
    <col min="5" max="5" width="23" style="479" customWidth="1"/>
    <col min="6" max="6" width="19.7109375" style="479" customWidth="1"/>
    <col min="7" max="7" width="71.140625" style="479" customWidth="1"/>
    <col min="8" max="8" width="37.5703125" style="479" customWidth="1"/>
    <col min="9" max="9" width="41.42578125" style="479" customWidth="1"/>
    <col min="10" max="10" width="26.42578125" style="479" customWidth="1"/>
    <col min="11" max="16384" width="9.140625" style="479"/>
  </cols>
  <sheetData>
    <row r="1" spans="1:14" s="511" customFormat="1" x14ac:dyDescent="0.3">
      <c r="A1" s="1150" t="s">
        <v>551</v>
      </c>
      <c r="B1" s="1150"/>
      <c r="C1" s="1150"/>
      <c r="D1" s="1150"/>
      <c r="E1" s="1150"/>
      <c r="F1" s="1150"/>
      <c r="G1" s="1150"/>
      <c r="H1" s="1150"/>
      <c r="I1" s="1150"/>
      <c r="J1" s="1150"/>
      <c r="K1" s="510"/>
      <c r="L1" s="510"/>
    </row>
    <row r="2" spans="1:14" ht="38.25" customHeight="1" x14ac:dyDescent="0.3">
      <c r="A2" s="1151" t="s">
        <v>550</v>
      </c>
      <c r="B2" s="1151"/>
      <c r="C2" s="1151"/>
      <c r="D2" s="1151"/>
      <c r="E2" s="1151"/>
      <c r="F2" s="1151"/>
      <c r="G2" s="1151"/>
      <c r="H2" s="1151"/>
      <c r="I2" s="1151"/>
      <c r="J2" s="1151"/>
      <c r="K2" s="510"/>
      <c r="L2" s="510"/>
    </row>
    <row r="3" spans="1:14" ht="19.5" thickBot="1" x14ac:dyDescent="0.35">
      <c r="A3" s="509"/>
      <c r="B3" s="509"/>
      <c r="C3" s="509"/>
      <c r="D3" s="509"/>
      <c r="E3" s="509"/>
      <c r="F3" s="509"/>
      <c r="G3" s="509"/>
      <c r="H3" s="509"/>
      <c r="I3" s="509"/>
      <c r="J3" s="509"/>
      <c r="K3" s="509"/>
      <c r="L3" s="509"/>
      <c r="M3" s="509"/>
      <c r="N3" s="509"/>
    </row>
    <row r="4" spans="1:14" ht="229.5" customHeight="1" thickTop="1" thickBot="1" x14ac:dyDescent="0.35">
      <c r="A4" s="508" t="s">
        <v>549</v>
      </c>
      <c r="B4" s="508" t="s">
        <v>547</v>
      </c>
      <c r="C4" s="508" t="s">
        <v>548</v>
      </c>
      <c r="D4" s="508" t="s">
        <v>547</v>
      </c>
      <c r="E4" s="508" t="s">
        <v>546</v>
      </c>
      <c r="F4" s="508" t="s">
        <v>545</v>
      </c>
      <c r="G4" s="507" t="s">
        <v>544</v>
      </c>
      <c r="H4" s="506" t="s">
        <v>543</v>
      </c>
      <c r="I4" s="505" t="s">
        <v>542</v>
      </c>
      <c r="J4" s="505" t="s">
        <v>541</v>
      </c>
    </row>
    <row r="5" spans="1:14" ht="33.75" customHeight="1" thickBot="1" x14ac:dyDescent="0.35">
      <c r="A5" s="504"/>
      <c r="B5" s="503"/>
      <c r="C5" s="503"/>
      <c r="D5" s="503"/>
      <c r="E5" s="502" t="s">
        <v>462</v>
      </c>
      <c r="F5" s="502" t="s">
        <v>461</v>
      </c>
      <c r="G5" s="502" t="s">
        <v>460</v>
      </c>
      <c r="H5" s="502" t="s">
        <v>459</v>
      </c>
      <c r="I5" s="502" t="s">
        <v>515</v>
      </c>
      <c r="J5" s="501" t="s">
        <v>540</v>
      </c>
    </row>
    <row r="6" spans="1:14" ht="19.5" thickTop="1" x14ac:dyDescent="0.3">
      <c r="A6" s="500"/>
      <c r="B6" s="498"/>
      <c r="C6" s="498"/>
      <c r="D6" s="497"/>
      <c r="E6" s="499"/>
      <c r="F6" s="498"/>
      <c r="G6" s="498"/>
      <c r="H6" s="497"/>
      <c r="I6" s="496"/>
      <c r="J6" s="495">
        <f t="shared" ref="J6:J11" si="0">+E6+F6-G6-H6-I6</f>
        <v>0</v>
      </c>
    </row>
    <row r="7" spans="1:14" ht="81" x14ac:dyDescent="0.3">
      <c r="A7" s="444">
        <v>4003</v>
      </c>
      <c r="B7" s="494" t="s">
        <v>539</v>
      </c>
      <c r="C7" s="442" t="s">
        <v>499</v>
      </c>
      <c r="D7" s="447" t="s">
        <v>538</v>
      </c>
      <c r="E7" s="493">
        <v>327682.67</v>
      </c>
      <c r="F7" s="492">
        <v>0</v>
      </c>
      <c r="G7" s="492">
        <v>138380.81</v>
      </c>
      <c r="H7" s="491">
        <v>55291.519999999997</v>
      </c>
      <c r="I7" s="490">
        <v>123462.28</v>
      </c>
      <c r="J7" s="484">
        <f t="shared" si="0"/>
        <v>10548.059999999998</v>
      </c>
    </row>
    <row r="8" spans="1:14" ht="60.75" x14ac:dyDescent="0.3">
      <c r="A8" s="444" t="s">
        <v>537</v>
      </c>
      <c r="B8" s="494" t="s">
        <v>536</v>
      </c>
      <c r="C8" s="442" t="s">
        <v>499</v>
      </c>
      <c r="D8" s="447" t="s">
        <v>535</v>
      </c>
      <c r="E8" s="493">
        <v>0</v>
      </c>
      <c r="F8" s="492">
        <v>1497886</v>
      </c>
      <c r="G8" s="492">
        <v>793571.74</v>
      </c>
      <c r="H8" s="491">
        <v>509706.17</v>
      </c>
      <c r="I8" s="490">
        <v>14866.95</v>
      </c>
      <c r="J8" s="484">
        <f t="shared" si="0"/>
        <v>179741.14</v>
      </c>
    </row>
    <row r="9" spans="1:14" ht="20.25" x14ac:dyDescent="0.3">
      <c r="A9" s="444"/>
      <c r="B9" s="465"/>
      <c r="C9" s="442"/>
      <c r="D9" s="447"/>
      <c r="E9" s="444"/>
      <c r="F9" s="442"/>
      <c r="G9" s="442"/>
      <c r="H9" s="402"/>
      <c r="I9" s="485"/>
      <c r="J9" s="484">
        <f t="shared" si="0"/>
        <v>0</v>
      </c>
    </row>
    <row r="10" spans="1:14" ht="20.25" x14ac:dyDescent="0.3">
      <c r="A10" s="444"/>
      <c r="B10" s="465" t="s">
        <v>43</v>
      </c>
      <c r="C10" s="442"/>
      <c r="D10" s="402"/>
      <c r="E10" s="489"/>
      <c r="F10" s="488">
        <v>0</v>
      </c>
      <c r="G10" s="488">
        <v>0</v>
      </c>
      <c r="H10" s="487">
        <v>0</v>
      </c>
      <c r="I10" s="486">
        <v>0</v>
      </c>
      <c r="J10" s="484">
        <f t="shared" si="0"/>
        <v>0</v>
      </c>
    </row>
    <row r="11" spans="1:14" ht="21" thickBot="1" x14ac:dyDescent="0.35">
      <c r="A11" s="444"/>
      <c r="B11" s="442"/>
      <c r="C11" s="442"/>
      <c r="D11" s="402"/>
      <c r="E11" s="444"/>
      <c r="F11" s="442"/>
      <c r="G11" s="442"/>
      <c r="H11" s="402"/>
      <c r="I11" s="485"/>
      <c r="J11" s="484">
        <f t="shared" si="0"/>
        <v>0</v>
      </c>
    </row>
    <row r="12" spans="1:14" ht="21.75" thickTop="1" thickBot="1" x14ac:dyDescent="0.35">
      <c r="A12" s="1152" t="s">
        <v>439</v>
      </c>
      <c r="B12" s="1153"/>
      <c r="C12" s="1153"/>
      <c r="D12" s="1154"/>
      <c r="E12" s="483">
        <f t="shared" ref="E12:J12" si="1">SUM(E6:E11)</f>
        <v>327682.67</v>
      </c>
      <c r="F12" s="483">
        <f t="shared" si="1"/>
        <v>1497886</v>
      </c>
      <c r="G12" s="483">
        <f t="shared" si="1"/>
        <v>931952.55</v>
      </c>
      <c r="H12" s="483">
        <f t="shared" si="1"/>
        <v>564997.68999999994</v>
      </c>
      <c r="I12" s="483">
        <f t="shared" si="1"/>
        <v>138329.23000000001</v>
      </c>
      <c r="J12" s="483">
        <f t="shared" si="1"/>
        <v>190289.2</v>
      </c>
    </row>
    <row r="13" spans="1:14" ht="59.25" customHeight="1" thickTop="1" thickBot="1" x14ac:dyDescent="0.4">
      <c r="A13" s="482"/>
      <c r="B13" s="482"/>
      <c r="C13" s="482"/>
      <c r="D13" s="481"/>
      <c r="E13" s="1140" t="s">
        <v>534</v>
      </c>
      <c r="F13" s="1141"/>
      <c r="G13" s="1141"/>
      <c r="H13" s="1141"/>
      <c r="I13" s="1155"/>
      <c r="J13" s="436"/>
    </row>
    <row r="14" spans="1:14" ht="54.75" customHeight="1" thickTop="1" thickBot="1" x14ac:dyDescent="0.4">
      <c r="A14" s="397"/>
      <c r="B14" s="397"/>
      <c r="C14" s="397"/>
      <c r="D14" s="480"/>
      <c r="E14" s="1140" t="s">
        <v>533</v>
      </c>
      <c r="F14" s="1141"/>
      <c r="G14" s="1141"/>
      <c r="H14" s="1141"/>
      <c r="I14" s="1155"/>
      <c r="J14" s="436">
        <f>+J12-J13</f>
        <v>190289.2</v>
      </c>
    </row>
    <row r="15" spans="1:14" ht="48.75" customHeight="1" thickTop="1" x14ac:dyDescent="0.3">
      <c r="A15" s="1156" t="s">
        <v>532</v>
      </c>
      <c r="B15" s="1156"/>
      <c r="C15" s="1156"/>
      <c r="D15" s="1156"/>
      <c r="E15" s="1157"/>
      <c r="F15" s="1157"/>
      <c r="G15" s="1157"/>
      <c r="H15" s="1157"/>
      <c r="I15" s="1157"/>
      <c r="J15" s="1157"/>
    </row>
    <row r="16" spans="1:14" ht="57.75" customHeight="1" x14ac:dyDescent="0.3">
      <c r="A16" s="1149" t="s">
        <v>531</v>
      </c>
      <c r="B16" s="1149"/>
      <c r="C16" s="1149"/>
      <c r="D16" s="1149"/>
      <c r="E16" s="1149"/>
      <c r="F16" s="1149"/>
      <c r="G16" s="1149"/>
      <c r="H16" s="1149"/>
      <c r="I16" s="1149"/>
      <c r="J16" s="1149"/>
    </row>
    <row r="17" spans="1:10" ht="57.75" customHeight="1" x14ac:dyDescent="0.3">
      <c r="A17" s="1149" t="s">
        <v>530</v>
      </c>
      <c r="B17" s="1149"/>
      <c r="C17" s="1149"/>
      <c r="D17" s="1149"/>
      <c r="E17" s="1149"/>
      <c r="F17" s="1149"/>
      <c r="G17" s="1149"/>
      <c r="H17" s="1149"/>
      <c r="I17" s="1149"/>
      <c r="J17" s="1149"/>
    </row>
    <row r="18" spans="1:10" ht="39" customHeight="1" x14ac:dyDescent="0.3">
      <c r="A18" s="1149" t="s">
        <v>529</v>
      </c>
      <c r="B18" s="1149"/>
      <c r="C18" s="1149"/>
      <c r="D18" s="1149"/>
      <c r="E18" s="1149"/>
      <c r="F18" s="1149"/>
      <c r="G18" s="1149"/>
      <c r="H18" s="1149"/>
      <c r="I18" s="1149"/>
      <c r="J18" s="1149"/>
    </row>
  </sheetData>
  <mergeCells count="9">
    <mergeCell ref="A18:J18"/>
    <mergeCell ref="A16:J16"/>
    <mergeCell ref="A17:J17"/>
    <mergeCell ref="A1:J1"/>
    <mergeCell ref="A2:J2"/>
    <mergeCell ref="A12:D12"/>
    <mergeCell ref="E13:I13"/>
    <mergeCell ref="E14:I14"/>
    <mergeCell ref="A15:J15"/>
  </mergeCells>
  <pageMargins left="0.70866141732283472" right="0.70866141732283472" top="0.74803149606299213" bottom="0.74803149606299213" header="0.31496062992125984" footer="0.31496062992125984"/>
  <pageSetup paperSize="8" scale="61" orientation="landscape" r:id="rId1"/>
  <colBreaks count="1" manualBreakCount="1">
    <brk id="10" max="2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4FC12-79B4-439D-B823-19666D57A1F9}">
  <dimension ref="A1:M162"/>
  <sheetViews>
    <sheetView topLeftCell="A139" zoomScale="50" zoomScaleNormal="50" zoomScaleSheetLayoutView="70" workbookViewId="0">
      <selection activeCell="B168" sqref="B168"/>
    </sheetView>
  </sheetViews>
  <sheetFormatPr defaultRowHeight="21" x14ac:dyDescent="0.35"/>
  <cols>
    <col min="1" max="1" width="5.28515625" style="512" customWidth="1"/>
    <col min="2" max="2" width="117" style="512" customWidth="1"/>
    <col min="3" max="3" width="23" style="514" customWidth="1"/>
    <col min="4" max="4" width="31.140625" style="514" customWidth="1"/>
    <col min="5" max="5" width="23.5703125" style="514" customWidth="1"/>
    <col min="6" max="6" width="35.7109375" style="515" customWidth="1"/>
    <col min="7" max="7" width="30" style="513" customWidth="1"/>
    <col min="8" max="8" width="25.140625" style="514" customWidth="1"/>
    <col min="9" max="9" width="28" style="514" customWidth="1"/>
    <col min="10" max="10" width="32.7109375" style="514" customWidth="1"/>
    <col min="11" max="11" width="27.7109375" style="513" customWidth="1"/>
    <col min="12" max="12" width="18.85546875" style="512" customWidth="1"/>
    <col min="13" max="15" width="43.28515625" style="512" customWidth="1"/>
    <col min="16" max="16384" width="9.140625" style="512"/>
  </cols>
  <sheetData>
    <row r="1" spans="1:12" x14ac:dyDescent="0.35">
      <c r="A1" s="1158" t="s">
        <v>700</v>
      </c>
      <c r="B1" s="1158"/>
      <c r="C1" s="1158"/>
      <c r="D1" s="1158"/>
      <c r="E1" s="1158"/>
      <c r="F1" s="1158"/>
      <c r="G1" s="1158"/>
      <c r="H1" s="1158"/>
      <c r="I1" s="1158"/>
      <c r="J1" s="1158"/>
      <c r="K1" s="1158"/>
    </row>
    <row r="3" spans="1:12" x14ac:dyDescent="0.35">
      <c r="A3" s="1159" t="s">
        <v>699</v>
      </c>
      <c r="B3" s="1119"/>
      <c r="C3" s="1119"/>
      <c r="D3" s="1119"/>
      <c r="E3" s="1119"/>
      <c r="F3" s="1119"/>
      <c r="G3" s="1119"/>
      <c r="H3" s="1119"/>
      <c r="I3" s="1119"/>
      <c r="J3" s="1119"/>
      <c r="K3" s="1119"/>
    </row>
    <row r="4" spans="1:12" x14ac:dyDescent="0.35">
      <c r="A4" s="1119"/>
      <c r="B4" s="1119"/>
    </row>
    <row r="5" spans="1:12" ht="21.75" thickBot="1" x14ac:dyDescent="0.4">
      <c r="B5" s="592"/>
    </row>
    <row r="6" spans="1:12" ht="189.75" customHeight="1" thickTop="1" x14ac:dyDescent="0.35">
      <c r="A6" s="1160" t="s">
        <v>698</v>
      </c>
      <c r="B6" s="1161"/>
      <c r="C6" s="591" t="s">
        <v>697</v>
      </c>
      <c r="D6" s="591" t="s">
        <v>696</v>
      </c>
      <c r="E6" s="591" t="s">
        <v>695</v>
      </c>
      <c r="F6" s="591" t="s">
        <v>694</v>
      </c>
      <c r="G6" s="590" t="s">
        <v>693</v>
      </c>
      <c r="H6" s="591" t="s">
        <v>692</v>
      </c>
      <c r="I6" s="591" t="s">
        <v>691</v>
      </c>
      <c r="J6" s="591" t="s">
        <v>690</v>
      </c>
      <c r="K6" s="590" t="s">
        <v>689</v>
      </c>
    </row>
    <row r="7" spans="1:12" ht="21.75" thickBot="1" x14ac:dyDescent="0.4">
      <c r="A7" s="589"/>
      <c r="B7" s="588"/>
      <c r="C7" s="586" t="s">
        <v>462</v>
      </c>
      <c r="D7" s="585" t="s">
        <v>461</v>
      </c>
      <c r="E7" s="587" t="s">
        <v>688</v>
      </c>
      <c r="F7" s="587" t="s">
        <v>687</v>
      </c>
      <c r="G7" s="584" t="s">
        <v>686</v>
      </c>
      <c r="H7" s="585" t="s">
        <v>459</v>
      </c>
      <c r="I7" s="586" t="s">
        <v>515</v>
      </c>
      <c r="J7" s="585" t="s">
        <v>514</v>
      </c>
      <c r="K7" s="584" t="s">
        <v>685</v>
      </c>
    </row>
    <row r="8" spans="1:12" ht="21.75" thickTop="1" x14ac:dyDescent="0.35">
      <c r="A8" s="544" t="s">
        <v>560</v>
      </c>
      <c r="B8" s="543" t="s">
        <v>684</v>
      </c>
      <c r="C8" s="582"/>
      <c r="D8" s="582"/>
      <c r="E8" s="582"/>
      <c r="F8" s="583"/>
      <c r="G8" s="571"/>
      <c r="H8" s="582"/>
      <c r="I8" s="582"/>
      <c r="J8" s="582"/>
      <c r="K8" s="571"/>
    </row>
    <row r="9" spans="1:12" x14ac:dyDescent="0.35">
      <c r="A9" s="550" t="s">
        <v>560</v>
      </c>
      <c r="B9" s="549" t="s">
        <v>206</v>
      </c>
      <c r="C9" s="580">
        <v>59800</v>
      </c>
      <c r="D9" s="580">
        <f>15000+34500</f>
        <v>49500</v>
      </c>
      <c r="E9" s="580">
        <v>10300</v>
      </c>
      <c r="F9" s="578">
        <v>0</v>
      </c>
      <c r="G9" s="523">
        <f t="shared" ref="G9:G20" si="0">C9-D9-E9-F9</f>
        <v>0</v>
      </c>
      <c r="H9" s="580">
        <v>31900</v>
      </c>
      <c r="I9" s="580">
        <v>0</v>
      </c>
      <c r="J9" s="580"/>
      <c r="K9" s="523">
        <f t="shared" ref="K9:K20" si="1">+G9+H9+I9+J9</f>
        <v>31900</v>
      </c>
    </row>
    <row r="10" spans="1:12" s="397" customFormat="1" x14ac:dyDescent="0.35">
      <c r="A10" s="555" t="s">
        <v>554</v>
      </c>
      <c r="B10" s="561" t="s">
        <v>683</v>
      </c>
      <c r="C10" s="578">
        <v>0</v>
      </c>
      <c r="D10" s="578">
        <v>0</v>
      </c>
      <c r="E10" s="578">
        <v>0</v>
      </c>
      <c r="F10" s="578">
        <v>0</v>
      </c>
      <c r="G10" s="523">
        <f t="shared" si="0"/>
        <v>0</v>
      </c>
      <c r="H10" s="578"/>
      <c r="I10" s="578"/>
      <c r="J10" s="578"/>
      <c r="K10" s="552">
        <f t="shared" si="1"/>
        <v>0</v>
      </c>
    </row>
    <row r="11" spans="1:12" s="397" customFormat="1" x14ac:dyDescent="0.35">
      <c r="A11" s="555" t="s">
        <v>570</v>
      </c>
      <c r="B11" s="561" t="s">
        <v>682</v>
      </c>
      <c r="C11" s="578">
        <v>0</v>
      </c>
      <c r="D11" s="578">
        <v>0</v>
      </c>
      <c r="E11" s="578">
        <v>0</v>
      </c>
      <c r="F11" s="578">
        <v>0</v>
      </c>
      <c r="G11" s="523">
        <f t="shared" si="0"/>
        <v>0</v>
      </c>
      <c r="H11" s="578">
        <v>960.8</v>
      </c>
      <c r="I11" s="578">
        <v>0</v>
      </c>
      <c r="J11" s="578">
        <v>0</v>
      </c>
      <c r="K11" s="552">
        <f t="shared" si="1"/>
        <v>960.8</v>
      </c>
      <c r="L11" s="581" t="s">
        <v>43</v>
      </c>
    </row>
    <row r="12" spans="1:12" s="397" customFormat="1" x14ac:dyDescent="0.35">
      <c r="A12" s="555" t="s">
        <v>577</v>
      </c>
      <c r="B12" s="561" t="s">
        <v>681</v>
      </c>
      <c r="C12" s="578">
        <v>0</v>
      </c>
      <c r="D12" s="578"/>
      <c r="E12" s="578"/>
      <c r="F12" s="578">
        <v>0</v>
      </c>
      <c r="G12" s="552">
        <f t="shared" si="0"/>
        <v>0</v>
      </c>
      <c r="H12" s="578"/>
      <c r="I12" s="578"/>
      <c r="J12" s="578"/>
      <c r="K12" s="552">
        <f t="shared" si="1"/>
        <v>0</v>
      </c>
    </row>
    <row r="13" spans="1:12" s="397" customFormat="1" x14ac:dyDescent="0.35">
      <c r="A13" s="555" t="s">
        <v>584</v>
      </c>
      <c r="B13" s="561" t="s">
        <v>196</v>
      </c>
      <c r="C13" s="578">
        <v>0</v>
      </c>
      <c r="D13" s="578"/>
      <c r="E13" s="578"/>
      <c r="F13" s="578">
        <v>0</v>
      </c>
      <c r="G13" s="552">
        <f t="shared" si="0"/>
        <v>0</v>
      </c>
      <c r="H13" s="578"/>
      <c r="I13" s="578"/>
      <c r="J13" s="578">
        <v>0</v>
      </c>
      <c r="K13" s="552">
        <f t="shared" si="1"/>
        <v>0</v>
      </c>
    </row>
    <row r="14" spans="1:12" s="397" customFormat="1" x14ac:dyDescent="0.35">
      <c r="A14" s="555" t="s">
        <v>595</v>
      </c>
      <c r="B14" s="561" t="s">
        <v>192</v>
      </c>
      <c r="C14" s="580">
        <v>550878.98</v>
      </c>
      <c r="D14" s="580">
        <v>397158.15</v>
      </c>
      <c r="E14" s="580">
        <v>153720.82999999999</v>
      </c>
      <c r="F14" s="578">
        <v>0</v>
      </c>
      <c r="G14" s="552">
        <f t="shared" si="0"/>
        <v>-2.9103830456733704E-11</v>
      </c>
      <c r="H14" s="578">
        <v>270.89</v>
      </c>
      <c r="I14" s="578">
        <v>0</v>
      </c>
      <c r="J14" s="578">
        <v>0</v>
      </c>
      <c r="K14" s="552">
        <f t="shared" si="1"/>
        <v>270.88999999997088</v>
      </c>
    </row>
    <row r="15" spans="1:12" s="397" customFormat="1" x14ac:dyDescent="0.35">
      <c r="A15" s="555" t="s">
        <v>593</v>
      </c>
      <c r="B15" s="561" t="s">
        <v>680</v>
      </c>
      <c r="C15" s="578">
        <v>0</v>
      </c>
      <c r="D15" s="578"/>
      <c r="E15" s="578"/>
      <c r="F15" s="578">
        <v>0</v>
      </c>
      <c r="G15" s="552">
        <f t="shared" si="0"/>
        <v>0</v>
      </c>
      <c r="H15" s="578"/>
      <c r="I15" s="578"/>
      <c r="J15" s="578"/>
      <c r="K15" s="552">
        <f t="shared" si="1"/>
        <v>0</v>
      </c>
    </row>
    <row r="16" spans="1:12" s="397" customFormat="1" x14ac:dyDescent="0.35">
      <c r="A16" s="555" t="s">
        <v>591</v>
      </c>
      <c r="B16" s="561" t="s">
        <v>679</v>
      </c>
      <c r="C16" s="578">
        <v>386867.97</v>
      </c>
      <c r="D16" s="578">
        <v>368072.18</v>
      </c>
      <c r="E16" s="578">
        <v>18795.79</v>
      </c>
      <c r="F16" s="578">
        <v>0</v>
      </c>
      <c r="G16" s="552">
        <f t="shared" si="0"/>
        <v>-2.1827872842550278E-11</v>
      </c>
      <c r="H16" s="578">
        <v>567324.80000000005</v>
      </c>
      <c r="I16" s="578">
        <v>0</v>
      </c>
      <c r="J16" s="578">
        <v>0</v>
      </c>
      <c r="K16" s="552">
        <f t="shared" si="1"/>
        <v>567324.80000000005</v>
      </c>
    </row>
    <row r="17" spans="1:11" s="397" customFormat="1" x14ac:dyDescent="0.35">
      <c r="A17" s="555" t="s">
        <v>631</v>
      </c>
      <c r="B17" s="561" t="s">
        <v>678</v>
      </c>
      <c r="C17" s="578">
        <v>0</v>
      </c>
      <c r="D17" s="578"/>
      <c r="E17" s="578"/>
      <c r="F17" s="578">
        <v>0</v>
      </c>
      <c r="G17" s="552">
        <f t="shared" si="0"/>
        <v>0</v>
      </c>
      <c r="H17" s="578"/>
      <c r="I17" s="578"/>
      <c r="J17" s="578"/>
      <c r="K17" s="552">
        <f t="shared" si="1"/>
        <v>0</v>
      </c>
    </row>
    <row r="18" spans="1:11" s="397" customFormat="1" x14ac:dyDescent="0.35">
      <c r="A18" s="555" t="s">
        <v>605</v>
      </c>
      <c r="B18" s="561" t="s">
        <v>188</v>
      </c>
      <c r="C18" s="578">
        <v>0</v>
      </c>
      <c r="D18" s="578">
        <v>0</v>
      </c>
      <c r="E18" s="578">
        <v>0</v>
      </c>
      <c r="F18" s="578">
        <v>0</v>
      </c>
      <c r="G18" s="552">
        <f t="shared" si="0"/>
        <v>0</v>
      </c>
      <c r="H18" s="578">
        <v>0</v>
      </c>
      <c r="I18" s="578"/>
      <c r="J18" s="578"/>
      <c r="K18" s="552">
        <f t="shared" si="1"/>
        <v>0</v>
      </c>
    </row>
    <row r="19" spans="1:11" s="397" customFormat="1" x14ac:dyDescent="0.35">
      <c r="A19" s="555" t="s">
        <v>620</v>
      </c>
      <c r="B19" s="561" t="s">
        <v>184</v>
      </c>
      <c r="C19" s="578">
        <v>0</v>
      </c>
      <c r="D19" s="578">
        <v>0</v>
      </c>
      <c r="E19" s="578">
        <v>0</v>
      </c>
      <c r="F19" s="578">
        <v>0</v>
      </c>
      <c r="G19" s="552">
        <f t="shared" si="0"/>
        <v>0</v>
      </c>
      <c r="H19" s="578">
        <v>0</v>
      </c>
      <c r="I19" s="578"/>
      <c r="J19" s="578"/>
      <c r="K19" s="552">
        <f t="shared" si="1"/>
        <v>0</v>
      </c>
    </row>
    <row r="20" spans="1:11" s="397" customFormat="1" ht="42.75" thickBot="1" x14ac:dyDescent="0.4">
      <c r="A20" s="579" t="s">
        <v>615</v>
      </c>
      <c r="B20" s="554" t="s">
        <v>677</v>
      </c>
      <c r="C20" s="578">
        <v>0</v>
      </c>
      <c r="D20" s="578"/>
      <c r="E20" s="578"/>
      <c r="F20" s="578">
        <v>0</v>
      </c>
      <c r="G20" s="570">
        <f t="shared" si="0"/>
        <v>0</v>
      </c>
      <c r="H20" s="578">
        <v>0</v>
      </c>
      <c r="I20" s="578"/>
      <c r="J20" s="578"/>
      <c r="K20" s="570">
        <f t="shared" si="1"/>
        <v>0</v>
      </c>
    </row>
    <row r="21" spans="1:11" s="397" customFormat="1" ht="22.5" thickTop="1" thickBot="1" x14ac:dyDescent="0.4">
      <c r="A21" s="568"/>
      <c r="B21" s="567" t="s">
        <v>676</v>
      </c>
      <c r="C21" s="532">
        <f t="shared" ref="C21:K21" si="2">SUM(C9:C20)</f>
        <v>997546.95</v>
      </c>
      <c r="D21" s="532">
        <f t="shared" si="2"/>
        <v>814730.33000000007</v>
      </c>
      <c r="E21" s="532">
        <f t="shared" si="2"/>
        <v>182816.62</v>
      </c>
      <c r="F21" s="532">
        <f t="shared" si="2"/>
        <v>0</v>
      </c>
      <c r="G21" s="566">
        <f t="shared" si="2"/>
        <v>-5.0931703299283981E-11</v>
      </c>
      <c r="H21" s="532">
        <f t="shared" si="2"/>
        <v>600456.49</v>
      </c>
      <c r="I21" s="532">
        <f t="shared" si="2"/>
        <v>0</v>
      </c>
      <c r="J21" s="532">
        <f t="shared" si="2"/>
        <v>0</v>
      </c>
      <c r="K21" s="565">
        <f t="shared" si="2"/>
        <v>600456.49</v>
      </c>
    </row>
    <row r="22" spans="1:11" ht="21.75" thickTop="1" x14ac:dyDescent="0.35">
      <c r="A22" s="546"/>
      <c r="B22" s="543"/>
      <c r="C22" s="524"/>
      <c r="D22" s="524"/>
      <c r="E22" s="524"/>
      <c r="F22" s="526"/>
      <c r="G22" s="525"/>
      <c r="H22" s="524"/>
      <c r="I22" s="524"/>
      <c r="J22" s="524"/>
      <c r="K22" s="523"/>
    </row>
    <row r="23" spans="1:11" x14ac:dyDescent="0.35">
      <c r="A23" s="544" t="s">
        <v>554</v>
      </c>
      <c r="B23" s="543" t="s">
        <v>675</v>
      </c>
      <c r="C23" s="524"/>
      <c r="D23" s="524"/>
      <c r="E23" s="524"/>
      <c r="F23" s="526"/>
      <c r="G23" s="525"/>
      <c r="H23" s="524"/>
      <c r="I23" s="524"/>
      <c r="J23" s="524"/>
      <c r="K23" s="523"/>
    </row>
    <row r="24" spans="1:11" s="397" customFormat="1" x14ac:dyDescent="0.35">
      <c r="A24" s="556" t="s">
        <v>560</v>
      </c>
      <c r="B24" s="561" t="s">
        <v>674</v>
      </c>
      <c r="C24" s="526"/>
      <c r="D24" s="526"/>
      <c r="E24" s="526"/>
      <c r="F24" s="526"/>
      <c r="G24" s="553">
        <f>+C24-D24-E24-F24</f>
        <v>0</v>
      </c>
      <c r="H24" s="526"/>
      <c r="I24" s="526"/>
      <c r="J24" s="526"/>
      <c r="K24" s="552">
        <f>+G24+H24+I24+J24</f>
        <v>0</v>
      </c>
    </row>
    <row r="25" spans="1:11" s="397" customFormat="1" x14ac:dyDescent="0.35">
      <c r="A25" s="555" t="s">
        <v>554</v>
      </c>
      <c r="B25" s="561" t="s">
        <v>673</v>
      </c>
      <c r="C25" s="526"/>
      <c r="D25" s="526"/>
      <c r="E25" s="526"/>
      <c r="F25" s="526"/>
      <c r="G25" s="553">
        <f>+C25-D25-E25-F25</f>
        <v>0</v>
      </c>
      <c r="H25" s="526"/>
      <c r="I25" s="526"/>
      <c r="J25" s="526"/>
      <c r="K25" s="552">
        <f>+G25+H25+I25+J25</f>
        <v>0</v>
      </c>
    </row>
    <row r="26" spans="1:11" s="397" customFormat="1" ht="42.75" thickBot="1" x14ac:dyDescent="0.4">
      <c r="A26" s="555" t="s">
        <v>570</v>
      </c>
      <c r="B26" s="554" t="s">
        <v>672</v>
      </c>
      <c r="C26" s="526"/>
      <c r="D26" s="526"/>
      <c r="E26" s="526"/>
      <c r="F26" s="526"/>
      <c r="G26" s="553">
        <f>+C26-D26-E26-F26</f>
        <v>0</v>
      </c>
      <c r="H26" s="526"/>
      <c r="I26" s="526"/>
      <c r="J26" s="526"/>
      <c r="K26" s="552">
        <f>+G26+H26+I26+J26</f>
        <v>0</v>
      </c>
    </row>
    <row r="27" spans="1:11" ht="22.5" thickTop="1" thickBot="1" x14ac:dyDescent="0.4">
      <c r="A27" s="547"/>
      <c r="B27" s="533" t="s">
        <v>671</v>
      </c>
      <c r="C27" s="530">
        <f t="shared" ref="C27:K27" si="3">SUM(C24:C26)</f>
        <v>0</v>
      </c>
      <c r="D27" s="530">
        <f t="shared" si="3"/>
        <v>0</v>
      </c>
      <c r="E27" s="530">
        <f t="shared" si="3"/>
        <v>0</v>
      </c>
      <c r="F27" s="532">
        <f t="shared" si="3"/>
        <v>0</v>
      </c>
      <c r="G27" s="531">
        <f t="shared" si="3"/>
        <v>0</v>
      </c>
      <c r="H27" s="530">
        <f t="shared" si="3"/>
        <v>0</v>
      </c>
      <c r="I27" s="530">
        <f t="shared" si="3"/>
        <v>0</v>
      </c>
      <c r="J27" s="530">
        <f t="shared" si="3"/>
        <v>0</v>
      </c>
      <c r="K27" s="529">
        <f t="shared" si="3"/>
        <v>0</v>
      </c>
    </row>
    <row r="28" spans="1:11" ht="21.75" thickTop="1" x14ac:dyDescent="0.35">
      <c r="A28" s="546"/>
      <c r="B28" s="545"/>
      <c r="C28" s="524"/>
      <c r="D28" s="524"/>
      <c r="E28" s="524"/>
      <c r="F28" s="526"/>
      <c r="G28" s="525"/>
      <c r="H28" s="524"/>
      <c r="I28" s="524"/>
      <c r="J28" s="524"/>
      <c r="K28" s="523"/>
    </row>
    <row r="29" spans="1:11" x14ac:dyDescent="0.35">
      <c r="A29" s="544" t="s">
        <v>570</v>
      </c>
      <c r="B29" s="543" t="s">
        <v>670</v>
      </c>
      <c r="C29" s="524"/>
      <c r="D29" s="524"/>
      <c r="E29" s="524"/>
      <c r="F29" s="526"/>
      <c r="G29" s="525"/>
      <c r="H29" s="524"/>
      <c r="I29" s="524"/>
      <c r="J29" s="524"/>
      <c r="K29" s="523"/>
    </row>
    <row r="30" spans="1:11" s="397" customFormat="1" x14ac:dyDescent="0.35">
      <c r="A30" s="555" t="s">
        <v>560</v>
      </c>
      <c r="B30" s="577" t="s">
        <v>669</v>
      </c>
      <c r="C30" s="526"/>
      <c r="D30" s="526"/>
      <c r="E30" s="526"/>
      <c r="F30" s="526"/>
      <c r="G30" s="553">
        <f>+C30-D30-E30-F30</f>
        <v>0</v>
      </c>
      <c r="H30" s="526"/>
      <c r="I30" s="526"/>
      <c r="J30" s="526"/>
      <c r="K30" s="552">
        <f>+G30+H30+I30+J30</f>
        <v>0</v>
      </c>
    </row>
    <row r="31" spans="1:11" s="573" customFormat="1" x14ac:dyDescent="0.35">
      <c r="A31" s="555" t="s">
        <v>668</v>
      </c>
      <c r="B31" s="554" t="s">
        <v>667</v>
      </c>
      <c r="C31" s="575"/>
      <c r="D31" s="575"/>
      <c r="E31" s="575"/>
      <c r="F31" s="575"/>
      <c r="G31" s="576">
        <f>+C31-D31-E31-F31</f>
        <v>0</v>
      </c>
      <c r="H31" s="575"/>
      <c r="I31" s="575"/>
      <c r="J31" s="575"/>
      <c r="K31" s="574">
        <f>+G31+H31+I31+J31</f>
        <v>0</v>
      </c>
    </row>
    <row r="32" spans="1:11" ht="21.75" thickBot="1" x14ac:dyDescent="0.4">
      <c r="A32" s="536" t="s">
        <v>570</v>
      </c>
      <c r="B32" s="572" t="s">
        <v>666</v>
      </c>
      <c r="C32" s="524"/>
      <c r="D32" s="524"/>
      <c r="E32" s="524"/>
      <c r="F32" s="526"/>
      <c r="G32" s="525">
        <f>+C32-D32-E32-F32</f>
        <v>0</v>
      </c>
      <c r="H32" s="524"/>
      <c r="I32" s="524"/>
      <c r="J32" s="524"/>
      <c r="K32" s="523">
        <f>+G32+H32+I32+J32</f>
        <v>0</v>
      </c>
    </row>
    <row r="33" spans="1:11" ht="22.5" thickTop="1" thickBot="1" x14ac:dyDescent="0.4">
      <c r="A33" s="547"/>
      <c r="B33" s="533" t="s">
        <v>665</v>
      </c>
      <c r="C33" s="530">
        <f t="shared" ref="C33:K33" si="4">SUM(C30:C32)</f>
        <v>0</v>
      </c>
      <c r="D33" s="530">
        <f t="shared" si="4"/>
        <v>0</v>
      </c>
      <c r="E33" s="530">
        <f t="shared" si="4"/>
        <v>0</v>
      </c>
      <c r="F33" s="532">
        <f t="shared" si="4"/>
        <v>0</v>
      </c>
      <c r="G33" s="531">
        <f t="shared" si="4"/>
        <v>0</v>
      </c>
      <c r="H33" s="530">
        <f t="shared" si="4"/>
        <v>0</v>
      </c>
      <c r="I33" s="530">
        <f t="shared" si="4"/>
        <v>0</v>
      </c>
      <c r="J33" s="530">
        <f t="shared" si="4"/>
        <v>0</v>
      </c>
      <c r="K33" s="529">
        <f t="shared" si="4"/>
        <v>0</v>
      </c>
    </row>
    <row r="34" spans="1:11" ht="21.75" thickTop="1" x14ac:dyDescent="0.35">
      <c r="A34" s="546"/>
      <c r="B34" s="545"/>
      <c r="C34" s="524"/>
      <c r="D34" s="524"/>
      <c r="E34" s="524"/>
      <c r="F34" s="526"/>
      <c r="G34" s="525"/>
      <c r="H34" s="524"/>
      <c r="I34" s="524"/>
      <c r="J34" s="524"/>
      <c r="K34" s="523"/>
    </row>
    <row r="35" spans="1:11" x14ac:dyDescent="0.35">
      <c r="A35" s="544" t="s">
        <v>577</v>
      </c>
      <c r="B35" s="543" t="s">
        <v>664</v>
      </c>
      <c r="C35" s="524"/>
      <c r="D35" s="524"/>
      <c r="E35" s="524"/>
      <c r="F35" s="526"/>
      <c r="G35" s="525"/>
      <c r="H35" s="524"/>
      <c r="I35" s="524"/>
      <c r="J35" s="524"/>
      <c r="K35" s="523"/>
    </row>
    <row r="36" spans="1:11" s="397" customFormat="1" x14ac:dyDescent="0.35">
      <c r="A36" s="555" t="s">
        <v>560</v>
      </c>
      <c r="B36" s="564" t="s">
        <v>663</v>
      </c>
      <c r="C36" s="526"/>
      <c r="D36" s="526"/>
      <c r="E36" s="526"/>
      <c r="F36" s="526"/>
      <c r="G36" s="553">
        <f t="shared" ref="G36:G43" si="5">+C36-D36-E36-F36</f>
        <v>0</v>
      </c>
      <c r="H36" s="526"/>
      <c r="I36" s="526"/>
      <c r="J36" s="526"/>
      <c r="K36" s="552">
        <f t="shared" ref="K36:K43" si="6">+G36+H36+I36+J36</f>
        <v>0</v>
      </c>
    </row>
    <row r="37" spans="1:11" s="397" customFormat="1" x14ac:dyDescent="0.35">
      <c r="A37" s="555" t="s">
        <v>554</v>
      </c>
      <c r="B37" s="554" t="s">
        <v>662</v>
      </c>
      <c r="C37" s="526"/>
      <c r="D37" s="526"/>
      <c r="E37" s="526"/>
      <c r="F37" s="526"/>
      <c r="G37" s="553">
        <f t="shared" si="5"/>
        <v>0</v>
      </c>
      <c r="H37" s="526"/>
      <c r="I37" s="526"/>
      <c r="J37" s="526"/>
      <c r="K37" s="552">
        <f t="shared" si="6"/>
        <v>0</v>
      </c>
    </row>
    <row r="38" spans="1:11" s="397" customFormat="1" x14ac:dyDescent="0.35">
      <c r="A38" s="555" t="s">
        <v>570</v>
      </c>
      <c r="B38" s="554" t="s">
        <v>661</v>
      </c>
      <c r="C38" s="526"/>
      <c r="D38" s="526"/>
      <c r="E38" s="526"/>
      <c r="F38" s="526"/>
      <c r="G38" s="553">
        <f t="shared" si="5"/>
        <v>0</v>
      </c>
      <c r="H38" s="526"/>
      <c r="I38" s="526"/>
      <c r="J38" s="526"/>
      <c r="K38" s="552">
        <f t="shared" si="6"/>
        <v>0</v>
      </c>
    </row>
    <row r="39" spans="1:11" s="397" customFormat="1" x14ac:dyDescent="0.35">
      <c r="A39" s="555" t="s">
        <v>577</v>
      </c>
      <c r="B39" s="554" t="s">
        <v>660</v>
      </c>
      <c r="C39" s="526"/>
      <c r="D39" s="526"/>
      <c r="E39" s="526"/>
      <c r="F39" s="526"/>
      <c r="G39" s="553">
        <f t="shared" si="5"/>
        <v>0</v>
      </c>
      <c r="H39" s="526"/>
      <c r="I39" s="526"/>
      <c r="J39" s="526"/>
      <c r="K39" s="552">
        <f t="shared" si="6"/>
        <v>0</v>
      </c>
    </row>
    <row r="40" spans="1:11" s="397" customFormat="1" x14ac:dyDescent="0.35">
      <c r="A40" s="555" t="s">
        <v>584</v>
      </c>
      <c r="B40" s="554" t="s">
        <v>659</v>
      </c>
      <c r="C40" s="526"/>
      <c r="D40" s="526"/>
      <c r="E40" s="526"/>
      <c r="F40" s="526"/>
      <c r="G40" s="553">
        <f t="shared" si="5"/>
        <v>0</v>
      </c>
      <c r="H40" s="526"/>
      <c r="I40" s="526"/>
      <c r="J40" s="526"/>
      <c r="K40" s="552">
        <f t="shared" si="6"/>
        <v>0</v>
      </c>
    </row>
    <row r="41" spans="1:11" x14ac:dyDescent="0.35">
      <c r="A41" s="536" t="s">
        <v>595</v>
      </c>
      <c r="B41" s="548" t="s">
        <v>658</v>
      </c>
      <c r="C41" s="524"/>
      <c r="D41" s="524"/>
      <c r="E41" s="524"/>
      <c r="F41" s="526"/>
      <c r="G41" s="525">
        <f t="shared" si="5"/>
        <v>0</v>
      </c>
      <c r="H41" s="524"/>
      <c r="I41" s="524"/>
      <c r="J41" s="524"/>
      <c r="K41" s="523">
        <f t="shared" si="6"/>
        <v>0</v>
      </c>
    </row>
    <row r="42" spans="1:11" s="397" customFormat="1" x14ac:dyDescent="0.35">
      <c r="A42" s="555" t="s">
        <v>593</v>
      </c>
      <c r="B42" s="554" t="s">
        <v>179</v>
      </c>
      <c r="C42" s="526"/>
      <c r="D42" s="526"/>
      <c r="E42" s="526"/>
      <c r="F42" s="526"/>
      <c r="G42" s="553">
        <f t="shared" si="5"/>
        <v>0</v>
      </c>
      <c r="H42" s="526"/>
      <c r="I42" s="526"/>
      <c r="J42" s="526"/>
      <c r="K42" s="552">
        <f t="shared" si="6"/>
        <v>0</v>
      </c>
    </row>
    <row r="43" spans="1:11" ht="21.75" thickBot="1" x14ac:dyDescent="0.4">
      <c r="A43" s="536" t="s">
        <v>591</v>
      </c>
      <c r="B43" s="548" t="s">
        <v>657</v>
      </c>
      <c r="C43" s="524"/>
      <c r="D43" s="524"/>
      <c r="E43" s="524"/>
      <c r="F43" s="526"/>
      <c r="G43" s="525">
        <f t="shared" si="5"/>
        <v>0</v>
      </c>
      <c r="H43" s="524"/>
      <c r="I43" s="524"/>
      <c r="J43" s="524"/>
      <c r="K43" s="523">
        <f t="shared" si="6"/>
        <v>0</v>
      </c>
    </row>
    <row r="44" spans="1:11" ht="22.5" thickTop="1" thickBot="1" x14ac:dyDescent="0.4">
      <c r="A44" s="547"/>
      <c r="B44" s="533" t="s">
        <v>656</v>
      </c>
      <c r="C44" s="530">
        <f t="shared" ref="C44:K44" si="7">SUM(C36:C43)</f>
        <v>0</v>
      </c>
      <c r="D44" s="530">
        <f t="shared" si="7"/>
        <v>0</v>
      </c>
      <c r="E44" s="530">
        <f t="shared" si="7"/>
        <v>0</v>
      </c>
      <c r="F44" s="532">
        <f t="shared" si="7"/>
        <v>0</v>
      </c>
      <c r="G44" s="531">
        <f t="shared" si="7"/>
        <v>0</v>
      </c>
      <c r="H44" s="530">
        <f t="shared" si="7"/>
        <v>0</v>
      </c>
      <c r="I44" s="530">
        <f t="shared" si="7"/>
        <v>0</v>
      </c>
      <c r="J44" s="530">
        <f t="shared" si="7"/>
        <v>0</v>
      </c>
      <c r="K44" s="529">
        <f t="shared" si="7"/>
        <v>0</v>
      </c>
    </row>
    <row r="45" spans="1:11" ht="21.75" thickTop="1" x14ac:dyDescent="0.35">
      <c r="A45" s="546"/>
      <c r="B45" s="543"/>
      <c r="C45" s="524"/>
      <c r="D45" s="524"/>
      <c r="E45" s="524"/>
      <c r="F45" s="526"/>
      <c r="G45" s="571"/>
      <c r="H45" s="524"/>
      <c r="I45" s="524"/>
      <c r="J45" s="524"/>
      <c r="K45" s="523"/>
    </row>
    <row r="46" spans="1:11" x14ac:dyDescent="0.35">
      <c r="A46" s="544" t="s">
        <v>584</v>
      </c>
      <c r="B46" s="543" t="s">
        <v>655</v>
      </c>
      <c r="C46" s="524"/>
      <c r="D46" s="524"/>
      <c r="E46" s="524"/>
      <c r="F46" s="526"/>
      <c r="G46" s="523"/>
      <c r="H46" s="524"/>
      <c r="I46" s="524"/>
      <c r="J46" s="524"/>
      <c r="K46" s="523"/>
    </row>
    <row r="47" spans="1:11" s="397" customFormat="1" x14ac:dyDescent="0.35">
      <c r="A47" s="556" t="s">
        <v>560</v>
      </c>
      <c r="B47" s="561" t="s">
        <v>654</v>
      </c>
      <c r="C47" s="526">
        <v>0</v>
      </c>
      <c r="D47" s="526">
        <v>0</v>
      </c>
      <c r="E47" s="526">
        <v>0</v>
      </c>
      <c r="F47" s="526">
        <v>0</v>
      </c>
      <c r="G47" s="523">
        <f>C47-D47-E47-F47</f>
        <v>0</v>
      </c>
      <c r="H47" s="526">
        <v>30000</v>
      </c>
      <c r="I47" s="526">
        <v>0</v>
      </c>
      <c r="J47" s="526"/>
      <c r="K47" s="552">
        <f>+G47+H47+I47+J47</f>
        <v>30000</v>
      </c>
    </row>
    <row r="48" spans="1:11" s="397" customFormat="1" x14ac:dyDescent="0.35">
      <c r="A48" s="555" t="s">
        <v>554</v>
      </c>
      <c r="B48" s="561" t="s">
        <v>172</v>
      </c>
      <c r="C48" s="526">
        <v>93209.33</v>
      </c>
      <c r="D48" s="526">
        <v>59620.79</v>
      </c>
      <c r="E48" s="526">
        <v>14922.08</v>
      </c>
      <c r="F48" s="526">
        <v>18666.46</v>
      </c>
      <c r="G48" s="523">
        <f>C48-D48-E48-F48</f>
        <v>0</v>
      </c>
      <c r="H48" s="526">
        <v>134247.53999999998</v>
      </c>
      <c r="I48" s="526">
        <v>0</v>
      </c>
      <c r="J48" s="526">
        <v>0</v>
      </c>
      <c r="K48" s="552">
        <f>+G48+H48+I48+J48</f>
        <v>134247.53999999998</v>
      </c>
    </row>
    <row r="49" spans="1:13" s="397" customFormat="1" ht="42.75" thickBot="1" x14ac:dyDescent="0.4">
      <c r="A49" s="555" t="s">
        <v>570</v>
      </c>
      <c r="B49" s="554" t="s">
        <v>653</v>
      </c>
      <c r="C49" s="526">
        <v>0</v>
      </c>
      <c r="D49" s="526"/>
      <c r="E49" s="526"/>
      <c r="F49" s="526"/>
      <c r="G49" s="523">
        <f>C49-D49-E49-F49</f>
        <v>0</v>
      </c>
      <c r="H49" s="526"/>
      <c r="I49" s="526"/>
      <c r="J49" s="526"/>
      <c r="K49" s="570">
        <f>+G49+H49+I49+J49</f>
        <v>0</v>
      </c>
    </row>
    <row r="50" spans="1:13" ht="22.5" thickTop="1" thickBot="1" x14ac:dyDescent="0.4">
      <c r="A50" s="547"/>
      <c r="B50" s="533" t="s">
        <v>652</v>
      </c>
      <c r="C50" s="530">
        <f t="shared" ref="C50:J50" si="8">SUM(C47:C49)</f>
        <v>93209.33</v>
      </c>
      <c r="D50" s="530">
        <f t="shared" si="8"/>
        <v>59620.79</v>
      </c>
      <c r="E50" s="530">
        <f t="shared" si="8"/>
        <v>14922.08</v>
      </c>
      <c r="F50" s="532">
        <f t="shared" si="8"/>
        <v>18666.46</v>
      </c>
      <c r="G50" s="531">
        <f t="shared" si="8"/>
        <v>0</v>
      </c>
      <c r="H50" s="530">
        <f t="shared" si="8"/>
        <v>164247.53999999998</v>
      </c>
      <c r="I50" s="530">
        <f t="shared" si="8"/>
        <v>0</v>
      </c>
      <c r="J50" s="530">
        <f t="shared" si="8"/>
        <v>0</v>
      </c>
      <c r="K50" s="529">
        <f>SUM(K45:K49)</f>
        <v>164247.53999999998</v>
      </c>
      <c r="L50" s="512" t="s">
        <v>43</v>
      </c>
      <c r="M50" s="569" t="s">
        <v>43</v>
      </c>
    </row>
    <row r="51" spans="1:13" ht="21.75" thickTop="1" x14ac:dyDescent="0.35">
      <c r="A51" s="546"/>
      <c r="B51" s="545"/>
      <c r="C51" s="524"/>
      <c r="D51" s="524"/>
      <c r="E51" s="524"/>
      <c r="F51" s="526"/>
      <c r="G51" s="525"/>
      <c r="H51" s="524"/>
      <c r="I51" s="524"/>
      <c r="J51" s="524"/>
      <c r="K51" s="523"/>
    </row>
    <row r="52" spans="1:13" s="397" customFormat="1" ht="36" customHeight="1" x14ac:dyDescent="0.35">
      <c r="A52" s="558" t="s">
        <v>595</v>
      </c>
      <c r="B52" s="557" t="s">
        <v>651</v>
      </c>
      <c r="C52" s="526"/>
      <c r="D52" s="526"/>
      <c r="E52" s="526"/>
      <c r="F52" s="526"/>
      <c r="G52" s="553"/>
      <c r="H52" s="526"/>
      <c r="I52" s="526"/>
      <c r="J52" s="526"/>
      <c r="K52" s="552"/>
    </row>
    <row r="53" spans="1:13" s="397" customFormat="1" x14ac:dyDescent="0.35">
      <c r="A53" s="555" t="s">
        <v>650</v>
      </c>
      <c r="B53" s="554" t="s">
        <v>167</v>
      </c>
      <c r="C53" s="526"/>
      <c r="D53" s="526"/>
      <c r="E53" s="526"/>
      <c r="F53" s="526"/>
      <c r="G53" s="553">
        <f>+C53-D53-E53-F53</f>
        <v>0</v>
      </c>
      <c r="H53" s="526"/>
      <c r="I53" s="526"/>
      <c r="J53" s="526"/>
      <c r="K53" s="552">
        <f>+G53+H53+I53+J53</f>
        <v>0</v>
      </c>
    </row>
    <row r="54" spans="1:13" s="397" customFormat="1" x14ac:dyDescent="0.35">
      <c r="A54" s="555" t="s">
        <v>554</v>
      </c>
      <c r="B54" s="554" t="s">
        <v>165</v>
      </c>
      <c r="C54" s="526"/>
      <c r="D54" s="526"/>
      <c r="E54" s="526"/>
      <c r="F54" s="526"/>
      <c r="G54" s="553">
        <f>+C54-D54-E54-F54</f>
        <v>0</v>
      </c>
      <c r="H54" s="526"/>
      <c r="I54" s="526"/>
      <c r="J54" s="526"/>
      <c r="K54" s="552">
        <f>+G54+H54+I54+J54</f>
        <v>0</v>
      </c>
    </row>
    <row r="55" spans="1:13" s="397" customFormat="1" ht="21.75" thickBot="1" x14ac:dyDescent="0.4">
      <c r="A55" s="555" t="s">
        <v>570</v>
      </c>
      <c r="B55" s="554" t="s">
        <v>649</v>
      </c>
      <c r="C55" s="526"/>
      <c r="D55" s="526"/>
      <c r="E55" s="526"/>
      <c r="F55" s="526"/>
      <c r="G55" s="553">
        <f>+C55-D55-E55-F55</f>
        <v>0</v>
      </c>
      <c r="H55" s="526"/>
      <c r="I55" s="526"/>
      <c r="J55" s="526"/>
      <c r="K55" s="552">
        <f>+G55+H55+I55+J55</f>
        <v>0</v>
      </c>
    </row>
    <row r="56" spans="1:13" ht="22.5" thickTop="1" thickBot="1" x14ac:dyDescent="0.4">
      <c r="A56" s="547"/>
      <c r="B56" s="533" t="s">
        <v>648</v>
      </c>
      <c r="C56" s="530">
        <f t="shared" ref="C56:K56" si="9">SUM(C53:C55)</f>
        <v>0</v>
      </c>
      <c r="D56" s="530">
        <f t="shared" si="9"/>
        <v>0</v>
      </c>
      <c r="E56" s="530">
        <f t="shared" si="9"/>
        <v>0</v>
      </c>
      <c r="F56" s="532">
        <f t="shared" si="9"/>
        <v>0</v>
      </c>
      <c r="G56" s="531">
        <f t="shared" si="9"/>
        <v>0</v>
      </c>
      <c r="H56" s="530">
        <f t="shared" si="9"/>
        <v>0</v>
      </c>
      <c r="I56" s="530">
        <f t="shared" si="9"/>
        <v>0</v>
      </c>
      <c r="J56" s="530">
        <f t="shared" si="9"/>
        <v>0</v>
      </c>
      <c r="K56" s="529">
        <f t="shared" si="9"/>
        <v>0</v>
      </c>
    </row>
    <row r="57" spans="1:13" ht="21.75" thickTop="1" x14ac:dyDescent="0.35">
      <c r="A57" s="546"/>
      <c r="B57" s="545"/>
      <c r="C57" s="524"/>
      <c r="D57" s="524"/>
      <c r="E57" s="524"/>
      <c r="F57" s="526"/>
      <c r="G57" s="525"/>
      <c r="H57" s="524"/>
      <c r="I57" s="524"/>
      <c r="J57" s="524"/>
      <c r="K57" s="523"/>
    </row>
    <row r="58" spans="1:13" x14ac:dyDescent="0.35">
      <c r="A58" s="544" t="s">
        <v>593</v>
      </c>
      <c r="B58" s="543" t="s">
        <v>647</v>
      </c>
      <c r="C58" s="524"/>
      <c r="D58" s="524"/>
      <c r="E58" s="524"/>
      <c r="F58" s="526"/>
      <c r="G58" s="525"/>
      <c r="H58" s="524"/>
      <c r="I58" s="524"/>
      <c r="J58" s="524"/>
      <c r="K58" s="523"/>
    </row>
    <row r="59" spans="1:13" s="397" customFormat="1" x14ac:dyDescent="0.35">
      <c r="A59" s="556" t="s">
        <v>560</v>
      </c>
      <c r="B59" s="561" t="s">
        <v>646</v>
      </c>
      <c r="C59" s="526"/>
      <c r="D59" s="526"/>
      <c r="E59" s="526"/>
      <c r="F59" s="526"/>
      <c r="G59" s="553">
        <f>+C59-D59-E59-F59</f>
        <v>0</v>
      </c>
      <c r="H59" s="526"/>
      <c r="I59" s="526"/>
      <c r="J59" s="526"/>
      <c r="K59" s="552">
        <f>+G59+H59+I59+J59</f>
        <v>0</v>
      </c>
    </row>
    <row r="60" spans="1:13" ht="42.75" thickBot="1" x14ac:dyDescent="0.4">
      <c r="A60" s="536" t="s">
        <v>554</v>
      </c>
      <c r="B60" s="548" t="s">
        <v>645</v>
      </c>
      <c r="C60" s="524"/>
      <c r="D60" s="524"/>
      <c r="E60" s="524"/>
      <c r="F60" s="526"/>
      <c r="G60" s="525">
        <f>+C60-D60-E60-F60</f>
        <v>0</v>
      </c>
      <c r="H60" s="524"/>
      <c r="I60" s="524"/>
      <c r="J60" s="524"/>
      <c r="K60" s="523">
        <f>+G60+H60+I60+J60</f>
        <v>0</v>
      </c>
    </row>
    <row r="61" spans="1:13" ht="22.5" thickTop="1" thickBot="1" x14ac:dyDescent="0.4">
      <c r="A61" s="547"/>
      <c r="B61" s="533" t="s">
        <v>644</v>
      </c>
      <c r="C61" s="530">
        <f t="shared" ref="C61:K61" si="10">SUM(C59:C60)</f>
        <v>0</v>
      </c>
      <c r="D61" s="530">
        <f t="shared" si="10"/>
        <v>0</v>
      </c>
      <c r="E61" s="530">
        <f t="shared" si="10"/>
        <v>0</v>
      </c>
      <c r="F61" s="532">
        <f t="shared" si="10"/>
        <v>0</v>
      </c>
      <c r="G61" s="531">
        <f t="shared" si="10"/>
        <v>0</v>
      </c>
      <c r="H61" s="530">
        <f t="shared" si="10"/>
        <v>0</v>
      </c>
      <c r="I61" s="530">
        <f t="shared" si="10"/>
        <v>0</v>
      </c>
      <c r="J61" s="530">
        <f t="shared" si="10"/>
        <v>0</v>
      </c>
      <c r="K61" s="529">
        <f t="shared" si="10"/>
        <v>0</v>
      </c>
    </row>
    <row r="62" spans="1:13" ht="21.75" thickTop="1" x14ac:dyDescent="0.35">
      <c r="A62" s="546"/>
      <c r="B62" s="545"/>
      <c r="C62" s="524"/>
      <c r="D62" s="524"/>
      <c r="E62" s="524"/>
      <c r="F62" s="526"/>
      <c r="G62" s="525"/>
      <c r="H62" s="524"/>
      <c r="I62" s="524"/>
      <c r="J62" s="524"/>
      <c r="K62" s="523"/>
    </row>
    <row r="63" spans="1:13" x14ac:dyDescent="0.35">
      <c r="A63" s="544" t="s">
        <v>591</v>
      </c>
      <c r="B63" s="543" t="s">
        <v>643</v>
      </c>
      <c r="C63" s="524"/>
      <c r="D63" s="524"/>
      <c r="E63" s="524"/>
      <c r="F63" s="526"/>
      <c r="G63" s="525"/>
      <c r="H63" s="524"/>
      <c r="I63" s="524"/>
      <c r="J63" s="524"/>
      <c r="K63" s="523"/>
    </row>
    <row r="64" spans="1:13" s="397" customFormat="1" x14ac:dyDescent="0.35">
      <c r="A64" s="555" t="s">
        <v>560</v>
      </c>
      <c r="B64" s="554" t="s">
        <v>642</v>
      </c>
      <c r="C64" s="526"/>
      <c r="D64" s="526"/>
      <c r="E64" s="526"/>
      <c r="F64" s="526"/>
      <c r="G64" s="553">
        <f>+C64-D64-E64-F64</f>
        <v>0</v>
      </c>
      <c r="H64" s="526"/>
      <c r="I64" s="526"/>
      <c r="J64" s="526"/>
      <c r="K64" s="552">
        <f>+G64+H64+I64+J64</f>
        <v>0</v>
      </c>
    </row>
    <row r="65" spans="1:11" s="397" customFormat="1" x14ac:dyDescent="0.35">
      <c r="A65" s="555" t="s">
        <v>554</v>
      </c>
      <c r="B65" s="554" t="s">
        <v>641</v>
      </c>
      <c r="C65" s="526"/>
      <c r="D65" s="526"/>
      <c r="E65" s="526"/>
      <c r="F65" s="526"/>
      <c r="G65" s="553">
        <f>+C65-D65-E65-F65</f>
        <v>0</v>
      </c>
      <c r="H65" s="526"/>
      <c r="I65" s="526"/>
      <c r="J65" s="526"/>
      <c r="K65" s="552">
        <f>+G65+H65+I65+J65</f>
        <v>0</v>
      </c>
    </row>
    <row r="66" spans="1:11" s="397" customFormat="1" ht="42.75" thickBot="1" x14ac:dyDescent="0.4">
      <c r="A66" s="555" t="s">
        <v>570</v>
      </c>
      <c r="B66" s="554" t="s">
        <v>640</v>
      </c>
      <c r="C66" s="526"/>
      <c r="D66" s="526"/>
      <c r="E66" s="526"/>
      <c r="F66" s="526"/>
      <c r="G66" s="553">
        <f>+C66-D66-E66-F66</f>
        <v>0</v>
      </c>
      <c r="H66" s="526"/>
      <c r="I66" s="526"/>
      <c r="J66" s="526"/>
      <c r="K66" s="552">
        <f>+G66+H66+I66+J66</f>
        <v>0</v>
      </c>
    </row>
    <row r="67" spans="1:11" s="397" customFormat="1" ht="22.5" thickTop="1" thickBot="1" x14ac:dyDescent="0.4">
      <c r="A67" s="568"/>
      <c r="B67" s="567" t="s">
        <v>639</v>
      </c>
      <c r="C67" s="532">
        <f t="shared" ref="C67:K67" si="11">SUM(C64:C66)</f>
        <v>0</v>
      </c>
      <c r="D67" s="532">
        <f t="shared" si="11"/>
        <v>0</v>
      </c>
      <c r="E67" s="532">
        <f t="shared" si="11"/>
        <v>0</v>
      </c>
      <c r="F67" s="532">
        <f t="shared" si="11"/>
        <v>0</v>
      </c>
      <c r="G67" s="566">
        <f t="shared" si="11"/>
        <v>0</v>
      </c>
      <c r="H67" s="532">
        <f t="shared" si="11"/>
        <v>0</v>
      </c>
      <c r="I67" s="532">
        <f t="shared" si="11"/>
        <v>0</v>
      </c>
      <c r="J67" s="532">
        <f t="shared" si="11"/>
        <v>0</v>
      </c>
      <c r="K67" s="565">
        <f t="shared" si="11"/>
        <v>0</v>
      </c>
    </row>
    <row r="68" spans="1:11" s="397" customFormat="1" ht="21.75" thickTop="1" x14ac:dyDescent="0.35">
      <c r="A68" s="560"/>
      <c r="B68" s="559"/>
      <c r="C68" s="526"/>
      <c r="D68" s="526"/>
      <c r="E68" s="526"/>
      <c r="F68" s="526"/>
      <c r="G68" s="553"/>
      <c r="H68" s="526"/>
      <c r="I68" s="526"/>
      <c r="J68" s="526"/>
      <c r="K68" s="552"/>
    </row>
    <row r="69" spans="1:11" s="397" customFormat="1" x14ac:dyDescent="0.35">
      <c r="A69" s="558" t="s">
        <v>631</v>
      </c>
      <c r="B69" s="557" t="s">
        <v>638</v>
      </c>
      <c r="C69" s="526"/>
      <c r="D69" s="526"/>
      <c r="E69" s="526"/>
      <c r="F69" s="526"/>
      <c r="G69" s="553"/>
      <c r="H69" s="526"/>
      <c r="I69" s="526"/>
      <c r="J69" s="526"/>
      <c r="K69" s="552"/>
    </row>
    <row r="70" spans="1:11" s="397" customFormat="1" x14ac:dyDescent="0.35">
      <c r="A70" s="556" t="s">
        <v>560</v>
      </c>
      <c r="B70" s="561" t="s">
        <v>637</v>
      </c>
      <c r="C70" s="526"/>
      <c r="D70" s="526"/>
      <c r="E70" s="526"/>
      <c r="F70" s="526"/>
      <c r="G70" s="553">
        <f t="shared" ref="G70:G78" si="12">+C70-D70-E70-F70</f>
        <v>0</v>
      </c>
      <c r="H70" s="526"/>
      <c r="I70" s="526"/>
      <c r="J70" s="526"/>
      <c r="K70" s="552">
        <f t="shared" ref="K70:K78" si="13">+G70+H70+I70+J70</f>
        <v>0</v>
      </c>
    </row>
    <row r="71" spans="1:11" s="397" customFormat="1" x14ac:dyDescent="0.35">
      <c r="A71" s="556" t="s">
        <v>554</v>
      </c>
      <c r="B71" s="554" t="s">
        <v>636</v>
      </c>
      <c r="C71" s="526"/>
      <c r="D71" s="526"/>
      <c r="E71" s="526"/>
      <c r="F71" s="526"/>
      <c r="G71" s="553">
        <f t="shared" si="12"/>
        <v>0</v>
      </c>
      <c r="H71" s="526"/>
      <c r="I71" s="526"/>
      <c r="J71" s="526"/>
      <c r="K71" s="552">
        <f t="shared" si="13"/>
        <v>0</v>
      </c>
    </row>
    <row r="72" spans="1:11" s="397" customFormat="1" x14ac:dyDescent="0.35">
      <c r="A72" s="556" t="s">
        <v>570</v>
      </c>
      <c r="B72" s="554" t="s">
        <v>155</v>
      </c>
      <c r="C72" s="526">
        <v>0</v>
      </c>
      <c r="D72" s="526">
        <v>0</v>
      </c>
      <c r="E72" s="526"/>
      <c r="F72" s="526"/>
      <c r="G72" s="553">
        <f t="shared" si="12"/>
        <v>0</v>
      </c>
      <c r="H72" s="526"/>
      <c r="I72" s="526"/>
      <c r="J72" s="526"/>
      <c r="K72" s="552">
        <f t="shared" si="13"/>
        <v>0</v>
      </c>
    </row>
    <row r="73" spans="1:11" s="397" customFormat="1" x14ac:dyDescent="0.35">
      <c r="A73" s="556" t="s">
        <v>577</v>
      </c>
      <c r="B73" s="554" t="s">
        <v>635</v>
      </c>
      <c r="C73" s="526"/>
      <c r="D73" s="526"/>
      <c r="E73" s="526"/>
      <c r="F73" s="526"/>
      <c r="G73" s="553">
        <f t="shared" si="12"/>
        <v>0</v>
      </c>
      <c r="H73" s="526"/>
      <c r="I73" s="526"/>
      <c r="J73" s="526"/>
      <c r="K73" s="552">
        <f t="shared" si="13"/>
        <v>0</v>
      </c>
    </row>
    <row r="74" spans="1:11" s="397" customFormat="1" x14ac:dyDescent="0.35">
      <c r="A74" s="556" t="s">
        <v>584</v>
      </c>
      <c r="B74" s="554" t="s">
        <v>634</v>
      </c>
      <c r="C74" s="526"/>
      <c r="D74" s="526"/>
      <c r="E74" s="526"/>
      <c r="F74" s="526"/>
      <c r="G74" s="553">
        <f t="shared" si="12"/>
        <v>0</v>
      </c>
      <c r="H74" s="526"/>
      <c r="I74" s="526"/>
      <c r="J74" s="526"/>
      <c r="K74" s="552">
        <f t="shared" si="13"/>
        <v>0</v>
      </c>
    </row>
    <row r="75" spans="1:11" s="397" customFormat="1" x14ac:dyDescent="0.35">
      <c r="A75" s="556" t="s">
        <v>595</v>
      </c>
      <c r="B75" s="554" t="s">
        <v>633</v>
      </c>
      <c r="C75" s="526"/>
      <c r="D75" s="526"/>
      <c r="E75" s="526"/>
      <c r="F75" s="526"/>
      <c r="G75" s="553">
        <f t="shared" si="12"/>
        <v>0</v>
      </c>
      <c r="H75" s="526"/>
      <c r="I75" s="526"/>
      <c r="J75" s="526"/>
      <c r="K75" s="552">
        <f t="shared" si="13"/>
        <v>0</v>
      </c>
    </row>
    <row r="76" spans="1:11" s="397" customFormat="1" x14ac:dyDescent="0.35">
      <c r="A76" s="556" t="s">
        <v>593</v>
      </c>
      <c r="B76" s="554" t="s">
        <v>632</v>
      </c>
      <c r="C76" s="526"/>
      <c r="D76" s="526"/>
      <c r="E76" s="526"/>
      <c r="F76" s="526"/>
      <c r="G76" s="553">
        <f t="shared" si="12"/>
        <v>0</v>
      </c>
      <c r="H76" s="526"/>
      <c r="I76" s="526"/>
      <c r="J76" s="526"/>
      <c r="K76" s="552">
        <f t="shared" si="13"/>
        <v>0</v>
      </c>
    </row>
    <row r="77" spans="1:11" x14ac:dyDescent="0.35">
      <c r="A77" s="550" t="s">
        <v>591</v>
      </c>
      <c r="B77" s="548" t="s">
        <v>151</v>
      </c>
      <c r="C77" s="524"/>
      <c r="D77" s="524"/>
      <c r="E77" s="524"/>
      <c r="F77" s="526"/>
      <c r="G77" s="525">
        <f t="shared" si="12"/>
        <v>0</v>
      </c>
      <c r="H77" s="524"/>
      <c r="I77" s="524"/>
      <c r="J77" s="524"/>
      <c r="K77" s="523">
        <f t="shared" si="13"/>
        <v>0</v>
      </c>
    </row>
    <row r="78" spans="1:11" ht="42.75" thickBot="1" x14ac:dyDescent="0.4">
      <c r="A78" s="536" t="s">
        <v>631</v>
      </c>
      <c r="B78" s="548" t="s">
        <v>630</v>
      </c>
      <c r="C78" s="524"/>
      <c r="D78" s="524"/>
      <c r="E78" s="524"/>
      <c r="F78" s="526"/>
      <c r="G78" s="525">
        <f t="shared" si="12"/>
        <v>0</v>
      </c>
      <c r="H78" s="524"/>
      <c r="I78" s="524"/>
      <c r="J78" s="524"/>
      <c r="K78" s="523">
        <f t="shared" si="13"/>
        <v>0</v>
      </c>
    </row>
    <row r="79" spans="1:11" ht="22.5" thickTop="1" thickBot="1" x14ac:dyDescent="0.4">
      <c r="A79" s="547"/>
      <c r="B79" s="533" t="s">
        <v>629</v>
      </c>
      <c r="C79" s="530">
        <f t="shared" ref="C79:K79" si="14">SUM(C70:C77)</f>
        <v>0</v>
      </c>
      <c r="D79" s="530">
        <f t="shared" si="14"/>
        <v>0</v>
      </c>
      <c r="E79" s="530">
        <f t="shared" si="14"/>
        <v>0</v>
      </c>
      <c r="F79" s="532">
        <f t="shared" si="14"/>
        <v>0</v>
      </c>
      <c r="G79" s="531">
        <f t="shared" si="14"/>
        <v>0</v>
      </c>
      <c r="H79" s="530">
        <f t="shared" si="14"/>
        <v>0</v>
      </c>
      <c r="I79" s="530">
        <f t="shared" si="14"/>
        <v>0</v>
      </c>
      <c r="J79" s="530">
        <f t="shared" si="14"/>
        <v>0</v>
      </c>
      <c r="K79" s="529">
        <f t="shared" si="14"/>
        <v>0</v>
      </c>
    </row>
    <row r="80" spans="1:11" ht="21.75" thickTop="1" x14ac:dyDescent="0.35">
      <c r="A80" s="546"/>
      <c r="B80" s="545"/>
      <c r="C80" s="524"/>
      <c r="D80" s="524"/>
      <c r="E80" s="524"/>
      <c r="F80" s="526"/>
      <c r="G80" s="525"/>
      <c r="H80" s="524"/>
      <c r="I80" s="524"/>
      <c r="J80" s="524"/>
      <c r="K80" s="523"/>
    </row>
    <row r="81" spans="1:11" x14ac:dyDescent="0.35">
      <c r="A81" s="544" t="s">
        <v>605</v>
      </c>
      <c r="B81" s="543" t="s">
        <v>628</v>
      </c>
      <c r="C81" s="524"/>
      <c r="D81" s="524"/>
      <c r="E81" s="524"/>
      <c r="F81" s="526"/>
      <c r="G81" s="525"/>
      <c r="H81" s="524"/>
      <c r="I81" s="524"/>
      <c r="J81" s="524"/>
      <c r="K81" s="523"/>
    </row>
    <row r="82" spans="1:11" s="397" customFormat="1" x14ac:dyDescent="0.35">
      <c r="A82" s="555" t="s">
        <v>560</v>
      </c>
      <c r="B82" s="564" t="s">
        <v>627</v>
      </c>
      <c r="C82" s="526"/>
      <c r="D82" s="526"/>
      <c r="E82" s="526"/>
      <c r="F82" s="526"/>
      <c r="G82" s="553">
        <f t="shared" ref="G82:G87" si="15">+C82-D82-E82-F82</f>
        <v>0</v>
      </c>
      <c r="H82" s="526"/>
      <c r="I82" s="526"/>
      <c r="J82" s="526"/>
      <c r="K82" s="552">
        <f t="shared" ref="K82:K87" si="16">+G82+H82+I82+J82</f>
        <v>0</v>
      </c>
    </row>
    <row r="83" spans="1:11" x14ac:dyDescent="0.35">
      <c r="A83" s="550" t="s">
        <v>554</v>
      </c>
      <c r="B83" s="548" t="s">
        <v>626</v>
      </c>
      <c r="C83" s="524"/>
      <c r="D83" s="524"/>
      <c r="E83" s="524"/>
      <c r="F83" s="526"/>
      <c r="G83" s="525">
        <f t="shared" si="15"/>
        <v>0</v>
      </c>
      <c r="H83" s="524"/>
      <c r="I83" s="524"/>
      <c r="J83" s="524"/>
      <c r="K83" s="523">
        <f t="shared" si="16"/>
        <v>0</v>
      </c>
    </row>
    <row r="84" spans="1:11" s="397" customFormat="1" x14ac:dyDescent="0.35">
      <c r="A84" s="556" t="s">
        <v>570</v>
      </c>
      <c r="B84" s="554" t="s">
        <v>625</v>
      </c>
      <c r="C84" s="526"/>
      <c r="D84" s="526"/>
      <c r="E84" s="526"/>
      <c r="F84" s="526"/>
      <c r="G84" s="553">
        <f t="shared" si="15"/>
        <v>0</v>
      </c>
      <c r="H84" s="526"/>
      <c r="I84" s="526"/>
      <c r="J84" s="526"/>
      <c r="K84" s="552">
        <f t="shared" si="16"/>
        <v>0</v>
      </c>
    </row>
    <row r="85" spans="1:11" s="397" customFormat="1" x14ac:dyDescent="0.35">
      <c r="A85" s="555" t="s">
        <v>577</v>
      </c>
      <c r="B85" s="554" t="s">
        <v>624</v>
      </c>
      <c r="C85" s="526"/>
      <c r="D85" s="526"/>
      <c r="E85" s="526"/>
      <c r="F85" s="526"/>
      <c r="G85" s="553">
        <f t="shared" si="15"/>
        <v>0</v>
      </c>
      <c r="H85" s="526"/>
      <c r="I85" s="526"/>
      <c r="J85" s="526"/>
      <c r="K85" s="552">
        <f t="shared" si="16"/>
        <v>0</v>
      </c>
    </row>
    <row r="86" spans="1:11" s="397" customFormat="1" x14ac:dyDescent="0.35">
      <c r="A86" s="555" t="s">
        <v>584</v>
      </c>
      <c r="B86" s="554" t="s">
        <v>623</v>
      </c>
      <c r="C86" s="526"/>
      <c r="D86" s="526"/>
      <c r="E86" s="526"/>
      <c r="F86" s="526"/>
      <c r="G86" s="553">
        <f t="shared" si="15"/>
        <v>0</v>
      </c>
      <c r="H86" s="526"/>
      <c r="I86" s="526"/>
      <c r="J86" s="526"/>
      <c r="K86" s="552">
        <f t="shared" si="16"/>
        <v>0</v>
      </c>
    </row>
    <row r="87" spans="1:11" ht="21.75" thickBot="1" x14ac:dyDescent="0.4">
      <c r="A87" s="536" t="s">
        <v>595</v>
      </c>
      <c r="B87" s="548" t="s">
        <v>622</v>
      </c>
      <c r="C87" s="524"/>
      <c r="D87" s="524"/>
      <c r="E87" s="524"/>
      <c r="F87" s="526"/>
      <c r="G87" s="525">
        <f t="shared" si="15"/>
        <v>0</v>
      </c>
      <c r="H87" s="524"/>
      <c r="I87" s="524"/>
      <c r="J87" s="524"/>
      <c r="K87" s="523">
        <f t="shared" si="16"/>
        <v>0</v>
      </c>
    </row>
    <row r="88" spans="1:11" ht="22.5" thickTop="1" thickBot="1" x14ac:dyDescent="0.4">
      <c r="A88" s="547"/>
      <c r="B88" s="533" t="s">
        <v>621</v>
      </c>
      <c r="C88" s="530">
        <f t="shared" ref="C88:K88" si="17">SUM(C82:C87)</f>
        <v>0</v>
      </c>
      <c r="D88" s="530">
        <f t="shared" si="17"/>
        <v>0</v>
      </c>
      <c r="E88" s="530">
        <f t="shared" si="17"/>
        <v>0</v>
      </c>
      <c r="F88" s="532">
        <f t="shared" si="17"/>
        <v>0</v>
      </c>
      <c r="G88" s="531">
        <f t="shared" si="17"/>
        <v>0</v>
      </c>
      <c r="H88" s="530">
        <f t="shared" si="17"/>
        <v>0</v>
      </c>
      <c r="I88" s="530">
        <f t="shared" si="17"/>
        <v>0</v>
      </c>
      <c r="J88" s="530">
        <f t="shared" si="17"/>
        <v>0</v>
      </c>
      <c r="K88" s="529">
        <f t="shared" si="17"/>
        <v>0</v>
      </c>
    </row>
    <row r="89" spans="1:11" ht="21.75" thickTop="1" x14ac:dyDescent="0.35">
      <c r="A89" s="546"/>
      <c r="B89" s="545"/>
      <c r="C89" s="524"/>
      <c r="D89" s="524"/>
      <c r="E89" s="524"/>
      <c r="F89" s="526"/>
      <c r="G89" s="525"/>
      <c r="H89" s="524"/>
      <c r="I89" s="524"/>
      <c r="J89" s="524"/>
      <c r="K89" s="523"/>
    </row>
    <row r="90" spans="1:11" s="397" customFormat="1" x14ac:dyDescent="0.35">
      <c r="A90" s="558" t="s">
        <v>620</v>
      </c>
      <c r="B90" s="557" t="s">
        <v>619</v>
      </c>
      <c r="C90" s="526"/>
      <c r="D90" s="526"/>
      <c r="E90" s="526"/>
      <c r="F90" s="526"/>
      <c r="G90" s="553"/>
      <c r="H90" s="526"/>
      <c r="I90" s="526"/>
      <c r="J90" s="526"/>
      <c r="K90" s="552"/>
    </row>
    <row r="91" spans="1:11" s="397" customFormat="1" x14ac:dyDescent="0.35">
      <c r="A91" s="556" t="s">
        <v>560</v>
      </c>
      <c r="B91" s="561" t="s">
        <v>618</v>
      </c>
      <c r="C91" s="526"/>
      <c r="D91" s="526"/>
      <c r="E91" s="526"/>
      <c r="F91" s="526"/>
      <c r="G91" s="553">
        <f>+C91-D91-E91-F91</f>
        <v>0</v>
      </c>
      <c r="H91" s="526"/>
      <c r="I91" s="526"/>
      <c r="J91" s="526"/>
      <c r="K91" s="552">
        <f>+G91+H91+I91+J91</f>
        <v>0</v>
      </c>
    </row>
    <row r="92" spans="1:11" s="397" customFormat="1" x14ac:dyDescent="0.35">
      <c r="A92" s="556" t="s">
        <v>554</v>
      </c>
      <c r="B92" s="561" t="s">
        <v>146</v>
      </c>
      <c r="C92" s="526">
        <v>0</v>
      </c>
      <c r="D92" s="526">
        <v>0</v>
      </c>
      <c r="E92" s="526">
        <v>0</v>
      </c>
      <c r="F92" s="526"/>
      <c r="G92" s="553">
        <f>+C92-D92-E92-F92</f>
        <v>0</v>
      </c>
      <c r="H92" s="526">
        <v>0</v>
      </c>
      <c r="I92" s="526"/>
      <c r="J92" s="526"/>
      <c r="K92" s="552">
        <f>+G92+H92+I92+J92</f>
        <v>0</v>
      </c>
    </row>
    <row r="93" spans="1:11" s="397" customFormat="1" ht="21.75" thickBot="1" x14ac:dyDescent="0.4">
      <c r="A93" s="555" t="s">
        <v>570</v>
      </c>
      <c r="B93" s="554" t="s">
        <v>617</v>
      </c>
      <c r="C93" s="526"/>
      <c r="D93" s="526"/>
      <c r="E93" s="526"/>
      <c r="F93" s="526"/>
      <c r="G93" s="553">
        <f>+C93-D93-E93-F93</f>
        <v>0</v>
      </c>
      <c r="H93" s="526"/>
      <c r="I93" s="526"/>
      <c r="J93" s="526"/>
      <c r="K93" s="552">
        <f>+G93+H93+I93+J93</f>
        <v>0</v>
      </c>
    </row>
    <row r="94" spans="1:11" ht="22.5" thickTop="1" thickBot="1" x14ac:dyDescent="0.4">
      <c r="A94" s="547"/>
      <c r="B94" s="533" t="s">
        <v>616</v>
      </c>
      <c r="C94" s="530">
        <f t="shared" ref="C94:K94" si="18">SUM(C91:C93)</f>
        <v>0</v>
      </c>
      <c r="D94" s="530">
        <f t="shared" si="18"/>
        <v>0</v>
      </c>
      <c r="E94" s="530">
        <f t="shared" si="18"/>
        <v>0</v>
      </c>
      <c r="F94" s="532">
        <f t="shared" si="18"/>
        <v>0</v>
      </c>
      <c r="G94" s="531">
        <f t="shared" si="18"/>
        <v>0</v>
      </c>
      <c r="H94" s="530">
        <f t="shared" si="18"/>
        <v>0</v>
      </c>
      <c r="I94" s="530">
        <f t="shared" si="18"/>
        <v>0</v>
      </c>
      <c r="J94" s="530">
        <f t="shared" si="18"/>
        <v>0</v>
      </c>
      <c r="K94" s="529">
        <f t="shared" si="18"/>
        <v>0</v>
      </c>
    </row>
    <row r="95" spans="1:11" ht="21.75" thickTop="1" x14ac:dyDescent="0.35">
      <c r="A95" s="546"/>
      <c r="B95" s="545"/>
      <c r="C95" s="524"/>
      <c r="D95" s="524"/>
      <c r="E95" s="524"/>
      <c r="F95" s="526"/>
      <c r="G95" s="525"/>
      <c r="H95" s="524"/>
      <c r="I95" s="524"/>
      <c r="J95" s="524"/>
      <c r="K95" s="523"/>
    </row>
    <row r="96" spans="1:11" x14ac:dyDescent="0.35">
      <c r="A96" s="544" t="s">
        <v>615</v>
      </c>
      <c r="B96" s="543" t="s">
        <v>614</v>
      </c>
      <c r="C96" s="524"/>
      <c r="D96" s="524"/>
      <c r="E96" s="524"/>
      <c r="F96" s="526"/>
      <c r="G96" s="525"/>
      <c r="H96" s="524"/>
      <c r="I96" s="524"/>
      <c r="J96" s="524"/>
      <c r="K96" s="523"/>
    </row>
    <row r="97" spans="1:11" s="397" customFormat="1" x14ac:dyDescent="0.35">
      <c r="A97" s="556" t="s">
        <v>560</v>
      </c>
      <c r="B97" s="561" t="s">
        <v>613</v>
      </c>
      <c r="C97" s="526"/>
      <c r="D97" s="526"/>
      <c r="E97" s="526"/>
      <c r="F97" s="526"/>
      <c r="G97" s="553">
        <f t="shared" ref="G97:G106" si="19">+C97-D97-E97-F97</f>
        <v>0</v>
      </c>
      <c r="H97" s="526"/>
      <c r="I97" s="526"/>
      <c r="J97" s="526"/>
      <c r="K97" s="552">
        <f t="shared" ref="K97:K106" si="20">+G97+H97+I97+J97</f>
        <v>0</v>
      </c>
    </row>
    <row r="98" spans="1:11" x14ac:dyDescent="0.35">
      <c r="A98" s="550" t="s">
        <v>554</v>
      </c>
      <c r="B98" s="549" t="s">
        <v>139</v>
      </c>
      <c r="C98" s="524"/>
      <c r="D98" s="524"/>
      <c r="E98" s="524"/>
      <c r="F98" s="526"/>
      <c r="G98" s="525">
        <f t="shared" si="19"/>
        <v>0</v>
      </c>
      <c r="H98" s="524"/>
      <c r="I98" s="524"/>
      <c r="J98" s="524"/>
      <c r="K98" s="523">
        <f t="shared" si="20"/>
        <v>0</v>
      </c>
    </row>
    <row r="99" spans="1:11" x14ac:dyDescent="0.35">
      <c r="A99" s="550" t="s">
        <v>570</v>
      </c>
      <c r="B99" s="549" t="s">
        <v>612</v>
      </c>
      <c r="C99" s="524"/>
      <c r="D99" s="524"/>
      <c r="E99" s="524"/>
      <c r="F99" s="526"/>
      <c r="G99" s="525">
        <f t="shared" si="19"/>
        <v>0</v>
      </c>
      <c r="H99" s="524"/>
      <c r="I99" s="524"/>
      <c r="J99" s="524"/>
      <c r="K99" s="523">
        <f t="shared" si="20"/>
        <v>0</v>
      </c>
    </row>
    <row r="100" spans="1:11" s="397" customFormat="1" x14ac:dyDescent="0.35">
      <c r="A100" s="556" t="s">
        <v>577</v>
      </c>
      <c r="B100" s="563" t="s">
        <v>611</v>
      </c>
      <c r="C100" s="526"/>
      <c r="D100" s="526"/>
      <c r="E100" s="526"/>
      <c r="F100" s="526"/>
      <c r="G100" s="553">
        <f t="shared" si="19"/>
        <v>0</v>
      </c>
      <c r="H100" s="526"/>
      <c r="I100" s="526"/>
      <c r="J100" s="526"/>
      <c r="K100" s="552">
        <f t="shared" si="20"/>
        <v>0</v>
      </c>
    </row>
    <row r="101" spans="1:11" x14ac:dyDescent="0.35">
      <c r="A101" s="550" t="s">
        <v>584</v>
      </c>
      <c r="B101" s="549" t="s">
        <v>610</v>
      </c>
      <c r="C101" s="524"/>
      <c r="D101" s="524"/>
      <c r="E101" s="524"/>
      <c r="F101" s="526"/>
      <c r="G101" s="525">
        <f t="shared" si="19"/>
        <v>0</v>
      </c>
      <c r="H101" s="524"/>
      <c r="I101" s="524"/>
      <c r="J101" s="524"/>
      <c r="K101" s="523">
        <f t="shared" si="20"/>
        <v>0</v>
      </c>
    </row>
    <row r="102" spans="1:11" s="397" customFormat="1" x14ac:dyDescent="0.35">
      <c r="A102" s="556" t="s">
        <v>595</v>
      </c>
      <c r="B102" s="554" t="s">
        <v>609</v>
      </c>
      <c r="C102" s="526"/>
      <c r="D102" s="526"/>
      <c r="E102" s="526"/>
      <c r="F102" s="526"/>
      <c r="G102" s="553">
        <f t="shared" si="19"/>
        <v>0</v>
      </c>
      <c r="H102" s="526"/>
      <c r="I102" s="526"/>
      <c r="J102" s="526"/>
      <c r="K102" s="552">
        <f t="shared" si="20"/>
        <v>0</v>
      </c>
    </row>
    <row r="103" spans="1:11" x14ac:dyDescent="0.35">
      <c r="A103" s="550">
        <v>7</v>
      </c>
      <c r="B103" s="548" t="s">
        <v>608</v>
      </c>
      <c r="C103" s="524"/>
      <c r="D103" s="524"/>
      <c r="E103" s="524"/>
      <c r="F103" s="526"/>
      <c r="G103" s="525">
        <f t="shared" si="19"/>
        <v>0</v>
      </c>
      <c r="H103" s="524"/>
      <c r="I103" s="524"/>
      <c r="J103" s="524"/>
      <c r="K103" s="523">
        <f t="shared" si="20"/>
        <v>0</v>
      </c>
    </row>
    <row r="104" spans="1:11" s="397" customFormat="1" x14ac:dyDescent="0.35">
      <c r="A104" s="556">
        <v>8</v>
      </c>
      <c r="B104" s="554" t="s">
        <v>607</v>
      </c>
      <c r="C104" s="526"/>
      <c r="D104" s="526"/>
      <c r="E104" s="526"/>
      <c r="F104" s="526"/>
      <c r="G104" s="553">
        <f t="shared" si="19"/>
        <v>0</v>
      </c>
      <c r="H104" s="526"/>
      <c r="I104" s="526"/>
      <c r="J104" s="526"/>
      <c r="K104" s="552">
        <f t="shared" si="20"/>
        <v>0</v>
      </c>
    </row>
    <row r="105" spans="1:11" x14ac:dyDescent="0.35">
      <c r="A105" s="550">
        <v>9</v>
      </c>
      <c r="B105" s="548" t="s">
        <v>606</v>
      </c>
      <c r="C105" s="524"/>
      <c r="D105" s="524"/>
      <c r="E105" s="524"/>
      <c r="F105" s="526"/>
      <c r="G105" s="525">
        <f t="shared" si="19"/>
        <v>0</v>
      </c>
      <c r="H105" s="524"/>
      <c r="I105" s="524"/>
      <c r="J105" s="524"/>
      <c r="K105" s="523">
        <f t="shared" si="20"/>
        <v>0</v>
      </c>
    </row>
    <row r="106" spans="1:11" ht="21.75" thickBot="1" x14ac:dyDescent="0.4">
      <c r="A106" s="536" t="s">
        <v>605</v>
      </c>
      <c r="B106" s="548" t="s">
        <v>604</v>
      </c>
      <c r="C106" s="524">
        <v>0</v>
      </c>
      <c r="D106" s="524">
        <v>0</v>
      </c>
      <c r="E106" s="524"/>
      <c r="F106" s="526"/>
      <c r="G106" s="525">
        <f t="shared" si="19"/>
        <v>0</v>
      </c>
      <c r="H106" s="524">
        <v>0</v>
      </c>
      <c r="I106" s="524"/>
      <c r="J106" s="524"/>
      <c r="K106" s="562">
        <f t="shared" si="20"/>
        <v>0</v>
      </c>
    </row>
    <row r="107" spans="1:11" ht="22.5" thickTop="1" thickBot="1" x14ac:dyDescent="0.4">
      <c r="A107" s="547"/>
      <c r="B107" s="533" t="s">
        <v>603</v>
      </c>
      <c r="C107" s="530">
        <f t="shared" ref="C107:K107" si="21">SUM(C97:C106)</f>
        <v>0</v>
      </c>
      <c r="D107" s="530">
        <f t="shared" si="21"/>
        <v>0</v>
      </c>
      <c r="E107" s="530">
        <f t="shared" si="21"/>
        <v>0</v>
      </c>
      <c r="F107" s="532">
        <f t="shared" si="21"/>
        <v>0</v>
      </c>
      <c r="G107" s="531">
        <f t="shared" si="21"/>
        <v>0</v>
      </c>
      <c r="H107" s="530">
        <f t="shared" si="21"/>
        <v>0</v>
      </c>
      <c r="I107" s="530">
        <f t="shared" si="21"/>
        <v>0</v>
      </c>
      <c r="J107" s="530">
        <f t="shared" si="21"/>
        <v>0</v>
      </c>
      <c r="K107" s="529">
        <f t="shared" si="21"/>
        <v>0</v>
      </c>
    </row>
    <row r="108" spans="1:11" ht="21.75" thickTop="1" x14ac:dyDescent="0.35">
      <c r="A108" s="546"/>
      <c r="B108" s="545"/>
      <c r="C108" s="524"/>
      <c r="D108" s="524"/>
      <c r="E108" s="524"/>
      <c r="F108" s="526"/>
      <c r="G108" s="525"/>
      <c r="H108" s="524"/>
      <c r="I108" s="524"/>
      <c r="J108" s="524"/>
      <c r="K108" s="523"/>
    </row>
    <row r="109" spans="1:11" x14ac:dyDescent="0.35">
      <c r="A109" s="544" t="s">
        <v>602</v>
      </c>
      <c r="B109" s="543" t="s">
        <v>601</v>
      </c>
      <c r="C109" s="524"/>
      <c r="D109" s="524"/>
      <c r="E109" s="524"/>
      <c r="F109" s="526"/>
      <c r="G109" s="525"/>
      <c r="H109" s="524"/>
      <c r="I109" s="524"/>
      <c r="J109" s="524"/>
      <c r="K109" s="523"/>
    </row>
    <row r="110" spans="1:11" x14ac:dyDescent="0.35">
      <c r="A110" s="550" t="s">
        <v>560</v>
      </c>
      <c r="B110" s="549" t="s">
        <v>600</v>
      </c>
      <c r="C110" s="524"/>
      <c r="D110" s="524"/>
      <c r="E110" s="524"/>
      <c r="F110" s="526"/>
      <c r="G110" s="525">
        <f t="shared" ref="G110:G117" si="22">+C110-D110-E110-F110</f>
        <v>0</v>
      </c>
      <c r="H110" s="524"/>
      <c r="I110" s="524"/>
      <c r="J110" s="524"/>
      <c r="K110" s="523">
        <f t="shared" ref="K110:K117" si="23">+G110+H110+I110+J110</f>
        <v>0</v>
      </c>
    </row>
    <row r="111" spans="1:11" s="397" customFormat="1" ht="42" x14ac:dyDescent="0.35">
      <c r="A111" s="556" t="s">
        <v>554</v>
      </c>
      <c r="B111" s="561" t="s">
        <v>599</v>
      </c>
      <c r="C111" s="526"/>
      <c r="D111" s="526"/>
      <c r="E111" s="526"/>
      <c r="F111" s="526"/>
      <c r="G111" s="553">
        <f t="shared" si="22"/>
        <v>0</v>
      </c>
      <c r="H111" s="526"/>
      <c r="I111" s="526"/>
      <c r="J111" s="526"/>
      <c r="K111" s="552">
        <f t="shared" si="23"/>
        <v>0</v>
      </c>
    </row>
    <row r="112" spans="1:11" s="397" customFormat="1" ht="42" x14ac:dyDescent="0.35">
      <c r="A112" s="556" t="s">
        <v>570</v>
      </c>
      <c r="B112" s="561" t="s">
        <v>598</v>
      </c>
      <c r="C112" s="526"/>
      <c r="D112" s="526"/>
      <c r="E112" s="526"/>
      <c r="F112" s="526"/>
      <c r="G112" s="553">
        <f t="shared" si="22"/>
        <v>0</v>
      </c>
      <c r="H112" s="526"/>
      <c r="I112" s="526"/>
      <c r="J112" s="526"/>
      <c r="K112" s="552">
        <f t="shared" si="23"/>
        <v>0</v>
      </c>
    </row>
    <row r="113" spans="1:11" x14ac:dyDescent="0.35">
      <c r="A113" s="550" t="s">
        <v>577</v>
      </c>
      <c r="B113" s="549" t="s">
        <v>597</v>
      </c>
      <c r="C113" s="524"/>
      <c r="D113" s="524"/>
      <c r="E113" s="524"/>
      <c r="F113" s="526"/>
      <c r="G113" s="525">
        <f t="shared" si="22"/>
        <v>0</v>
      </c>
      <c r="H113" s="524"/>
      <c r="I113" s="524"/>
      <c r="J113" s="524"/>
      <c r="K113" s="523">
        <f t="shared" si="23"/>
        <v>0</v>
      </c>
    </row>
    <row r="114" spans="1:11" s="397" customFormat="1" x14ac:dyDescent="0.35">
      <c r="A114" s="556" t="s">
        <v>584</v>
      </c>
      <c r="B114" s="561" t="s">
        <v>596</v>
      </c>
      <c r="C114" s="526"/>
      <c r="D114" s="526"/>
      <c r="E114" s="526"/>
      <c r="F114" s="526"/>
      <c r="G114" s="553">
        <f t="shared" si="22"/>
        <v>0</v>
      </c>
      <c r="H114" s="526"/>
      <c r="I114" s="526"/>
      <c r="J114" s="526"/>
      <c r="K114" s="552">
        <f t="shared" si="23"/>
        <v>0</v>
      </c>
    </row>
    <row r="115" spans="1:11" x14ac:dyDescent="0.35">
      <c r="A115" s="550" t="s">
        <v>595</v>
      </c>
      <c r="B115" s="549" t="s">
        <v>594</v>
      </c>
      <c r="C115" s="524"/>
      <c r="D115" s="524"/>
      <c r="E115" s="524"/>
      <c r="F115" s="526"/>
      <c r="G115" s="525">
        <f t="shared" si="22"/>
        <v>0</v>
      </c>
      <c r="H115" s="524"/>
      <c r="I115" s="524"/>
      <c r="J115" s="524"/>
      <c r="K115" s="523">
        <f t="shared" si="23"/>
        <v>0</v>
      </c>
    </row>
    <row r="116" spans="1:11" s="397" customFormat="1" x14ac:dyDescent="0.35">
      <c r="A116" s="556" t="s">
        <v>593</v>
      </c>
      <c r="B116" s="561" t="s">
        <v>592</v>
      </c>
      <c r="C116" s="526"/>
      <c r="D116" s="526"/>
      <c r="E116" s="526"/>
      <c r="F116" s="526"/>
      <c r="G116" s="553">
        <f t="shared" si="22"/>
        <v>0</v>
      </c>
      <c r="H116" s="526"/>
      <c r="I116" s="526"/>
      <c r="J116" s="526"/>
      <c r="K116" s="552">
        <f t="shared" si="23"/>
        <v>0</v>
      </c>
    </row>
    <row r="117" spans="1:11" ht="42.75" thickBot="1" x14ac:dyDescent="0.4">
      <c r="A117" s="550" t="s">
        <v>591</v>
      </c>
      <c r="B117" s="548" t="s">
        <v>590</v>
      </c>
      <c r="C117" s="524"/>
      <c r="D117" s="524"/>
      <c r="E117" s="524"/>
      <c r="F117" s="526"/>
      <c r="G117" s="525">
        <f t="shared" si="22"/>
        <v>0</v>
      </c>
      <c r="H117" s="524"/>
      <c r="I117" s="524"/>
      <c r="J117" s="524"/>
      <c r="K117" s="523">
        <f t="shared" si="23"/>
        <v>0</v>
      </c>
    </row>
    <row r="118" spans="1:11" ht="22.5" thickTop="1" thickBot="1" x14ac:dyDescent="0.4">
      <c r="A118" s="547"/>
      <c r="B118" s="533" t="s">
        <v>589</v>
      </c>
      <c r="C118" s="530">
        <f t="shared" ref="C118:K118" si="24">SUM(C110:C117)</f>
        <v>0</v>
      </c>
      <c r="D118" s="530">
        <f t="shared" si="24"/>
        <v>0</v>
      </c>
      <c r="E118" s="530">
        <f t="shared" si="24"/>
        <v>0</v>
      </c>
      <c r="F118" s="532">
        <f t="shared" si="24"/>
        <v>0</v>
      </c>
      <c r="G118" s="531">
        <f t="shared" si="24"/>
        <v>0</v>
      </c>
      <c r="H118" s="530">
        <f t="shared" si="24"/>
        <v>0</v>
      </c>
      <c r="I118" s="530">
        <f t="shared" si="24"/>
        <v>0</v>
      </c>
      <c r="J118" s="530">
        <f t="shared" si="24"/>
        <v>0</v>
      </c>
      <c r="K118" s="529">
        <f t="shared" si="24"/>
        <v>0</v>
      </c>
    </row>
    <row r="119" spans="1:11" ht="21.75" thickTop="1" x14ac:dyDescent="0.35">
      <c r="A119" s="546"/>
      <c r="B119" s="545"/>
      <c r="C119" s="524"/>
      <c r="D119" s="524"/>
      <c r="E119" s="524"/>
      <c r="F119" s="526"/>
      <c r="G119" s="525"/>
      <c r="H119" s="524"/>
      <c r="I119" s="524"/>
      <c r="J119" s="524"/>
      <c r="K119" s="523"/>
    </row>
    <row r="120" spans="1:11" x14ac:dyDescent="0.35">
      <c r="A120" s="544" t="s">
        <v>588</v>
      </c>
      <c r="B120" s="543" t="s">
        <v>587</v>
      </c>
      <c r="C120" s="524"/>
      <c r="D120" s="524"/>
      <c r="E120" s="524"/>
      <c r="F120" s="526"/>
      <c r="G120" s="525"/>
      <c r="H120" s="524"/>
      <c r="I120" s="524"/>
      <c r="J120" s="524"/>
      <c r="K120" s="523"/>
    </row>
    <row r="121" spans="1:11" s="397" customFormat="1" x14ac:dyDescent="0.35">
      <c r="A121" s="556" t="s">
        <v>560</v>
      </c>
      <c r="B121" s="554" t="s">
        <v>586</v>
      </c>
      <c r="C121" s="526"/>
      <c r="D121" s="526"/>
      <c r="E121" s="526"/>
      <c r="F121" s="526"/>
      <c r="G121" s="553">
        <f>+C121-D121-E121-F121</f>
        <v>0</v>
      </c>
      <c r="H121" s="526">
        <v>323.31</v>
      </c>
      <c r="I121" s="526"/>
      <c r="J121" s="526"/>
      <c r="K121" s="552">
        <f>+G121+H121+I121+J121</f>
        <v>323.31</v>
      </c>
    </row>
    <row r="122" spans="1:11" s="397" customFormat="1" x14ac:dyDescent="0.35">
      <c r="A122" s="556" t="s">
        <v>554</v>
      </c>
      <c r="B122" s="554" t="s">
        <v>124</v>
      </c>
      <c r="C122" s="526">
        <v>0</v>
      </c>
      <c r="D122" s="526">
        <v>0</v>
      </c>
      <c r="E122" s="526"/>
      <c r="F122" s="526"/>
      <c r="G122" s="553">
        <f>+C122-D122-E122-F122</f>
        <v>0</v>
      </c>
      <c r="H122" s="526">
        <v>0</v>
      </c>
      <c r="I122" s="526"/>
      <c r="J122" s="526"/>
      <c r="K122" s="552">
        <f>+G122+H122+I122+J122</f>
        <v>0</v>
      </c>
    </row>
    <row r="123" spans="1:11" s="397" customFormat="1" x14ac:dyDescent="0.35">
      <c r="A123" s="556">
        <v>3</v>
      </c>
      <c r="B123" s="554" t="s">
        <v>122</v>
      </c>
      <c r="C123" s="526"/>
      <c r="D123" s="526"/>
      <c r="E123" s="526"/>
      <c r="F123" s="526"/>
      <c r="G123" s="553">
        <f>+C123-D123-E123-F123</f>
        <v>0</v>
      </c>
      <c r="H123" s="526"/>
      <c r="I123" s="526"/>
      <c r="J123" s="526"/>
      <c r="K123" s="552">
        <f>+G123+H123+I123+J123</f>
        <v>0</v>
      </c>
    </row>
    <row r="124" spans="1:11" s="397" customFormat="1" x14ac:dyDescent="0.35">
      <c r="A124" s="556">
        <v>4</v>
      </c>
      <c r="B124" s="554" t="s">
        <v>585</v>
      </c>
      <c r="C124" s="526"/>
      <c r="D124" s="526"/>
      <c r="E124" s="526"/>
      <c r="F124" s="526"/>
      <c r="G124" s="553">
        <f>+C124-D124-E124-F124</f>
        <v>0</v>
      </c>
      <c r="H124" s="526"/>
      <c r="I124" s="526"/>
      <c r="J124" s="526"/>
      <c r="K124" s="552">
        <f>+G124+H124+I124+J124</f>
        <v>0</v>
      </c>
    </row>
    <row r="125" spans="1:11" s="397" customFormat="1" ht="42.75" thickBot="1" x14ac:dyDescent="0.4">
      <c r="A125" s="555" t="s">
        <v>584</v>
      </c>
      <c r="B125" s="554" t="s">
        <v>583</v>
      </c>
      <c r="C125" s="526"/>
      <c r="D125" s="526"/>
      <c r="E125" s="526"/>
      <c r="F125" s="526"/>
      <c r="G125" s="553">
        <f>+C125-D125-E125-F125</f>
        <v>0</v>
      </c>
      <c r="H125" s="526"/>
      <c r="I125" s="526"/>
      <c r="J125" s="526"/>
      <c r="K125" s="552">
        <f>+G125+H125+I125+J125</f>
        <v>0</v>
      </c>
    </row>
    <row r="126" spans="1:11" ht="22.5" thickTop="1" thickBot="1" x14ac:dyDescent="0.4">
      <c r="A126" s="547"/>
      <c r="B126" s="533" t="s">
        <v>582</v>
      </c>
      <c r="C126" s="530">
        <f t="shared" ref="C126:K126" si="25">SUM(C121:C125)</f>
        <v>0</v>
      </c>
      <c r="D126" s="530">
        <f t="shared" si="25"/>
        <v>0</v>
      </c>
      <c r="E126" s="530">
        <f t="shared" si="25"/>
        <v>0</v>
      </c>
      <c r="F126" s="532">
        <f t="shared" si="25"/>
        <v>0</v>
      </c>
      <c r="G126" s="531">
        <f t="shared" si="25"/>
        <v>0</v>
      </c>
      <c r="H126" s="530">
        <f t="shared" si="25"/>
        <v>323.31</v>
      </c>
      <c r="I126" s="530">
        <f t="shared" si="25"/>
        <v>0</v>
      </c>
      <c r="J126" s="530">
        <f t="shared" si="25"/>
        <v>0</v>
      </c>
      <c r="K126" s="529">
        <f t="shared" si="25"/>
        <v>323.31</v>
      </c>
    </row>
    <row r="127" spans="1:11" s="397" customFormat="1" ht="21.75" thickTop="1" x14ac:dyDescent="0.35">
      <c r="A127" s="560"/>
      <c r="B127" s="559"/>
      <c r="C127" s="526"/>
      <c r="D127" s="526"/>
      <c r="E127" s="526"/>
      <c r="F127" s="526"/>
      <c r="G127" s="553"/>
      <c r="H127" s="526"/>
      <c r="I127" s="526"/>
      <c r="J127" s="526"/>
      <c r="K127" s="552"/>
    </row>
    <row r="128" spans="1:11" s="397" customFormat="1" x14ac:dyDescent="0.35">
      <c r="A128" s="558" t="s">
        <v>581</v>
      </c>
      <c r="B128" s="557" t="s">
        <v>580</v>
      </c>
      <c r="C128" s="526"/>
      <c r="D128" s="526"/>
      <c r="E128" s="526"/>
      <c r="F128" s="526"/>
      <c r="G128" s="553"/>
      <c r="H128" s="526"/>
      <c r="I128" s="526"/>
      <c r="J128" s="526"/>
      <c r="K128" s="552"/>
    </row>
    <row r="129" spans="1:11" s="397" customFormat="1" x14ac:dyDescent="0.35">
      <c r="A129" s="556" t="s">
        <v>560</v>
      </c>
      <c r="B129" s="561" t="s">
        <v>579</v>
      </c>
      <c r="C129" s="526"/>
      <c r="D129" s="526"/>
      <c r="E129" s="526"/>
      <c r="F129" s="526"/>
      <c r="G129" s="553">
        <f>+C129-D129-E129-F129</f>
        <v>0</v>
      </c>
      <c r="H129" s="526"/>
      <c r="I129" s="526"/>
      <c r="J129" s="526"/>
      <c r="K129" s="552">
        <f>+G129+H129+I129+J129</f>
        <v>0</v>
      </c>
    </row>
    <row r="130" spans="1:11" s="397" customFormat="1" x14ac:dyDescent="0.35">
      <c r="A130" s="556" t="s">
        <v>554</v>
      </c>
      <c r="B130" s="561" t="s">
        <v>117</v>
      </c>
      <c r="C130" s="526"/>
      <c r="D130" s="526"/>
      <c r="E130" s="526"/>
      <c r="F130" s="526"/>
      <c r="G130" s="553">
        <f>+C130-D130-E130-F130</f>
        <v>0</v>
      </c>
      <c r="H130" s="526"/>
      <c r="I130" s="526"/>
      <c r="J130" s="526"/>
      <c r="K130" s="552">
        <f>+G130+H130+I130+J130</f>
        <v>0</v>
      </c>
    </row>
    <row r="131" spans="1:11" s="397" customFormat="1" x14ac:dyDescent="0.35">
      <c r="A131" s="556" t="s">
        <v>570</v>
      </c>
      <c r="B131" s="561" t="s">
        <v>578</v>
      </c>
      <c r="C131" s="526"/>
      <c r="D131" s="526"/>
      <c r="E131" s="526"/>
      <c r="F131" s="526"/>
      <c r="G131" s="553">
        <f>+C131-D131-E131-F131</f>
        <v>0</v>
      </c>
      <c r="H131" s="526"/>
      <c r="I131" s="526"/>
      <c r="J131" s="526"/>
      <c r="K131" s="552">
        <f>+G131+H131+I131+J131</f>
        <v>0</v>
      </c>
    </row>
    <row r="132" spans="1:11" s="397" customFormat="1" ht="21.75" thickBot="1" x14ac:dyDescent="0.4">
      <c r="A132" s="555" t="s">
        <v>577</v>
      </c>
      <c r="B132" s="554" t="s">
        <v>576</v>
      </c>
      <c r="C132" s="526"/>
      <c r="D132" s="526"/>
      <c r="E132" s="526"/>
      <c r="F132" s="526"/>
      <c r="G132" s="553">
        <f>+C132-D132-E132-F132</f>
        <v>0</v>
      </c>
      <c r="H132" s="526"/>
      <c r="I132" s="526"/>
      <c r="J132" s="526"/>
      <c r="K132" s="552">
        <f>+G132+H132+I132+J132</f>
        <v>0</v>
      </c>
    </row>
    <row r="133" spans="1:11" ht="22.5" thickTop="1" thickBot="1" x14ac:dyDescent="0.4">
      <c r="A133" s="547"/>
      <c r="B133" s="533" t="s">
        <v>575</v>
      </c>
      <c r="C133" s="530">
        <f t="shared" ref="C133:K133" si="26">SUM(C129:C132)</f>
        <v>0</v>
      </c>
      <c r="D133" s="530">
        <f t="shared" si="26"/>
        <v>0</v>
      </c>
      <c r="E133" s="530">
        <f t="shared" si="26"/>
        <v>0</v>
      </c>
      <c r="F133" s="532">
        <f t="shared" si="26"/>
        <v>0</v>
      </c>
      <c r="G133" s="531">
        <f t="shared" si="26"/>
        <v>0</v>
      </c>
      <c r="H133" s="530">
        <f t="shared" si="26"/>
        <v>0</v>
      </c>
      <c r="I133" s="530">
        <f t="shared" si="26"/>
        <v>0</v>
      </c>
      <c r="J133" s="530">
        <f t="shared" si="26"/>
        <v>0</v>
      </c>
      <c r="K133" s="529">
        <f t="shared" si="26"/>
        <v>0</v>
      </c>
    </row>
    <row r="134" spans="1:11" s="397" customFormat="1" ht="21.75" thickTop="1" x14ac:dyDescent="0.35">
      <c r="A134" s="560"/>
      <c r="B134" s="559"/>
      <c r="C134" s="526"/>
      <c r="D134" s="526"/>
      <c r="E134" s="526"/>
      <c r="F134" s="526"/>
      <c r="G134" s="553"/>
      <c r="H134" s="526"/>
      <c r="I134" s="526"/>
      <c r="J134" s="526"/>
      <c r="K134" s="552"/>
    </row>
    <row r="135" spans="1:11" s="397" customFormat="1" x14ac:dyDescent="0.35">
      <c r="A135" s="558" t="s">
        <v>574</v>
      </c>
      <c r="B135" s="557" t="s">
        <v>573</v>
      </c>
      <c r="C135" s="526"/>
      <c r="D135" s="526"/>
      <c r="E135" s="526"/>
      <c r="F135" s="526"/>
      <c r="G135" s="553"/>
      <c r="H135" s="526"/>
      <c r="I135" s="526"/>
      <c r="J135" s="526"/>
      <c r="K135" s="552"/>
    </row>
    <row r="136" spans="1:11" s="397" customFormat="1" x14ac:dyDescent="0.35">
      <c r="A136" s="556" t="s">
        <v>560</v>
      </c>
      <c r="B136" s="554" t="s">
        <v>572</v>
      </c>
      <c r="C136" s="526"/>
      <c r="D136" s="526"/>
      <c r="E136" s="526"/>
      <c r="F136" s="526"/>
      <c r="G136" s="553">
        <f>+C136-D136-E136-F136</f>
        <v>0</v>
      </c>
      <c r="H136" s="526"/>
      <c r="I136" s="526"/>
      <c r="J136" s="526"/>
      <c r="K136" s="552">
        <f>+G136+H136+I136+J136</f>
        <v>0</v>
      </c>
    </row>
    <row r="137" spans="1:11" s="397" customFormat="1" x14ac:dyDescent="0.35">
      <c r="A137" s="556" t="s">
        <v>554</v>
      </c>
      <c r="B137" s="554" t="s">
        <v>571</v>
      </c>
      <c r="C137" s="526"/>
      <c r="D137" s="526"/>
      <c r="E137" s="526"/>
      <c r="F137" s="526"/>
      <c r="G137" s="553">
        <f>+C137-D137-E137-F137</f>
        <v>0</v>
      </c>
      <c r="H137" s="526"/>
      <c r="I137" s="526"/>
      <c r="J137" s="526"/>
      <c r="K137" s="552">
        <f>+G137+H137+I137+J137</f>
        <v>0</v>
      </c>
    </row>
    <row r="138" spans="1:11" s="397" customFormat="1" ht="42.75" thickBot="1" x14ac:dyDescent="0.4">
      <c r="A138" s="555" t="s">
        <v>570</v>
      </c>
      <c r="B138" s="554" t="s">
        <v>569</v>
      </c>
      <c r="C138" s="526"/>
      <c r="D138" s="526"/>
      <c r="E138" s="526"/>
      <c r="F138" s="526"/>
      <c r="G138" s="553">
        <f>+C138-D138-E138-F138</f>
        <v>0</v>
      </c>
      <c r="H138" s="526"/>
      <c r="I138" s="526"/>
      <c r="J138" s="526"/>
      <c r="K138" s="552">
        <f>+G138+H138+I138+J138</f>
        <v>0</v>
      </c>
    </row>
    <row r="139" spans="1:11" ht="22.5" thickTop="1" thickBot="1" x14ac:dyDescent="0.4">
      <c r="A139" s="547"/>
      <c r="B139" s="533" t="s">
        <v>568</v>
      </c>
      <c r="C139" s="530">
        <f t="shared" ref="C139:K139" si="27">SUM(C136:C138)</f>
        <v>0</v>
      </c>
      <c r="D139" s="530">
        <f t="shared" si="27"/>
        <v>0</v>
      </c>
      <c r="E139" s="530">
        <f t="shared" si="27"/>
        <v>0</v>
      </c>
      <c r="F139" s="532">
        <f t="shared" si="27"/>
        <v>0</v>
      </c>
      <c r="G139" s="531">
        <f t="shared" si="27"/>
        <v>0</v>
      </c>
      <c r="H139" s="530">
        <f t="shared" si="27"/>
        <v>0</v>
      </c>
      <c r="I139" s="530">
        <f t="shared" si="27"/>
        <v>0</v>
      </c>
      <c r="J139" s="530">
        <f t="shared" si="27"/>
        <v>0</v>
      </c>
      <c r="K139" s="529">
        <f t="shared" si="27"/>
        <v>0</v>
      </c>
    </row>
    <row r="140" spans="1:11" ht="21.75" thickTop="1" x14ac:dyDescent="0.35">
      <c r="A140" s="546"/>
      <c r="B140" s="545"/>
      <c r="C140" s="524"/>
      <c r="D140" s="524"/>
      <c r="E140" s="524"/>
      <c r="F140" s="526"/>
      <c r="G140" s="525"/>
      <c r="H140" s="524"/>
      <c r="I140" s="524"/>
      <c r="J140" s="524"/>
      <c r="K140" s="523"/>
    </row>
    <row r="141" spans="1:11" x14ac:dyDescent="0.35">
      <c r="A141" s="544" t="s">
        <v>567</v>
      </c>
      <c r="B141" s="543" t="s">
        <v>566</v>
      </c>
      <c r="C141" s="524"/>
      <c r="D141" s="524"/>
      <c r="E141" s="524"/>
      <c r="F141" s="526"/>
      <c r="G141" s="525"/>
      <c r="H141" s="524"/>
      <c r="I141" s="524"/>
      <c r="J141" s="524"/>
      <c r="K141" s="523"/>
    </row>
    <row r="142" spans="1:11" s="537" customFormat="1" x14ac:dyDescent="0.35">
      <c r="A142" s="542">
        <v>1</v>
      </c>
      <c r="B142" s="551" t="s">
        <v>565</v>
      </c>
      <c r="C142" s="539"/>
      <c r="D142" s="539"/>
      <c r="E142" s="539"/>
      <c r="F142" s="539"/>
      <c r="G142" s="540">
        <f>+C142-D142-E142-F142</f>
        <v>0</v>
      </c>
      <c r="H142" s="539"/>
      <c r="I142" s="539"/>
      <c r="J142" s="539"/>
      <c r="K142" s="538">
        <f>+G142+H142+I142+J142</f>
        <v>0</v>
      </c>
    </row>
    <row r="143" spans="1:11" ht="42.75" thickBot="1" x14ac:dyDescent="0.4">
      <c r="A143" s="536" t="s">
        <v>554</v>
      </c>
      <c r="B143" s="548" t="s">
        <v>564</v>
      </c>
      <c r="C143" s="524"/>
      <c r="D143" s="524"/>
      <c r="E143" s="524"/>
      <c r="F143" s="526"/>
      <c r="G143" s="525">
        <f>+C143-D143-E143-F143</f>
        <v>0</v>
      </c>
      <c r="H143" s="524"/>
      <c r="I143" s="524"/>
      <c r="J143" s="524"/>
      <c r="K143" s="523">
        <f>+G143+H143+I143+J143</f>
        <v>0</v>
      </c>
    </row>
    <row r="144" spans="1:11" ht="22.5" thickTop="1" thickBot="1" x14ac:dyDescent="0.4">
      <c r="A144" s="547"/>
      <c r="B144" s="533" t="s">
        <v>563</v>
      </c>
      <c r="C144" s="530">
        <f t="shared" ref="C144:K144" si="28">SUM(C142:C143)</f>
        <v>0</v>
      </c>
      <c r="D144" s="530">
        <f t="shared" si="28"/>
        <v>0</v>
      </c>
      <c r="E144" s="530">
        <f t="shared" si="28"/>
        <v>0</v>
      </c>
      <c r="F144" s="532">
        <f t="shared" si="28"/>
        <v>0</v>
      </c>
      <c r="G144" s="531">
        <f t="shared" si="28"/>
        <v>0</v>
      </c>
      <c r="H144" s="530">
        <f t="shared" si="28"/>
        <v>0</v>
      </c>
      <c r="I144" s="530">
        <f t="shared" si="28"/>
        <v>0</v>
      </c>
      <c r="J144" s="530">
        <f t="shared" si="28"/>
        <v>0</v>
      </c>
      <c r="K144" s="529">
        <f t="shared" si="28"/>
        <v>0</v>
      </c>
    </row>
    <row r="145" spans="1:11" ht="21.75" thickTop="1" x14ac:dyDescent="0.35">
      <c r="A145" s="546"/>
      <c r="B145" s="545"/>
      <c r="C145" s="524"/>
      <c r="D145" s="524"/>
      <c r="E145" s="524"/>
      <c r="F145" s="526"/>
      <c r="G145" s="525"/>
      <c r="H145" s="524"/>
      <c r="I145" s="524"/>
      <c r="J145" s="524"/>
      <c r="K145" s="523"/>
    </row>
    <row r="146" spans="1:11" x14ac:dyDescent="0.35">
      <c r="A146" s="544" t="s">
        <v>562</v>
      </c>
      <c r="B146" s="543" t="s">
        <v>561</v>
      </c>
      <c r="C146" s="524"/>
      <c r="D146" s="524"/>
      <c r="E146" s="524"/>
      <c r="F146" s="526"/>
      <c r="G146" s="525"/>
      <c r="H146" s="524"/>
      <c r="I146" s="524"/>
      <c r="J146" s="524"/>
      <c r="K146" s="523"/>
    </row>
    <row r="147" spans="1:11" x14ac:dyDescent="0.35">
      <c r="A147" s="550" t="s">
        <v>560</v>
      </c>
      <c r="B147" s="549" t="s">
        <v>112</v>
      </c>
      <c r="C147" s="524"/>
      <c r="D147" s="524"/>
      <c r="E147" s="524"/>
      <c r="F147" s="526"/>
      <c r="G147" s="525">
        <f>+C147-D147-E147-F147</f>
        <v>0</v>
      </c>
      <c r="H147" s="524"/>
      <c r="I147" s="524"/>
      <c r="J147" s="524"/>
      <c r="K147" s="523">
        <f>+G147+H147+I147+J147</f>
        <v>0</v>
      </c>
    </row>
    <row r="148" spans="1:11" ht="42.75" thickBot="1" x14ac:dyDescent="0.4">
      <c r="A148" s="536" t="s">
        <v>554</v>
      </c>
      <c r="B148" s="548" t="s">
        <v>559</v>
      </c>
      <c r="C148" s="524"/>
      <c r="D148" s="524"/>
      <c r="E148" s="524"/>
      <c r="F148" s="526"/>
      <c r="G148" s="525">
        <f>+C148-D148-E148-F148</f>
        <v>0</v>
      </c>
      <c r="H148" s="524"/>
      <c r="I148" s="524"/>
      <c r="J148" s="524"/>
      <c r="K148" s="523">
        <f>+G148+H148+I148+J148</f>
        <v>0</v>
      </c>
    </row>
    <row r="149" spans="1:11" ht="22.5" thickTop="1" thickBot="1" x14ac:dyDescent="0.4">
      <c r="A149" s="547"/>
      <c r="B149" s="533" t="s">
        <v>558</v>
      </c>
      <c r="C149" s="530">
        <f t="shared" ref="C149:K149" si="29">SUM(C147:C148)</f>
        <v>0</v>
      </c>
      <c r="D149" s="530">
        <f t="shared" si="29"/>
        <v>0</v>
      </c>
      <c r="E149" s="530">
        <f t="shared" si="29"/>
        <v>0</v>
      </c>
      <c r="F149" s="532">
        <f t="shared" si="29"/>
        <v>0</v>
      </c>
      <c r="G149" s="531">
        <f t="shared" si="29"/>
        <v>0</v>
      </c>
      <c r="H149" s="530">
        <f t="shared" si="29"/>
        <v>0</v>
      </c>
      <c r="I149" s="530">
        <f t="shared" si="29"/>
        <v>0</v>
      </c>
      <c r="J149" s="530">
        <f t="shared" si="29"/>
        <v>0</v>
      </c>
      <c r="K149" s="529">
        <f t="shared" si="29"/>
        <v>0</v>
      </c>
    </row>
    <row r="150" spans="1:11" ht="21.75" thickTop="1" x14ac:dyDescent="0.35">
      <c r="A150" s="546"/>
      <c r="B150" s="545"/>
      <c r="C150" s="524"/>
      <c r="D150" s="524"/>
      <c r="E150" s="524"/>
      <c r="F150" s="526"/>
      <c r="G150" s="525"/>
      <c r="H150" s="524"/>
      <c r="I150" s="524"/>
      <c r="J150" s="524"/>
      <c r="K150" s="523"/>
    </row>
    <row r="151" spans="1:11" x14ac:dyDescent="0.35">
      <c r="A151" s="544" t="s">
        <v>557</v>
      </c>
      <c r="B151" s="543" t="s">
        <v>556</v>
      </c>
      <c r="C151" s="524"/>
      <c r="D151" s="524"/>
      <c r="E151" s="524"/>
      <c r="F151" s="526"/>
      <c r="G151" s="525"/>
      <c r="H151" s="524"/>
      <c r="I151" s="524"/>
      <c r="J151" s="524"/>
      <c r="K151" s="523"/>
    </row>
    <row r="152" spans="1:11" s="537" customFormat="1" x14ac:dyDescent="0.35">
      <c r="A152" s="542">
        <v>1</v>
      </c>
      <c r="B152" s="541" t="s">
        <v>555</v>
      </c>
      <c r="C152" s="539"/>
      <c r="D152" s="539"/>
      <c r="E152" s="539"/>
      <c r="F152" s="539"/>
      <c r="G152" s="540">
        <f>+C152-D152-E152-F152</f>
        <v>0</v>
      </c>
      <c r="H152" s="539"/>
      <c r="I152" s="539"/>
      <c r="J152" s="539"/>
      <c r="K152" s="538">
        <f>+G152+H152+I152+J152</f>
        <v>0</v>
      </c>
    </row>
    <row r="153" spans="1:11" ht="21.75" thickBot="1" x14ac:dyDescent="0.4">
      <c r="A153" s="536" t="s">
        <v>554</v>
      </c>
      <c r="B153" s="535" t="s">
        <v>553</v>
      </c>
      <c r="C153" s="524"/>
      <c r="D153" s="524"/>
      <c r="E153" s="524"/>
      <c r="F153" s="526"/>
      <c r="G153" s="525">
        <f>+C153-D153-E153-F153</f>
        <v>0</v>
      </c>
      <c r="H153" s="524"/>
      <c r="I153" s="524"/>
      <c r="J153" s="524"/>
      <c r="K153" s="523">
        <f>+G153+H153+I153+J153</f>
        <v>0</v>
      </c>
    </row>
    <row r="154" spans="1:11" s="516" customFormat="1" ht="22.5" thickTop="1" thickBot="1" x14ac:dyDescent="0.4">
      <c r="A154" s="534"/>
      <c r="B154" s="533" t="s">
        <v>552</v>
      </c>
      <c r="C154" s="530">
        <f t="shared" ref="C154:K154" si="30">SUM(C152:C153)</f>
        <v>0</v>
      </c>
      <c r="D154" s="530">
        <f t="shared" si="30"/>
        <v>0</v>
      </c>
      <c r="E154" s="530">
        <f t="shared" si="30"/>
        <v>0</v>
      </c>
      <c r="F154" s="532">
        <f t="shared" si="30"/>
        <v>0</v>
      </c>
      <c r="G154" s="531">
        <f t="shared" si="30"/>
        <v>0</v>
      </c>
      <c r="H154" s="530">
        <f t="shared" si="30"/>
        <v>0</v>
      </c>
      <c r="I154" s="530">
        <f t="shared" si="30"/>
        <v>0</v>
      </c>
      <c r="J154" s="530">
        <f t="shared" si="30"/>
        <v>0</v>
      </c>
      <c r="K154" s="529">
        <f t="shared" si="30"/>
        <v>0</v>
      </c>
    </row>
    <row r="155" spans="1:11" ht="21.75" thickTop="1" x14ac:dyDescent="0.35">
      <c r="A155" s="528"/>
      <c r="B155" s="527"/>
      <c r="C155" s="524"/>
      <c r="D155" s="524"/>
      <c r="E155" s="524"/>
      <c r="F155" s="526"/>
      <c r="G155" s="525"/>
      <c r="H155" s="524"/>
      <c r="I155" s="524"/>
      <c r="J155" s="524"/>
      <c r="K155" s="523"/>
    </row>
    <row r="156" spans="1:11" s="516" customFormat="1" ht="21.75" thickBot="1" x14ac:dyDescent="0.4">
      <c r="A156" s="522"/>
      <c r="B156" s="521" t="s">
        <v>428</v>
      </c>
      <c r="C156" s="518">
        <f t="shared" ref="C156:K156" si="31">+C154+C149+C144+C139+C133+C126+C118+C107+C94+C88+C79+C67+C61+C56+C50+C44+C33+C27+C21</f>
        <v>1090756.28</v>
      </c>
      <c r="D156" s="518">
        <f t="shared" si="31"/>
        <v>874351.12000000011</v>
      </c>
      <c r="E156" s="518">
        <f t="shared" si="31"/>
        <v>197738.69999999998</v>
      </c>
      <c r="F156" s="520">
        <f t="shared" si="31"/>
        <v>18666.46</v>
      </c>
      <c r="G156" s="519">
        <f t="shared" si="31"/>
        <v>-5.0931703299283981E-11</v>
      </c>
      <c r="H156" s="518">
        <f t="shared" si="31"/>
        <v>765027.34</v>
      </c>
      <c r="I156" s="518">
        <f t="shared" si="31"/>
        <v>0</v>
      </c>
      <c r="J156" s="518">
        <f t="shared" si="31"/>
        <v>0</v>
      </c>
      <c r="K156" s="517">
        <f t="shared" si="31"/>
        <v>765027.34</v>
      </c>
    </row>
    <row r="157" spans="1:11" ht="33.75" customHeight="1" thickTop="1" x14ac:dyDescent="0.35"/>
    <row r="162" spans="13:13" x14ac:dyDescent="0.35">
      <c r="M162" s="512" t="s">
        <v>43</v>
      </c>
    </row>
  </sheetData>
  <mergeCells count="4">
    <mergeCell ref="A1:K1"/>
    <mergeCell ref="A3:K3"/>
    <mergeCell ref="A4:B4"/>
    <mergeCell ref="A6:B6"/>
  </mergeCells>
  <printOptions horizontalCentered="1"/>
  <pageMargins left="0.31496062992125984" right="0.15748031496062992" top="0.47244094488188981" bottom="0.47244094488188981" header="0.35433070866141736" footer="0.31496062992125984"/>
  <pageSetup paperSize="9" scale="35" fitToHeight="5" orientation="landscape" r:id="rId1"/>
  <rowBreaks count="3" manualBreakCount="3">
    <brk id="51" max="11" man="1"/>
    <brk id="88" max="11" man="1"/>
    <brk id="127" max="1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5FCED-AA0F-4963-8196-04387508CB15}">
  <dimension ref="A1:M111"/>
  <sheetViews>
    <sheetView topLeftCell="A89" zoomScale="70" zoomScaleNormal="70" workbookViewId="0">
      <pane ySplit="2700"/>
      <selection activeCell="I89" sqref="I1:K1048576"/>
      <selection pane="bottomLeft" activeCell="K3" sqref="K3"/>
    </sheetView>
  </sheetViews>
  <sheetFormatPr defaultRowHeight="15" x14ac:dyDescent="0.25"/>
  <cols>
    <col min="1" max="1" width="15.5703125" style="593" customWidth="1"/>
    <col min="2" max="2" width="84" style="593" customWidth="1"/>
    <col min="3" max="3" width="32.28515625" style="594" customWidth="1"/>
    <col min="4" max="4" width="20.7109375" style="594" customWidth="1"/>
    <col min="5" max="5" width="20.42578125" style="594" customWidth="1"/>
    <col min="6" max="6" width="18.42578125" style="593" customWidth="1"/>
    <col min="7" max="7" width="18.5703125" style="593" customWidth="1"/>
    <col min="8" max="8" width="23.140625" style="593" customWidth="1"/>
    <col min="9" max="9" width="23.7109375" style="593" customWidth="1"/>
    <col min="10" max="16384" width="9.140625" style="593"/>
  </cols>
  <sheetData>
    <row r="1" spans="1:8" ht="8.25" customHeight="1" x14ac:dyDescent="0.25">
      <c r="A1" s="697"/>
    </row>
    <row r="2" spans="1:8" ht="21" x14ac:dyDescent="0.35">
      <c r="A2" s="1162" t="s">
        <v>796</v>
      </c>
      <c r="B2" s="1162"/>
      <c r="C2" s="1162"/>
      <c r="D2" s="1162"/>
      <c r="E2" s="1162"/>
      <c r="F2" s="1162"/>
      <c r="G2" s="1162"/>
      <c r="H2" s="1162"/>
    </row>
    <row r="3" spans="1:8" ht="32.25" customHeight="1" x14ac:dyDescent="0.25">
      <c r="A3" s="1119" t="s">
        <v>795</v>
      </c>
      <c r="B3" s="1119"/>
      <c r="C3" s="1119"/>
      <c r="D3" s="1119"/>
      <c r="E3" s="1119"/>
      <c r="F3" s="1119"/>
      <c r="G3" s="1119"/>
      <c r="H3" s="1119"/>
    </row>
    <row r="4" spans="1:8" ht="15.75" thickBot="1" x14ac:dyDescent="0.3"/>
    <row r="5" spans="1:8" s="696" customFormat="1" ht="54" customHeight="1" thickTop="1" x14ac:dyDescent="0.3">
      <c r="A5" s="1163" t="s">
        <v>794</v>
      </c>
      <c r="B5" s="1165" t="s">
        <v>1</v>
      </c>
      <c r="C5" s="1165" t="s">
        <v>793</v>
      </c>
      <c r="D5" s="1165" t="s">
        <v>792</v>
      </c>
      <c r="E5" s="1165" t="s">
        <v>791</v>
      </c>
      <c r="F5" s="1165" t="s">
        <v>790</v>
      </c>
      <c r="G5" s="1168" t="s">
        <v>789</v>
      </c>
      <c r="H5" s="1170" t="s">
        <v>788</v>
      </c>
    </row>
    <row r="6" spans="1:8" s="696" customFormat="1" ht="45" customHeight="1" thickBot="1" x14ac:dyDescent="0.35">
      <c r="A6" s="1164"/>
      <c r="B6" s="1166"/>
      <c r="C6" s="1167"/>
      <c r="D6" s="1167"/>
      <c r="E6" s="1167"/>
      <c r="F6" s="1167"/>
      <c r="G6" s="1169"/>
      <c r="H6" s="1171"/>
    </row>
    <row r="7" spans="1:8" s="620" customFormat="1" ht="19.5" thickTop="1" x14ac:dyDescent="0.3">
      <c r="A7" s="673"/>
      <c r="B7" s="628"/>
      <c r="C7" s="629"/>
      <c r="D7" s="629"/>
      <c r="E7" s="629"/>
      <c r="F7" s="628"/>
      <c r="G7" s="627"/>
      <c r="H7" s="653"/>
    </row>
    <row r="8" spans="1:8" s="620" customFormat="1" ht="15" customHeight="1" x14ac:dyDescent="0.3">
      <c r="A8" s="695"/>
      <c r="B8" s="694" t="s">
        <v>787</v>
      </c>
      <c r="C8" s="693"/>
      <c r="D8" s="693"/>
      <c r="E8" s="693"/>
      <c r="F8" s="654"/>
      <c r="G8" s="691"/>
      <c r="H8" s="692"/>
    </row>
    <row r="9" spans="1:8" s="620" customFormat="1" ht="18.75" x14ac:dyDescent="0.3">
      <c r="A9" s="689"/>
      <c r="B9" s="677"/>
      <c r="C9" s="647"/>
      <c r="D9" s="647"/>
      <c r="E9" s="647"/>
      <c r="F9" s="654"/>
      <c r="G9" s="691"/>
      <c r="H9" s="687"/>
    </row>
    <row r="10" spans="1:8" s="620" customFormat="1" ht="18.75" x14ac:dyDescent="0.3">
      <c r="A10" s="682" t="s">
        <v>786</v>
      </c>
      <c r="B10" s="677" t="s">
        <v>785</v>
      </c>
      <c r="C10" s="647">
        <v>0</v>
      </c>
      <c r="D10" s="647">
        <v>0</v>
      </c>
      <c r="E10" s="647">
        <v>0</v>
      </c>
      <c r="F10" s="647"/>
      <c r="G10" s="647"/>
      <c r="H10" s="642"/>
    </row>
    <row r="11" spans="1:8" s="620" customFormat="1" ht="18.75" x14ac:dyDescent="0.3">
      <c r="A11" s="682"/>
      <c r="B11" s="685" t="s">
        <v>778</v>
      </c>
      <c r="C11" s="647">
        <v>0</v>
      </c>
      <c r="D11" s="647">
        <v>0</v>
      </c>
      <c r="E11" s="647">
        <v>0</v>
      </c>
      <c r="F11" s="647"/>
      <c r="G11" s="647"/>
      <c r="H11" s="642"/>
    </row>
    <row r="12" spans="1:8" s="620" customFormat="1" ht="37.5" x14ac:dyDescent="0.3">
      <c r="A12" s="682"/>
      <c r="B12" s="686" t="s">
        <v>784</v>
      </c>
      <c r="C12" s="644">
        <v>0</v>
      </c>
      <c r="D12" s="644">
        <v>0</v>
      </c>
      <c r="E12" s="644">
        <v>0</v>
      </c>
      <c r="F12" s="644">
        <v>0</v>
      </c>
      <c r="G12" s="644">
        <v>0</v>
      </c>
      <c r="H12" s="621">
        <v>0</v>
      </c>
    </row>
    <row r="13" spans="1:8" s="620" customFormat="1" ht="18.75" x14ac:dyDescent="0.3">
      <c r="A13" s="673" t="s">
        <v>716</v>
      </c>
      <c r="B13" s="654"/>
      <c r="C13" s="690"/>
      <c r="D13" s="690"/>
      <c r="E13" s="690"/>
      <c r="F13" s="654"/>
      <c r="G13" s="654"/>
      <c r="H13" s="653"/>
    </row>
    <row r="14" spans="1:8" s="620" customFormat="1" ht="18.75" x14ac:dyDescent="0.3">
      <c r="A14" s="682" t="s">
        <v>783</v>
      </c>
      <c r="B14" s="657" t="s">
        <v>782</v>
      </c>
      <c r="C14" s="647">
        <v>0</v>
      </c>
      <c r="D14" s="647">
        <v>0</v>
      </c>
      <c r="E14" s="647">
        <v>0</v>
      </c>
      <c r="F14" s="647"/>
      <c r="G14" s="647"/>
      <c r="H14" s="642"/>
    </row>
    <row r="15" spans="1:8" s="620" customFormat="1" ht="18.75" x14ac:dyDescent="0.3">
      <c r="A15" s="682"/>
      <c r="B15" s="685" t="s">
        <v>778</v>
      </c>
      <c r="C15" s="647">
        <v>0</v>
      </c>
      <c r="D15" s="647">
        <v>0</v>
      </c>
      <c r="E15" s="647">
        <v>0</v>
      </c>
      <c r="F15" s="647"/>
      <c r="G15" s="647"/>
      <c r="H15" s="642"/>
    </row>
    <row r="16" spans="1:8" s="620" customFormat="1" ht="37.5" x14ac:dyDescent="0.3">
      <c r="A16" s="682"/>
      <c r="B16" s="686" t="s">
        <v>781</v>
      </c>
      <c r="C16" s="644">
        <v>0</v>
      </c>
      <c r="D16" s="644">
        <v>0</v>
      </c>
      <c r="E16" s="644">
        <v>0</v>
      </c>
      <c r="F16" s="644">
        <v>0</v>
      </c>
      <c r="G16" s="644">
        <v>0</v>
      </c>
      <c r="H16" s="621">
        <v>0</v>
      </c>
    </row>
    <row r="17" spans="1:8" s="620" customFormat="1" ht="18.75" x14ac:dyDescent="0.3">
      <c r="A17" s="689" t="s">
        <v>716</v>
      </c>
      <c r="B17" s="688"/>
      <c r="C17" s="647"/>
      <c r="D17" s="647"/>
      <c r="E17" s="647"/>
      <c r="F17" s="654"/>
      <c r="G17" s="654"/>
      <c r="H17" s="687"/>
    </row>
    <row r="18" spans="1:8" s="620" customFormat="1" ht="37.5" x14ac:dyDescent="0.3">
      <c r="A18" s="682" t="s">
        <v>780</v>
      </c>
      <c r="B18" s="677" t="s">
        <v>779</v>
      </c>
      <c r="C18" s="647">
        <v>0</v>
      </c>
      <c r="D18" s="647">
        <v>0</v>
      </c>
      <c r="E18" s="647">
        <v>0</v>
      </c>
      <c r="F18" s="647"/>
      <c r="G18" s="647"/>
      <c r="H18" s="642"/>
    </row>
    <row r="19" spans="1:8" s="620" customFormat="1" ht="18.75" x14ac:dyDescent="0.3">
      <c r="A19" s="682"/>
      <c r="B19" s="685" t="s">
        <v>778</v>
      </c>
      <c r="C19" s="647">
        <v>0</v>
      </c>
      <c r="D19" s="647">
        <v>0</v>
      </c>
      <c r="E19" s="647">
        <v>0</v>
      </c>
      <c r="F19" s="647"/>
      <c r="G19" s="647"/>
      <c r="H19" s="642"/>
    </row>
    <row r="20" spans="1:8" s="620" customFormat="1" ht="37.5" x14ac:dyDescent="0.3">
      <c r="A20" s="682"/>
      <c r="B20" s="686" t="s">
        <v>777</v>
      </c>
      <c r="C20" s="644">
        <v>0</v>
      </c>
      <c r="D20" s="644">
        <v>0</v>
      </c>
      <c r="E20" s="644">
        <v>0</v>
      </c>
      <c r="F20" s="644">
        <v>0</v>
      </c>
      <c r="G20" s="644">
        <v>0</v>
      </c>
      <c r="H20" s="621">
        <v>0</v>
      </c>
    </row>
    <row r="21" spans="1:8" s="620" customFormat="1" ht="18.75" x14ac:dyDescent="0.3">
      <c r="A21" s="682"/>
      <c r="B21" s="685"/>
      <c r="C21" s="647"/>
      <c r="D21" s="647"/>
      <c r="E21" s="647"/>
      <c r="F21" s="681"/>
      <c r="G21" s="681"/>
      <c r="H21" s="642"/>
    </row>
    <row r="22" spans="1:8" s="620" customFormat="1" ht="18.75" x14ac:dyDescent="0.3">
      <c r="A22" s="684" t="s">
        <v>776</v>
      </c>
      <c r="B22" s="683" t="s">
        <v>775</v>
      </c>
      <c r="C22" s="647">
        <v>0</v>
      </c>
      <c r="D22" s="647">
        <v>0</v>
      </c>
      <c r="E22" s="647">
        <v>0</v>
      </c>
      <c r="F22" s="666">
        <v>0</v>
      </c>
      <c r="G22" s="666">
        <v>0</v>
      </c>
      <c r="H22" s="642">
        <v>0</v>
      </c>
    </row>
    <row r="23" spans="1:8" s="620" customFormat="1" ht="18.75" x14ac:dyDescent="0.3">
      <c r="A23" s="661"/>
      <c r="B23" s="677"/>
      <c r="C23" s="647"/>
      <c r="D23" s="647"/>
      <c r="E23" s="647"/>
      <c r="F23" s="654"/>
      <c r="G23" s="654"/>
      <c r="H23" s="642"/>
    </row>
    <row r="24" spans="1:8" s="620" customFormat="1" ht="18.75" x14ac:dyDescent="0.3">
      <c r="A24" s="682" t="s">
        <v>774</v>
      </c>
      <c r="B24" s="677" t="s">
        <v>773</v>
      </c>
      <c r="C24" s="647">
        <v>0</v>
      </c>
      <c r="D24" s="647">
        <v>0</v>
      </c>
      <c r="E24" s="647">
        <v>0</v>
      </c>
      <c r="F24" s="666">
        <v>0</v>
      </c>
      <c r="G24" s="666">
        <v>0</v>
      </c>
      <c r="H24" s="642">
        <v>0</v>
      </c>
    </row>
    <row r="25" spans="1:8" s="620" customFormat="1" ht="18.75" x14ac:dyDescent="0.3">
      <c r="A25" s="673" t="s">
        <v>716</v>
      </c>
      <c r="B25" s="654"/>
      <c r="C25" s="655"/>
      <c r="D25" s="655"/>
      <c r="E25" s="655"/>
      <c r="F25" s="666"/>
      <c r="G25" s="666"/>
      <c r="H25" s="653"/>
    </row>
    <row r="26" spans="1:8" s="620" customFormat="1" ht="37.5" x14ac:dyDescent="0.3">
      <c r="A26" s="682" t="s">
        <v>772</v>
      </c>
      <c r="B26" s="677" t="s">
        <v>771</v>
      </c>
      <c r="C26" s="647">
        <v>0</v>
      </c>
      <c r="D26" s="647">
        <v>0</v>
      </c>
      <c r="E26" s="647">
        <v>0</v>
      </c>
      <c r="F26" s="666">
        <v>0</v>
      </c>
      <c r="G26" s="666">
        <v>0</v>
      </c>
      <c r="H26" s="642">
        <v>0</v>
      </c>
    </row>
    <row r="27" spans="1:8" s="620" customFormat="1" ht="18.75" x14ac:dyDescent="0.3">
      <c r="A27" s="682"/>
      <c r="B27" s="677"/>
      <c r="C27" s="647"/>
      <c r="D27" s="647"/>
      <c r="E27" s="647"/>
      <c r="F27" s="681"/>
      <c r="G27" s="681"/>
      <c r="H27" s="642"/>
    </row>
    <row r="28" spans="1:8" s="620" customFormat="1" ht="19.5" thickBot="1" x14ac:dyDescent="0.35">
      <c r="A28" s="641" t="s">
        <v>770</v>
      </c>
      <c r="B28" s="652" t="s">
        <v>769</v>
      </c>
      <c r="C28" s="639">
        <v>0</v>
      </c>
      <c r="D28" s="639">
        <v>0</v>
      </c>
      <c r="E28" s="639">
        <v>0</v>
      </c>
      <c r="F28" s="639">
        <v>0</v>
      </c>
      <c r="G28" s="639">
        <v>0</v>
      </c>
      <c r="H28" s="621">
        <v>0</v>
      </c>
    </row>
    <row r="29" spans="1:8" s="620" customFormat="1" ht="19.5" thickTop="1" x14ac:dyDescent="0.3">
      <c r="A29" s="672" t="s">
        <v>716</v>
      </c>
      <c r="B29" s="671" t="s">
        <v>768</v>
      </c>
      <c r="C29" s="655"/>
      <c r="D29" s="655"/>
      <c r="E29" s="655"/>
      <c r="F29" s="654"/>
      <c r="H29" s="626"/>
    </row>
    <row r="30" spans="1:8" s="620" customFormat="1" ht="18.75" x14ac:dyDescent="0.3">
      <c r="A30" s="663" t="s">
        <v>716</v>
      </c>
      <c r="B30" s="657"/>
      <c r="C30" s="655"/>
      <c r="D30" s="655"/>
      <c r="E30" s="655"/>
      <c r="F30" s="654"/>
      <c r="H30" s="653"/>
    </row>
    <row r="31" spans="1:8" s="620" customFormat="1" ht="18.75" x14ac:dyDescent="0.3">
      <c r="A31" s="661" t="s">
        <v>767</v>
      </c>
      <c r="B31" s="657" t="s">
        <v>70</v>
      </c>
      <c r="C31" s="656">
        <v>88025.14</v>
      </c>
      <c r="D31" s="647">
        <v>0</v>
      </c>
      <c r="E31" s="656">
        <v>88025.14</v>
      </c>
      <c r="F31" s="647">
        <v>0</v>
      </c>
      <c r="G31" s="647">
        <v>0</v>
      </c>
      <c r="H31" s="642">
        <v>0</v>
      </c>
    </row>
    <row r="32" spans="1:8" s="620" customFormat="1" ht="18.75" x14ac:dyDescent="0.3">
      <c r="A32" s="661" t="s">
        <v>716</v>
      </c>
      <c r="B32" s="662"/>
      <c r="C32" s="655"/>
      <c r="D32" s="655"/>
      <c r="E32" s="655"/>
      <c r="F32" s="654"/>
      <c r="H32" s="653"/>
    </row>
    <row r="33" spans="1:8" s="620" customFormat="1" ht="18.75" x14ac:dyDescent="0.3">
      <c r="A33" s="661" t="s">
        <v>766</v>
      </c>
      <c r="B33" s="657" t="s">
        <v>765</v>
      </c>
      <c r="C33" s="647">
        <v>0</v>
      </c>
      <c r="D33" s="647">
        <v>0</v>
      </c>
      <c r="E33" s="647">
        <v>0</v>
      </c>
      <c r="F33" s="644">
        <v>0</v>
      </c>
      <c r="G33" s="643">
        <v>0</v>
      </c>
      <c r="H33" s="621">
        <v>0</v>
      </c>
    </row>
    <row r="34" spans="1:8" s="620" customFormat="1" ht="18.75" x14ac:dyDescent="0.3">
      <c r="A34" s="663" t="s">
        <v>716</v>
      </c>
      <c r="B34" s="662"/>
      <c r="C34" s="655"/>
      <c r="D34" s="655"/>
      <c r="E34" s="655"/>
      <c r="F34" s="676"/>
      <c r="G34" s="675"/>
      <c r="H34" s="674"/>
    </row>
    <row r="35" spans="1:8" s="620" customFormat="1" ht="18.75" x14ac:dyDescent="0.3">
      <c r="A35" s="661" t="s">
        <v>764</v>
      </c>
      <c r="B35" s="657" t="s">
        <v>763</v>
      </c>
      <c r="C35" s="647">
        <v>0</v>
      </c>
      <c r="D35" s="647">
        <v>0</v>
      </c>
      <c r="E35" s="647">
        <v>0</v>
      </c>
      <c r="F35" s="644">
        <v>0</v>
      </c>
      <c r="G35" s="643">
        <v>0</v>
      </c>
      <c r="H35" s="621">
        <v>0</v>
      </c>
    </row>
    <row r="36" spans="1:8" s="620" customFormat="1" ht="18.75" x14ac:dyDescent="0.3">
      <c r="A36" s="663" t="s">
        <v>716</v>
      </c>
      <c r="B36" s="680"/>
      <c r="C36" s="655"/>
      <c r="D36" s="655"/>
      <c r="E36" s="655"/>
      <c r="F36" s="676"/>
      <c r="G36" s="675"/>
      <c r="H36" s="674"/>
    </row>
    <row r="37" spans="1:8" s="620" customFormat="1" ht="18.75" x14ac:dyDescent="0.3">
      <c r="A37" s="661" t="s">
        <v>762</v>
      </c>
      <c r="B37" s="677" t="s">
        <v>68</v>
      </c>
      <c r="C37" s="647">
        <v>0</v>
      </c>
      <c r="D37" s="647">
        <v>0</v>
      </c>
      <c r="E37" s="647">
        <v>0</v>
      </c>
      <c r="F37" s="644">
        <v>0</v>
      </c>
      <c r="G37" s="643">
        <v>0</v>
      </c>
      <c r="H37" s="621">
        <v>0</v>
      </c>
    </row>
    <row r="38" spans="1:8" s="620" customFormat="1" ht="18.75" x14ac:dyDescent="0.3">
      <c r="A38" s="663" t="s">
        <v>716</v>
      </c>
      <c r="B38" s="662"/>
      <c r="C38" s="655"/>
      <c r="D38" s="655"/>
      <c r="E38" s="655"/>
      <c r="F38" s="654"/>
      <c r="H38" s="653"/>
    </row>
    <row r="39" spans="1:8" s="620" customFormat="1" ht="18.75" x14ac:dyDescent="0.3">
      <c r="A39" s="661" t="s">
        <v>761</v>
      </c>
      <c r="B39" s="657" t="s">
        <v>760</v>
      </c>
      <c r="C39" s="647">
        <v>0</v>
      </c>
      <c r="D39" s="647">
        <v>0</v>
      </c>
      <c r="E39" s="647">
        <v>0</v>
      </c>
      <c r="F39" s="666"/>
      <c r="G39" s="665"/>
      <c r="H39" s="642"/>
    </row>
    <row r="40" spans="1:8" s="620" customFormat="1" ht="18.75" x14ac:dyDescent="0.3">
      <c r="A40" s="673" t="s">
        <v>716</v>
      </c>
      <c r="B40" s="668" t="s">
        <v>759</v>
      </c>
      <c r="C40" s="655">
        <v>0</v>
      </c>
      <c r="D40" s="655">
        <v>0</v>
      </c>
      <c r="E40" s="647">
        <v>0</v>
      </c>
      <c r="F40" s="666"/>
      <c r="G40" s="665"/>
      <c r="H40" s="642"/>
    </row>
    <row r="41" spans="1:8" s="620" customFormat="1" ht="18.75" x14ac:dyDescent="0.3">
      <c r="A41" s="673"/>
      <c r="B41" s="667" t="s">
        <v>758</v>
      </c>
      <c r="C41" s="622">
        <v>0</v>
      </c>
      <c r="D41" s="622">
        <v>0</v>
      </c>
      <c r="E41" s="622">
        <v>0</v>
      </c>
      <c r="F41" s="644">
        <v>0</v>
      </c>
      <c r="G41" s="643">
        <v>0</v>
      </c>
      <c r="H41" s="621">
        <v>0</v>
      </c>
    </row>
    <row r="42" spans="1:8" s="620" customFormat="1" ht="18.75" x14ac:dyDescent="0.3">
      <c r="A42" s="673"/>
      <c r="B42" s="659"/>
      <c r="C42" s="666"/>
      <c r="D42" s="666"/>
      <c r="E42" s="666"/>
      <c r="F42" s="654"/>
      <c r="H42" s="653"/>
    </row>
    <row r="43" spans="1:8" s="620" customFormat="1" ht="19.5" thickBot="1" x14ac:dyDescent="0.35">
      <c r="A43" s="641" t="s">
        <v>757</v>
      </c>
      <c r="B43" s="652" t="s">
        <v>756</v>
      </c>
      <c r="C43" s="651">
        <v>88025.14</v>
      </c>
      <c r="D43" s="639">
        <v>0</v>
      </c>
      <c r="E43" s="651">
        <v>88025.14</v>
      </c>
      <c r="F43" s="639">
        <v>0</v>
      </c>
      <c r="G43" s="639">
        <v>0</v>
      </c>
      <c r="H43" s="621">
        <v>0</v>
      </c>
    </row>
    <row r="44" spans="1:8" s="620" customFormat="1" ht="19.5" thickTop="1" x14ac:dyDescent="0.3">
      <c r="A44" s="672" t="s">
        <v>716</v>
      </c>
      <c r="B44" s="671" t="s">
        <v>755</v>
      </c>
      <c r="C44" s="666"/>
      <c r="D44" s="666"/>
      <c r="E44" s="666"/>
      <c r="F44" s="654"/>
      <c r="H44" s="626"/>
    </row>
    <row r="45" spans="1:8" s="620" customFormat="1" ht="18.75" x14ac:dyDescent="0.3">
      <c r="A45" s="663" t="s">
        <v>716</v>
      </c>
      <c r="B45" s="679"/>
      <c r="C45" s="678"/>
      <c r="D45" s="678"/>
      <c r="E45" s="678"/>
      <c r="F45" s="654"/>
      <c r="H45" s="653"/>
    </row>
    <row r="46" spans="1:8" s="620" customFormat="1" ht="37.5" x14ac:dyDescent="0.3">
      <c r="A46" s="661" t="s">
        <v>754</v>
      </c>
      <c r="B46" s="677" t="s">
        <v>64</v>
      </c>
      <c r="C46" s="656">
        <v>55.42</v>
      </c>
      <c r="D46" s="647">
        <v>0</v>
      </c>
      <c r="E46" s="656">
        <v>55.42</v>
      </c>
      <c r="F46" s="644">
        <v>0</v>
      </c>
      <c r="G46" s="643">
        <v>0</v>
      </c>
      <c r="H46" s="621">
        <v>0</v>
      </c>
    </row>
    <row r="47" spans="1:8" s="620" customFormat="1" ht="18.75" x14ac:dyDescent="0.3">
      <c r="A47" s="663" t="s">
        <v>716</v>
      </c>
      <c r="B47" s="662"/>
      <c r="C47" s="666"/>
      <c r="D47" s="666"/>
      <c r="E47" s="666"/>
      <c r="F47" s="654"/>
      <c r="H47" s="653"/>
    </row>
    <row r="48" spans="1:8" s="620" customFormat="1" ht="37.5" x14ac:dyDescent="0.3">
      <c r="A48" s="661" t="s">
        <v>753</v>
      </c>
      <c r="B48" s="677" t="s">
        <v>62</v>
      </c>
      <c r="C48" s="647">
        <v>0</v>
      </c>
      <c r="D48" s="647">
        <v>0</v>
      </c>
      <c r="E48" s="647">
        <v>0</v>
      </c>
      <c r="F48" s="644">
        <v>0</v>
      </c>
      <c r="G48" s="643">
        <v>0</v>
      </c>
      <c r="H48" s="621">
        <v>0</v>
      </c>
    </row>
    <row r="49" spans="1:8" s="620" customFormat="1" ht="18.75" x14ac:dyDescent="0.3">
      <c r="A49" s="663" t="s">
        <v>716</v>
      </c>
      <c r="B49" s="662"/>
      <c r="C49" s="666"/>
      <c r="D49" s="666"/>
      <c r="E49" s="666"/>
      <c r="F49" s="676"/>
      <c r="G49" s="675"/>
      <c r="H49" s="674"/>
    </row>
    <row r="50" spans="1:8" s="620" customFormat="1" ht="18.75" x14ac:dyDescent="0.3">
      <c r="A50" s="661" t="s">
        <v>752</v>
      </c>
      <c r="B50" s="657" t="s">
        <v>60</v>
      </c>
      <c r="C50" s="656">
        <v>0</v>
      </c>
      <c r="D50" s="656">
        <v>0</v>
      </c>
      <c r="E50" s="656">
        <v>0</v>
      </c>
      <c r="F50" s="644">
        <v>0</v>
      </c>
      <c r="G50" s="643">
        <v>0</v>
      </c>
      <c r="H50" s="621">
        <v>0</v>
      </c>
    </row>
    <row r="51" spans="1:8" s="620" customFormat="1" ht="18.75" x14ac:dyDescent="0.3">
      <c r="A51" s="663" t="s">
        <v>716</v>
      </c>
      <c r="B51" s="662"/>
      <c r="C51" s="666"/>
      <c r="D51" s="666"/>
      <c r="E51" s="666"/>
      <c r="F51" s="654"/>
      <c r="H51" s="653"/>
    </row>
    <row r="52" spans="1:8" s="620" customFormat="1" ht="18.75" x14ac:dyDescent="0.3">
      <c r="A52" s="661" t="s">
        <v>751</v>
      </c>
      <c r="B52" s="657" t="s">
        <v>750</v>
      </c>
      <c r="C52" s="647">
        <v>0</v>
      </c>
      <c r="D52" s="647">
        <v>0</v>
      </c>
      <c r="E52" s="647">
        <v>0</v>
      </c>
      <c r="F52" s="644">
        <v>0</v>
      </c>
      <c r="G52" s="643">
        <v>0</v>
      </c>
      <c r="H52" s="621">
        <v>0</v>
      </c>
    </row>
    <row r="53" spans="1:8" s="620" customFormat="1" ht="18.75" x14ac:dyDescent="0.3">
      <c r="A53" s="663" t="s">
        <v>716</v>
      </c>
      <c r="B53" s="662"/>
      <c r="C53" s="666"/>
      <c r="D53" s="666"/>
      <c r="E53" s="666"/>
      <c r="F53" s="654"/>
      <c r="H53" s="653"/>
    </row>
    <row r="54" spans="1:8" s="620" customFormat="1" ht="18.75" x14ac:dyDescent="0.3">
      <c r="A54" s="661" t="s">
        <v>749</v>
      </c>
      <c r="B54" s="657" t="s">
        <v>58</v>
      </c>
      <c r="C54" s="656">
        <v>57988.98</v>
      </c>
      <c r="D54" s="656">
        <v>151.96</v>
      </c>
      <c r="E54" s="656">
        <v>58140.94</v>
      </c>
      <c r="F54" s="644">
        <v>0</v>
      </c>
      <c r="G54" s="643">
        <v>0</v>
      </c>
      <c r="H54" s="621">
        <v>0</v>
      </c>
    </row>
    <row r="55" spans="1:8" s="620" customFormat="1" ht="18.75" x14ac:dyDescent="0.3">
      <c r="A55" s="673" t="s">
        <v>716</v>
      </c>
      <c r="B55" s="654"/>
      <c r="C55" s="666"/>
      <c r="D55" s="666"/>
      <c r="E55" s="666"/>
      <c r="F55" s="654"/>
      <c r="H55" s="653"/>
    </row>
    <row r="56" spans="1:8" s="620" customFormat="1" ht="19.5" thickBot="1" x14ac:dyDescent="0.35">
      <c r="A56" s="641" t="s">
        <v>748</v>
      </c>
      <c r="B56" s="652" t="s">
        <v>747</v>
      </c>
      <c r="C56" s="651">
        <v>58044.4</v>
      </c>
      <c r="D56" s="651">
        <v>151.96</v>
      </c>
      <c r="E56" s="651">
        <v>58196.36</v>
      </c>
      <c r="F56" s="639">
        <v>0</v>
      </c>
      <c r="G56" s="650">
        <v>0</v>
      </c>
      <c r="H56" s="621">
        <v>0</v>
      </c>
    </row>
    <row r="57" spans="1:8" s="620" customFormat="1" ht="19.5" thickTop="1" x14ac:dyDescent="0.3">
      <c r="A57" s="673" t="s">
        <v>716</v>
      </c>
      <c r="B57" s="654"/>
      <c r="C57" s="655"/>
      <c r="D57" s="655"/>
      <c r="E57" s="655"/>
      <c r="F57" s="654"/>
      <c r="H57" s="626"/>
    </row>
    <row r="58" spans="1:8" s="620" customFormat="1" ht="18.75" x14ac:dyDescent="0.3">
      <c r="A58" s="672" t="s">
        <v>716</v>
      </c>
      <c r="B58" s="671" t="s">
        <v>746</v>
      </c>
      <c r="C58" s="655"/>
      <c r="D58" s="655"/>
      <c r="E58" s="655"/>
      <c r="F58" s="654"/>
      <c r="H58" s="653"/>
    </row>
    <row r="59" spans="1:8" s="620" customFormat="1" ht="18.75" x14ac:dyDescent="0.3">
      <c r="A59" s="670" t="s">
        <v>716</v>
      </c>
      <c r="B59" s="669"/>
      <c r="C59" s="655"/>
      <c r="D59" s="655"/>
      <c r="E59" s="655"/>
      <c r="F59" s="654"/>
      <c r="H59" s="653"/>
    </row>
    <row r="60" spans="1:8" s="620" customFormat="1" ht="18.75" x14ac:dyDescent="0.3">
      <c r="A60" s="661" t="s">
        <v>745</v>
      </c>
      <c r="B60" s="657" t="s">
        <v>744</v>
      </c>
      <c r="C60" s="647">
        <v>0</v>
      </c>
      <c r="D60" s="647">
        <v>0</v>
      </c>
      <c r="E60" s="647">
        <v>0</v>
      </c>
      <c r="F60" s="644">
        <v>0</v>
      </c>
      <c r="G60" s="643">
        <v>0</v>
      </c>
      <c r="H60" s="621">
        <v>0</v>
      </c>
    </row>
    <row r="61" spans="1:8" s="620" customFormat="1" ht="18.75" x14ac:dyDescent="0.3">
      <c r="A61" s="663" t="s">
        <v>716</v>
      </c>
      <c r="B61" s="659"/>
      <c r="C61" s="655"/>
      <c r="D61" s="655"/>
      <c r="E61" s="655"/>
      <c r="F61" s="654"/>
      <c r="H61" s="653"/>
    </row>
    <row r="62" spans="1:8" s="620" customFormat="1" ht="18.75" x14ac:dyDescent="0.3">
      <c r="A62" s="661" t="s">
        <v>743</v>
      </c>
      <c r="B62" s="657" t="s">
        <v>54</v>
      </c>
      <c r="C62" s="647">
        <v>0</v>
      </c>
      <c r="D62" s="647">
        <v>0</v>
      </c>
      <c r="E62" s="647">
        <v>0</v>
      </c>
      <c r="F62" s="666"/>
      <c r="G62" s="665"/>
      <c r="H62" s="642"/>
    </row>
    <row r="63" spans="1:8" s="620" customFormat="1" ht="18.75" x14ac:dyDescent="0.3">
      <c r="A63" s="661"/>
      <c r="B63" s="668" t="s">
        <v>742</v>
      </c>
      <c r="C63" s="647">
        <v>0</v>
      </c>
      <c r="D63" s="647">
        <v>0</v>
      </c>
      <c r="E63" s="647">
        <v>0</v>
      </c>
      <c r="F63" s="666"/>
      <c r="G63" s="665"/>
      <c r="H63" s="642"/>
    </row>
    <row r="64" spans="1:8" s="620" customFormat="1" ht="18.75" x14ac:dyDescent="0.3">
      <c r="A64" s="661"/>
      <c r="B64" s="667" t="s">
        <v>741</v>
      </c>
      <c r="C64" s="647">
        <v>0</v>
      </c>
      <c r="D64" s="647">
        <v>0</v>
      </c>
      <c r="E64" s="647">
        <v>0</v>
      </c>
      <c r="F64" s="666"/>
      <c r="G64" s="665"/>
      <c r="H64" s="642"/>
    </row>
    <row r="65" spans="1:8" s="620" customFormat="1" ht="18.75" x14ac:dyDescent="0.3">
      <c r="A65" s="661"/>
      <c r="B65" s="664" t="s">
        <v>740</v>
      </c>
      <c r="C65" s="644">
        <v>0</v>
      </c>
      <c r="D65" s="644">
        <v>0</v>
      </c>
      <c r="E65" s="644">
        <v>0</v>
      </c>
      <c r="F65" s="644">
        <v>0</v>
      </c>
      <c r="G65" s="643">
        <v>0</v>
      </c>
      <c r="H65" s="621">
        <v>0</v>
      </c>
    </row>
    <row r="66" spans="1:8" s="620" customFormat="1" ht="18.75" x14ac:dyDescent="0.3">
      <c r="A66" s="663" t="s">
        <v>716</v>
      </c>
      <c r="B66" s="662"/>
      <c r="C66" s="655"/>
      <c r="D66" s="655"/>
      <c r="E66" s="655"/>
      <c r="F66" s="654"/>
      <c r="H66" s="653"/>
    </row>
    <row r="67" spans="1:8" s="620" customFormat="1" ht="18.75" x14ac:dyDescent="0.3">
      <c r="A67" s="661" t="s">
        <v>739</v>
      </c>
      <c r="B67" s="657" t="s">
        <v>738</v>
      </c>
      <c r="C67" s="647">
        <v>0</v>
      </c>
      <c r="D67" s="647">
        <v>0</v>
      </c>
      <c r="E67" s="647">
        <v>0</v>
      </c>
      <c r="F67" s="666"/>
      <c r="G67" s="665"/>
      <c r="H67" s="642"/>
    </row>
    <row r="68" spans="1:8" s="620" customFormat="1" ht="18.75" x14ac:dyDescent="0.3">
      <c r="A68" s="661"/>
      <c r="B68" s="668" t="s">
        <v>737</v>
      </c>
      <c r="C68" s="647">
        <v>0</v>
      </c>
      <c r="D68" s="647">
        <v>0</v>
      </c>
      <c r="E68" s="647">
        <v>0</v>
      </c>
      <c r="F68" s="666"/>
      <c r="G68" s="665"/>
      <c r="H68" s="642"/>
    </row>
    <row r="69" spans="1:8" s="620" customFormat="1" ht="18.75" x14ac:dyDescent="0.3">
      <c r="A69" s="661"/>
      <c r="B69" s="667" t="s">
        <v>736</v>
      </c>
      <c r="C69" s="647">
        <v>0</v>
      </c>
      <c r="D69" s="647">
        <v>0</v>
      </c>
      <c r="E69" s="647">
        <v>0</v>
      </c>
      <c r="F69" s="666"/>
      <c r="G69" s="665"/>
      <c r="H69" s="642"/>
    </row>
    <row r="70" spans="1:8" s="620" customFormat="1" ht="18.75" x14ac:dyDescent="0.3">
      <c r="A70" s="661"/>
      <c r="B70" s="664" t="s">
        <v>735</v>
      </c>
      <c r="C70" s="644">
        <v>0</v>
      </c>
      <c r="D70" s="644">
        <v>0</v>
      </c>
      <c r="E70" s="644">
        <v>0</v>
      </c>
      <c r="F70" s="644">
        <v>0</v>
      </c>
      <c r="G70" s="643">
        <v>0</v>
      </c>
      <c r="H70" s="621">
        <v>0</v>
      </c>
    </row>
    <row r="71" spans="1:8" s="620" customFormat="1" ht="18.75" x14ac:dyDescent="0.3">
      <c r="A71" s="663" t="s">
        <v>716</v>
      </c>
      <c r="B71" s="662"/>
      <c r="C71" s="655"/>
      <c r="D71" s="655"/>
      <c r="E71" s="655"/>
      <c r="F71" s="654"/>
      <c r="H71" s="653"/>
    </row>
    <row r="72" spans="1:8" s="620" customFormat="1" ht="36" customHeight="1" x14ac:dyDescent="0.3">
      <c r="A72" s="661" t="s">
        <v>734</v>
      </c>
      <c r="B72" s="657" t="s">
        <v>733</v>
      </c>
      <c r="C72" s="647">
        <v>0</v>
      </c>
      <c r="D72" s="647">
        <v>0</v>
      </c>
      <c r="E72" s="647">
        <v>0</v>
      </c>
      <c r="F72" s="644">
        <v>0</v>
      </c>
      <c r="G72" s="643">
        <v>0</v>
      </c>
      <c r="H72" s="621">
        <v>0</v>
      </c>
    </row>
    <row r="73" spans="1:8" s="620" customFormat="1" ht="15.75" customHeight="1" x14ac:dyDescent="0.3">
      <c r="A73" s="660" t="s">
        <v>716</v>
      </c>
      <c r="B73" s="659"/>
      <c r="C73" s="655"/>
      <c r="D73" s="655"/>
      <c r="E73" s="655"/>
      <c r="F73" s="654"/>
      <c r="H73" s="653"/>
    </row>
    <row r="74" spans="1:8" s="620" customFormat="1" ht="27.75" customHeight="1" x14ac:dyDescent="0.3">
      <c r="A74" s="658" t="s">
        <v>732</v>
      </c>
      <c r="B74" s="657" t="s">
        <v>52</v>
      </c>
      <c r="C74" s="656">
        <v>0</v>
      </c>
      <c r="D74" s="656">
        <v>0</v>
      </c>
      <c r="E74" s="656">
        <v>0</v>
      </c>
      <c r="F74" s="644">
        <v>0</v>
      </c>
      <c r="G74" s="643">
        <v>0</v>
      </c>
      <c r="H74" s="621">
        <v>0</v>
      </c>
    </row>
    <row r="75" spans="1:8" s="620" customFormat="1" ht="18.75" x14ac:dyDescent="0.3">
      <c r="A75" s="625" t="s">
        <v>716</v>
      </c>
      <c r="B75" s="654"/>
      <c r="C75" s="655"/>
      <c r="D75" s="655"/>
      <c r="E75" s="655"/>
      <c r="F75" s="654"/>
      <c r="H75" s="653"/>
    </row>
    <row r="76" spans="1:8" s="620" customFormat="1" ht="19.5" thickBot="1" x14ac:dyDescent="0.35">
      <c r="A76" s="641" t="s">
        <v>731</v>
      </c>
      <c r="B76" s="652" t="s">
        <v>730</v>
      </c>
      <c r="C76" s="651">
        <v>0</v>
      </c>
      <c r="D76" s="651">
        <v>0</v>
      </c>
      <c r="E76" s="651">
        <v>0</v>
      </c>
      <c r="F76" s="639">
        <v>0</v>
      </c>
      <c r="G76" s="650">
        <v>0</v>
      </c>
      <c r="H76" s="621">
        <v>0</v>
      </c>
    </row>
    <row r="77" spans="1:8" s="620" customFormat="1" ht="19.5" thickTop="1" x14ac:dyDescent="0.3">
      <c r="A77" s="646"/>
      <c r="B77" s="645"/>
      <c r="C77" s="649"/>
      <c r="D77" s="649"/>
      <c r="E77" s="649"/>
      <c r="F77" s="644"/>
      <c r="G77" s="643"/>
      <c r="H77" s="626"/>
    </row>
    <row r="78" spans="1:8" s="620" customFormat="1" ht="18.75" x14ac:dyDescent="0.3">
      <c r="A78" s="646"/>
      <c r="B78" s="648" t="s">
        <v>729</v>
      </c>
      <c r="C78" s="644"/>
      <c r="D78" s="644"/>
      <c r="E78" s="644"/>
      <c r="F78" s="644"/>
      <c r="G78" s="643"/>
      <c r="H78" s="642"/>
    </row>
    <row r="79" spans="1:8" s="620" customFormat="1" ht="18.75" x14ac:dyDescent="0.3">
      <c r="A79" s="646"/>
      <c r="B79" s="645"/>
      <c r="C79" s="644"/>
      <c r="D79" s="644"/>
      <c r="E79" s="644"/>
      <c r="F79" s="644"/>
      <c r="G79" s="643"/>
      <c r="H79" s="642"/>
    </row>
    <row r="80" spans="1:8" s="620" customFormat="1" ht="18.75" x14ac:dyDescent="0.3">
      <c r="A80" s="646" t="s">
        <v>728</v>
      </c>
      <c r="B80" s="645" t="s">
        <v>727</v>
      </c>
      <c r="C80" s="647">
        <v>0</v>
      </c>
      <c r="D80" s="647">
        <v>0</v>
      </c>
      <c r="E80" s="647">
        <v>0</v>
      </c>
      <c r="F80" s="644">
        <v>0</v>
      </c>
      <c r="G80" s="643">
        <v>0</v>
      </c>
      <c r="H80" s="621">
        <v>0</v>
      </c>
    </row>
    <row r="81" spans="1:9" s="620" customFormat="1" ht="18.75" x14ac:dyDescent="0.3">
      <c r="A81" s="646"/>
      <c r="B81" s="645"/>
      <c r="C81" s="644"/>
      <c r="D81" s="644"/>
      <c r="E81" s="644"/>
      <c r="F81" s="644"/>
      <c r="G81" s="643"/>
      <c r="H81" s="642"/>
    </row>
    <row r="82" spans="1:9" s="620" customFormat="1" ht="18.75" x14ac:dyDescent="0.3">
      <c r="A82" s="646" t="s">
        <v>726</v>
      </c>
      <c r="B82" s="645" t="s">
        <v>725</v>
      </c>
      <c r="C82" s="647">
        <v>0</v>
      </c>
      <c r="D82" s="647">
        <v>0</v>
      </c>
      <c r="E82" s="647">
        <v>0</v>
      </c>
      <c r="F82" s="644">
        <v>0</v>
      </c>
      <c r="G82" s="643">
        <v>0</v>
      </c>
      <c r="H82" s="621">
        <v>0</v>
      </c>
    </row>
    <row r="83" spans="1:9" s="620" customFormat="1" ht="18.75" x14ac:dyDescent="0.3">
      <c r="A83" s="646"/>
      <c r="B83" s="645"/>
      <c r="C83" s="644"/>
      <c r="D83" s="644"/>
      <c r="E83" s="644"/>
      <c r="F83" s="644"/>
      <c r="G83" s="643"/>
      <c r="H83" s="642"/>
    </row>
    <row r="84" spans="1:9" s="620" customFormat="1" ht="18.75" x14ac:dyDescent="0.3">
      <c r="A84" s="646" t="s">
        <v>724</v>
      </c>
      <c r="B84" s="645" t="s">
        <v>723</v>
      </c>
      <c r="C84" s="647">
        <v>0</v>
      </c>
      <c r="D84" s="647">
        <v>0</v>
      </c>
      <c r="E84" s="647">
        <v>0</v>
      </c>
      <c r="F84" s="644">
        <v>0</v>
      </c>
      <c r="G84" s="643">
        <v>0</v>
      </c>
      <c r="H84" s="621">
        <v>0</v>
      </c>
    </row>
    <row r="85" spans="1:9" s="620" customFormat="1" ht="18.75" x14ac:dyDescent="0.3">
      <c r="A85" s="646"/>
      <c r="B85" s="645"/>
      <c r="C85" s="644"/>
      <c r="D85" s="644"/>
      <c r="E85" s="644"/>
      <c r="F85" s="644"/>
      <c r="G85" s="643"/>
      <c r="H85" s="642"/>
    </row>
    <row r="86" spans="1:9" s="620" customFormat="1" ht="18.75" x14ac:dyDescent="0.3">
      <c r="A86" s="646" t="s">
        <v>722</v>
      </c>
      <c r="B86" s="645" t="s">
        <v>721</v>
      </c>
      <c r="C86" s="647">
        <v>0</v>
      </c>
      <c r="D86" s="647">
        <v>0</v>
      </c>
      <c r="E86" s="647">
        <v>0</v>
      </c>
      <c r="F86" s="644">
        <v>0</v>
      </c>
      <c r="G86" s="643">
        <v>0</v>
      </c>
      <c r="H86" s="621">
        <v>0</v>
      </c>
    </row>
    <row r="87" spans="1:9" s="620" customFormat="1" ht="18.75" x14ac:dyDescent="0.3">
      <c r="A87" s="646"/>
      <c r="B87" s="645"/>
      <c r="C87" s="644"/>
      <c r="D87" s="644"/>
      <c r="E87" s="644"/>
      <c r="F87" s="644"/>
      <c r="G87" s="643"/>
      <c r="H87" s="642"/>
    </row>
    <row r="88" spans="1:9" s="620" customFormat="1" ht="19.5" thickBot="1" x14ac:dyDescent="0.35">
      <c r="A88" s="641" t="s">
        <v>720</v>
      </c>
      <c r="B88" s="640" t="s">
        <v>719</v>
      </c>
      <c r="C88" s="639">
        <v>0</v>
      </c>
      <c r="D88" s="639">
        <v>0</v>
      </c>
      <c r="E88" s="639">
        <v>0</v>
      </c>
      <c r="F88" s="639">
        <v>0</v>
      </c>
      <c r="G88" s="639">
        <v>0</v>
      </c>
      <c r="H88" s="621">
        <v>0</v>
      </c>
    </row>
    <row r="89" spans="1:9" s="620" customFormat="1" ht="6" customHeight="1" thickTop="1" x14ac:dyDescent="0.3">
      <c r="A89" s="625" t="s">
        <v>716</v>
      </c>
      <c r="B89" s="630"/>
      <c r="C89" s="629"/>
      <c r="D89" s="629"/>
      <c r="E89" s="629"/>
      <c r="F89" s="628"/>
      <c r="G89" s="627"/>
      <c r="H89" s="626"/>
    </row>
    <row r="90" spans="1:9" s="620" customFormat="1" ht="18.75" x14ac:dyDescent="0.3">
      <c r="A90" s="625"/>
      <c r="B90" s="624" t="s">
        <v>718</v>
      </c>
      <c r="C90" s="623">
        <v>146069.54</v>
      </c>
      <c r="D90" s="623">
        <v>151.96</v>
      </c>
      <c r="E90" s="623">
        <v>146221.5</v>
      </c>
      <c r="F90" s="622">
        <v>0</v>
      </c>
      <c r="G90" s="638">
        <v>0</v>
      </c>
      <c r="H90" s="621">
        <v>0</v>
      </c>
    </row>
    <row r="91" spans="1:9" s="620" customFormat="1" ht="6.75" customHeight="1" thickBot="1" x14ac:dyDescent="0.35">
      <c r="A91" s="636"/>
      <c r="B91" s="635"/>
      <c r="C91" s="634"/>
      <c r="D91" s="634"/>
      <c r="E91" s="634"/>
      <c r="F91" s="633"/>
      <c r="G91" s="632"/>
      <c r="H91" s="631"/>
    </row>
    <row r="92" spans="1:9" s="620" customFormat="1" ht="5.25" customHeight="1" thickTop="1" x14ac:dyDescent="0.3">
      <c r="A92" s="625" t="s">
        <v>716</v>
      </c>
      <c r="B92" s="630"/>
      <c r="C92" s="629"/>
      <c r="D92" s="629"/>
      <c r="E92" s="629"/>
      <c r="F92" s="628"/>
      <c r="G92" s="627"/>
      <c r="H92" s="626"/>
    </row>
    <row r="93" spans="1:9" s="620" customFormat="1" ht="18.75" x14ac:dyDescent="0.3">
      <c r="A93" s="625"/>
      <c r="B93" s="624" t="s">
        <v>717</v>
      </c>
      <c r="C93" s="623">
        <v>0</v>
      </c>
      <c r="D93" s="623">
        <v>0</v>
      </c>
      <c r="E93" s="623">
        <v>0</v>
      </c>
      <c r="F93" s="622">
        <v>0</v>
      </c>
      <c r="G93" s="622">
        <v>0</v>
      </c>
      <c r="H93" s="621">
        <v>0</v>
      </c>
      <c r="I93" s="637" t="s">
        <v>43</v>
      </c>
    </row>
    <row r="94" spans="1:9" s="620" customFormat="1" ht="7.5" customHeight="1" thickBot="1" x14ac:dyDescent="0.35">
      <c r="A94" s="636"/>
      <c r="B94" s="635"/>
      <c r="C94" s="634"/>
      <c r="D94" s="634"/>
      <c r="E94" s="634"/>
      <c r="F94" s="633"/>
      <c r="G94" s="632"/>
      <c r="H94" s="631"/>
    </row>
    <row r="95" spans="1:9" s="620" customFormat="1" ht="7.5" customHeight="1" thickTop="1" x14ac:dyDescent="0.3">
      <c r="A95" s="625" t="s">
        <v>716</v>
      </c>
      <c r="B95" s="630"/>
      <c r="C95" s="629"/>
      <c r="D95" s="629"/>
      <c r="E95" s="629"/>
      <c r="F95" s="628"/>
      <c r="G95" s="627"/>
      <c r="H95" s="626"/>
    </row>
    <row r="96" spans="1:9" s="620" customFormat="1" ht="18.75" x14ac:dyDescent="0.3">
      <c r="A96" s="625"/>
      <c r="B96" s="624" t="s">
        <v>715</v>
      </c>
      <c r="C96" s="623">
        <v>146069.54</v>
      </c>
      <c r="D96" s="623">
        <v>151.96</v>
      </c>
      <c r="E96" s="623">
        <v>146221.5</v>
      </c>
      <c r="F96" s="622">
        <v>0</v>
      </c>
      <c r="G96" s="622">
        <v>0</v>
      </c>
      <c r="H96" s="621">
        <v>0</v>
      </c>
    </row>
    <row r="97" spans="1:13" ht="6" customHeight="1" thickBot="1" x14ac:dyDescent="0.3">
      <c r="A97" s="619"/>
      <c r="B97" s="615"/>
      <c r="C97" s="614"/>
      <c r="D97" s="614"/>
      <c r="E97" s="614"/>
      <c r="F97" s="618"/>
      <c r="G97" s="617"/>
      <c r="H97" s="616"/>
    </row>
    <row r="98" spans="1:13" ht="16.5" thickTop="1" thickBot="1" x14ac:dyDescent="0.3">
      <c r="B98" s="615"/>
      <c r="C98" s="614"/>
      <c r="D98" s="613"/>
      <c r="E98" s="612"/>
      <c r="H98" s="611"/>
    </row>
    <row r="99" spans="1:13" ht="55.5" customHeight="1" thickTop="1" thickBot="1" x14ac:dyDescent="0.3">
      <c r="B99" s="610" t="s">
        <v>714</v>
      </c>
      <c r="C99" s="609" t="s">
        <v>713</v>
      </c>
      <c r="D99" s="608" t="s">
        <v>712</v>
      </c>
      <c r="E99" s="1178" t="s">
        <v>43</v>
      </c>
      <c r="F99" s="1179"/>
      <c r="G99" s="1179"/>
      <c r="H99" s="1179"/>
    </row>
    <row r="100" spans="1:13" ht="36.75" customHeight="1" thickTop="1" x14ac:dyDescent="0.25">
      <c r="B100" s="605" t="s">
        <v>711</v>
      </c>
      <c r="C100" s="607">
        <v>146221.5</v>
      </c>
      <c r="D100" s="606">
        <v>0</v>
      </c>
      <c r="E100" s="1178"/>
      <c r="F100" s="1179"/>
      <c r="G100" s="1179"/>
      <c r="H100" s="1179"/>
    </row>
    <row r="101" spans="1:13" ht="36.75" customHeight="1" x14ac:dyDescent="0.25">
      <c r="B101" s="605" t="s">
        <v>710</v>
      </c>
      <c r="C101" s="604">
        <v>0</v>
      </c>
      <c r="D101" s="603">
        <v>0</v>
      </c>
      <c r="E101" s="1172" t="s">
        <v>43</v>
      </c>
      <c r="F101" s="1173"/>
      <c r="G101" s="1173"/>
      <c r="H101" s="1173"/>
      <c r="I101" s="1173"/>
      <c r="J101" s="1173"/>
      <c r="K101" s="1173"/>
      <c r="L101" s="1173"/>
      <c r="M101" s="1173"/>
    </row>
    <row r="102" spans="1:13" ht="45.75" customHeight="1" thickBot="1" x14ac:dyDescent="0.3">
      <c r="B102" s="602" t="s">
        <v>709</v>
      </c>
      <c r="C102" s="601">
        <v>0</v>
      </c>
      <c r="D102" s="600">
        <v>0</v>
      </c>
      <c r="E102" s="1172"/>
      <c r="F102" s="1173"/>
      <c r="G102" s="1173"/>
      <c r="H102" s="1173"/>
      <c r="I102" s="1173"/>
      <c r="J102" s="1173"/>
      <c r="K102" s="1173"/>
      <c r="L102" s="1173"/>
      <c r="M102" s="1173"/>
    </row>
    <row r="103" spans="1:13" ht="36.75" customHeight="1" thickTop="1" thickBot="1" x14ac:dyDescent="0.3">
      <c r="B103" s="599" t="s">
        <v>428</v>
      </c>
      <c r="C103" s="598">
        <v>146221.5</v>
      </c>
      <c r="D103" s="597"/>
      <c r="E103" s="1172"/>
      <c r="F103" s="1173"/>
      <c r="G103" s="1173"/>
      <c r="H103" s="1173"/>
      <c r="I103" s="1173"/>
      <c r="J103" s="1173"/>
      <c r="K103" s="1173"/>
      <c r="L103" s="1173"/>
      <c r="M103" s="1173"/>
    </row>
    <row r="104" spans="1:13" ht="36.75" customHeight="1" thickTop="1" x14ac:dyDescent="0.25">
      <c r="B104" s="1174" t="s">
        <v>708</v>
      </c>
      <c r="C104" s="1175"/>
      <c r="D104" s="1175"/>
      <c r="E104" s="1175"/>
      <c r="F104" s="1175"/>
      <c r="G104" s="1175"/>
      <c r="H104" s="1175"/>
    </row>
    <row r="105" spans="1:13" ht="36.75" customHeight="1" x14ac:dyDescent="0.25">
      <c r="B105" s="1176" t="s">
        <v>707</v>
      </c>
      <c r="C105" s="1177"/>
      <c r="D105" s="1177"/>
      <c r="E105" s="1177"/>
      <c r="F105" s="1177"/>
      <c r="G105" s="1177"/>
      <c r="H105" s="1177"/>
    </row>
    <row r="106" spans="1:13" x14ac:dyDescent="0.25">
      <c r="B106" s="593" t="s">
        <v>706</v>
      </c>
    </row>
    <row r="107" spans="1:13" x14ac:dyDescent="0.25">
      <c r="B107" s="595" t="s">
        <v>705</v>
      </c>
    </row>
    <row r="108" spans="1:13" x14ac:dyDescent="0.25">
      <c r="B108" s="595" t="s">
        <v>704</v>
      </c>
    </row>
    <row r="109" spans="1:13" x14ac:dyDescent="0.25">
      <c r="B109" s="595" t="s">
        <v>703</v>
      </c>
    </row>
    <row r="110" spans="1:13" x14ac:dyDescent="0.25">
      <c r="B110" s="596" t="s">
        <v>702</v>
      </c>
    </row>
    <row r="111" spans="1:13" x14ac:dyDescent="0.25">
      <c r="B111" s="595" t="s">
        <v>701</v>
      </c>
    </row>
  </sheetData>
  <mergeCells count="14">
    <mergeCell ref="E101:M103"/>
    <mergeCell ref="B104:H104"/>
    <mergeCell ref="B105:H105"/>
    <mergeCell ref="E99:H100"/>
    <mergeCell ref="A2:H2"/>
    <mergeCell ref="A3:H3"/>
    <mergeCell ref="A5:A6"/>
    <mergeCell ref="B5:B6"/>
    <mergeCell ref="C5:C6"/>
    <mergeCell ref="D5:D6"/>
    <mergeCell ref="E5:E6"/>
    <mergeCell ref="F5:F6"/>
    <mergeCell ref="G5:G6"/>
    <mergeCell ref="H5:H6"/>
  </mergeCells>
  <printOptions horizontalCentered="1"/>
  <pageMargins left="0.31496062992125984" right="0.15748031496062992" top="0.47244094488188981" bottom="0.47244094488188981" header="0.35433070866141736" footer="0.31496062992125984"/>
  <pageSetup paperSize="9" scale="40" fitToHeight="2" orientation="portrait" r:id="rId1"/>
  <rowBreaks count="1" manualBreakCount="1">
    <brk id="76"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E092D-A958-4EBE-8957-A795AB513DA0}">
  <dimension ref="A1:L56"/>
  <sheetViews>
    <sheetView zoomScaleNormal="100" workbookViewId="0">
      <selection activeCell="L13" sqref="L13"/>
    </sheetView>
  </sheetViews>
  <sheetFormatPr defaultRowHeight="12.75" x14ac:dyDescent="0.2"/>
  <cols>
    <col min="1" max="2" width="0.28515625" customWidth="1"/>
    <col min="3" max="3" width="9.5703125" customWidth="1"/>
    <col min="4" max="4" width="72.28515625" customWidth="1"/>
    <col min="5" max="8" width="11.85546875" customWidth="1"/>
    <col min="9" max="9" width="4.7109375" customWidth="1"/>
  </cols>
  <sheetData>
    <row r="1" spans="1:12" s="1" customFormat="1" ht="31.9" customHeight="1" x14ac:dyDescent="0.15">
      <c r="C1" s="1090" t="s">
        <v>821</v>
      </c>
      <c r="D1" s="1090"/>
      <c r="E1" s="1090"/>
      <c r="F1" s="1090"/>
      <c r="G1" s="1090"/>
      <c r="H1" s="1090"/>
    </row>
    <row r="2" spans="1:12" s="1" customFormat="1" ht="30.4" customHeight="1" x14ac:dyDescent="0.15">
      <c r="A2" s="82"/>
      <c r="B2" s="82"/>
      <c r="C2" s="58" t="s">
        <v>820</v>
      </c>
      <c r="D2" s="56" t="s">
        <v>1</v>
      </c>
      <c r="E2" s="56" t="s">
        <v>819</v>
      </c>
      <c r="F2" s="728" t="s">
        <v>818</v>
      </c>
      <c r="G2" s="58" t="s">
        <v>817</v>
      </c>
      <c r="H2" s="58" t="s">
        <v>816</v>
      </c>
    </row>
    <row r="3" spans="1:12" s="1" customFormat="1" ht="7.5" customHeight="1" x14ac:dyDescent="0.15"/>
    <row r="4" spans="1:12" s="1" customFormat="1" ht="18.2" customHeight="1" x14ac:dyDescent="0.2">
      <c r="A4" s="87"/>
      <c r="B4" s="87"/>
      <c r="C4" s="727"/>
      <c r="D4" s="726" t="s">
        <v>768</v>
      </c>
      <c r="E4" s="36"/>
      <c r="F4" s="725"/>
      <c r="G4" s="724"/>
      <c r="H4" s="724"/>
    </row>
    <row r="5" spans="1:12" s="1" customFormat="1" ht="9" customHeight="1" x14ac:dyDescent="0.2">
      <c r="A5" s="87"/>
      <c r="B5" s="87"/>
      <c r="C5" s="723"/>
      <c r="D5" s="723"/>
      <c r="E5" s="82"/>
      <c r="F5" s="722"/>
      <c r="G5" s="721"/>
      <c r="H5" s="721"/>
    </row>
    <row r="6" spans="1:12" s="1" customFormat="1" ht="18.2" customHeight="1" x14ac:dyDescent="0.2">
      <c r="A6" s="87"/>
      <c r="B6" s="87"/>
      <c r="C6" s="720">
        <v>2010100</v>
      </c>
      <c r="D6" s="719" t="s">
        <v>70</v>
      </c>
      <c r="E6" s="718">
        <v>22666409.550000001</v>
      </c>
      <c r="F6" s="717" t="s">
        <v>20</v>
      </c>
      <c r="G6" s="716">
        <v>22578384.41</v>
      </c>
      <c r="H6" s="716">
        <v>25882.53</v>
      </c>
    </row>
    <row r="7" spans="1:12" s="1" customFormat="1" ht="18.2" customHeight="1" x14ac:dyDescent="0.2">
      <c r="A7" s="65">
        <v>2000000</v>
      </c>
      <c r="B7" s="17">
        <v>2010100</v>
      </c>
      <c r="C7" s="715">
        <v>2010101</v>
      </c>
      <c r="D7" s="714" t="s">
        <v>815</v>
      </c>
      <c r="E7" s="713">
        <v>253369.35</v>
      </c>
      <c r="F7" s="712" t="s">
        <v>20</v>
      </c>
      <c r="G7" s="711">
        <v>170548.2</v>
      </c>
      <c r="H7" s="711" t="s">
        <v>20</v>
      </c>
    </row>
    <row r="8" spans="1:12" s="1" customFormat="1" ht="18.2" customHeight="1" x14ac:dyDescent="0.2">
      <c r="A8" s="65"/>
      <c r="B8" s="65"/>
      <c r="C8" s="715">
        <v>2010102</v>
      </c>
      <c r="D8" s="714" t="s">
        <v>814</v>
      </c>
      <c r="E8" s="713">
        <v>25750</v>
      </c>
      <c r="F8" s="712" t="s">
        <v>20</v>
      </c>
      <c r="G8" s="711">
        <v>25750</v>
      </c>
      <c r="H8" s="711" t="s">
        <v>20</v>
      </c>
    </row>
    <row r="9" spans="1:12" s="1" customFormat="1" ht="18.2" customHeight="1" x14ac:dyDescent="0.2">
      <c r="A9" s="65"/>
      <c r="B9" s="65"/>
      <c r="C9" s="715">
        <v>2010104</v>
      </c>
      <c r="D9" s="714" t="s">
        <v>813</v>
      </c>
      <c r="E9" s="713">
        <v>22387290.199999999</v>
      </c>
      <c r="F9" s="712" t="s">
        <v>20</v>
      </c>
      <c r="G9" s="711">
        <v>22382086.210000001</v>
      </c>
      <c r="H9" s="711">
        <v>25882.53</v>
      </c>
    </row>
    <row r="10" spans="1:12" s="1" customFormat="1" ht="14.85" customHeight="1" x14ac:dyDescent="0.15">
      <c r="A10" s="78"/>
      <c r="B10" s="61">
        <v>2010100</v>
      </c>
      <c r="C10" s="710"/>
      <c r="D10" s="709"/>
      <c r="E10" s="11"/>
      <c r="F10" s="708"/>
      <c r="G10" s="708"/>
      <c r="H10" s="708"/>
    </row>
    <row r="11" spans="1:12" s="1" customFormat="1" ht="18.2" customHeight="1" x14ac:dyDescent="0.2">
      <c r="A11" s="87"/>
      <c r="B11" s="87"/>
      <c r="C11" s="720">
        <v>2010400</v>
      </c>
      <c r="D11" s="719" t="s">
        <v>68</v>
      </c>
      <c r="E11" s="718">
        <v>5500</v>
      </c>
      <c r="F11" s="717" t="s">
        <v>20</v>
      </c>
      <c r="G11" s="716">
        <v>5500</v>
      </c>
      <c r="H11" s="716" t="s">
        <v>20</v>
      </c>
    </row>
    <row r="12" spans="1:12" s="1" customFormat="1" ht="18.2" customHeight="1" x14ac:dyDescent="0.2">
      <c r="A12" s="65"/>
      <c r="B12" s="17">
        <v>2010400</v>
      </c>
      <c r="C12" s="715">
        <v>2010401</v>
      </c>
      <c r="D12" s="714" t="s">
        <v>812</v>
      </c>
      <c r="E12" s="713">
        <v>5500</v>
      </c>
      <c r="F12" s="712" t="s">
        <v>20</v>
      </c>
      <c r="G12" s="711">
        <v>5500</v>
      </c>
      <c r="H12" s="711" t="s">
        <v>20</v>
      </c>
    </row>
    <row r="13" spans="1:12" s="1" customFormat="1" ht="14.85" customHeight="1" x14ac:dyDescent="0.15">
      <c r="A13" s="78"/>
      <c r="B13" s="61">
        <v>2010400</v>
      </c>
      <c r="C13" s="710"/>
      <c r="D13" s="709"/>
      <c r="E13" s="11"/>
      <c r="F13" s="708"/>
      <c r="G13" s="708"/>
      <c r="H13" s="708"/>
      <c r="L13" s="1" t="s">
        <v>43</v>
      </c>
    </row>
    <row r="14" spans="1:12" s="1" customFormat="1" ht="18.2" customHeight="1" x14ac:dyDescent="0.2">
      <c r="A14" s="702"/>
      <c r="B14" s="702"/>
      <c r="C14" s="707"/>
      <c r="D14" s="706" t="s">
        <v>756</v>
      </c>
      <c r="E14" s="705">
        <v>22671909.550000001</v>
      </c>
      <c r="F14" s="704" t="s">
        <v>20</v>
      </c>
      <c r="G14" s="703">
        <v>22583884.41</v>
      </c>
      <c r="H14" s="703">
        <v>25882.53</v>
      </c>
    </row>
    <row r="15" spans="1:12" s="1" customFormat="1" ht="7.5" customHeight="1" x14ac:dyDescent="0.2">
      <c r="A15" s="702"/>
      <c r="B15" s="702"/>
      <c r="C15" s="34"/>
      <c r="D15" s="89"/>
      <c r="E15" s="34"/>
      <c r="F15" s="34"/>
      <c r="G15" s="34"/>
      <c r="H15" s="34"/>
    </row>
    <row r="16" spans="1:12" s="1" customFormat="1" ht="18.2" customHeight="1" x14ac:dyDescent="0.2">
      <c r="A16" s="87"/>
      <c r="B16" s="87"/>
      <c r="C16" s="727"/>
      <c r="D16" s="726" t="s">
        <v>755</v>
      </c>
      <c r="E16" s="36"/>
      <c r="F16" s="725"/>
      <c r="G16" s="724"/>
      <c r="H16" s="724"/>
    </row>
    <row r="17" spans="1:8" s="1" customFormat="1" ht="9" customHeight="1" x14ac:dyDescent="0.2">
      <c r="A17" s="87"/>
      <c r="B17" s="87"/>
      <c r="C17" s="723"/>
      <c r="D17" s="723"/>
      <c r="E17" s="82"/>
      <c r="F17" s="722"/>
      <c r="G17" s="721"/>
      <c r="H17" s="721"/>
    </row>
    <row r="18" spans="1:8" s="1" customFormat="1" ht="18.2" customHeight="1" x14ac:dyDescent="0.2">
      <c r="A18" s="87"/>
      <c r="B18" s="87"/>
      <c r="C18" s="720">
        <v>3010000</v>
      </c>
      <c r="D18" s="719" t="s">
        <v>64</v>
      </c>
      <c r="E18" s="718">
        <v>4222.3900000000003</v>
      </c>
      <c r="F18" s="717">
        <v>4222.3900000000003</v>
      </c>
      <c r="G18" s="716">
        <v>4166.97</v>
      </c>
      <c r="H18" s="716" t="s">
        <v>20</v>
      </c>
    </row>
    <row r="19" spans="1:8" s="1" customFormat="1" ht="18.2" customHeight="1" x14ac:dyDescent="0.2">
      <c r="A19" s="65">
        <v>3000000</v>
      </c>
      <c r="B19" s="17">
        <v>3010000</v>
      </c>
      <c r="C19" s="715">
        <v>3010200</v>
      </c>
      <c r="D19" s="714" t="s">
        <v>811</v>
      </c>
      <c r="E19" s="713">
        <v>4200.2</v>
      </c>
      <c r="F19" s="712">
        <v>4200.2</v>
      </c>
      <c r="G19" s="711">
        <v>4144.78</v>
      </c>
      <c r="H19" s="711" t="s">
        <v>20</v>
      </c>
    </row>
    <row r="20" spans="1:8" s="1" customFormat="1" ht="18.2" customHeight="1" x14ac:dyDescent="0.2">
      <c r="A20" s="65"/>
      <c r="B20" s="65"/>
      <c r="C20" s="715">
        <v>3010300</v>
      </c>
      <c r="D20" s="714" t="s">
        <v>810</v>
      </c>
      <c r="E20" s="713">
        <v>22.19</v>
      </c>
      <c r="F20" s="712">
        <v>22.19</v>
      </c>
      <c r="G20" s="711">
        <v>22.19</v>
      </c>
      <c r="H20" s="711" t="s">
        <v>20</v>
      </c>
    </row>
    <row r="21" spans="1:8" s="1" customFormat="1" ht="14.85" customHeight="1" x14ac:dyDescent="0.15">
      <c r="A21" s="78"/>
      <c r="B21" s="61">
        <v>3010000</v>
      </c>
      <c r="C21" s="710"/>
      <c r="D21" s="709"/>
      <c r="E21" s="11"/>
      <c r="F21" s="708"/>
      <c r="G21" s="708"/>
      <c r="H21" s="708"/>
    </row>
    <row r="22" spans="1:8" s="1" customFormat="1" ht="18.2" customHeight="1" x14ac:dyDescent="0.2">
      <c r="A22" s="87"/>
      <c r="B22" s="87"/>
      <c r="C22" s="720">
        <v>3030000</v>
      </c>
      <c r="D22" s="719" t="s">
        <v>60</v>
      </c>
      <c r="E22" s="718">
        <v>33379.68</v>
      </c>
      <c r="F22" s="717">
        <v>33379.68</v>
      </c>
      <c r="G22" s="716">
        <v>33379.68</v>
      </c>
      <c r="H22" s="716" t="s">
        <v>20</v>
      </c>
    </row>
    <row r="23" spans="1:8" s="1" customFormat="1" ht="18.2" customHeight="1" x14ac:dyDescent="0.2">
      <c r="A23" s="65"/>
      <c r="B23" s="17">
        <v>3030000</v>
      </c>
      <c r="C23" s="715">
        <v>3030300</v>
      </c>
      <c r="D23" s="714" t="s">
        <v>809</v>
      </c>
      <c r="E23" s="713">
        <v>33379.68</v>
      </c>
      <c r="F23" s="712">
        <v>33379.68</v>
      </c>
      <c r="G23" s="711">
        <v>33379.68</v>
      </c>
      <c r="H23" s="711" t="s">
        <v>20</v>
      </c>
    </row>
    <row r="24" spans="1:8" s="1" customFormat="1" ht="14.85" customHeight="1" x14ac:dyDescent="0.15">
      <c r="A24" s="78"/>
      <c r="B24" s="61">
        <v>3030000</v>
      </c>
      <c r="C24" s="710"/>
      <c r="D24" s="709"/>
      <c r="E24" s="11"/>
      <c r="F24" s="708"/>
      <c r="G24" s="708"/>
      <c r="H24" s="708"/>
    </row>
    <row r="25" spans="1:8" s="1" customFormat="1" ht="18.2" customHeight="1" x14ac:dyDescent="0.2">
      <c r="A25" s="87"/>
      <c r="B25" s="87"/>
      <c r="C25" s="720">
        <v>3050000</v>
      </c>
      <c r="D25" s="719" t="s">
        <v>58</v>
      </c>
      <c r="E25" s="718">
        <v>254347.32</v>
      </c>
      <c r="F25" s="717">
        <v>131127.76999999999</v>
      </c>
      <c r="G25" s="716">
        <v>196358.34</v>
      </c>
      <c r="H25" s="716">
        <v>48298.07</v>
      </c>
    </row>
    <row r="26" spans="1:8" s="1" customFormat="1" ht="18.2" customHeight="1" x14ac:dyDescent="0.2">
      <c r="A26" s="65"/>
      <c r="B26" s="17">
        <v>3050000</v>
      </c>
      <c r="C26" s="715">
        <v>3050200</v>
      </c>
      <c r="D26" s="714" t="s">
        <v>808</v>
      </c>
      <c r="E26" s="713">
        <v>225829.52</v>
      </c>
      <c r="F26" s="712">
        <v>127523.09</v>
      </c>
      <c r="G26" s="711">
        <v>169174.36</v>
      </c>
      <c r="H26" s="711">
        <v>47129.07</v>
      </c>
    </row>
    <row r="27" spans="1:8" s="1" customFormat="1" ht="18.2" customHeight="1" x14ac:dyDescent="0.2">
      <c r="A27" s="65"/>
      <c r="B27" s="65"/>
      <c r="C27" s="715">
        <v>3059900</v>
      </c>
      <c r="D27" s="714" t="s">
        <v>807</v>
      </c>
      <c r="E27" s="713">
        <v>28517.8</v>
      </c>
      <c r="F27" s="712">
        <v>3604.68</v>
      </c>
      <c r="G27" s="711">
        <v>27183.98</v>
      </c>
      <c r="H27" s="711">
        <v>1169</v>
      </c>
    </row>
    <row r="28" spans="1:8" s="1" customFormat="1" ht="14.85" customHeight="1" x14ac:dyDescent="0.15">
      <c r="A28" s="78"/>
      <c r="B28" s="61">
        <v>3050000</v>
      </c>
      <c r="C28" s="710"/>
      <c r="D28" s="709"/>
      <c r="E28" s="11"/>
      <c r="F28" s="708"/>
      <c r="G28" s="708"/>
      <c r="H28" s="708"/>
    </row>
    <row r="29" spans="1:8" s="1" customFormat="1" ht="18.2" customHeight="1" x14ac:dyDescent="0.2">
      <c r="A29" s="702"/>
      <c r="B29" s="702"/>
      <c r="C29" s="707"/>
      <c r="D29" s="706" t="s">
        <v>747</v>
      </c>
      <c r="E29" s="705">
        <v>291949.39</v>
      </c>
      <c r="F29" s="704">
        <v>168729.84</v>
      </c>
      <c r="G29" s="703">
        <v>233904.99</v>
      </c>
      <c r="H29" s="703">
        <v>48298.07</v>
      </c>
    </row>
    <row r="30" spans="1:8" s="1" customFormat="1" ht="7.5" customHeight="1" x14ac:dyDescent="0.2">
      <c r="A30" s="702"/>
      <c r="B30" s="702"/>
      <c r="C30" s="34"/>
      <c r="D30" s="89"/>
      <c r="E30" s="34"/>
      <c r="F30" s="34"/>
      <c r="G30" s="34"/>
      <c r="H30" s="34"/>
    </row>
    <row r="31" spans="1:8" s="1" customFormat="1" ht="18.2" customHeight="1" x14ac:dyDescent="0.2">
      <c r="A31" s="87"/>
      <c r="B31" s="87"/>
      <c r="C31" s="727"/>
      <c r="D31" s="726" t="s">
        <v>746</v>
      </c>
      <c r="E31" s="36"/>
      <c r="F31" s="725"/>
      <c r="G31" s="724"/>
      <c r="H31" s="724"/>
    </row>
    <row r="32" spans="1:8" s="1" customFormat="1" ht="9" customHeight="1" x14ac:dyDescent="0.2">
      <c r="A32" s="87"/>
      <c r="B32" s="87"/>
      <c r="C32" s="723"/>
      <c r="D32" s="723"/>
      <c r="E32" s="82"/>
      <c r="F32" s="722"/>
      <c r="G32" s="721"/>
      <c r="H32" s="721"/>
    </row>
    <row r="33" spans="1:8" s="1" customFormat="1" ht="18.2" customHeight="1" x14ac:dyDescent="0.2">
      <c r="A33" s="87"/>
      <c r="B33" s="87"/>
      <c r="C33" s="720">
        <v>4020000</v>
      </c>
      <c r="D33" s="719" t="s">
        <v>54</v>
      </c>
      <c r="E33" s="718">
        <v>1497886</v>
      </c>
      <c r="F33" s="717">
        <v>1497886</v>
      </c>
      <c r="G33" s="716">
        <v>1497886</v>
      </c>
      <c r="H33" s="716" t="s">
        <v>20</v>
      </c>
    </row>
    <row r="34" spans="1:8" s="1" customFormat="1" ht="18.2" customHeight="1" x14ac:dyDescent="0.2">
      <c r="A34" s="65">
        <v>4000000</v>
      </c>
      <c r="B34" s="17">
        <v>4020000</v>
      </c>
      <c r="C34" s="715">
        <v>4020100</v>
      </c>
      <c r="D34" s="714" t="s">
        <v>806</v>
      </c>
      <c r="E34" s="713">
        <v>1497886</v>
      </c>
      <c r="F34" s="712">
        <v>1497886</v>
      </c>
      <c r="G34" s="711">
        <v>1497886</v>
      </c>
      <c r="H34" s="711" t="s">
        <v>20</v>
      </c>
    </row>
    <row r="35" spans="1:8" s="1" customFormat="1" ht="14.85" customHeight="1" x14ac:dyDescent="0.15">
      <c r="A35" s="78"/>
      <c r="B35" s="61">
        <v>4020000</v>
      </c>
      <c r="C35" s="710"/>
      <c r="D35" s="709"/>
      <c r="E35" s="11"/>
      <c r="F35" s="708"/>
      <c r="G35" s="708"/>
      <c r="H35" s="708"/>
    </row>
    <row r="36" spans="1:8" s="1" customFormat="1" ht="18.2" customHeight="1" x14ac:dyDescent="0.2">
      <c r="A36" s="87"/>
      <c r="B36" s="87"/>
      <c r="C36" s="720">
        <v>4050000</v>
      </c>
      <c r="D36" s="719" t="s">
        <v>52</v>
      </c>
      <c r="E36" s="718">
        <v>88175.16</v>
      </c>
      <c r="F36" s="717">
        <v>88175.16</v>
      </c>
      <c r="G36" s="716">
        <v>88175.16</v>
      </c>
      <c r="H36" s="716" t="s">
        <v>20</v>
      </c>
    </row>
    <row r="37" spans="1:8" s="1" customFormat="1" ht="18.2" customHeight="1" x14ac:dyDescent="0.2">
      <c r="A37" s="65"/>
      <c r="B37" s="17">
        <v>4050000</v>
      </c>
      <c r="C37" s="715">
        <v>4050300</v>
      </c>
      <c r="D37" s="714" t="s">
        <v>805</v>
      </c>
      <c r="E37" s="713">
        <v>88175.16</v>
      </c>
      <c r="F37" s="712">
        <v>88175.16</v>
      </c>
      <c r="G37" s="711">
        <v>88175.16</v>
      </c>
      <c r="H37" s="711" t="s">
        <v>20</v>
      </c>
    </row>
    <row r="38" spans="1:8" s="1" customFormat="1" ht="14.85" customHeight="1" x14ac:dyDescent="0.15">
      <c r="A38" s="78"/>
      <c r="B38" s="61">
        <v>4050000</v>
      </c>
      <c r="C38" s="710"/>
      <c r="D38" s="709"/>
      <c r="E38" s="11"/>
      <c r="F38" s="708"/>
      <c r="G38" s="708"/>
      <c r="H38" s="708"/>
    </row>
    <row r="39" spans="1:8" s="1" customFormat="1" ht="18.2" customHeight="1" x14ac:dyDescent="0.2">
      <c r="A39" s="702"/>
      <c r="B39" s="702"/>
      <c r="C39" s="707"/>
      <c r="D39" s="706" t="s">
        <v>730</v>
      </c>
      <c r="E39" s="705">
        <v>1586061.16</v>
      </c>
      <c r="F39" s="704">
        <v>1586061.16</v>
      </c>
      <c r="G39" s="703">
        <v>1586061.16</v>
      </c>
      <c r="H39" s="703" t="s">
        <v>20</v>
      </c>
    </row>
    <row r="40" spans="1:8" s="1" customFormat="1" ht="7.5" customHeight="1" x14ac:dyDescent="0.2">
      <c r="A40" s="702"/>
      <c r="B40" s="702"/>
      <c r="C40" s="34"/>
      <c r="D40" s="89"/>
      <c r="E40" s="34"/>
      <c r="F40" s="34"/>
      <c r="G40" s="34"/>
      <c r="H40" s="34"/>
    </row>
    <row r="41" spans="1:8" s="1" customFormat="1" ht="18.2" customHeight="1" x14ac:dyDescent="0.2">
      <c r="A41" s="87"/>
      <c r="B41" s="87"/>
      <c r="C41" s="727"/>
      <c r="D41" s="726" t="s">
        <v>804</v>
      </c>
      <c r="E41" s="36"/>
      <c r="F41" s="725"/>
      <c r="G41" s="724"/>
      <c r="H41" s="724"/>
    </row>
    <row r="42" spans="1:8" s="1" customFormat="1" ht="9" customHeight="1" x14ac:dyDescent="0.2">
      <c r="A42" s="87"/>
      <c r="B42" s="87"/>
      <c r="C42" s="723"/>
      <c r="D42" s="723"/>
      <c r="E42" s="82"/>
      <c r="F42" s="722"/>
      <c r="G42" s="721"/>
      <c r="H42" s="721"/>
    </row>
    <row r="43" spans="1:8" s="1" customFormat="1" ht="18.2" customHeight="1" x14ac:dyDescent="0.2">
      <c r="A43" s="87"/>
      <c r="B43" s="87"/>
      <c r="C43" s="720">
        <v>9010000</v>
      </c>
      <c r="D43" s="719" t="s">
        <v>48</v>
      </c>
      <c r="E43" s="718">
        <v>4970787.09</v>
      </c>
      <c r="F43" s="717">
        <v>71152.03</v>
      </c>
      <c r="G43" s="716">
        <v>4929494.12</v>
      </c>
      <c r="H43" s="716">
        <v>29549.29</v>
      </c>
    </row>
    <row r="44" spans="1:8" s="1" customFormat="1" ht="18.2" customHeight="1" x14ac:dyDescent="0.2">
      <c r="A44" s="65">
        <v>9000000</v>
      </c>
      <c r="B44" s="17">
        <v>9010000</v>
      </c>
      <c r="C44" s="715">
        <v>9010100</v>
      </c>
      <c r="D44" s="714" t="s">
        <v>803</v>
      </c>
      <c r="E44" s="713">
        <v>1721529.99</v>
      </c>
      <c r="F44" s="712">
        <v>48269.02</v>
      </c>
      <c r="G44" s="711">
        <v>1716289.67</v>
      </c>
      <c r="H44" s="711" t="s">
        <v>20</v>
      </c>
    </row>
    <row r="45" spans="1:8" s="1" customFormat="1" ht="18.2" customHeight="1" x14ac:dyDescent="0.2">
      <c r="A45" s="65"/>
      <c r="B45" s="65"/>
      <c r="C45" s="715">
        <v>9010200</v>
      </c>
      <c r="D45" s="714" t="s">
        <v>802</v>
      </c>
      <c r="E45" s="713">
        <v>3177664.78</v>
      </c>
      <c r="F45" s="712">
        <v>1097.3399999999999</v>
      </c>
      <c r="G45" s="711">
        <v>3177664.78</v>
      </c>
      <c r="H45" s="711" t="s">
        <v>20</v>
      </c>
    </row>
    <row r="46" spans="1:8" s="1" customFormat="1" ht="18.2" customHeight="1" x14ac:dyDescent="0.2">
      <c r="A46" s="65"/>
      <c r="B46" s="65"/>
      <c r="C46" s="715">
        <v>9010300</v>
      </c>
      <c r="D46" s="714" t="s">
        <v>801</v>
      </c>
      <c r="E46" s="713">
        <v>9760.41</v>
      </c>
      <c r="F46" s="712">
        <v>504</v>
      </c>
      <c r="G46" s="711">
        <v>9760.41</v>
      </c>
      <c r="H46" s="711" t="s">
        <v>20</v>
      </c>
    </row>
    <row r="47" spans="1:8" s="1" customFormat="1" ht="18.2" customHeight="1" x14ac:dyDescent="0.2">
      <c r="A47" s="65"/>
      <c r="B47" s="65"/>
      <c r="C47" s="715">
        <v>9019900</v>
      </c>
      <c r="D47" s="714" t="s">
        <v>800</v>
      </c>
      <c r="E47" s="713">
        <v>61831.91</v>
      </c>
      <c r="F47" s="712">
        <v>21281.67</v>
      </c>
      <c r="G47" s="711">
        <v>25779.26</v>
      </c>
      <c r="H47" s="711">
        <v>29549.29</v>
      </c>
    </row>
    <row r="48" spans="1:8" s="1" customFormat="1" ht="14.85" customHeight="1" x14ac:dyDescent="0.15">
      <c r="A48" s="78"/>
      <c r="B48" s="61">
        <v>9010000</v>
      </c>
      <c r="C48" s="710"/>
      <c r="D48" s="709"/>
      <c r="E48" s="11"/>
      <c r="F48" s="708"/>
      <c r="G48" s="708"/>
      <c r="H48" s="708"/>
    </row>
    <row r="49" spans="1:8" s="1" customFormat="1" ht="18.2" customHeight="1" x14ac:dyDescent="0.2">
      <c r="A49" s="87"/>
      <c r="B49" s="87"/>
      <c r="C49" s="720">
        <v>9020000</v>
      </c>
      <c r="D49" s="719" t="s">
        <v>46</v>
      </c>
      <c r="E49" s="718">
        <v>45112</v>
      </c>
      <c r="F49" s="717">
        <v>45112</v>
      </c>
      <c r="G49" s="716">
        <v>45112</v>
      </c>
      <c r="H49" s="716" t="s">
        <v>20</v>
      </c>
    </row>
    <row r="50" spans="1:8" s="1" customFormat="1" ht="18.2" customHeight="1" x14ac:dyDescent="0.2">
      <c r="A50" s="65"/>
      <c r="B50" s="17">
        <v>9020000</v>
      </c>
      <c r="C50" s="715">
        <v>9020400</v>
      </c>
      <c r="D50" s="714" t="s">
        <v>799</v>
      </c>
      <c r="E50" s="713">
        <v>1225</v>
      </c>
      <c r="F50" s="712">
        <v>1225</v>
      </c>
      <c r="G50" s="711">
        <v>1225</v>
      </c>
      <c r="H50" s="711" t="s">
        <v>20</v>
      </c>
    </row>
    <row r="51" spans="1:8" s="1" customFormat="1" ht="18.2" customHeight="1" x14ac:dyDescent="0.2">
      <c r="A51" s="65"/>
      <c r="B51" s="65"/>
      <c r="C51" s="715">
        <v>9029900</v>
      </c>
      <c r="D51" s="714" t="s">
        <v>798</v>
      </c>
      <c r="E51" s="713">
        <v>43887</v>
      </c>
      <c r="F51" s="712">
        <v>43887</v>
      </c>
      <c r="G51" s="711">
        <v>43887</v>
      </c>
      <c r="H51" s="711" t="s">
        <v>20</v>
      </c>
    </row>
    <row r="52" spans="1:8" s="1" customFormat="1" ht="14.85" customHeight="1" x14ac:dyDescent="0.15">
      <c r="A52" s="78"/>
      <c r="B52" s="61">
        <v>9020000</v>
      </c>
      <c r="C52" s="710"/>
      <c r="D52" s="709"/>
      <c r="E52" s="11"/>
      <c r="F52" s="708"/>
      <c r="G52" s="708"/>
      <c r="H52" s="708"/>
    </row>
    <row r="53" spans="1:8" s="1" customFormat="1" ht="18.2" customHeight="1" x14ac:dyDescent="0.2">
      <c r="A53" s="702"/>
      <c r="B53" s="702"/>
      <c r="C53" s="707"/>
      <c r="D53" s="706" t="s">
        <v>797</v>
      </c>
      <c r="E53" s="705">
        <v>5015899.09</v>
      </c>
      <c r="F53" s="704">
        <v>116264.03</v>
      </c>
      <c r="G53" s="703">
        <v>4974606.12</v>
      </c>
      <c r="H53" s="703">
        <v>29549.29</v>
      </c>
    </row>
    <row r="54" spans="1:8" s="1" customFormat="1" ht="7.5" customHeight="1" x14ac:dyDescent="0.2">
      <c r="A54" s="702"/>
      <c r="B54" s="702"/>
      <c r="C54" s="34"/>
      <c r="D54" s="89"/>
      <c r="E54" s="34"/>
      <c r="F54" s="34"/>
      <c r="G54" s="34"/>
      <c r="H54" s="34"/>
    </row>
    <row r="55" spans="1:8" s="1" customFormat="1" ht="18.2" customHeight="1" x14ac:dyDescent="0.15">
      <c r="A55" s="78"/>
      <c r="B55" s="78"/>
      <c r="C55" s="701"/>
      <c r="D55" s="700" t="s">
        <v>38</v>
      </c>
      <c r="E55" s="698">
        <v>29565819.190000001</v>
      </c>
      <c r="F55" s="699">
        <v>1871055.03</v>
      </c>
      <c r="G55" s="698">
        <v>29378456.68</v>
      </c>
      <c r="H55" s="698">
        <v>103729.89</v>
      </c>
    </row>
    <row r="56" spans="1:8" s="1" customFormat="1" ht="28.9" customHeight="1" x14ac:dyDescent="0.15"/>
  </sheetData>
  <mergeCells count="1">
    <mergeCell ref="C1:H1"/>
  </mergeCells>
  <pageMargins left="0.7" right="0.7" top="0.75" bottom="0.75" header="0.3" footer="0.3"/>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EC9CD-62D3-42D7-A99F-F03F4F29E12C}">
  <dimension ref="A1:H26"/>
  <sheetViews>
    <sheetView zoomScaleNormal="100" workbookViewId="0">
      <selection sqref="A1:H1"/>
    </sheetView>
  </sheetViews>
  <sheetFormatPr defaultRowHeight="12.75" x14ac:dyDescent="0.2"/>
  <cols>
    <col min="1" max="1" width="0.28515625" customWidth="1"/>
    <col min="2" max="2" width="3.5703125" customWidth="1"/>
    <col min="3" max="3" width="40.5703125" customWidth="1"/>
    <col min="4" max="6" width="9.28515625" customWidth="1"/>
    <col min="7" max="7" width="0.28515625" customWidth="1"/>
    <col min="8" max="8" width="79.5703125" customWidth="1"/>
  </cols>
  <sheetData>
    <row r="1" spans="1:8" s="1" customFormat="1" ht="50.65" customHeight="1" x14ac:dyDescent="0.15">
      <c r="A1" s="1180" t="s">
        <v>830</v>
      </c>
      <c r="B1" s="1180"/>
      <c r="C1" s="1180"/>
      <c r="D1" s="1180"/>
      <c r="E1" s="1180"/>
      <c r="F1" s="1180"/>
      <c r="G1" s="1180"/>
      <c r="H1" s="1180"/>
    </row>
    <row r="2" spans="1:8" s="1" customFormat="1" ht="18.2" customHeight="1" x14ac:dyDescent="0.2">
      <c r="A2" s="34"/>
      <c r="B2" s="754"/>
      <c r="C2" s="754"/>
      <c r="D2" s="753">
        <v>2</v>
      </c>
      <c r="E2" s="752"/>
      <c r="F2" s="751">
        <v>2</v>
      </c>
      <c r="G2" s="34"/>
    </row>
    <row r="3" spans="1:8" s="1" customFormat="1" ht="45.95" customHeight="1" x14ac:dyDescent="0.2">
      <c r="A3" s="34"/>
      <c r="B3" s="1182" t="s">
        <v>829</v>
      </c>
      <c r="C3" s="1182"/>
      <c r="D3" s="750" t="s">
        <v>828</v>
      </c>
      <c r="E3" s="750" t="s">
        <v>827</v>
      </c>
      <c r="F3" s="750" t="s">
        <v>826</v>
      </c>
      <c r="G3" s="34"/>
    </row>
    <row r="4" spans="1:8" s="1" customFormat="1" ht="18.2" customHeight="1" x14ac:dyDescent="0.2">
      <c r="A4" s="34"/>
      <c r="B4" s="1182"/>
      <c r="C4" s="1182"/>
      <c r="D4" s="749">
        <v>202</v>
      </c>
      <c r="E4" s="749">
        <v>203</v>
      </c>
      <c r="F4" s="748" t="s">
        <v>825</v>
      </c>
      <c r="G4" s="34"/>
    </row>
    <row r="5" spans="1:8" s="1" customFormat="1" ht="2.65" customHeight="1" x14ac:dyDescent="0.2">
      <c r="A5" s="702"/>
      <c r="B5" s="746"/>
      <c r="C5" s="746"/>
      <c r="D5" s="745"/>
      <c r="E5" s="745"/>
      <c r="F5" s="60"/>
      <c r="G5" s="34"/>
    </row>
    <row r="6" spans="1:8" s="1" customFormat="1" ht="2.65" customHeight="1" x14ac:dyDescent="0.2">
      <c r="A6" s="702"/>
      <c r="B6" s="746"/>
      <c r="C6" s="746"/>
      <c r="D6" s="745"/>
      <c r="E6" s="745"/>
      <c r="F6" s="60"/>
      <c r="G6" s="34"/>
    </row>
    <row r="7" spans="1:8" s="1" customFormat="1" ht="11.1" customHeight="1" x14ac:dyDescent="0.2">
      <c r="A7" s="702"/>
      <c r="B7" s="744" t="s">
        <v>560</v>
      </c>
      <c r="C7" s="743" t="s">
        <v>824</v>
      </c>
      <c r="D7" s="742"/>
      <c r="E7" s="742"/>
      <c r="F7" s="741"/>
      <c r="G7" s="34"/>
    </row>
    <row r="8" spans="1:8" s="1" customFormat="1" ht="14.85" customHeight="1" x14ac:dyDescent="0.2">
      <c r="A8" s="740">
        <v>100</v>
      </c>
      <c r="B8" s="739" t="s">
        <v>570</v>
      </c>
      <c r="C8" s="738" t="s">
        <v>200</v>
      </c>
      <c r="D8" s="737">
        <v>46328.160000000003</v>
      </c>
      <c r="E8" s="737" t="s">
        <v>20</v>
      </c>
      <c r="F8" s="736">
        <v>46328.160000000003</v>
      </c>
      <c r="G8" s="34"/>
    </row>
    <row r="9" spans="1:8" s="1" customFormat="1" ht="14.85" customHeight="1" x14ac:dyDescent="0.2">
      <c r="A9" s="747"/>
      <c r="B9" s="739" t="s">
        <v>595</v>
      </c>
      <c r="C9" s="738" t="s">
        <v>192</v>
      </c>
      <c r="D9" s="737">
        <v>574822.93999999994</v>
      </c>
      <c r="E9" s="737" t="s">
        <v>20</v>
      </c>
      <c r="F9" s="736">
        <v>574822.93999999994</v>
      </c>
      <c r="G9" s="34"/>
    </row>
    <row r="10" spans="1:8" s="1" customFormat="1" ht="14.85" customHeight="1" x14ac:dyDescent="0.2">
      <c r="A10" s="747"/>
      <c r="B10" s="739" t="s">
        <v>591</v>
      </c>
      <c r="C10" s="738" t="s">
        <v>190</v>
      </c>
      <c r="D10" s="737">
        <v>1046034.38</v>
      </c>
      <c r="E10" s="737" t="s">
        <v>20</v>
      </c>
      <c r="F10" s="736">
        <v>1046034.38</v>
      </c>
      <c r="G10" s="34"/>
    </row>
    <row r="11" spans="1:8" s="1" customFormat="1" ht="11.1" customHeight="1" x14ac:dyDescent="0.2">
      <c r="A11" s="61">
        <v>100</v>
      </c>
      <c r="B11" s="735"/>
      <c r="C11" s="734" t="s">
        <v>823</v>
      </c>
      <c r="D11" s="733">
        <v>1667185.48</v>
      </c>
      <c r="E11" s="733" t="s">
        <v>20</v>
      </c>
      <c r="F11" s="732">
        <v>1667185.48</v>
      </c>
      <c r="G11" s="34"/>
    </row>
    <row r="12" spans="1:8" s="1" customFormat="1" ht="2.65" customHeight="1" x14ac:dyDescent="0.2">
      <c r="A12" s="34"/>
      <c r="F12" s="34"/>
      <c r="G12" s="34"/>
    </row>
    <row r="13" spans="1:8" s="1" customFormat="1" ht="2.65" customHeight="1" x14ac:dyDescent="0.2">
      <c r="A13" s="702"/>
      <c r="B13" s="746"/>
      <c r="C13" s="746"/>
      <c r="D13" s="745"/>
      <c r="E13" s="745"/>
      <c r="F13" s="60"/>
      <c r="G13" s="34"/>
    </row>
    <row r="14" spans="1:8" s="1" customFormat="1" ht="2.65" customHeight="1" x14ac:dyDescent="0.2">
      <c r="A14" s="702"/>
      <c r="B14" s="746"/>
      <c r="C14" s="746"/>
      <c r="D14" s="745"/>
      <c r="E14" s="745"/>
      <c r="F14" s="60"/>
      <c r="G14" s="34"/>
    </row>
    <row r="15" spans="1:8" s="1" customFormat="1" ht="11.1" customHeight="1" x14ac:dyDescent="0.2">
      <c r="A15" s="702"/>
      <c r="B15" s="744" t="s">
        <v>631</v>
      </c>
      <c r="C15" s="743" t="s">
        <v>638</v>
      </c>
      <c r="D15" s="742"/>
      <c r="E15" s="742"/>
      <c r="F15" s="741"/>
      <c r="G15" s="34"/>
    </row>
    <row r="16" spans="1:8" s="1" customFormat="1" ht="14.85" customHeight="1" x14ac:dyDescent="0.2">
      <c r="A16" s="740">
        <v>900</v>
      </c>
      <c r="B16" s="739" t="s">
        <v>591</v>
      </c>
      <c r="C16" s="738" t="s">
        <v>151</v>
      </c>
      <c r="D16" s="737" t="s">
        <v>20</v>
      </c>
      <c r="E16" s="737">
        <v>506773</v>
      </c>
      <c r="F16" s="736">
        <v>506773</v>
      </c>
      <c r="G16" s="34"/>
    </row>
    <row r="17" spans="1:7" s="1" customFormat="1" ht="11.1" customHeight="1" x14ac:dyDescent="0.2">
      <c r="A17" s="61">
        <v>900</v>
      </c>
      <c r="B17" s="735"/>
      <c r="C17" s="734" t="s">
        <v>629</v>
      </c>
      <c r="D17" s="733" t="s">
        <v>20</v>
      </c>
      <c r="E17" s="733">
        <v>506773</v>
      </c>
      <c r="F17" s="732">
        <v>506773</v>
      </c>
      <c r="G17" s="34"/>
    </row>
    <row r="18" spans="1:7" s="1" customFormat="1" ht="2.65" customHeight="1" x14ac:dyDescent="0.2">
      <c r="A18" s="34"/>
      <c r="F18" s="34"/>
      <c r="G18" s="34"/>
    </row>
    <row r="19" spans="1:7" s="1" customFormat="1" ht="2.65" customHeight="1" x14ac:dyDescent="0.2">
      <c r="A19" s="702"/>
      <c r="B19" s="746"/>
      <c r="C19" s="746"/>
      <c r="D19" s="745"/>
      <c r="E19" s="745"/>
      <c r="F19" s="60"/>
      <c r="G19" s="34"/>
    </row>
    <row r="20" spans="1:7" s="1" customFormat="1" ht="2.65" customHeight="1" x14ac:dyDescent="0.2">
      <c r="A20" s="702"/>
      <c r="B20" s="746"/>
      <c r="C20" s="746"/>
      <c r="D20" s="745"/>
      <c r="E20" s="745"/>
      <c r="F20" s="60"/>
      <c r="G20" s="34"/>
    </row>
    <row r="21" spans="1:7" s="1" customFormat="1" ht="11.1" customHeight="1" x14ac:dyDescent="0.2">
      <c r="A21" s="702"/>
      <c r="B21" s="744" t="s">
        <v>615</v>
      </c>
      <c r="C21" s="743" t="s">
        <v>614</v>
      </c>
      <c r="D21" s="742"/>
      <c r="E21" s="742"/>
      <c r="F21" s="741"/>
      <c r="G21" s="34"/>
    </row>
    <row r="22" spans="1:7" s="1" customFormat="1" ht="14.85" customHeight="1" x14ac:dyDescent="0.2">
      <c r="A22" s="740">
        <v>1200</v>
      </c>
      <c r="B22" s="739" t="s">
        <v>560</v>
      </c>
      <c r="C22" s="738" t="s">
        <v>141</v>
      </c>
      <c r="D22" s="737" t="s">
        <v>20</v>
      </c>
      <c r="E22" s="737">
        <v>238231</v>
      </c>
      <c r="F22" s="736">
        <v>238231</v>
      </c>
      <c r="G22" s="34"/>
    </row>
    <row r="23" spans="1:7" s="1" customFormat="1" ht="11.1" customHeight="1" x14ac:dyDescent="0.2">
      <c r="A23" s="61">
        <v>1200</v>
      </c>
      <c r="B23" s="735"/>
      <c r="C23" s="734" t="s">
        <v>603</v>
      </c>
      <c r="D23" s="733" t="s">
        <v>20</v>
      </c>
      <c r="E23" s="733">
        <v>238231</v>
      </c>
      <c r="F23" s="732">
        <v>238231</v>
      </c>
      <c r="G23" s="34"/>
    </row>
    <row r="24" spans="1:7" s="1" customFormat="1" ht="2.65" customHeight="1" x14ac:dyDescent="0.2">
      <c r="A24" s="34"/>
      <c r="F24" s="34"/>
      <c r="G24" s="34"/>
    </row>
    <row r="25" spans="1:7" s="1" customFormat="1" ht="2.65" customHeight="1" x14ac:dyDescent="0.2">
      <c r="A25" s="26"/>
      <c r="B25" s="731"/>
      <c r="C25" s="731"/>
      <c r="D25" s="730"/>
      <c r="E25" s="730"/>
      <c r="F25" s="60"/>
      <c r="G25" s="34"/>
    </row>
    <row r="26" spans="1:7" s="1" customFormat="1" ht="18.2" customHeight="1" x14ac:dyDescent="0.2">
      <c r="A26" s="26"/>
      <c r="B26" s="1181" t="s">
        <v>822</v>
      </c>
      <c r="C26" s="1181"/>
      <c r="D26" s="729">
        <v>1667185.48</v>
      </c>
      <c r="E26" s="729">
        <v>745004</v>
      </c>
      <c r="F26" s="729">
        <v>2412189.48</v>
      </c>
      <c r="G26" s="34"/>
    </row>
  </sheetData>
  <mergeCells count="3">
    <mergeCell ref="A1:H1"/>
    <mergeCell ref="B26:C26"/>
    <mergeCell ref="B3:C4"/>
  </mergeCells>
  <pageMargins left="0.7" right="0.7" top="0.75" bottom="0.75" header="0.3" footer="0.3"/>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84D3-9ED5-40F9-9B88-F460C01C15DC}">
  <dimension ref="A1:H26"/>
  <sheetViews>
    <sheetView zoomScaleNormal="100" workbookViewId="0">
      <selection sqref="A1:H1"/>
    </sheetView>
  </sheetViews>
  <sheetFormatPr defaultRowHeight="12.75" x14ac:dyDescent="0.2"/>
  <cols>
    <col min="1" max="1" width="0.28515625" customWidth="1"/>
    <col min="2" max="2" width="3.5703125" customWidth="1"/>
    <col min="3" max="3" width="40.5703125" customWidth="1"/>
    <col min="4" max="6" width="9.28515625" customWidth="1"/>
    <col min="7" max="7" width="0.28515625" customWidth="1"/>
    <col min="8" max="8" width="79.5703125" customWidth="1"/>
  </cols>
  <sheetData>
    <row r="1" spans="1:8" s="1" customFormat="1" ht="50.65" customHeight="1" x14ac:dyDescent="0.15">
      <c r="A1" s="1180" t="s">
        <v>831</v>
      </c>
      <c r="B1" s="1180"/>
      <c r="C1" s="1180"/>
      <c r="D1" s="1180"/>
      <c r="E1" s="1180"/>
      <c r="F1" s="1180"/>
      <c r="G1" s="1180"/>
      <c r="H1" s="1180"/>
    </row>
    <row r="2" spans="1:8" s="1" customFormat="1" ht="18.2" customHeight="1" x14ac:dyDescent="0.2">
      <c r="A2" s="34"/>
      <c r="B2" s="754"/>
      <c r="C2" s="754"/>
      <c r="D2" s="753">
        <v>2</v>
      </c>
      <c r="E2" s="752"/>
      <c r="F2" s="751">
        <v>2</v>
      </c>
      <c r="G2" s="34"/>
    </row>
    <row r="3" spans="1:8" s="1" customFormat="1" ht="45.95" customHeight="1" x14ac:dyDescent="0.2">
      <c r="A3" s="34"/>
      <c r="B3" s="1182" t="s">
        <v>829</v>
      </c>
      <c r="C3" s="1182"/>
      <c r="D3" s="750" t="s">
        <v>828</v>
      </c>
      <c r="E3" s="750" t="s">
        <v>827</v>
      </c>
      <c r="F3" s="750" t="s">
        <v>826</v>
      </c>
      <c r="G3" s="34"/>
    </row>
    <row r="4" spans="1:8" s="1" customFormat="1" ht="18.2" customHeight="1" x14ac:dyDescent="0.2">
      <c r="A4" s="34"/>
      <c r="B4" s="1182"/>
      <c r="C4" s="1182"/>
      <c r="D4" s="749">
        <v>202</v>
      </c>
      <c r="E4" s="749">
        <v>203</v>
      </c>
      <c r="F4" s="748" t="s">
        <v>825</v>
      </c>
      <c r="G4" s="34"/>
    </row>
    <row r="5" spans="1:8" s="1" customFormat="1" ht="2.65" customHeight="1" x14ac:dyDescent="0.2">
      <c r="A5" s="702"/>
      <c r="B5" s="746"/>
      <c r="C5" s="746"/>
      <c r="D5" s="745"/>
      <c r="E5" s="745"/>
      <c r="F5" s="60"/>
      <c r="G5" s="34"/>
    </row>
    <row r="6" spans="1:8" s="1" customFormat="1" ht="2.65" customHeight="1" x14ac:dyDescent="0.2">
      <c r="A6" s="702"/>
      <c r="B6" s="746"/>
      <c r="C6" s="746"/>
      <c r="D6" s="745"/>
      <c r="E6" s="745"/>
      <c r="F6" s="60"/>
      <c r="G6" s="34"/>
    </row>
    <row r="7" spans="1:8" s="1" customFormat="1" ht="11.1" customHeight="1" x14ac:dyDescent="0.2">
      <c r="A7" s="702"/>
      <c r="B7" s="744" t="s">
        <v>560</v>
      </c>
      <c r="C7" s="743" t="s">
        <v>824</v>
      </c>
      <c r="D7" s="742"/>
      <c r="E7" s="742"/>
      <c r="F7" s="741"/>
      <c r="G7" s="34"/>
    </row>
    <row r="8" spans="1:8" s="1" customFormat="1" ht="14.85" customHeight="1" x14ac:dyDescent="0.2">
      <c r="A8" s="740">
        <v>100</v>
      </c>
      <c r="B8" s="739" t="s">
        <v>570</v>
      </c>
      <c r="C8" s="738" t="s">
        <v>200</v>
      </c>
      <c r="D8" s="737">
        <v>28104.84</v>
      </c>
      <c r="E8" s="737" t="s">
        <v>20</v>
      </c>
      <c r="F8" s="736">
        <v>28104.84</v>
      </c>
      <c r="G8" s="34"/>
    </row>
    <row r="9" spans="1:8" s="1" customFormat="1" ht="14.85" customHeight="1" x14ac:dyDescent="0.2">
      <c r="A9" s="747"/>
      <c r="B9" s="739" t="s">
        <v>595</v>
      </c>
      <c r="C9" s="738" t="s">
        <v>192</v>
      </c>
      <c r="D9" s="737">
        <v>310666.71999999997</v>
      </c>
      <c r="E9" s="737" t="s">
        <v>20</v>
      </c>
      <c r="F9" s="736">
        <v>310666.71999999997</v>
      </c>
      <c r="G9" s="34"/>
    </row>
    <row r="10" spans="1:8" s="1" customFormat="1" ht="14.85" customHeight="1" x14ac:dyDescent="0.2">
      <c r="A10" s="747"/>
      <c r="B10" s="739" t="s">
        <v>591</v>
      </c>
      <c r="C10" s="738" t="s">
        <v>190</v>
      </c>
      <c r="D10" s="737">
        <v>567002.07999999996</v>
      </c>
      <c r="E10" s="737" t="s">
        <v>20</v>
      </c>
      <c r="F10" s="736">
        <v>567002.07999999996</v>
      </c>
      <c r="G10" s="34"/>
    </row>
    <row r="11" spans="1:8" s="1" customFormat="1" ht="11.1" customHeight="1" x14ac:dyDescent="0.2">
      <c r="A11" s="61">
        <v>100</v>
      </c>
      <c r="B11" s="735"/>
      <c r="C11" s="734" t="s">
        <v>823</v>
      </c>
      <c r="D11" s="733">
        <v>905773.64</v>
      </c>
      <c r="E11" s="733" t="s">
        <v>20</v>
      </c>
      <c r="F11" s="732">
        <v>905773.64</v>
      </c>
      <c r="G11" s="34"/>
    </row>
    <row r="12" spans="1:8" s="1" customFormat="1" ht="2.65" customHeight="1" x14ac:dyDescent="0.2">
      <c r="A12" s="34"/>
      <c r="F12" s="34"/>
      <c r="G12" s="34"/>
    </row>
    <row r="13" spans="1:8" s="1" customFormat="1" ht="2.65" customHeight="1" x14ac:dyDescent="0.2">
      <c r="A13" s="702"/>
      <c r="B13" s="746"/>
      <c r="C13" s="746"/>
      <c r="D13" s="745"/>
      <c r="E13" s="745"/>
      <c r="F13" s="60"/>
      <c r="G13" s="34"/>
    </row>
    <row r="14" spans="1:8" s="1" customFormat="1" ht="2.65" customHeight="1" x14ac:dyDescent="0.2">
      <c r="A14" s="702"/>
      <c r="B14" s="746"/>
      <c r="C14" s="746"/>
      <c r="D14" s="745"/>
      <c r="E14" s="745"/>
      <c r="F14" s="60"/>
      <c r="G14" s="34"/>
    </row>
    <row r="15" spans="1:8" s="1" customFormat="1" ht="11.1" customHeight="1" x14ac:dyDescent="0.2">
      <c r="A15" s="702"/>
      <c r="B15" s="744" t="s">
        <v>631</v>
      </c>
      <c r="C15" s="743" t="s">
        <v>638</v>
      </c>
      <c r="D15" s="742"/>
      <c r="E15" s="742"/>
      <c r="F15" s="741"/>
      <c r="G15" s="34"/>
    </row>
    <row r="16" spans="1:8" s="1" customFormat="1" ht="14.85" customHeight="1" x14ac:dyDescent="0.2">
      <c r="A16" s="740">
        <v>900</v>
      </c>
      <c r="B16" s="739" t="s">
        <v>591</v>
      </c>
      <c r="C16" s="738" t="s">
        <v>151</v>
      </c>
      <c r="D16" s="737" t="s">
        <v>20</v>
      </c>
      <c r="E16" s="737">
        <v>506773</v>
      </c>
      <c r="F16" s="736">
        <v>506773</v>
      </c>
      <c r="G16" s="34"/>
    </row>
    <row r="17" spans="1:7" s="1" customFormat="1" ht="11.1" customHeight="1" x14ac:dyDescent="0.2">
      <c r="A17" s="61">
        <v>900</v>
      </c>
      <c r="B17" s="735"/>
      <c r="C17" s="734" t="s">
        <v>629</v>
      </c>
      <c r="D17" s="733" t="s">
        <v>20</v>
      </c>
      <c r="E17" s="733">
        <v>506773</v>
      </c>
      <c r="F17" s="732">
        <v>506773</v>
      </c>
      <c r="G17" s="34"/>
    </row>
    <row r="18" spans="1:7" s="1" customFormat="1" ht="2.65" customHeight="1" x14ac:dyDescent="0.2">
      <c r="A18" s="34"/>
      <c r="F18" s="34"/>
      <c r="G18" s="34"/>
    </row>
    <row r="19" spans="1:7" s="1" customFormat="1" ht="2.65" customHeight="1" x14ac:dyDescent="0.2">
      <c r="A19" s="702"/>
      <c r="B19" s="746"/>
      <c r="C19" s="746"/>
      <c r="D19" s="745"/>
      <c r="E19" s="745"/>
      <c r="F19" s="60"/>
      <c r="G19" s="34"/>
    </row>
    <row r="20" spans="1:7" s="1" customFormat="1" ht="2.65" customHeight="1" x14ac:dyDescent="0.2">
      <c r="A20" s="702"/>
      <c r="B20" s="746"/>
      <c r="C20" s="746"/>
      <c r="D20" s="745"/>
      <c r="E20" s="745"/>
      <c r="F20" s="60"/>
      <c r="G20" s="34"/>
    </row>
    <row r="21" spans="1:7" s="1" customFormat="1" ht="11.1" customHeight="1" x14ac:dyDescent="0.2">
      <c r="A21" s="702"/>
      <c r="B21" s="744" t="s">
        <v>615</v>
      </c>
      <c r="C21" s="743" t="s">
        <v>614</v>
      </c>
      <c r="D21" s="742"/>
      <c r="E21" s="742"/>
      <c r="F21" s="741"/>
      <c r="G21" s="34"/>
    </row>
    <row r="22" spans="1:7" s="1" customFormat="1" ht="14.85" customHeight="1" x14ac:dyDescent="0.2">
      <c r="A22" s="740">
        <v>1200</v>
      </c>
      <c r="B22" s="739" t="s">
        <v>560</v>
      </c>
      <c r="C22" s="738" t="s">
        <v>141</v>
      </c>
      <c r="D22" s="737" t="s">
        <v>20</v>
      </c>
      <c r="E22" s="737">
        <v>238231</v>
      </c>
      <c r="F22" s="736">
        <v>238231</v>
      </c>
      <c r="G22" s="34"/>
    </row>
    <row r="23" spans="1:7" s="1" customFormat="1" ht="11.1" customHeight="1" x14ac:dyDescent="0.2">
      <c r="A23" s="61">
        <v>1200</v>
      </c>
      <c r="B23" s="735"/>
      <c r="C23" s="734" t="s">
        <v>603</v>
      </c>
      <c r="D23" s="733" t="s">
        <v>20</v>
      </c>
      <c r="E23" s="733">
        <v>238231</v>
      </c>
      <c r="F23" s="732">
        <v>238231</v>
      </c>
      <c r="G23" s="34"/>
    </row>
    <row r="24" spans="1:7" s="1" customFormat="1" ht="2.65" customHeight="1" x14ac:dyDescent="0.2">
      <c r="A24" s="34"/>
      <c r="F24" s="34"/>
      <c r="G24" s="34"/>
    </row>
    <row r="25" spans="1:7" s="1" customFormat="1" ht="2.65" customHeight="1" x14ac:dyDescent="0.2">
      <c r="A25" s="26"/>
      <c r="B25" s="731"/>
      <c r="C25" s="731"/>
      <c r="D25" s="730"/>
      <c r="E25" s="730"/>
      <c r="F25" s="60"/>
      <c r="G25" s="34"/>
    </row>
    <row r="26" spans="1:7" s="1" customFormat="1" ht="18.2" customHeight="1" x14ac:dyDescent="0.2">
      <c r="A26" s="26"/>
      <c r="B26" s="1181" t="s">
        <v>822</v>
      </c>
      <c r="C26" s="1181"/>
      <c r="D26" s="729">
        <v>905773.64</v>
      </c>
      <c r="E26" s="729">
        <v>745004</v>
      </c>
      <c r="F26" s="729">
        <v>1650777.64</v>
      </c>
      <c r="G26" s="34"/>
    </row>
  </sheetData>
  <mergeCells count="3">
    <mergeCell ref="A1:H1"/>
    <mergeCell ref="B26:C26"/>
    <mergeCell ref="B3:C4"/>
  </mergeCells>
  <pageMargins left="0.7" right="0.7" top="0.75" bottom="0.75" header="0.3" footer="0.3"/>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E2E3D-C7D0-4046-92FA-70D6A2A583A5}">
  <dimension ref="A1:H26"/>
  <sheetViews>
    <sheetView zoomScaleNormal="100" workbookViewId="0">
      <selection sqref="A1:H1"/>
    </sheetView>
  </sheetViews>
  <sheetFormatPr defaultRowHeight="12.75" x14ac:dyDescent="0.2"/>
  <cols>
    <col min="1" max="1" width="0.28515625" customWidth="1"/>
    <col min="2" max="2" width="3.5703125" customWidth="1"/>
    <col min="3" max="3" width="40.5703125" customWidth="1"/>
    <col min="4" max="6" width="9.28515625" customWidth="1"/>
    <col min="7" max="7" width="0.28515625" customWidth="1"/>
    <col min="8" max="8" width="79.5703125" customWidth="1"/>
  </cols>
  <sheetData>
    <row r="1" spans="1:8" s="1" customFormat="1" ht="50.65" customHeight="1" x14ac:dyDescent="0.15">
      <c r="A1" s="1180" t="s">
        <v>832</v>
      </c>
      <c r="B1" s="1180"/>
      <c r="C1" s="1180"/>
      <c r="D1" s="1180"/>
      <c r="E1" s="1180"/>
      <c r="F1" s="1180"/>
      <c r="G1" s="1180"/>
      <c r="H1" s="1180"/>
    </row>
    <row r="2" spans="1:8" s="1" customFormat="1" ht="18.2" customHeight="1" x14ac:dyDescent="0.2">
      <c r="A2" s="34"/>
      <c r="B2" s="754"/>
      <c r="C2" s="754"/>
      <c r="D2" s="753">
        <v>2</v>
      </c>
      <c r="E2" s="752"/>
      <c r="F2" s="751">
        <v>2</v>
      </c>
      <c r="G2" s="34"/>
    </row>
    <row r="3" spans="1:8" s="1" customFormat="1" ht="45.95" customHeight="1" x14ac:dyDescent="0.2">
      <c r="A3" s="34"/>
      <c r="B3" s="1182" t="s">
        <v>829</v>
      </c>
      <c r="C3" s="1182"/>
      <c r="D3" s="750" t="s">
        <v>828</v>
      </c>
      <c r="E3" s="750" t="s">
        <v>827</v>
      </c>
      <c r="F3" s="750" t="s">
        <v>826</v>
      </c>
      <c r="G3" s="34"/>
    </row>
    <row r="4" spans="1:8" s="1" customFormat="1" ht="18.2" customHeight="1" x14ac:dyDescent="0.2">
      <c r="A4" s="34"/>
      <c r="B4" s="1182"/>
      <c r="C4" s="1182"/>
      <c r="D4" s="749">
        <v>202</v>
      </c>
      <c r="E4" s="749">
        <v>203</v>
      </c>
      <c r="F4" s="748" t="s">
        <v>825</v>
      </c>
      <c r="G4" s="34"/>
    </row>
    <row r="5" spans="1:8" s="1" customFormat="1" ht="2.65" customHeight="1" x14ac:dyDescent="0.2">
      <c r="A5" s="702"/>
      <c r="B5" s="746"/>
      <c r="C5" s="746"/>
      <c r="D5" s="745"/>
      <c r="E5" s="745"/>
      <c r="F5" s="60"/>
      <c r="G5" s="34"/>
    </row>
    <row r="6" spans="1:8" s="1" customFormat="1" ht="2.65" customHeight="1" x14ac:dyDescent="0.2">
      <c r="A6" s="702"/>
      <c r="B6" s="746"/>
      <c r="C6" s="746"/>
      <c r="D6" s="745"/>
      <c r="E6" s="745"/>
      <c r="F6" s="60"/>
      <c r="G6" s="34"/>
    </row>
    <row r="7" spans="1:8" s="1" customFormat="1" ht="11.1" customHeight="1" x14ac:dyDescent="0.2">
      <c r="A7" s="702"/>
      <c r="B7" s="744" t="s">
        <v>560</v>
      </c>
      <c r="C7" s="743" t="s">
        <v>824</v>
      </c>
      <c r="D7" s="742"/>
      <c r="E7" s="742"/>
      <c r="F7" s="741"/>
      <c r="G7" s="34"/>
    </row>
    <row r="8" spans="1:8" s="1" customFormat="1" ht="14.85" customHeight="1" x14ac:dyDescent="0.2">
      <c r="A8" s="740">
        <v>100</v>
      </c>
      <c r="B8" s="739" t="s">
        <v>570</v>
      </c>
      <c r="C8" s="738" t="s">
        <v>200</v>
      </c>
      <c r="D8" s="737">
        <v>4099.2</v>
      </c>
      <c r="E8" s="737" t="s">
        <v>20</v>
      </c>
      <c r="F8" s="736">
        <v>4099.2</v>
      </c>
      <c r="G8" s="34"/>
    </row>
    <row r="9" spans="1:8" s="1" customFormat="1" ht="14.85" customHeight="1" x14ac:dyDescent="0.2">
      <c r="A9" s="747"/>
      <c r="B9" s="739" t="s">
        <v>595</v>
      </c>
      <c r="C9" s="738" t="s">
        <v>192</v>
      </c>
      <c r="D9" s="737">
        <v>79260.210000000006</v>
      </c>
      <c r="E9" s="737" t="s">
        <v>20</v>
      </c>
      <c r="F9" s="736">
        <v>79260.210000000006</v>
      </c>
      <c r="G9" s="34"/>
    </row>
    <row r="10" spans="1:8" s="1" customFormat="1" ht="14.85" customHeight="1" x14ac:dyDescent="0.2">
      <c r="A10" s="747"/>
      <c r="B10" s="739" t="s">
        <v>591</v>
      </c>
      <c r="C10" s="738" t="s">
        <v>190</v>
      </c>
      <c r="D10" s="737">
        <v>691485.98</v>
      </c>
      <c r="E10" s="737" t="s">
        <v>20</v>
      </c>
      <c r="F10" s="736">
        <v>691485.98</v>
      </c>
      <c r="G10" s="34"/>
    </row>
    <row r="11" spans="1:8" s="1" customFormat="1" ht="11.1" customHeight="1" x14ac:dyDescent="0.2">
      <c r="A11" s="61">
        <v>100</v>
      </c>
      <c r="B11" s="735"/>
      <c r="C11" s="734" t="s">
        <v>823</v>
      </c>
      <c r="D11" s="733">
        <v>774845.39</v>
      </c>
      <c r="E11" s="733" t="s">
        <v>20</v>
      </c>
      <c r="F11" s="732">
        <v>774845.39</v>
      </c>
      <c r="G11" s="34"/>
    </row>
    <row r="12" spans="1:8" s="1" customFormat="1" ht="2.65" customHeight="1" x14ac:dyDescent="0.2">
      <c r="A12" s="34"/>
      <c r="F12" s="34"/>
      <c r="G12" s="34"/>
    </row>
    <row r="13" spans="1:8" s="1" customFormat="1" ht="2.65" customHeight="1" x14ac:dyDescent="0.2">
      <c r="A13" s="702"/>
      <c r="B13" s="746"/>
      <c r="C13" s="746"/>
      <c r="D13" s="745"/>
      <c r="E13" s="745"/>
      <c r="F13" s="60"/>
      <c r="G13" s="34"/>
    </row>
    <row r="14" spans="1:8" s="1" customFormat="1" ht="2.65" customHeight="1" x14ac:dyDescent="0.2">
      <c r="A14" s="702"/>
      <c r="B14" s="746"/>
      <c r="C14" s="746"/>
      <c r="D14" s="745"/>
      <c r="E14" s="745"/>
      <c r="F14" s="60"/>
      <c r="G14" s="34"/>
    </row>
    <row r="15" spans="1:8" s="1" customFormat="1" ht="11.1" customHeight="1" x14ac:dyDescent="0.2">
      <c r="A15" s="702"/>
      <c r="B15" s="744" t="s">
        <v>631</v>
      </c>
      <c r="C15" s="743" t="s">
        <v>638</v>
      </c>
      <c r="D15" s="742"/>
      <c r="E15" s="742"/>
      <c r="F15" s="741"/>
      <c r="G15" s="34"/>
    </row>
    <row r="16" spans="1:8" s="1" customFormat="1" ht="14.85" customHeight="1" x14ac:dyDescent="0.2">
      <c r="A16" s="740">
        <v>900</v>
      </c>
      <c r="B16" s="739" t="s">
        <v>591</v>
      </c>
      <c r="C16" s="738" t="s">
        <v>151</v>
      </c>
      <c r="D16" s="737" t="s">
        <v>20</v>
      </c>
      <c r="E16" s="737" t="s">
        <v>20</v>
      </c>
      <c r="F16" s="736" t="s">
        <v>20</v>
      </c>
      <c r="G16" s="34"/>
    </row>
    <row r="17" spans="1:7" s="1" customFormat="1" ht="11.1" customHeight="1" x14ac:dyDescent="0.2">
      <c r="A17" s="61">
        <v>900</v>
      </c>
      <c r="B17" s="735"/>
      <c r="C17" s="734" t="s">
        <v>629</v>
      </c>
      <c r="D17" s="733" t="s">
        <v>20</v>
      </c>
      <c r="E17" s="733" t="s">
        <v>20</v>
      </c>
      <c r="F17" s="732" t="s">
        <v>20</v>
      </c>
      <c r="G17" s="34"/>
    </row>
    <row r="18" spans="1:7" s="1" customFormat="1" ht="2.65" customHeight="1" x14ac:dyDescent="0.2">
      <c r="A18" s="34"/>
      <c r="F18" s="34"/>
      <c r="G18" s="34"/>
    </row>
    <row r="19" spans="1:7" s="1" customFormat="1" ht="2.65" customHeight="1" x14ac:dyDescent="0.2">
      <c r="A19" s="702"/>
      <c r="B19" s="746"/>
      <c r="C19" s="746"/>
      <c r="D19" s="745"/>
      <c r="E19" s="745"/>
      <c r="F19" s="60"/>
      <c r="G19" s="34"/>
    </row>
    <row r="20" spans="1:7" s="1" customFormat="1" ht="2.65" customHeight="1" x14ac:dyDescent="0.2">
      <c r="A20" s="702"/>
      <c r="B20" s="746"/>
      <c r="C20" s="746"/>
      <c r="D20" s="745"/>
      <c r="E20" s="745"/>
      <c r="F20" s="60"/>
      <c r="G20" s="34"/>
    </row>
    <row r="21" spans="1:7" s="1" customFormat="1" ht="11.1" customHeight="1" x14ac:dyDescent="0.2">
      <c r="A21" s="702"/>
      <c r="B21" s="744" t="s">
        <v>615</v>
      </c>
      <c r="C21" s="743" t="s">
        <v>614</v>
      </c>
      <c r="D21" s="742"/>
      <c r="E21" s="742"/>
      <c r="F21" s="741"/>
      <c r="G21" s="34"/>
    </row>
    <row r="22" spans="1:7" s="1" customFormat="1" ht="14.85" customHeight="1" x14ac:dyDescent="0.2">
      <c r="A22" s="740">
        <v>1200</v>
      </c>
      <c r="B22" s="739" t="s">
        <v>560</v>
      </c>
      <c r="C22" s="738" t="s">
        <v>141</v>
      </c>
      <c r="D22" s="737" t="s">
        <v>20</v>
      </c>
      <c r="E22" s="737" t="s">
        <v>20</v>
      </c>
      <c r="F22" s="736" t="s">
        <v>20</v>
      </c>
      <c r="G22" s="34"/>
    </row>
    <row r="23" spans="1:7" s="1" customFormat="1" ht="11.1" customHeight="1" x14ac:dyDescent="0.2">
      <c r="A23" s="61">
        <v>1200</v>
      </c>
      <c r="B23" s="735"/>
      <c r="C23" s="734" t="s">
        <v>603</v>
      </c>
      <c r="D23" s="733" t="s">
        <v>20</v>
      </c>
      <c r="E23" s="733" t="s">
        <v>20</v>
      </c>
      <c r="F23" s="732" t="s">
        <v>20</v>
      </c>
      <c r="G23" s="34"/>
    </row>
    <row r="24" spans="1:7" s="1" customFormat="1" ht="2.65" customHeight="1" x14ac:dyDescent="0.2">
      <c r="A24" s="34"/>
      <c r="F24" s="34"/>
      <c r="G24" s="34"/>
    </row>
    <row r="25" spans="1:7" s="1" customFormat="1" ht="2.65" customHeight="1" x14ac:dyDescent="0.2">
      <c r="A25" s="26"/>
      <c r="B25" s="731"/>
      <c r="C25" s="731"/>
      <c r="D25" s="730"/>
      <c r="E25" s="730"/>
      <c r="F25" s="60"/>
      <c r="G25" s="34"/>
    </row>
    <row r="26" spans="1:7" s="1" customFormat="1" ht="18.2" customHeight="1" x14ac:dyDescent="0.2">
      <c r="A26" s="26"/>
      <c r="B26" s="1181" t="s">
        <v>822</v>
      </c>
      <c r="C26" s="1181"/>
      <c r="D26" s="729">
        <v>774845.39</v>
      </c>
      <c r="E26" s="729" t="s">
        <v>20</v>
      </c>
      <c r="F26" s="729">
        <v>774845.39</v>
      </c>
      <c r="G26" s="34"/>
    </row>
  </sheetData>
  <mergeCells count="3">
    <mergeCell ref="A1:H1"/>
    <mergeCell ref="B26:C26"/>
    <mergeCell ref="B3:C4"/>
  </mergeCells>
  <pageMargins left="0.7" right="0.7" top="0.75" bottom="0.75" header="0.3" footer="0.3"/>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B7603-91E0-45F4-A7D7-AE2ECC3AF425}">
  <dimension ref="A1:K54"/>
  <sheetViews>
    <sheetView topLeftCell="B1" zoomScaleNormal="100" workbookViewId="0">
      <selection sqref="A1:K1"/>
    </sheetView>
  </sheetViews>
  <sheetFormatPr defaultRowHeight="12.75" x14ac:dyDescent="0.2"/>
  <cols>
    <col min="1" max="1" width="5.42578125" hidden="1" customWidth="1"/>
    <col min="2" max="2" width="3.5703125" customWidth="1"/>
    <col min="3" max="3" width="40.7109375" customWidth="1"/>
    <col min="4" max="10" width="9.28515625" customWidth="1"/>
    <col min="11" max="11" width="40.28515625" customWidth="1"/>
  </cols>
  <sheetData>
    <row r="1" spans="1:11" s="1" customFormat="1" ht="45.95" customHeight="1" x14ac:dyDescent="0.15">
      <c r="A1" s="1180" t="s">
        <v>840</v>
      </c>
      <c r="B1" s="1180"/>
      <c r="C1" s="1180"/>
      <c r="D1" s="1180"/>
      <c r="E1" s="1180"/>
      <c r="F1" s="1180"/>
      <c r="G1" s="1180"/>
      <c r="H1" s="1180"/>
      <c r="I1" s="1180"/>
      <c r="J1" s="1180"/>
      <c r="K1" s="1180"/>
    </row>
    <row r="2" spans="1:11" s="1" customFormat="1" ht="30.4" customHeight="1" x14ac:dyDescent="0.2">
      <c r="A2" s="34"/>
      <c r="B2" s="1182" t="s">
        <v>829</v>
      </c>
      <c r="C2" s="1182"/>
      <c r="D2" s="750" t="s">
        <v>839</v>
      </c>
      <c r="E2" s="750" t="s">
        <v>838</v>
      </c>
      <c r="F2" s="750" t="s">
        <v>837</v>
      </c>
      <c r="G2" s="750" t="s">
        <v>22</v>
      </c>
      <c r="H2" s="750" t="s">
        <v>836</v>
      </c>
      <c r="I2" s="750" t="s">
        <v>835</v>
      </c>
      <c r="J2" s="748" t="s">
        <v>834</v>
      </c>
    </row>
    <row r="3" spans="1:11" s="1" customFormat="1" ht="18.2" customHeight="1" x14ac:dyDescent="0.2">
      <c r="A3" s="34"/>
      <c r="B3" s="1182"/>
      <c r="C3" s="1182"/>
      <c r="D3" s="749">
        <v>101</v>
      </c>
      <c r="E3" s="749">
        <v>102</v>
      </c>
      <c r="F3" s="749">
        <v>103</v>
      </c>
      <c r="G3" s="749">
        <v>104</v>
      </c>
      <c r="H3" s="749">
        <v>109</v>
      </c>
      <c r="I3" s="749">
        <v>110</v>
      </c>
      <c r="J3" s="748" t="s">
        <v>833</v>
      </c>
    </row>
    <row r="4" spans="1:11" s="1" customFormat="1" ht="2.65" customHeight="1" x14ac:dyDescent="0.2">
      <c r="A4" s="702"/>
      <c r="B4" s="746"/>
      <c r="C4" s="746"/>
      <c r="D4" s="745"/>
      <c r="E4" s="745"/>
      <c r="F4" s="745"/>
      <c r="G4" s="745"/>
      <c r="H4" s="745"/>
      <c r="I4" s="745"/>
      <c r="J4" s="756"/>
    </row>
    <row r="5" spans="1:11" s="1" customFormat="1" ht="11.1" customHeight="1" x14ac:dyDescent="0.2">
      <c r="A5" s="702"/>
      <c r="B5" s="744" t="s">
        <v>560</v>
      </c>
      <c r="C5" s="743" t="s">
        <v>824</v>
      </c>
      <c r="D5" s="742"/>
      <c r="E5" s="742"/>
      <c r="F5" s="742"/>
      <c r="G5" s="742"/>
      <c r="H5" s="742"/>
      <c r="I5" s="742"/>
      <c r="J5" s="755"/>
    </row>
    <row r="6" spans="1:11" s="1" customFormat="1" ht="14.85" customHeight="1" x14ac:dyDescent="0.2">
      <c r="A6" s="740">
        <v>100</v>
      </c>
      <c r="B6" s="739" t="s">
        <v>560</v>
      </c>
      <c r="C6" s="738" t="s">
        <v>206</v>
      </c>
      <c r="D6" s="737" t="s">
        <v>20</v>
      </c>
      <c r="E6" s="737">
        <v>899431.27</v>
      </c>
      <c r="F6" s="737">
        <v>12884846.140000001</v>
      </c>
      <c r="G6" s="737">
        <v>1687235.08</v>
      </c>
      <c r="H6" s="737" t="s">
        <v>20</v>
      </c>
      <c r="I6" s="737">
        <v>0</v>
      </c>
      <c r="J6" s="737">
        <v>15471512.49</v>
      </c>
    </row>
    <row r="7" spans="1:11" s="1" customFormat="1" ht="14.85" customHeight="1" x14ac:dyDescent="0.2">
      <c r="A7" s="747"/>
      <c r="B7" s="739" t="s">
        <v>554</v>
      </c>
      <c r="C7" s="738" t="s">
        <v>204</v>
      </c>
      <c r="D7" s="737" t="s">
        <v>20</v>
      </c>
      <c r="E7" s="737" t="s">
        <v>20</v>
      </c>
      <c r="F7" s="737">
        <v>16623.89</v>
      </c>
      <c r="G7" s="737" t="s">
        <v>20</v>
      </c>
      <c r="H7" s="737" t="s">
        <v>20</v>
      </c>
      <c r="I7" s="737" t="s">
        <v>20</v>
      </c>
      <c r="J7" s="737">
        <v>16623.89</v>
      </c>
    </row>
    <row r="8" spans="1:11" s="1" customFormat="1" ht="14.85" customHeight="1" x14ac:dyDescent="0.2">
      <c r="A8" s="747"/>
      <c r="B8" s="739" t="s">
        <v>570</v>
      </c>
      <c r="C8" s="738" t="s">
        <v>200</v>
      </c>
      <c r="D8" s="737">
        <v>134229.89000000001</v>
      </c>
      <c r="E8" s="737">
        <v>7903.5</v>
      </c>
      <c r="F8" s="737">
        <v>2258309.46</v>
      </c>
      <c r="G8" s="737" t="s">
        <v>20</v>
      </c>
      <c r="H8" s="737">
        <v>6000</v>
      </c>
      <c r="I8" s="737">
        <v>69024.14</v>
      </c>
      <c r="J8" s="737">
        <v>2475466.9900000002</v>
      </c>
    </row>
    <row r="9" spans="1:11" s="1" customFormat="1" ht="14.85" customHeight="1" x14ac:dyDescent="0.2">
      <c r="A9" s="747"/>
      <c r="B9" s="739" t="s">
        <v>584</v>
      </c>
      <c r="C9" s="738" t="s">
        <v>196</v>
      </c>
      <c r="D9" s="737" t="s">
        <v>20</v>
      </c>
      <c r="E9" s="737">
        <v>258554</v>
      </c>
      <c r="F9" s="737" t="s">
        <v>20</v>
      </c>
      <c r="G9" s="737" t="s">
        <v>20</v>
      </c>
      <c r="H9" s="737" t="s">
        <v>20</v>
      </c>
      <c r="I9" s="737">
        <v>1750.54</v>
      </c>
      <c r="J9" s="737">
        <v>260304.54</v>
      </c>
    </row>
    <row r="10" spans="1:11" s="1" customFormat="1" ht="14.85" customHeight="1" x14ac:dyDescent="0.2">
      <c r="A10" s="747"/>
      <c r="B10" s="739" t="s">
        <v>595</v>
      </c>
      <c r="C10" s="738" t="s">
        <v>192</v>
      </c>
      <c r="D10" s="737" t="s">
        <v>20</v>
      </c>
      <c r="E10" s="737" t="s">
        <v>20</v>
      </c>
      <c r="F10" s="737">
        <v>294886.84999999998</v>
      </c>
      <c r="G10" s="737" t="s">
        <v>20</v>
      </c>
      <c r="H10" s="737" t="s">
        <v>20</v>
      </c>
      <c r="I10" s="737" t="s">
        <v>20</v>
      </c>
      <c r="J10" s="737">
        <v>294886.84999999998</v>
      </c>
    </row>
    <row r="11" spans="1:11" s="1" customFormat="1" ht="14.85" customHeight="1" x14ac:dyDescent="0.2">
      <c r="A11" s="747"/>
      <c r="B11" s="739" t="s">
        <v>591</v>
      </c>
      <c r="C11" s="738" t="s">
        <v>190</v>
      </c>
      <c r="D11" s="737" t="s">
        <v>20</v>
      </c>
      <c r="E11" s="737" t="s">
        <v>20</v>
      </c>
      <c r="F11" s="737">
        <v>1180953.57</v>
      </c>
      <c r="G11" s="737" t="s">
        <v>20</v>
      </c>
      <c r="H11" s="737" t="s">
        <v>20</v>
      </c>
      <c r="I11" s="737" t="s">
        <v>20</v>
      </c>
      <c r="J11" s="737">
        <v>1180953.57</v>
      </c>
    </row>
    <row r="12" spans="1:11" s="1" customFormat="1" ht="14.85" customHeight="1" x14ac:dyDescent="0.2">
      <c r="A12" s="747"/>
      <c r="B12" s="739" t="s">
        <v>605</v>
      </c>
      <c r="C12" s="738" t="s">
        <v>188</v>
      </c>
      <c r="D12" s="737">
        <v>0</v>
      </c>
      <c r="E12" s="737">
        <v>0</v>
      </c>
      <c r="F12" s="737">
        <v>37776.720000000001</v>
      </c>
      <c r="G12" s="737" t="s">
        <v>20</v>
      </c>
      <c r="H12" s="737">
        <v>65416.12</v>
      </c>
      <c r="I12" s="737" t="s">
        <v>20</v>
      </c>
      <c r="J12" s="737">
        <v>103192.84</v>
      </c>
    </row>
    <row r="13" spans="1:11" s="1" customFormat="1" ht="14.85" customHeight="1" x14ac:dyDescent="0.2">
      <c r="A13" s="747"/>
      <c r="B13" s="739" t="s">
        <v>620</v>
      </c>
      <c r="C13" s="738" t="s">
        <v>184</v>
      </c>
      <c r="D13" s="737" t="s">
        <v>20</v>
      </c>
      <c r="E13" s="737" t="s">
        <v>20</v>
      </c>
      <c r="F13" s="737">
        <v>940.05</v>
      </c>
      <c r="G13" s="737">
        <v>1380</v>
      </c>
      <c r="H13" s="737" t="s">
        <v>20</v>
      </c>
      <c r="I13" s="737" t="s">
        <v>20</v>
      </c>
      <c r="J13" s="737">
        <v>2320.0500000000002</v>
      </c>
    </row>
    <row r="14" spans="1:11" s="1" customFormat="1" ht="11.1" customHeight="1" x14ac:dyDescent="0.15">
      <c r="A14" s="61">
        <v>100</v>
      </c>
      <c r="B14" s="735"/>
      <c r="C14" s="734" t="s">
        <v>823</v>
      </c>
      <c r="D14" s="733">
        <v>134229.89000000001</v>
      </c>
      <c r="E14" s="733">
        <v>1165888.77</v>
      </c>
      <c r="F14" s="733">
        <v>16674336.68</v>
      </c>
      <c r="G14" s="733">
        <v>1688615.08</v>
      </c>
      <c r="H14" s="733">
        <v>71416.12</v>
      </c>
      <c r="I14" s="733">
        <v>70774.679999999993</v>
      </c>
      <c r="J14" s="733">
        <v>19805261.219999999</v>
      </c>
    </row>
    <row r="15" spans="1:11" s="1" customFormat="1" ht="2.65" customHeight="1" x14ac:dyDescent="0.2">
      <c r="A15" s="34"/>
    </row>
    <row r="16" spans="1:11" s="1" customFormat="1" ht="2.65" customHeight="1" x14ac:dyDescent="0.2">
      <c r="A16" s="702"/>
      <c r="B16" s="746"/>
      <c r="C16" s="746"/>
      <c r="D16" s="745"/>
      <c r="E16" s="745"/>
      <c r="F16" s="745"/>
      <c r="G16" s="745"/>
      <c r="H16" s="745"/>
      <c r="I16" s="745"/>
      <c r="J16" s="756"/>
    </row>
    <row r="17" spans="1:10" s="1" customFormat="1" ht="11.1" customHeight="1" x14ac:dyDescent="0.2">
      <c r="A17" s="702"/>
      <c r="B17" s="744" t="s">
        <v>577</v>
      </c>
      <c r="C17" s="743" t="s">
        <v>664</v>
      </c>
      <c r="D17" s="742"/>
      <c r="E17" s="742"/>
      <c r="F17" s="742"/>
      <c r="G17" s="742"/>
      <c r="H17" s="742"/>
      <c r="I17" s="742"/>
      <c r="J17" s="755"/>
    </row>
    <row r="18" spans="1:10" s="1" customFormat="1" ht="14.85" customHeight="1" x14ac:dyDescent="0.2">
      <c r="A18" s="740">
        <v>400</v>
      </c>
      <c r="B18" s="739" t="s">
        <v>593</v>
      </c>
      <c r="C18" s="738" t="s">
        <v>179</v>
      </c>
      <c r="D18" s="737" t="s">
        <v>20</v>
      </c>
      <c r="E18" s="737" t="s">
        <v>20</v>
      </c>
      <c r="F18" s="737" t="s">
        <v>20</v>
      </c>
      <c r="G18" s="737">
        <v>100000</v>
      </c>
      <c r="H18" s="737" t="s">
        <v>20</v>
      </c>
      <c r="I18" s="737" t="s">
        <v>20</v>
      </c>
      <c r="J18" s="737">
        <v>100000</v>
      </c>
    </row>
    <row r="19" spans="1:10" s="1" customFormat="1" ht="11.1" customHeight="1" x14ac:dyDescent="0.15">
      <c r="A19" s="61">
        <v>400</v>
      </c>
      <c r="B19" s="735"/>
      <c r="C19" s="734" t="s">
        <v>656</v>
      </c>
      <c r="D19" s="733" t="s">
        <v>20</v>
      </c>
      <c r="E19" s="733" t="s">
        <v>20</v>
      </c>
      <c r="F19" s="733" t="s">
        <v>20</v>
      </c>
      <c r="G19" s="733">
        <v>100000</v>
      </c>
      <c r="H19" s="733" t="s">
        <v>20</v>
      </c>
      <c r="I19" s="733" t="s">
        <v>20</v>
      </c>
      <c r="J19" s="733">
        <v>100000</v>
      </c>
    </row>
    <row r="20" spans="1:10" s="1" customFormat="1" ht="2.65" customHeight="1" x14ac:dyDescent="0.2">
      <c r="A20" s="34"/>
    </row>
    <row r="21" spans="1:10" s="1" customFormat="1" ht="2.65" customHeight="1" x14ac:dyDescent="0.2">
      <c r="A21" s="702"/>
      <c r="B21" s="746"/>
      <c r="C21" s="746"/>
      <c r="D21" s="745"/>
      <c r="E21" s="745"/>
      <c r="F21" s="745"/>
      <c r="G21" s="745"/>
      <c r="H21" s="745"/>
      <c r="I21" s="745"/>
      <c r="J21" s="756"/>
    </row>
    <row r="22" spans="1:10" s="1" customFormat="1" ht="11.1" customHeight="1" x14ac:dyDescent="0.2">
      <c r="A22" s="702"/>
      <c r="B22" s="744" t="s">
        <v>584</v>
      </c>
      <c r="C22" s="743" t="s">
        <v>655</v>
      </c>
      <c r="D22" s="742"/>
      <c r="E22" s="742"/>
      <c r="F22" s="742"/>
      <c r="G22" s="742"/>
      <c r="H22" s="742"/>
      <c r="I22" s="742"/>
      <c r="J22" s="755"/>
    </row>
    <row r="23" spans="1:10" s="1" customFormat="1" ht="14.85" customHeight="1" x14ac:dyDescent="0.2">
      <c r="A23" s="740">
        <v>500</v>
      </c>
      <c r="B23" s="739" t="s">
        <v>560</v>
      </c>
      <c r="C23" s="738" t="s">
        <v>174</v>
      </c>
      <c r="D23" s="737" t="s">
        <v>20</v>
      </c>
      <c r="E23" s="737" t="s">
        <v>20</v>
      </c>
      <c r="F23" s="737" t="s">
        <v>20</v>
      </c>
      <c r="G23" s="737">
        <v>120000</v>
      </c>
      <c r="H23" s="737" t="s">
        <v>20</v>
      </c>
      <c r="I23" s="737" t="s">
        <v>20</v>
      </c>
      <c r="J23" s="737">
        <v>120000</v>
      </c>
    </row>
    <row r="24" spans="1:10" s="1" customFormat="1" ht="14.85" customHeight="1" x14ac:dyDescent="0.2">
      <c r="A24" s="747"/>
      <c r="B24" s="739" t="s">
        <v>554</v>
      </c>
      <c r="C24" s="738" t="s">
        <v>172</v>
      </c>
      <c r="D24" s="737" t="s">
        <v>20</v>
      </c>
      <c r="E24" s="737" t="s">
        <v>20</v>
      </c>
      <c r="F24" s="737">
        <v>548772.32999999996</v>
      </c>
      <c r="G24" s="737">
        <v>1390114.57</v>
      </c>
      <c r="H24" s="737" t="s">
        <v>20</v>
      </c>
      <c r="I24" s="737" t="s">
        <v>20</v>
      </c>
      <c r="J24" s="737">
        <v>1938886.9</v>
      </c>
    </row>
    <row r="25" spans="1:10" s="1" customFormat="1" ht="11.1" customHeight="1" x14ac:dyDescent="0.15">
      <c r="A25" s="61">
        <v>500</v>
      </c>
      <c r="B25" s="735"/>
      <c r="C25" s="734" t="s">
        <v>652</v>
      </c>
      <c r="D25" s="733" t="s">
        <v>20</v>
      </c>
      <c r="E25" s="733" t="s">
        <v>20</v>
      </c>
      <c r="F25" s="733">
        <v>548772.32999999996</v>
      </c>
      <c r="G25" s="733">
        <v>1510114.57</v>
      </c>
      <c r="H25" s="733" t="s">
        <v>20</v>
      </c>
      <c r="I25" s="733" t="s">
        <v>20</v>
      </c>
      <c r="J25" s="733">
        <v>2058886.9</v>
      </c>
    </row>
    <row r="26" spans="1:10" s="1" customFormat="1" ht="2.65" customHeight="1" x14ac:dyDescent="0.2">
      <c r="A26" s="34"/>
    </row>
    <row r="27" spans="1:10" s="1" customFormat="1" ht="2.65" customHeight="1" x14ac:dyDescent="0.2">
      <c r="A27" s="702"/>
      <c r="B27" s="746"/>
      <c r="C27" s="746"/>
      <c r="D27" s="745"/>
      <c r="E27" s="745"/>
      <c r="F27" s="745"/>
      <c r="G27" s="745"/>
      <c r="H27" s="745"/>
      <c r="I27" s="745"/>
      <c r="J27" s="756"/>
    </row>
    <row r="28" spans="1:10" s="1" customFormat="1" ht="11.1" customHeight="1" x14ac:dyDescent="0.2">
      <c r="A28" s="702"/>
      <c r="B28" s="744" t="s">
        <v>595</v>
      </c>
      <c r="C28" s="743" t="s">
        <v>651</v>
      </c>
      <c r="D28" s="742"/>
      <c r="E28" s="742"/>
      <c r="F28" s="742"/>
      <c r="G28" s="742"/>
      <c r="H28" s="742"/>
      <c r="I28" s="742"/>
      <c r="J28" s="755"/>
    </row>
    <row r="29" spans="1:10" s="1" customFormat="1" ht="14.85" customHeight="1" x14ac:dyDescent="0.2">
      <c r="A29" s="740">
        <v>600</v>
      </c>
      <c r="B29" s="739" t="s">
        <v>560</v>
      </c>
      <c r="C29" s="738" t="s">
        <v>167</v>
      </c>
      <c r="D29" s="737" t="s">
        <v>20</v>
      </c>
      <c r="E29" s="737" t="s">
        <v>20</v>
      </c>
      <c r="F29" s="737" t="s">
        <v>20</v>
      </c>
      <c r="G29" s="737">
        <v>25000</v>
      </c>
      <c r="H29" s="737" t="s">
        <v>20</v>
      </c>
      <c r="I29" s="737" t="s">
        <v>20</v>
      </c>
      <c r="J29" s="737">
        <v>25000</v>
      </c>
    </row>
    <row r="30" spans="1:10" s="1" customFormat="1" ht="11.1" customHeight="1" x14ac:dyDescent="0.15">
      <c r="A30" s="61">
        <v>600</v>
      </c>
      <c r="B30" s="735"/>
      <c r="C30" s="734" t="s">
        <v>648</v>
      </c>
      <c r="D30" s="733" t="s">
        <v>20</v>
      </c>
      <c r="E30" s="733" t="s">
        <v>20</v>
      </c>
      <c r="F30" s="733" t="s">
        <v>20</v>
      </c>
      <c r="G30" s="733">
        <v>25000</v>
      </c>
      <c r="H30" s="733" t="s">
        <v>20</v>
      </c>
      <c r="I30" s="733" t="s">
        <v>20</v>
      </c>
      <c r="J30" s="733">
        <v>25000</v>
      </c>
    </row>
    <row r="31" spans="1:10" s="1" customFormat="1" ht="2.65" customHeight="1" x14ac:dyDescent="0.2">
      <c r="A31" s="34"/>
    </row>
    <row r="32" spans="1:10" s="1" customFormat="1" ht="2.65" customHeight="1" x14ac:dyDescent="0.2">
      <c r="A32" s="702"/>
      <c r="B32" s="746"/>
      <c r="C32" s="746"/>
      <c r="D32" s="745"/>
      <c r="E32" s="745"/>
      <c r="F32" s="745"/>
      <c r="G32" s="745"/>
      <c r="H32" s="745"/>
      <c r="I32" s="745"/>
      <c r="J32" s="756"/>
    </row>
    <row r="33" spans="1:10" s="1" customFormat="1" ht="11.1" customHeight="1" x14ac:dyDescent="0.2">
      <c r="A33" s="702"/>
      <c r="B33" s="744" t="s">
        <v>631</v>
      </c>
      <c r="C33" s="743" t="s">
        <v>638</v>
      </c>
      <c r="D33" s="742"/>
      <c r="E33" s="742"/>
      <c r="F33" s="742"/>
      <c r="G33" s="742"/>
      <c r="H33" s="742"/>
      <c r="I33" s="742"/>
      <c r="J33" s="755"/>
    </row>
    <row r="34" spans="1:10" s="1" customFormat="1" ht="14.85" customHeight="1" x14ac:dyDescent="0.2">
      <c r="A34" s="740">
        <v>900</v>
      </c>
      <c r="B34" s="739" t="s">
        <v>570</v>
      </c>
      <c r="C34" s="738" t="s">
        <v>155</v>
      </c>
      <c r="D34" s="737" t="s">
        <v>20</v>
      </c>
      <c r="E34" s="737" t="s">
        <v>20</v>
      </c>
      <c r="F34" s="737">
        <v>5301.27</v>
      </c>
      <c r="G34" s="737" t="s">
        <v>20</v>
      </c>
      <c r="H34" s="737" t="s">
        <v>20</v>
      </c>
      <c r="I34" s="737" t="s">
        <v>20</v>
      </c>
      <c r="J34" s="737">
        <v>5301.27</v>
      </c>
    </row>
    <row r="35" spans="1:10" s="1" customFormat="1" ht="11.1" customHeight="1" x14ac:dyDescent="0.15">
      <c r="A35" s="61">
        <v>900</v>
      </c>
      <c r="B35" s="735"/>
      <c r="C35" s="734" t="s">
        <v>629</v>
      </c>
      <c r="D35" s="733" t="s">
        <v>20</v>
      </c>
      <c r="E35" s="733" t="s">
        <v>20</v>
      </c>
      <c r="F35" s="733">
        <v>5301.27</v>
      </c>
      <c r="G35" s="733" t="s">
        <v>20</v>
      </c>
      <c r="H35" s="733" t="s">
        <v>20</v>
      </c>
      <c r="I35" s="733" t="s">
        <v>20</v>
      </c>
      <c r="J35" s="733">
        <v>5301.27</v>
      </c>
    </row>
    <row r="36" spans="1:10" s="1" customFormat="1" ht="2.65" customHeight="1" x14ac:dyDescent="0.2">
      <c r="A36" s="34"/>
    </row>
    <row r="37" spans="1:10" s="1" customFormat="1" ht="2.65" customHeight="1" x14ac:dyDescent="0.2">
      <c r="A37" s="702"/>
      <c r="B37" s="746"/>
      <c r="C37" s="746"/>
      <c r="D37" s="745"/>
      <c r="E37" s="745"/>
      <c r="F37" s="745"/>
      <c r="G37" s="745"/>
      <c r="H37" s="745"/>
      <c r="I37" s="745"/>
      <c r="J37" s="756"/>
    </row>
    <row r="38" spans="1:10" s="1" customFormat="1" ht="11.1" customHeight="1" x14ac:dyDescent="0.2">
      <c r="A38" s="702"/>
      <c r="B38" s="744" t="s">
        <v>588</v>
      </c>
      <c r="C38" s="743" t="s">
        <v>587</v>
      </c>
      <c r="D38" s="742"/>
      <c r="E38" s="742"/>
      <c r="F38" s="742"/>
      <c r="G38" s="742"/>
      <c r="H38" s="742"/>
      <c r="I38" s="742"/>
      <c r="J38" s="755"/>
    </row>
    <row r="39" spans="1:10" s="1" customFormat="1" ht="14.85" customHeight="1" x14ac:dyDescent="0.2">
      <c r="A39" s="740">
        <v>1400</v>
      </c>
      <c r="B39" s="739" t="s">
        <v>560</v>
      </c>
      <c r="C39" s="738" t="s">
        <v>126</v>
      </c>
      <c r="D39" s="737" t="s">
        <v>20</v>
      </c>
      <c r="E39" s="737" t="s">
        <v>20</v>
      </c>
      <c r="F39" s="737">
        <v>64336.69</v>
      </c>
      <c r="G39" s="737" t="s">
        <v>20</v>
      </c>
      <c r="H39" s="737" t="s">
        <v>20</v>
      </c>
      <c r="I39" s="737" t="s">
        <v>20</v>
      </c>
      <c r="J39" s="737">
        <v>64336.69</v>
      </c>
    </row>
    <row r="40" spans="1:10" s="1" customFormat="1" ht="14.85" customHeight="1" x14ac:dyDescent="0.2">
      <c r="A40" s="747"/>
      <c r="B40" s="739" t="s">
        <v>570</v>
      </c>
      <c r="C40" s="738" t="s">
        <v>122</v>
      </c>
      <c r="D40" s="737" t="s">
        <v>20</v>
      </c>
      <c r="E40" s="737" t="s">
        <v>20</v>
      </c>
      <c r="F40" s="737">
        <v>41999.73</v>
      </c>
      <c r="G40" s="737">
        <v>110000</v>
      </c>
      <c r="H40" s="737" t="s">
        <v>20</v>
      </c>
      <c r="I40" s="737" t="s">
        <v>20</v>
      </c>
      <c r="J40" s="737">
        <v>151999.73000000001</v>
      </c>
    </row>
    <row r="41" spans="1:10" s="1" customFormat="1" ht="11.1" customHeight="1" x14ac:dyDescent="0.15">
      <c r="A41" s="61">
        <v>1400</v>
      </c>
      <c r="B41" s="735"/>
      <c r="C41" s="734" t="s">
        <v>582</v>
      </c>
      <c r="D41" s="733" t="s">
        <v>20</v>
      </c>
      <c r="E41" s="733" t="s">
        <v>20</v>
      </c>
      <c r="F41" s="733">
        <v>106336.42</v>
      </c>
      <c r="G41" s="733">
        <v>110000</v>
      </c>
      <c r="H41" s="733" t="s">
        <v>20</v>
      </c>
      <c r="I41" s="733" t="s">
        <v>20</v>
      </c>
      <c r="J41" s="733">
        <v>216336.42</v>
      </c>
    </row>
    <row r="42" spans="1:10" s="1" customFormat="1" ht="2.65" customHeight="1" x14ac:dyDescent="0.2">
      <c r="A42" s="34"/>
    </row>
    <row r="43" spans="1:10" s="1" customFormat="1" ht="2.65" customHeight="1" x14ac:dyDescent="0.2">
      <c r="A43" s="702"/>
      <c r="B43" s="746"/>
      <c r="C43" s="746"/>
      <c r="D43" s="745"/>
      <c r="E43" s="745"/>
      <c r="F43" s="745"/>
      <c r="G43" s="745"/>
      <c r="H43" s="745"/>
      <c r="I43" s="745"/>
      <c r="J43" s="756"/>
    </row>
    <row r="44" spans="1:10" s="1" customFormat="1" ht="11.1" customHeight="1" x14ac:dyDescent="0.2">
      <c r="A44" s="702"/>
      <c r="B44" s="744" t="s">
        <v>581</v>
      </c>
      <c r="C44" s="743" t="s">
        <v>580</v>
      </c>
      <c r="D44" s="742"/>
      <c r="E44" s="742"/>
      <c r="F44" s="742"/>
      <c r="G44" s="742"/>
      <c r="H44" s="742"/>
      <c r="I44" s="742"/>
      <c r="J44" s="755"/>
    </row>
    <row r="45" spans="1:10" s="1" customFormat="1" ht="14.85" customHeight="1" x14ac:dyDescent="0.2">
      <c r="A45" s="740">
        <v>1500</v>
      </c>
      <c r="B45" s="739" t="s">
        <v>554</v>
      </c>
      <c r="C45" s="738" t="s">
        <v>117</v>
      </c>
      <c r="D45" s="737" t="s">
        <v>20</v>
      </c>
      <c r="E45" s="737" t="s">
        <v>20</v>
      </c>
      <c r="F45" s="737" t="s">
        <v>20</v>
      </c>
      <c r="G45" s="737">
        <v>80000</v>
      </c>
      <c r="H45" s="737" t="s">
        <v>20</v>
      </c>
      <c r="I45" s="737" t="s">
        <v>20</v>
      </c>
      <c r="J45" s="737">
        <v>80000</v>
      </c>
    </row>
    <row r="46" spans="1:10" s="1" customFormat="1" ht="11.1" customHeight="1" x14ac:dyDescent="0.15">
      <c r="A46" s="61">
        <v>1500</v>
      </c>
      <c r="B46" s="735"/>
      <c r="C46" s="734" t="s">
        <v>575</v>
      </c>
      <c r="D46" s="733" t="s">
        <v>20</v>
      </c>
      <c r="E46" s="733" t="s">
        <v>20</v>
      </c>
      <c r="F46" s="733" t="s">
        <v>20</v>
      </c>
      <c r="G46" s="733">
        <v>80000</v>
      </c>
      <c r="H46" s="733" t="s">
        <v>20</v>
      </c>
      <c r="I46" s="733" t="s">
        <v>20</v>
      </c>
      <c r="J46" s="733">
        <v>80000</v>
      </c>
    </row>
    <row r="47" spans="1:10" s="1" customFormat="1" ht="2.65" customHeight="1" x14ac:dyDescent="0.2">
      <c r="A47" s="34"/>
    </row>
    <row r="48" spans="1:10" s="1" customFormat="1" ht="2.65" customHeight="1" x14ac:dyDescent="0.2">
      <c r="A48" s="702"/>
      <c r="B48" s="746"/>
      <c r="C48" s="746"/>
      <c r="D48" s="745"/>
      <c r="E48" s="745"/>
      <c r="F48" s="745"/>
      <c r="G48" s="745"/>
      <c r="H48" s="745"/>
      <c r="I48" s="745"/>
      <c r="J48" s="756"/>
    </row>
    <row r="49" spans="1:10" s="1" customFormat="1" ht="11.1" customHeight="1" x14ac:dyDescent="0.2">
      <c r="A49" s="702"/>
      <c r="B49" s="744" t="s">
        <v>562</v>
      </c>
      <c r="C49" s="743" t="s">
        <v>561</v>
      </c>
      <c r="D49" s="742"/>
      <c r="E49" s="742"/>
      <c r="F49" s="742"/>
      <c r="G49" s="742"/>
      <c r="H49" s="742"/>
      <c r="I49" s="742"/>
      <c r="J49" s="755"/>
    </row>
    <row r="50" spans="1:10" s="1" customFormat="1" ht="14.85" customHeight="1" x14ac:dyDescent="0.2">
      <c r="A50" s="740">
        <v>1800</v>
      </c>
      <c r="B50" s="739" t="s">
        <v>560</v>
      </c>
      <c r="C50" s="738" t="s">
        <v>112</v>
      </c>
      <c r="D50" s="737" t="s">
        <v>20</v>
      </c>
      <c r="E50" s="737" t="s">
        <v>20</v>
      </c>
      <c r="F50" s="737" t="s">
        <v>20</v>
      </c>
      <c r="G50" s="737">
        <v>62000</v>
      </c>
      <c r="H50" s="737" t="s">
        <v>20</v>
      </c>
      <c r="I50" s="737" t="s">
        <v>20</v>
      </c>
      <c r="J50" s="737">
        <v>62000</v>
      </c>
    </row>
    <row r="51" spans="1:10" s="1" customFormat="1" ht="11.1" customHeight="1" x14ac:dyDescent="0.15">
      <c r="A51" s="61">
        <v>1800</v>
      </c>
      <c r="B51" s="735"/>
      <c r="C51" s="734" t="s">
        <v>558</v>
      </c>
      <c r="D51" s="733" t="s">
        <v>20</v>
      </c>
      <c r="E51" s="733" t="s">
        <v>20</v>
      </c>
      <c r="F51" s="733" t="s">
        <v>20</v>
      </c>
      <c r="G51" s="733">
        <v>62000</v>
      </c>
      <c r="H51" s="733" t="s">
        <v>20</v>
      </c>
      <c r="I51" s="733" t="s">
        <v>20</v>
      </c>
      <c r="J51" s="733">
        <v>62000</v>
      </c>
    </row>
    <row r="52" spans="1:10" s="1" customFormat="1" ht="2.65" customHeight="1" x14ac:dyDescent="0.2">
      <c r="A52" s="34"/>
    </row>
    <row r="53" spans="1:10" s="1" customFormat="1" ht="2.65" customHeight="1" x14ac:dyDescent="0.15">
      <c r="A53" s="26"/>
      <c r="B53" s="731"/>
      <c r="C53" s="731"/>
      <c r="D53" s="730"/>
      <c r="E53" s="730"/>
      <c r="F53" s="730"/>
      <c r="G53" s="730"/>
      <c r="H53" s="730"/>
      <c r="I53" s="730"/>
      <c r="J53" s="730"/>
    </row>
    <row r="54" spans="1:10" s="1" customFormat="1" ht="18.2" customHeight="1" x14ac:dyDescent="0.15">
      <c r="A54" s="26"/>
      <c r="B54" s="1181" t="s">
        <v>822</v>
      </c>
      <c r="C54" s="1181"/>
      <c r="D54" s="729">
        <v>134229.89000000001</v>
      </c>
      <c r="E54" s="729">
        <v>1165888.77</v>
      </c>
      <c r="F54" s="729">
        <v>17334746.699999999</v>
      </c>
      <c r="G54" s="729">
        <v>3575729.65</v>
      </c>
      <c r="H54" s="729">
        <v>71416.12</v>
      </c>
      <c r="I54" s="729">
        <v>70774.679999999993</v>
      </c>
      <c r="J54" s="729">
        <v>22352785.809999999</v>
      </c>
    </row>
  </sheetData>
  <mergeCells count="3">
    <mergeCell ref="A1:K1"/>
    <mergeCell ref="B2:C3"/>
    <mergeCell ref="B54:C54"/>
  </mergeCells>
  <pageMargins left="0.7" right="0.7" top="0.75" bottom="0.75" header="0.3" footer="0.3"/>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3B598-89A7-4DCF-8F1B-D10DEE9DC5E7}">
  <dimension ref="A1:K54"/>
  <sheetViews>
    <sheetView zoomScaleNormal="100" workbookViewId="0">
      <selection sqref="A1:K1"/>
    </sheetView>
  </sheetViews>
  <sheetFormatPr defaultRowHeight="12.75" x14ac:dyDescent="0.2"/>
  <cols>
    <col min="1" max="1" width="0.28515625" customWidth="1"/>
    <col min="2" max="2" width="3.5703125" customWidth="1"/>
    <col min="3" max="3" width="40.7109375" customWidth="1"/>
    <col min="4" max="10" width="9.28515625" customWidth="1"/>
    <col min="11" max="11" width="40.28515625" customWidth="1"/>
  </cols>
  <sheetData>
    <row r="1" spans="1:11" s="1" customFormat="1" ht="45.95" customHeight="1" x14ac:dyDescent="0.15">
      <c r="A1" s="1180" t="s">
        <v>841</v>
      </c>
      <c r="B1" s="1180"/>
      <c r="C1" s="1180"/>
      <c r="D1" s="1180"/>
      <c r="E1" s="1180"/>
      <c r="F1" s="1180"/>
      <c r="G1" s="1180"/>
      <c r="H1" s="1180"/>
      <c r="I1" s="1180"/>
      <c r="J1" s="1180"/>
      <c r="K1" s="1180"/>
    </row>
    <row r="2" spans="1:11" s="1" customFormat="1" ht="30.4" customHeight="1" x14ac:dyDescent="0.2">
      <c r="A2" s="34"/>
      <c r="B2" s="1182" t="s">
        <v>829</v>
      </c>
      <c r="C2" s="1182"/>
      <c r="D2" s="750" t="s">
        <v>839</v>
      </c>
      <c r="E2" s="750" t="s">
        <v>838</v>
      </c>
      <c r="F2" s="750" t="s">
        <v>837</v>
      </c>
      <c r="G2" s="750" t="s">
        <v>22</v>
      </c>
      <c r="H2" s="750" t="s">
        <v>836</v>
      </c>
      <c r="I2" s="750" t="s">
        <v>835</v>
      </c>
      <c r="J2" s="748" t="s">
        <v>834</v>
      </c>
    </row>
    <row r="3" spans="1:11" s="1" customFormat="1" ht="18.2" customHeight="1" x14ac:dyDescent="0.2">
      <c r="A3" s="34"/>
      <c r="B3" s="1182"/>
      <c r="C3" s="1182"/>
      <c r="D3" s="749">
        <v>101</v>
      </c>
      <c r="E3" s="749">
        <v>102</v>
      </c>
      <c r="F3" s="749">
        <v>103</v>
      </c>
      <c r="G3" s="749">
        <v>104</v>
      </c>
      <c r="H3" s="749">
        <v>109</v>
      </c>
      <c r="I3" s="749">
        <v>110</v>
      </c>
      <c r="J3" s="748" t="s">
        <v>833</v>
      </c>
    </row>
    <row r="4" spans="1:11" s="1" customFormat="1" ht="2.65" customHeight="1" x14ac:dyDescent="0.2">
      <c r="A4" s="702"/>
      <c r="B4" s="746"/>
      <c r="C4" s="746"/>
      <c r="D4" s="745"/>
      <c r="E4" s="745"/>
      <c r="F4" s="745"/>
      <c r="G4" s="745"/>
      <c r="H4" s="745"/>
      <c r="I4" s="745"/>
      <c r="J4" s="756"/>
    </row>
    <row r="5" spans="1:11" s="1" customFormat="1" ht="11.1" customHeight="1" x14ac:dyDescent="0.2">
      <c r="A5" s="702"/>
      <c r="B5" s="744" t="s">
        <v>560</v>
      </c>
      <c r="C5" s="743" t="s">
        <v>824</v>
      </c>
      <c r="D5" s="742"/>
      <c r="E5" s="742"/>
      <c r="F5" s="742"/>
      <c r="G5" s="742"/>
      <c r="H5" s="742"/>
      <c r="I5" s="742"/>
      <c r="J5" s="755"/>
    </row>
    <row r="6" spans="1:11" s="1" customFormat="1" ht="14.85" customHeight="1" x14ac:dyDescent="0.2">
      <c r="A6" s="740">
        <v>100</v>
      </c>
      <c r="B6" s="739" t="s">
        <v>560</v>
      </c>
      <c r="C6" s="738" t="s">
        <v>206</v>
      </c>
      <c r="D6" s="737" t="s">
        <v>20</v>
      </c>
      <c r="E6" s="737">
        <v>899431.27</v>
      </c>
      <c r="F6" s="737">
        <v>12675458.57</v>
      </c>
      <c r="G6" s="737">
        <v>1562686.33</v>
      </c>
      <c r="H6" s="737" t="s">
        <v>20</v>
      </c>
      <c r="I6" s="737" t="s">
        <v>20</v>
      </c>
      <c r="J6" s="737">
        <v>15137576.17</v>
      </c>
    </row>
    <row r="7" spans="1:11" s="1" customFormat="1" ht="14.85" customHeight="1" x14ac:dyDescent="0.2">
      <c r="A7" s="747"/>
      <c r="B7" s="739" t="s">
        <v>554</v>
      </c>
      <c r="C7" s="738" t="s">
        <v>204</v>
      </c>
      <c r="D7" s="737" t="s">
        <v>20</v>
      </c>
      <c r="E7" s="737" t="s">
        <v>20</v>
      </c>
      <c r="F7" s="737">
        <v>13692.88</v>
      </c>
      <c r="G7" s="737" t="s">
        <v>20</v>
      </c>
      <c r="H7" s="737" t="s">
        <v>20</v>
      </c>
      <c r="I7" s="737" t="s">
        <v>20</v>
      </c>
      <c r="J7" s="737">
        <v>13692.88</v>
      </c>
    </row>
    <row r="8" spans="1:11" s="1" customFormat="1" ht="14.85" customHeight="1" x14ac:dyDescent="0.2">
      <c r="A8" s="747"/>
      <c r="B8" s="739" t="s">
        <v>570</v>
      </c>
      <c r="C8" s="738" t="s">
        <v>200</v>
      </c>
      <c r="D8" s="737">
        <v>112015.86</v>
      </c>
      <c r="E8" s="737">
        <v>7903.5</v>
      </c>
      <c r="F8" s="737">
        <v>1945457.8</v>
      </c>
      <c r="G8" s="737" t="s">
        <v>20</v>
      </c>
      <c r="H8" s="737" t="s">
        <v>20</v>
      </c>
      <c r="I8" s="737">
        <v>48089.14</v>
      </c>
      <c r="J8" s="737">
        <v>2113466.2999999998</v>
      </c>
    </row>
    <row r="9" spans="1:11" s="1" customFormat="1" ht="14.85" customHeight="1" x14ac:dyDescent="0.2">
      <c r="A9" s="747"/>
      <c r="B9" s="739" t="s">
        <v>584</v>
      </c>
      <c r="C9" s="738" t="s">
        <v>196</v>
      </c>
      <c r="D9" s="737" t="s">
        <v>20</v>
      </c>
      <c r="E9" s="737">
        <v>258052</v>
      </c>
      <c r="F9" s="737" t="s">
        <v>20</v>
      </c>
      <c r="G9" s="737" t="s">
        <v>20</v>
      </c>
      <c r="H9" s="737" t="s">
        <v>20</v>
      </c>
      <c r="I9" s="737">
        <v>1750.54</v>
      </c>
      <c r="J9" s="737">
        <v>259802.54</v>
      </c>
    </row>
    <row r="10" spans="1:11" s="1" customFormat="1" ht="14.85" customHeight="1" x14ac:dyDescent="0.2">
      <c r="A10" s="747"/>
      <c r="B10" s="739" t="s">
        <v>595</v>
      </c>
      <c r="C10" s="738" t="s">
        <v>192</v>
      </c>
      <c r="D10" s="737" t="s">
        <v>20</v>
      </c>
      <c r="E10" s="737" t="s">
        <v>20</v>
      </c>
      <c r="F10" s="737">
        <v>35854.11</v>
      </c>
      <c r="G10" s="737" t="s">
        <v>20</v>
      </c>
      <c r="H10" s="737" t="s">
        <v>20</v>
      </c>
      <c r="I10" s="737" t="s">
        <v>20</v>
      </c>
      <c r="J10" s="737">
        <v>35854.11</v>
      </c>
    </row>
    <row r="11" spans="1:11" s="1" customFormat="1" ht="14.85" customHeight="1" x14ac:dyDescent="0.2">
      <c r="A11" s="747"/>
      <c r="B11" s="739" t="s">
        <v>591</v>
      </c>
      <c r="C11" s="738" t="s">
        <v>190</v>
      </c>
      <c r="D11" s="737" t="s">
        <v>20</v>
      </c>
      <c r="E11" s="737" t="s">
        <v>20</v>
      </c>
      <c r="F11" s="737">
        <v>744830.23</v>
      </c>
      <c r="G11" s="737" t="s">
        <v>20</v>
      </c>
      <c r="H11" s="737" t="s">
        <v>20</v>
      </c>
      <c r="I11" s="737" t="s">
        <v>20</v>
      </c>
      <c r="J11" s="737">
        <v>744830.23</v>
      </c>
    </row>
    <row r="12" spans="1:11" s="1" customFormat="1" ht="14.85" customHeight="1" x14ac:dyDescent="0.2">
      <c r="A12" s="747"/>
      <c r="B12" s="739" t="s">
        <v>605</v>
      </c>
      <c r="C12" s="738" t="s">
        <v>188</v>
      </c>
      <c r="D12" s="737" t="s">
        <v>20</v>
      </c>
      <c r="E12" s="737" t="s">
        <v>20</v>
      </c>
      <c r="F12" s="737">
        <v>23911.13</v>
      </c>
      <c r="G12" s="737" t="s">
        <v>20</v>
      </c>
      <c r="H12" s="737">
        <v>10908.38</v>
      </c>
      <c r="I12" s="737" t="s">
        <v>20</v>
      </c>
      <c r="J12" s="737">
        <v>34819.51</v>
      </c>
    </row>
    <row r="13" spans="1:11" s="1" customFormat="1" ht="14.85" customHeight="1" x14ac:dyDescent="0.2">
      <c r="A13" s="747"/>
      <c r="B13" s="739" t="s">
        <v>620</v>
      </c>
      <c r="C13" s="738" t="s">
        <v>184</v>
      </c>
      <c r="D13" s="737" t="s">
        <v>20</v>
      </c>
      <c r="E13" s="737" t="s">
        <v>20</v>
      </c>
      <c r="F13" s="737">
        <v>940.05</v>
      </c>
      <c r="G13" s="737">
        <v>1380</v>
      </c>
      <c r="H13" s="737" t="s">
        <v>20</v>
      </c>
      <c r="I13" s="737" t="s">
        <v>20</v>
      </c>
      <c r="J13" s="737">
        <v>2320.0500000000002</v>
      </c>
    </row>
    <row r="14" spans="1:11" s="1" customFormat="1" ht="11.1" customHeight="1" x14ac:dyDescent="0.15">
      <c r="A14" s="61">
        <v>100</v>
      </c>
      <c r="B14" s="735"/>
      <c r="C14" s="734" t="s">
        <v>823</v>
      </c>
      <c r="D14" s="733">
        <v>112015.86</v>
      </c>
      <c r="E14" s="733">
        <v>1165386.77</v>
      </c>
      <c r="F14" s="733">
        <v>15440144.77</v>
      </c>
      <c r="G14" s="733">
        <v>1564066.33</v>
      </c>
      <c r="H14" s="733">
        <v>10908.38</v>
      </c>
      <c r="I14" s="733">
        <v>49839.68</v>
      </c>
      <c r="J14" s="733">
        <v>18342361.789999999</v>
      </c>
    </row>
    <row r="15" spans="1:11" s="1" customFormat="1" ht="2.65" customHeight="1" x14ac:dyDescent="0.2">
      <c r="A15" s="34"/>
    </row>
    <row r="16" spans="1:11" s="1" customFormat="1" ht="2.65" customHeight="1" x14ac:dyDescent="0.2">
      <c r="A16" s="702"/>
      <c r="B16" s="746"/>
      <c r="C16" s="746"/>
      <c r="D16" s="745"/>
      <c r="E16" s="745"/>
      <c r="F16" s="745"/>
      <c r="G16" s="745"/>
      <c r="H16" s="745"/>
      <c r="I16" s="745"/>
      <c r="J16" s="756"/>
    </row>
    <row r="17" spans="1:10" s="1" customFormat="1" ht="11.1" customHeight="1" x14ac:dyDescent="0.2">
      <c r="A17" s="702"/>
      <c r="B17" s="744" t="s">
        <v>577</v>
      </c>
      <c r="C17" s="743" t="s">
        <v>664</v>
      </c>
      <c r="D17" s="742"/>
      <c r="E17" s="742"/>
      <c r="F17" s="742"/>
      <c r="G17" s="742"/>
      <c r="H17" s="742"/>
      <c r="I17" s="742"/>
      <c r="J17" s="755"/>
    </row>
    <row r="18" spans="1:10" s="1" customFormat="1" ht="14.85" customHeight="1" x14ac:dyDescent="0.2">
      <c r="A18" s="740">
        <v>400</v>
      </c>
      <c r="B18" s="739" t="s">
        <v>593</v>
      </c>
      <c r="C18" s="738" t="s">
        <v>179</v>
      </c>
      <c r="D18" s="737" t="s">
        <v>20</v>
      </c>
      <c r="E18" s="737" t="s">
        <v>20</v>
      </c>
      <c r="F18" s="737" t="s">
        <v>20</v>
      </c>
      <c r="G18" s="737">
        <v>100000</v>
      </c>
      <c r="H18" s="737" t="s">
        <v>20</v>
      </c>
      <c r="I18" s="737" t="s">
        <v>20</v>
      </c>
      <c r="J18" s="737">
        <v>100000</v>
      </c>
    </row>
    <row r="19" spans="1:10" s="1" customFormat="1" ht="11.1" customHeight="1" x14ac:dyDescent="0.15">
      <c r="A19" s="61">
        <v>400</v>
      </c>
      <c r="B19" s="735"/>
      <c r="C19" s="734" t="s">
        <v>656</v>
      </c>
      <c r="D19" s="733" t="s">
        <v>20</v>
      </c>
      <c r="E19" s="733" t="s">
        <v>20</v>
      </c>
      <c r="F19" s="733" t="s">
        <v>20</v>
      </c>
      <c r="G19" s="733">
        <v>100000</v>
      </c>
      <c r="H19" s="733" t="s">
        <v>20</v>
      </c>
      <c r="I19" s="733" t="s">
        <v>20</v>
      </c>
      <c r="J19" s="733">
        <v>100000</v>
      </c>
    </row>
    <row r="20" spans="1:10" s="1" customFormat="1" ht="2.65" customHeight="1" x14ac:dyDescent="0.2">
      <c r="A20" s="34"/>
    </row>
    <row r="21" spans="1:10" s="1" customFormat="1" ht="2.65" customHeight="1" x14ac:dyDescent="0.2">
      <c r="A21" s="702"/>
      <c r="B21" s="746"/>
      <c r="C21" s="746"/>
      <c r="D21" s="745"/>
      <c r="E21" s="745"/>
      <c r="F21" s="745"/>
      <c r="G21" s="745"/>
      <c r="H21" s="745"/>
      <c r="I21" s="745"/>
      <c r="J21" s="756"/>
    </row>
    <row r="22" spans="1:10" s="1" customFormat="1" ht="11.1" customHeight="1" x14ac:dyDescent="0.2">
      <c r="A22" s="702"/>
      <c r="B22" s="744" t="s">
        <v>584</v>
      </c>
      <c r="C22" s="743" t="s">
        <v>655</v>
      </c>
      <c r="D22" s="742"/>
      <c r="E22" s="742"/>
      <c r="F22" s="742"/>
      <c r="G22" s="742"/>
      <c r="H22" s="742"/>
      <c r="I22" s="742"/>
      <c r="J22" s="755"/>
    </row>
    <row r="23" spans="1:10" s="1" customFormat="1" ht="14.85" customHeight="1" x14ac:dyDescent="0.2">
      <c r="A23" s="740">
        <v>500</v>
      </c>
      <c r="B23" s="739" t="s">
        <v>560</v>
      </c>
      <c r="C23" s="738" t="s">
        <v>174</v>
      </c>
      <c r="D23" s="737" t="s">
        <v>20</v>
      </c>
      <c r="E23" s="737" t="s">
        <v>20</v>
      </c>
      <c r="F23" s="737" t="s">
        <v>20</v>
      </c>
      <c r="G23" s="737" t="s">
        <v>20</v>
      </c>
      <c r="H23" s="737" t="s">
        <v>20</v>
      </c>
      <c r="I23" s="737" t="s">
        <v>20</v>
      </c>
      <c r="J23" s="737" t="s">
        <v>20</v>
      </c>
    </row>
    <row r="24" spans="1:10" s="1" customFormat="1" ht="14.85" customHeight="1" x14ac:dyDescent="0.2">
      <c r="A24" s="747"/>
      <c r="B24" s="739" t="s">
        <v>554</v>
      </c>
      <c r="C24" s="738" t="s">
        <v>172</v>
      </c>
      <c r="D24" s="737" t="s">
        <v>20</v>
      </c>
      <c r="E24" s="737" t="s">
        <v>20</v>
      </c>
      <c r="F24" s="737">
        <v>475499.6</v>
      </c>
      <c r="G24" s="737">
        <v>1376891.04</v>
      </c>
      <c r="H24" s="737" t="s">
        <v>20</v>
      </c>
      <c r="I24" s="737" t="s">
        <v>20</v>
      </c>
      <c r="J24" s="737">
        <v>1852390.64</v>
      </c>
    </row>
    <row r="25" spans="1:10" s="1" customFormat="1" ht="11.1" customHeight="1" x14ac:dyDescent="0.15">
      <c r="A25" s="61">
        <v>500</v>
      </c>
      <c r="B25" s="735"/>
      <c r="C25" s="734" t="s">
        <v>652</v>
      </c>
      <c r="D25" s="733" t="s">
        <v>20</v>
      </c>
      <c r="E25" s="733" t="s">
        <v>20</v>
      </c>
      <c r="F25" s="733">
        <v>475499.6</v>
      </c>
      <c r="G25" s="733">
        <v>1376891.04</v>
      </c>
      <c r="H25" s="733" t="s">
        <v>20</v>
      </c>
      <c r="I25" s="733" t="s">
        <v>20</v>
      </c>
      <c r="J25" s="733">
        <v>1852390.64</v>
      </c>
    </row>
    <row r="26" spans="1:10" s="1" customFormat="1" ht="2.65" customHeight="1" x14ac:dyDescent="0.2">
      <c r="A26" s="34"/>
    </row>
    <row r="27" spans="1:10" s="1" customFormat="1" ht="2.65" customHeight="1" x14ac:dyDescent="0.2">
      <c r="A27" s="702"/>
      <c r="B27" s="746"/>
      <c r="C27" s="746"/>
      <c r="D27" s="745"/>
      <c r="E27" s="745"/>
      <c r="F27" s="745"/>
      <c r="G27" s="745"/>
      <c r="H27" s="745"/>
      <c r="I27" s="745"/>
      <c r="J27" s="756"/>
    </row>
    <row r="28" spans="1:10" s="1" customFormat="1" ht="11.1" customHeight="1" x14ac:dyDescent="0.2">
      <c r="A28" s="702"/>
      <c r="B28" s="744" t="s">
        <v>595</v>
      </c>
      <c r="C28" s="743" t="s">
        <v>651</v>
      </c>
      <c r="D28" s="742"/>
      <c r="E28" s="742"/>
      <c r="F28" s="742"/>
      <c r="G28" s="742"/>
      <c r="H28" s="742"/>
      <c r="I28" s="742"/>
      <c r="J28" s="755"/>
    </row>
    <row r="29" spans="1:10" s="1" customFormat="1" ht="14.85" customHeight="1" x14ac:dyDescent="0.2">
      <c r="A29" s="740">
        <v>600</v>
      </c>
      <c r="B29" s="739" t="s">
        <v>560</v>
      </c>
      <c r="C29" s="738" t="s">
        <v>167</v>
      </c>
      <c r="D29" s="737" t="s">
        <v>20</v>
      </c>
      <c r="E29" s="737" t="s">
        <v>20</v>
      </c>
      <c r="F29" s="737" t="s">
        <v>20</v>
      </c>
      <c r="G29" s="737">
        <v>25000</v>
      </c>
      <c r="H29" s="737" t="s">
        <v>20</v>
      </c>
      <c r="I29" s="737" t="s">
        <v>20</v>
      </c>
      <c r="J29" s="737">
        <v>25000</v>
      </c>
    </row>
    <row r="30" spans="1:10" s="1" customFormat="1" ht="11.1" customHeight="1" x14ac:dyDescent="0.15">
      <c r="A30" s="61">
        <v>600</v>
      </c>
      <c r="B30" s="735"/>
      <c r="C30" s="734" t="s">
        <v>648</v>
      </c>
      <c r="D30" s="733" t="s">
        <v>20</v>
      </c>
      <c r="E30" s="733" t="s">
        <v>20</v>
      </c>
      <c r="F30" s="733" t="s">
        <v>20</v>
      </c>
      <c r="G30" s="733">
        <v>25000</v>
      </c>
      <c r="H30" s="733" t="s">
        <v>20</v>
      </c>
      <c r="I30" s="733" t="s">
        <v>20</v>
      </c>
      <c r="J30" s="733">
        <v>25000</v>
      </c>
    </row>
    <row r="31" spans="1:10" s="1" customFormat="1" ht="2.65" customHeight="1" x14ac:dyDescent="0.2">
      <c r="A31" s="34"/>
    </row>
    <row r="32" spans="1:10" s="1" customFormat="1" ht="2.65" customHeight="1" x14ac:dyDescent="0.2">
      <c r="A32" s="702"/>
      <c r="B32" s="746"/>
      <c r="C32" s="746"/>
      <c r="D32" s="745"/>
      <c r="E32" s="745"/>
      <c r="F32" s="745"/>
      <c r="G32" s="745"/>
      <c r="H32" s="745"/>
      <c r="I32" s="745"/>
      <c r="J32" s="756"/>
    </row>
    <row r="33" spans="1:10" s="1" customFormat="1" ht="11.1" customHeight="1" x14ac:dyDescent="0.2">
      <c r="A33" s="702"/>
      <c r="B33" s="744" t="s">
        <v>631</v>
      </c>
      <c r="C33" s="743" t="s">
        <v>638</v>
      </c>
      <c r="D33" s="742"/>
      <c r="E33" s="742"/>
      <c r="F33" s="742"/>
      <c r="G33" s="742"/>
      <c r="H33" s="742"/>
      <c r="I33" s="742"/>
      <c r="J33" s="755"/>
    </row>
    <row r="34" spans="1:10" s="1" customFormat="1" ht="14.85" customHeight="1" x14ac:dyDescent="0.2">
      <c r="A34" s="740">
        <v>900</v>
      </c>
      <c r="B34" s="739" t="s">
        <v>570</v>
      </c>
      <c r="C34" s="738" t="s">
        <v>155</v>
      </c>
      <c r="D34" s="737" t="s">
        <v>20</v>
      </c>
      <c r="E34" s="737" t="s">
        <v>20</v>
      </c>
      <c r="F34" s="737">
        <v>1379.09</v>
      </c>
      <c r="G34" s="737" t="s">
        <v>20</v>
      </c>
      <c r="H34" s="737" t="s">
        <v>20</v>
      </c>
      <c r="I34" s="737" t="s">
        <v>20</v>
      </c>
      <c r="J34" s="737">
        <v>1379.09</v>
      </c>
    </row>
    <row r="35" spans="1:10" s="1" customFormat="1" ht="11.1" customHeight="1" x14ac:dyDescent="0.15">
      <c r="A35" s="61">
        <v>900</v>
      </c>
      <c r="B35" s="735"/>
      <c r="C35" s="734" t="s">
        <v>629</v>
      </c>
      <c r="D35" s="733" t="s">
        <v>20</v>
      </c>
      <c r="E35" s="733" t="s">
        <v>20</v>
      </c>
      <c r="F35" s="733">
        <v>1379.09</v>
      </c>
      <c r="G35" s="733" t="s">
        <v>20</v>
      </c>
      <c r="H35" s="733" t="s">
        <v>20</v>
      </c>
      <c r="I35" s="733" t="s">
        <v>20</v>
      </c>
      <c r="J35" s="733">
        <v>1379.09</v>
      </c>
    </row>
    <row r="36" spans="1:10" s="1" customFormat="1" ht="2.65" customHeight="1" x14ac:dyDescent="0.2">
      <c r="A36" s="34"/>
    </row>
    <row r="37" spans="1:10" s="1" customFormat="1" ht="2.65" customHeight="1" x14ac:dyDescent="0.2">
      <c r="A37" s="702"/>
      <c r="B37" s="746"/>
      <c r="C37" s="746"/>
      <c r="D37" s="745"/>
      <c r="E37" s="745"/>
      <c r="F37" s="745"/>
      <c r="G37" s="745"/>
      <c r="H37" s="745"/>
      <c r="I37" s="745"/>
      <c r="J37" s="756"/>
    </row>
    <row r="38" spans="1:10" s="1" customFormat="1" ht="11.1" customHeight="1" x14ac:dyDescent="0.2">
      <c r="A38" s="702"/>
      <c r="B38" s="744" t="s">
        <v>588</v>
      </c>
      <c r="C38" s="743" t="s">
        <v>587</v>
      </c>
      <c r="D38" s="742"/>
      <c r="E38" s="742"/>
      <c r="F38" s="742"/>
      <c r="G38" s="742"/>
      <c r="H38" s="742"/>
      <c r="I38" s="742"/>
      <c r="J38" s="755"/>
    </row>
    <row r="39" spans="1:10" s="1" customFormat="1" ht="14.85" customHeight="1" x14ac:dyDescent="0.2">
      <c r="A39" s="740">
        <v>1400</v>
      </c>
      <c r="B39" s="739" t="s">
        <v>560</v>
      </c>
      <c r="C39" s="738" t="s">
        <v>126</v>
      </c>
      <c r="D39" s="737" t="s">
        <v>20</v>
      </c>
      <c r="E39" s="737" t="s">
        <v>20</v>
      </c>
      <c r="F39" s="737" t="s">
        <v>20</v>
      </c>
      <c r="G39" s="737" t="s">
        <v>20</v>
      </c>
      <c r="H39" s="737" t="s">
        <v>20</v>
      </c>
      <c r="I39" s="737" t="s">
        <v>20</v>
      </c>
      <c r="J39" s="737" t="s">
        <v>20</v>
      </c>
    </row>
    <row r="40" spans="1:10" s="1" customFormat="1" ht="14.85" customHeight="1" x14ac:dyDescent="0.2">
      <c r="A40" s="747"/>
      <c r="B40" s="739" t="s">
        <v>570</v>
      </c>
      <c r="C40" s="738" t="s">
        <v>122</v>
      </c>
      <c r="D40" s="737" t="s">
        <v>20</v>
      </c>
      <c r="E40" s="737" t="s">
        <v>20</v>
      </c>
      <c r="F40" s="737">
        <v>31561.4</v>
      </c>
      <c r="G40" s="737">
        <v>25000</v>
      </c>
      <c r="H40" s="737" t="s">
        <v>20</v>
      </c>
      <c r="I40" s="737" t="s">
        <v>20</v>
      </c>
      <c r="J40" s="737">
        <v>56561.4</v>
      </c>
    </row>
    <row r="41" spans="1:10" s="1" customFormat="1" ht="11.1" customHeight="1" x14ac:dyDescent="0.15">
      <c r="A41" s="61">
        <v>1400</v>
      </c>
      <c r="B41" s="735"/>
      <c r="C41" s="734" t="s">
        <v>582</v>
      </c>
      <c r="D41" s="733" t="s">
        <v>20</v>
      </c>
      <c r="E41" s="733" t="s">
        <v>20</v>
      </c>
      <c r="F41" s="733">
        <v>31561.4</v>
      </c>
      <c r="G41" s="733">
        <v>25000</v>
      </c>
      <c r="H41" s="733" t="s">
        <v>20</v>
      </c>
      <c r="I41" s="733" t="s">
        <v>20</v>
      </c>
      <c r="J41" s="733">
        <v>56561.4</v>
      </c>
    </row>
    <row r="42" spans="1:10" s="1" customFormat="1" ht="2.65" customHeight="1" x14ac:dyDescent="0.2">
      <c r="A42" s="34"/>
    </row>
    <row r="43" spans="1:10" s="1" customFormat="1" ht="2.65" customHeight="1" x14ac:dyDescent="0.2">
      <c r="A43" s="702"/>
      <c r="B43" s="746"/>
      <c r="C43" s="746"/>
      <c r="D43" s="745"/>
      <c r="E43" s="745"/>
      <c r="F43" s="745"/>
      <c r="G43" s="745"/>
      <c r="H43" s="745"/>
      <c r="I43" s="745"/>
      <c r="J43" s="756"/>
    </row>
    <row r="44" spans="1:10" s="1" customFormat="1" ht="11.1" customHeight="1" x14ac:dyDescent="0.2">
      <c r="A44" s="702"/>
      <c r="B44" s="744" t="s">
        <v>581</v>
      </c>
      <c r="C44" s="743" t="s">
        <v>580</v>
      </c>
      <c r="D44" s="742"/>
      <c r="E44" s="742"/>
      <c r="F44" s="742"/>
      <c r="G44" s="742"/>
      <c r="H44" s="742"/>
      <c r="I44" s="742"/>
      <c r="J44" s="755"/>
    </row>
    <row r="45" spans="1:10" s="1" customFormat="1" ht="14.85" customHeight="1" x14ac:dyDescent="0.2">
      <c r="A45" s="740">
        <v>1500</v>
      </c>
      <c r="B45" s="739" t="s">
        <v>554</v>
      </c>
      <c r="C45" s="738" t="s">
        <v>117</v>
      </c>
      <c r="D45" s="737" t="s">
        <v>20</v>
      </c>
      <c r="E45" s="737" t="s">
        <v>20</v>
      </c>
      <c r="F45" s="737" t="s">
        <v>20</v>
      </c>
      <c r="G45" s="737">
        <v>80000</v>
      </c>
      <c r="H45" s="737" t="s">
        <v>20</v>
      </c>
      <c r="I45" s="737" t="s">
        <v>20</v>
      </c>
      <c r="J45" s="737">
        <v>80000</v>
      </c>
    </row>
    <row r="46" spans="1:10" s="1" customFormat="1" ht="11.1" customHeight="1" x14ac:dyDescent="0.15">
      <c r="A46" s="61">
        <v>1500</v>
      </c>
      <c r="B46" s="735"/>
      <c r="C46" s="734" t="s">
        <v>575</v>
      </c>
      <c r="D46" s="733" t="s">
        <v>20</v>
      </c>
      <c r="E46" s="733" t="s">
        <v>20</v>
      </c>
      <c r="F46" s="733" t="s">
        <v>20</v>
      </c>
      <c r="G46" s="733">
        <v>80000</v>
      </c>
      <c r="H46" s="733" t="s">
        <v>20</v>
      </c>
      <c r="I46" s="733" t="s">
        <v>20</v>
      </c>
      <c r="J46" s="733">
        <v>80000</v>
      </c>
    </row>
    <row r="47" spans="1:10" s="1" customFormat="1" ht="2.65" customHeight="1" x14ac:dyDescent="0.2">
      <c r="A47" s="34"/>
    </row>
    <row r="48" spans="1:10" s="1" customFormat="1" ht="2.65" customHeight="1" x14ac:dyDescent="0.2">
      <c r="A48" s="702"/>
      <c r="B48" s="746"/>
      <c r="C48" s="746"/>
      <c r="D48" s="745"/>
      <c r="E48" s="745"/>
      <c r="F48" s="745"/>
      <c r="G48" s="745"/>
      <c r="H48" s="745"/>
      <c r="I48" s="745"/>
      <c r="J48" s="756"/>
    </row>
    <row r="49" spans="1:10" s="1" customFormat="1" ht="11.1" customHeight="1" x14ac:dyDescent="0.2">
      <c r="A49" s="702"/>
      <c r="B49" s="744" t="s">
        <v>562</v>
      </c>
      <c r="C49" s="743" t="s">
        <v>561</v>
      </c>
      <c r="D49" s="742"/>
      <c r="E49" s="742"/>
      <c r="F49" s="742"/>
      <c r="G49" s="742"/>
      <c r="H49" s="742"/>
      <c r="I49" s="742"/>
      <c r="J49" s="755"/>
    </row>
    <row r="50" spans="1:10" s="1" customFormat="1" ht="14.85" customHeight="1" x14ac:dyDescent="0.2">
      <c r="A50" s="740">
        <v>1800</v>
      </c>
      <c r="B50" s="739" t="s">
        <v>560</v>
      </c>
      <c r="C50" s="738" t="s">
        <v>112</v>
      </c>
      <c r="D50" s="737" t="s">
        <v>20</v>
      </c>
      <c r="E50" s="737" t="s">
        <v>20</v>
      </c>
      <c r="F50" s="737" t="s">
        <v>20</v>
      </c>
      <c r="G50" s="737">
        <v>62000</v>
      </c>
      <c r="H50" s="737" t="s">
        <v>20</v>
      </c>
      <c r="I50" s="737" t="s">
        <v>20</v>
      </c>
      <c r="J50" s="737">
        <v>62000</v>
      </c>
    </row>
    <row r="51" spans="1:10" s="1" customFormat="1" ht="11.1" customHeight="1" x14ac:dyDescent="0.15">
      <c r="A51" s="61">
        <v>1800</v>
      </c>
      <c r="B51" s="735"/>
      <c r="C51" s="734" t="s">
        <v>558</v>
      </c>
      <c r="D51" s="733" t="s">
        <v>20</v>
      </c>
      <c r="E51" s="733" t="s">
        <v>20</v>
      </c>
      <c r="F51" s="733" t="s">
        <v>20</v>
      </c>
      <c r="G51" s="733">
        <v>62000</v>
      </c>
      <c r="H51" s="733" t="s">
        <v>20</v>
      </c>
      <c r="I51" s="733" t="s">
        <v>20</v>
      </c>
      <c r="J51" s="733">
        <v>62000</v>
      </c>
    </row>
    <row r="52" spans="1:10" s="1" customFormat="1" ht="2.65" customHeight="1" x14ac:dyDescent="0.2">
      <c r="A52" s="34"/>
    </row>
    <row r="53" spans="1:10" s="1" customFormat="1" ht="2.65" customHeight="1" x14ac:dyDescent="0.15">
      <c r="A53" s="26"/>
      <c r="B53" s="731"/>
      <c r="C53" s="731"/>
      <c r="D53" s="730"/>
      <c r="E53" s="730"/>
      <c r="F53" s="730"/>
      <c r="G53" s="730"/>
      <c r="H53" s="730"/>
      <c r="I53" s="730"/>
      <c r="J53" s="730"/>
    </row>
    <row r="54" spans="1:10" s="1" customFormat="1" ht="18.2" customHeight="1" x14ac:dyDescent="0.15">
      <c r="A54" s="26"/>
      <c r="B54" s="1181" t="s">
        <v>822</v>
      </c>
      <c r="C54" s="1181"/>
      <c r="D54" s="729">
        <v>112015.86</v>
      </c>
      <c r="E54" s="729">
        <v>1165386.77</v>
      </c>
      <c r="F54" s="729">
        <v>15948584.859999999</v>
      </c>
      <c r="G54" s="729">
        <v>3232957.37</v>
      </c>
      <c r="H54" s="729">
        <v>10908.38</v>
      </c>
      <c r="I54" s="729">
        <v>49839.68</v>
      </c>
      <c r="J54" s="729">
        <v>20519692.920000002</v>
      </c>
    </row>
  </sheetData>
  <mergeCells count="3">
    <mergeCell ref="A1:K1"/>
    <mergeCell ref="B2:C3"/>
    <mergeCell ref="B54:C54"/>
  </mergeCells>
  <pageMargins left="0.7" right="0.7" top="0.75" bottom="0.75" header="0.3" footer="0.3"/>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5CF17-43AC-4EFE-AD93-FF98C6DD09E3}">
  <sheetPr>
    <pageSetUpPr fitToPage="1"/>
  </sheetPr>
  <dimension ref="A1:Q81"/>
  <sheetViews>
    <sheetView topLeftCell="A3" zoomScaleNormal="100" workbookViewId="0">
      <selection activeCell="A3" sqref="A3:XFD5"/>
    </sheetView>
  </sheetViews>
  <sheetFormatPr defaultRowHeight="12.75" x14ac:dyDescent="0.2"/>
  <cols>
    <col min="1" max="2" width="0.28515625" customWidth="1"/>
    <col min="3" max="3" width="7.85546875" customWidth="1"/>
    <col min="4" max="4" width="39.28515625" customWidth="1"/>
    <col min="5" max="5" width="6.42578125" customWidth="1"/>
    <col min="6" max="6" width="12.140625" customWidth="1"/>
    <col min="7" max="7" width="6.42578125" customWidth="1"/>
    <col min="8" max="8" width="12.140625" customWidth="1"/>
    <col min="9" max="9" width="6.42578125" customWidth="1"/>
    <col min="10" max="10" width="12.140625" customWidth="1"/>
    <col min="11" max="11" width="6.42578125" customWidth="1"/>
    <col min="12" max="12" width="12.140625" customWidth="1"/>
    <col min="13" max="13" width="6.42578125" customWidth="1"/>
    <col min="14" max="14" width="12.140625" customWidth="1"/>
    <col min="15" max="15" width="4.85546875" customWidth="1"/>
  </cols>
  <sheetData>
    <row r="1" spans="1:17" s="1" customFormat="1" ht="13.35" customHeight="1" x14ac:dyDescent="0.15">
      <c r="A1" s="1090" t="s">
        <v>73</v>
      </c>
      <c r="B1" s="1090"/>
      <c r="C1" s="1090"/>
      <c r="D1" s="1090"/>
      <c r="E1" s="1090"/>
      <c r="F1" s="1090"/>
      <c r="G1" s="1090"/>
      <c r="H1" s="1090"/>
      <c r="I1" s="1090"/>
      <c r="J1" s="1090"/>
      <c r="K1" s="1090"/>
      <c r="L1" s="1090"/>
      <c r="M1" s="1090"/>
    </row>
    <row r="2" spans="1:17" s="1" customFormat="1" ht="11.1" customHeight="1" x14ac:dyDescent="0.15"/>
    <row r="3" spans="1:17" s="1" customFormat="1" ht="30.75" customHeight="1" x14ac:dyDescent="0.15">
      <c r="C3" s="1088" t="s">
        <v>72</v>
      </c>
      <c r="D3" s="1091" t="s">
        <v>1</v>
      </c>
      <c r="E3" s="1089" t="s">
        <v>2</v>
      </c>
      <c r="F3" s="1089"/>
      <c r="G3" s="1088" t="s">
        <v>3</v>
      </c>
      <c r="H3" s="1088"/>
      <c r="I3" s="1089" t="s">
        <v>4</v>
      </c>
      <c r="J3" s="1089"/>
      <c r="K3" s="1088"/>
      <c r="L3" s="1088"/>
      <c r="M3" s="1089" t="s">
        <v>5</v>
      </c>
      <c r="N3" s="1089"/>
    </row>
    <row r="4" spans="1:17" s="1" customFormat="1" ht="33" customHeight="1" x14ac:dyDescent="0.15">
      <c r="C4" s="1088"/>
      <c r="D4" s="1091"/>
      <c r="E4" s="1089" t="s">
        <v>6</v>
      </c>
      <c r="F4" s="1089"/>
      <c r="G4" s="1088" t="s">
        <v>7</v>
      </c>
      <c r="H4" s="1088"/>
      <c r="I4" s="1089" t="s">
        <v>8</v>
      </c>
      <c r="J4" s="1089"/>
      <c r="K4" s="1089" t="s">
        <v>9</v>
      </c>
      <c r="L4" s="1089"/>
      <c r="M4" s="1089" t="s">
        <v>10</v>
      </c>
      <c r="N4" s="1089"/>
    </row>
    <row r="5" spans="1:17" s="1" customFormat="1" ht="33" customHeight="1" x14ac:dyDescent="0.15">
      <c r="C5" s="1088"/>
      <c r="D5" s="1091"/>
      <c r="E5" s="1089" t="s">
        <v>11</v>
      </c>
      <c r="F5" s="1089"/>
      <c r="G5" s="1089" t="s">
        <v>12</v>
      </c>
      <c r="H5" s="1089"/>
      <c r="I5" s="1089" t="s">
        <v>13</v>
      </c>
      <c r="J5" s="1089"/>
      <c r="K5" s="1088"/>
      <c r="L5" s="1088"/>
      <c r="M5" s="1089" t="s">
        <v>14</v>
      </c>
      <c r="N5" s="1089"/>
    </row>
    <row r="6" spans="1:17" s="1" customFormat="1" ht="3.75" customHeight="1" x14ac:dyDescent="0.15"/>
    <row r="7" spans="1:17" s="1" customFormat="1" ht="18.2" customHeight="1" x14ac:dyDescent="0.15">
      <c r="C7" s="2"/>
      <c r="D7" s="3" t="s">
        <v>15</v>
      </c>
      <c r="E7" s="4" t="s">
        <v>16</v>
      </c>
      <c r="F7" s="5">
        <v>187523.32</v>
      </c>
      <c r="G7" s="6"/>
      <c r="H7" s="6"/>
      <c r="I7" s="6"/>
      <c r="J7" s="6"/>
      <c r="K7" s="6"/>
      <c r="L7" s="6"/>
      <c r="M7" s="6"/>
      <c r="N7" s="74"/>
    </row>
    <row r="8" spans="1:17" s="1" customFormat="1" ht="18.2" customHeight="1" x14ac:dyDescent="0.15">
      <c r="C8" s="7"/>
      <c r="D8" s="8" t="s">
        <v>17</v>
      </c>
      <c r="E8" s="9" t="s">
        <v>16</v>
      </c>
      <c r="F8" s="10">
        <v>903232.96</v>
      </c>
      <c r="G8" s="11"/>
      <c r="H8" s="11"/>
      <c r="I8" s="11"/>
      <c r="J8" s="11"/>
      <c r="K8" s="11"/>
      <c r="L8" s="11"/>
      <c r="M8" s="11"/>
      <c r="N8" s="72"/>
    </row>
    <row r="9" spans="1:17" s="1" customFormat="1" ht="18.2" customHeight="1" x14ac:dyDescent="0.15">
      <c r="C9" s="7"/>
      <c r="D9" s="49" t="s">
        <v>42</v>
      </c>
      <c r="E9" s="9" t="s">
        <v>16</v>
      </c>
      <c r="F9" s="48" t="s">
        <v>20</v>
      </c>
      <c r="G9" s="11"/>
      <c r="H9" s="11"/>
      <c r="I9" s="11"/>
      <c r="J9" s="11"/>
      <c r="K9" s="11"/>
      <c r="L9" s="11"/>
      <c r="M9" s="11"/>
      <c r="N9" s="72"/>
    </row>
    <row r="10" spans="1:17" s="1" customFormat="1" ht="18.2" customHeight="1" x14ac:dyDescent="0.15">
      <c r="C10" s="7"/>
      <c r="D10" s="12" t="s">
        <v>18</v>
      </c>
      <c r="E10" s="9" t="s">
        <v>16</v>
      </c>
      <c r="F10" s="10">
        <v>7049636.9000000004</v>
      </c>
      <c r="G10" s="11"/>
      <c r="H10" s="73"/>
      <c r="I10" s="11"/>
      <c r="J10" s="11"/>
      <c r="K10" s="11"/>
      <c r="L10" s="11"/>
      <c r="M10" s="11"/>
      <c r="N10" s="72"/>
    </row>
    <row r="11" spans="1:17" s="1" customFormat="1" ht="18.2" customHeight="1" x14ac:dyDescent="0.15">
      <c r="C11" s="7"/>
      <c r="D11" s="12" t="s">
        <v>19</v>
      </c>
      <c r="E11" s="9" t="s">
        <v>16</v>
      </c>
      <c r="F11" s="50">
        <v>0</v>
      </c>
      <c r="G11" s="11"/>
      <c r="H11" s="73"/>
      <c r="I11" s="11"/>
      <c r="J11" s="11"/>
      <c r="K11" s="11"/>
      <c r="L11" s="11"/>
      <c r="M11" s="11"/>
      <c r="N11" s="72"/>
    </row>
    <row r="12" spans="1:17" s="1" customFormat="1" ht="18.2" customHeight="1" x14ac:dyDescent="0.15">
      <c r="C12" s="13"/>
      <c r="D12" s="14" t="s">
        <v>41</v>
      </c>
      <c r="E12" s="15" t="s">
        <v>30</v>
      </c>
      <c r="F12" s="71">
        <v>10460088.869999999</v>
      </c>
      <c r="G12" s="16"/>
      <c r="H12" s="16"/>
      <c r="I12" s="16"/>
      <c r="J12" s="16"/>
      <c r="K12" s="16"/>
      <c r="L12" s="16"/>
      <c r="M12" s="16"/>
      <c r="N12" s="70"/>
    </row>
    <row r="13" spans="1:17" s="1" customFormat="1" ht="3.75" customHeight="1" x14ac:dyDescent="0.15"/>
    <row r="14" spans="1:17" s="1" customFormat="1" ht="18.2" customHeight="1" x14ac:dyDescent="0.2">
      <c r="A14" s="69"/>
      <c r="B14" s="69"/>
      <c r="C14" s="68" t="s">
        <v>21</v>
      </c>
      <c r="D14" s="1093" t="s">
        <v>22</v>
      </c>
      <c r="E14" s="1093"/>
      <c r="F14" s="1093"/>
      <c r="G14" s="1093"/>
      <c r="H14" s="1093"/>
      <c r="I14" s="1093"/>
      <c r="J14" s="1093"/>
      <c r="K14" s="1093"/>
      <c r="L14" s="1093"/>
      <c r="M14" s="1093"/>
      <c r="N14" s="1093"/>
      <c r="Q14" s="1" t="s">
        <v>43</v>
      </c>
    </row>
    <row r="15" spans="1:17" s="1" customFormat="1" ht="11.1" customHeight="1" x14ac:dyDescent="0.2">
      <c r="A15" s="67"/>
      <c r="B15" s="67"/>
      <c r="C15" s="25"/>
      <c r="D15" s="26"/>
      <c r="E15" s="62"/>
      <c r="F15" s="26"/>
      <c r="G15" s="62"/>
      <c r="H15" s="26"/>
      <c r="I15" s="62"/>
      <c r="J15" s="26"/>
      <c r="K15" s="62"/>
      <c r="L15" s="26"/>
      <c r="M15" s="62"/>
      <c r="N15" s="66"/>
    </row>
    <row r="16" spans="1:17" s="1" customFormat="1" ht="18.2" customHeight="1" x14ac:dyDescent="0.2">
      <c r="A16" s="17">
        <v>2000000</v>
      </c>
      <c r="B16" s="17">
        <v>2010100</v>
      </c>
      <c r="C16" s="64" t="s">
        <v>71</v>
      </c>
      <c r="D16" s="63" t="s">
        <v>70</v>
      </c>
      <c r="E16" s="9" t="s">
        <v>23</v>
      </c>
      <c r="F16" s="27">
        <v>25882.53</v>
      </c>
      <c r="G16" s="9" t="s">
        <v>24</v>
      </c>
      <c r="H16" s="27">
        <v>25882.53</v>
      </c>
      <c r="I16" s="9" t="s">
        <v>25</v>
      </c>
      <c r="J16" s="27">
        <v>0</v>
      </c>
      <c r="K16" s="62"/>
      <c r="L16" s="26"/>
      <c r="M16" s="9" t="s">
        <v>26</v>
      </c>
      <c r="N16" s="28">
        <v>0</v>
      </c>
    </row>
    <row r="17" spans="1:14" s="1" customFormat="1" ht="18.2" customHeight="1" x14ac:dyDescent="0.2">
      <c r="A17" s="24"/>
      <c r="B17" s="24"/>
      <c r="C17" s="25"/>
      <c r="D17" s="26"/>
      <c r="E17" s="9" t="s">
        <v>16</v>
      </c>
      <c r="F17" s="27">
        <v>22585650.120000001</v>
      </c>
      <c r="G17" s="9" t="s">
        <v>27</v>
      </c>
      <c r="H17" s="27">
        <v>22578384.41</v>
      </c>
      <c r="I17" s="9" t="s">
        <v>28</v>
      </c>
      <c r="J17" s="27">
        <v>22666409.550000001</v>
      </c>
      <c r="K17" s="9" t="s">
        <v>16</v>
      </c>
      <c r="L17" s="27">
        <v>80759.429999999702</v>
      </c>
      <c r="M17" s="9" t="s">
        <v>29</v>
      </c>
      <c r="N17" s="28">
        <v>88025.140000000596</v>
      </c>
    </row>
    <row r="18" spans="1:14" s="1" customFormat="1" ht="18.2" customHeight="1" x14ac:dyDescent="0.2">
      <c r="A18" s="24"/>
      <c r="B18" s="24"/>
      <c r="C18" s="25"/>
      <c r="D18" s="26"/>
      <c r="E18" s="9" t="s">
        <v>30</v>
      </c>
      <c r="F18" s="27">
        <v>22611532.649999999</v>
      </c>
      <c r="G18" s="9" t="s">
        <v>31</v>
      </c>
      <c r="H18" s="27">
        <v>22604266.940000001</v>
      </c>
      <c r="I18" s="9" t="s">
        <v>30</v>
      </c>
      <c r="J18" s="27">
        <v>-7265.7100000008904</v>
      </c>
      <c r="K18" s="62"/>
      <c r="L18" s="26"/>
      <c r="M18" s="9" t="s">
        <v>31</v>
      </c>
      <c r="N18" s="28">
        <v>88025.140000000596</v>
      </c>
    </row>
    <row r="19" spans="1:14" s="1" customFormat="1" ht="11.1" customHeight="1" x14ac:dyDescent="0.2">
      <c r="A19" s="67"/>
      <c r="B19" s="67"/>
      <c r="C19" s="25"/>
      <c r="D19" s="26"/>
      <c r="E19" s="62"/>
      <c r="F19" s="26"/>
      <c r="G19" s="62"/>
      <c r="H19" s="26"/>
      <c r="I19" s="62"/>
      <c r="J19" s="26"/>
      <c r="K19" s="62"/>
      <c r="L19" s="26"/>
      <c r="M19" s="62"/>
      <c r="N19" s="66"/>
    </row>
    <row r="20" spans="1:14" s="1" customFormat="1" ht="18.2" customHeight="1" x14ac:dyDescent="0.2">
      <c r="A20" s="65"/>
      <c r="B20" s="17">
        <v>2010400</v>
      </c>
      <c r="C20" s="64" t="s">
        <v>69</v>
      </c>
      <c r="D20" s="63" t="s">
        <v>68</v>
      </c>
      <c r="E20" s="9" t="s">
        <v>23</v>
      </c>
      <c r="F20" s="27" t="s">
        <v>20</v>
      </c>
      <c r="G20" s="9" t="s">
        <v>24</v>
      </c>
      <c r="H20" s="27" t="s">
        <v>20</v>
      </c>
      <c r="I20" s="9" t="s">
        <v>25</v>
      </c>
      <c r="J20" s="27" t="s">
        <v>20</v>
      </c>
      <c r="K20" s="62"/>
      <c r="L20" s="26"/>
      <c r="M20" s="9" t="s">
        <v>26</v>
      </c>
      <c r="N20" s="28" t="s">
        <v>20</v>
      </c>
    </row>
    <row r="21" spans="1:14" s="1" customFormat="1" ht="18.2" customHeight="1" x14ac:dyDescent="0.2">
      <c r="A21" s="24"/>
      <c r="B21" s="24"/>
      <c r="C21" s="25"/>
      <c r="D21" s="26"/>
      <c r="E21" s="9" t="s">
        <v>16</v>
      </c>
      <c r="F21" s="27">
        <v>5500</v>
      </c>
      <c r="G21" s="9" t="s">
        <v>27</v>
      </c>
      <c r="H21" s="27">
        <v>5500</v>
      </c>
      <c r="I21" s="9" t="s">
        <v>28</v>
      </c>
      <c r="J21" s="27">
        <v>5500</v>
      </c>
      <c r="K21" s="9" t="s">
        <v>16</v>
      </c>
      <c r="L21" s="27">
        <v>0</v>
      </c>
      <c r="M21" s="9" t="s">
        <v>29</v>
      </c>
      <c r="N21" s="28">
        <v>0</v>
      </c>
    </row>
    <row r="22" spans="1:14" s="1" customFormat="1" ht="18.2" customHeight="1" x14ac:dyDescent="0.2">
      <c r="A22" s="24"/>
      <c r="B22" s="24"/>
      <c r="C22" s="25"/>
      <c r="D22" s="26"/>
      <c r="E22" s="9" t="s">
        <v>30</v>
      </c>
      <c r="F22" s="27">
        <v>5500</v>
      </c>
      <c r="G22" s="9" t="s">
        <v>31</v>
      </c>
      <c r="H22" s="27">
        <v>5500</v>
      </c>
      <c r="I22" s="9" t="s">
        <v>30</v>
      </c>
      <c r="J22" s="27">
        <v>0</v>
      </c>
      <c r="K22" s="62"/>
      <c r="L22" s="26"/>
      <c r="M22" s="9" t="s">
        <v>31</v>
      </c>
      <c r="N22" s="28">
        <v>0</v>
      </c>
    </row>
    <row r="23" spans="1:14" s="1" customFormat="1" ht="18.2" customHeight="1" x14ac:dyDescent="0.15">
      <c r="A23" s="61">
        <v>2000000</v>
      </c>
      <c r="B23" s="60"/>
      <c r="C23" s="1092" t="s">
        <v>67</v>
      </c>
      <c r="D23" s="1094" t="s">
        <v>66</v>
      </c>
      <c r="E23" s="35" t="s">
        <v>23</v>
      </c>
      <c r="F23" s="5">
        <v>25882.53</v>
      </c>
      <c r="G23" s="35" t="s">
        <v>24</v>
      </c>
      <c r="H23" s="5">
        <v>25882.53</v>
      </c>
      <c r="I23" s="35" t="s">
        <v>25</v>
      </c>
      <c r="J23" s="5">
        <v>0</v>
      </c>
      <c r="K23" s="36"/>
      <c r="L23" s="6"/>
      <c r="M23" s="35" t="s">
        <v>26</v>
      </c>
      <c r="N23" s="37">
        <v>0</v>
      </c>
    </row>
    <row r="24" spans="1:14" s="1" customFormat="1" ht="18.2" customHeight="1" x14ac:dyDescent="0.15">
      <c r="A24" s="60"/>
      <c r="B24" s="60"/>
      <c r="C24" s="1092"/>
      <c r="D24" s="1094"/>
      <c r="E24" s="39" t="s">
        <v>16</v>
      </c>
      <c r="F24" s="10">
        <v>22591150.120000001</v>
      </c>
      <c r="G24" s="39" t="s">
        <v>27</v>
      </c>
      <c r="H24" s="10">
        <v>22583884.41</v>
      </c>
      <c r="I24" s="39" t="s">
        <v>28</v>
      </c>
      <c r="J24" s="10">
        <v>22671909.550000001</v>
      </c>
      <c r="K24" s="39" t="s">
        <v>16</v>
      </c>
      <c r="L24" s="10">
        <v>80759.429999999702</v>
      </c>
      <c r="M24" s="39" t="s">
        <v>29</v>
      </c>
      <c r="N24" s="40">
        <v>88025.140000000596</v>
      </c>
    </row>
    <row r="25" spans="1:14" s="1" customFormat="1" ht="18.2" customHeight="1" x14ac:dyDescent="0.15">
      <c r="A25" s="60"/>
      <c r="B25" s="60"/>
      <c r="C25" s="1092"/>
      <c r="D25" s="1094"/>
      <c r="E25" s="41" t="s">
        <v>30</v>
      </c>
      <c r="F25" s="42">
        <v>22617032.649999999</v>
      </c>
      <c r="G25" s="41" t="s">
        <v>31</v>
      </c>
      <c r="H25" s="42">
        <v>22609766.940000001</v>
      </c>
      <c r="I25" s="41" t="s">
        <v>30</v>
      </c>
      <c r="J25" s="42">
        <v>-7265.7100000008904</v>
      </c>
      <c r="K25" s="43"/>
      <c r="L25" s="16"/>
      <c r="M25" s="41" t="s">
        <v>31</v>
      </c>
      <c r="N25" s="44">
        <v>88025.140000000596</v>
      </c>
    </row>
    <row r="26" spans="1:14" s="1" customFormat="1" ht="3.75" customHeight="1" x14ac:dyDescent="0.2">
      <c r="A26" s="34"/>
      <c r="B26" s="34"/>
      <c r="C26" s="34"/>
      <c r="D26" s="34"/>
      <c r="E26" s="34"/>
      <c r="F26" s="34"/>
      <c r="G26" s="34"/>
      <c r="H26" s="34"/>
      <c r="I26" s="34"/>
      <c r="J26" s="34"/>
      <c r="K26" s="34"/>
      <c r="L26" s="34"/>
      <c r="M26" s="34"/>
      <c r="N26" s="34"/>
    </row>
    <row r="27" spans="1:14" s="1" customFormat="1" ht="18.2" customHeight="1" x14ac:dyDescent="0.2">
      <c r="A27" s="69"/>
      <c r="B27" s="69"/>
      <c r="C27" s="68" t="s">
        <v>32</v>
      </c>
      <c r="D27" s="1093" t="s">
        <v>33</v>
      </c>
      <c r="E27" s="1093"/>
      <c r="F27" s="1093"/>
      <c r="G27" s="1093"/>
      <c r="H27" s="1093"/>
      <c r="I27" s="1093"/>
      <c r="J27" s="1093"/>
      <c r="K27" s="1093"/>
      <c r="L27" s="1093"/>
      <c r="M27" s="1093"/>
      <c r="N27" s="1093"/>
    </row>
    <row r="28" spans="1:14" s="1" customFormat="1" ht="11.1" customHeight="1" x14ac:dyDescent="0.2">
      <c r="A28" s="67"/>
      <c r="B28" s="67"/>
      <c r="C28" s="25"/>
      <c r="D28" s="26"/>
      <c r="E28" s="62"/>
      <c r="F28" s="26"/>
      <c r="G28" s="62"/>
      <c r="H28" s="26"/>
      <c r="I28" s="62"/>
      <c r="J28" s="26"/>
      <c r="K28" s="62"/>
      <c r="L28" s="26"/>
      <c r="M28" s="62"/>
      <c r="N28" s="66"/>
    </row>
    <row r="29" spans="1:14" s="1" customFormat="1" ht="18.2" customHeight="1" x14ac:dyDescent="0.2">
      <c r="A29" s="17">
        <v>3000000</v>
      </c>
      <c r="B29" s="17">
        <v>3010000</v>
      </c>
      <c r="C29" s="64" t="s">
        <v>65</v>
      </c>
      <c r="D29" s="63" t="s">
        <v>64</v>
      </c>
      <c r="E29" s="9" t="s">
        <v>23</v>
      </c>
      <c r="F29" s="27" t="s">
        <v>20</v>
      </c>
      <c r="G29" s="9" t="s">
        <v>24</v>
      </c>
      <c r="H29" s="27" t="s">
        <v>20</v>
      </c>
      <c r="I29" s="9" t="s">
        <v>25</v>
      </c>
      <c r="J29" s="27" t="s">
        <v>20</v>
      </c>
      <c r="K29" s="62"/>
      <c r="L29" s="26"/>
      <c r="M29" s="9" t="s">
        <v>26</v>
      </c>
      <c r="N29" s="28" t="s">
        <v>20</v>
      </c>
    </row>
    <row r="30" spans="1:14" s="1" customFormat="1" ht="18.2" customHeight="1" x14ac:dyDescent="0.2">
      <c r="A30" s="24"/>
      <c r="B30" s="24"/>
      <c r="C30" s="25"/>
      <c r="D30" s="26"/>
      <c r="E30" s="9" t="s">
        <v>16</v>
      </c>
      <c r="F30" s="27">
        <v>2000</v>
      </c>
      <c r="G30" s="9" t="s">
        <v>27</v>
      </c>
      <c r="H30" s="27">
        <v>4166.97</v>
      </c>
      <c r="I30" s="9" t="s">
        <v>28</v>
      </c>
      <c r="J30" s="27">
        <v>4222.3900000000003</v>
      </c>
      <c r="K30" s="9" t="s">
        <v>16</v>
      </c>
      <c r="L30" s="27">
        <v>2222.39</v>
      </c>
      <c r="M30" s="9" t="s">
        <v>29</v>
      </c>
      <c r="N30" s="28">
        <v>55.420000000000101</v>
      </c>
    </row>
    <row r="31" spans="1:14" s="1" customFormat="1" ht="18.2" customHeight="1" x14ac:dyDescent="0.2">
      <c r="A31" s="24"/>
      <c r="B31" s="24"/>
      <c r="C31" s="25"/>
      <c r="D31" s="26"/>
      <c r="E31" s="9" t="s">
        <v>30</v>
      </c>
      <c r="F31" s="27">
        <v>2000</v>
      </c>
      <c r="G31" s="9" t="s">
        <v>31</v>
      </c>
      <c r="H31" s="27">
        <v>4166.97</v>
      </c>
      <c r="I31" s="9" t="s">
        <v>30</v>
      </c>
      <c r="J31" s="27">
        <v>2166.9699999999998</v>
      </c>
      <c r="K31" s="62"/>
      <c r="L31" s="26"/>
      <c r="M31" s="9" t="s">
        <v>31</v>
      </c>
      <c r="N31" s="28">
        <v>55.420000000000101</v>
      </c>
    </row>
    <row r="32" spans="1:14" s="1" customFormat="1" ht="11.1" customHeight="1" x14ac:dyDescent="0.2">
      <c r="A32" s="67"/>
      <c r="B32" s="67"/>
      <c r="C32" s="25"/>
      <c r="D32" s="26"/>
      <c r="E32" s="62"/>
      <c r="F32" s="26"/>
      <c r="G32" s="62"/>
      <c r="H32" s="26"/>
      <c r="I32" s="62"/>
      <c r="J32" s="26"/>
      <c r="K32" s="62"/>
      <c r="L32" s="26"/>
      <c r="M32" s="62"/>
      <c r="N32" s="66"/>
    </row>
    <row r="33" spans="1:14" s="1" customFormat="1" ht="18.2" customHeight="1" x14ac:dyDescent="0.2">
      <c r="A33" s="65"/>
      <c r="B33" s="17">
        <v>3020000</v>
      </c>
      <c r="C33" s="64" t="s">
        <v>63</v>
      </c>
      <c r="D33" s="63" t="s">
        <v>62</v>
      </c>
      <c r="E33" s="9" t="s">
        <v>23</v>
      </c>
      <c r="F33" s="27" t="s">
        <v>20</v>
      </c>
      <c r="G33" s="9" t="s">
        <v>24</v>
      </c>
      <c r="H33" s="27" t="s">
        <v>20</v>
      </c>
      <c r="I33" s="9" t="s">
        <v>25</v>
      </c>
      <c r="J33" s="27" t="s">
        <v>20</v>
      </c>
      <c r="K33" s="62"/>
      <c r="L33" s="26"/>
      <c r="M33" s="9" t="s">
        <v>26</v>
      </c>
      <c r="N33" s="28" t="s">
        <v>20</v>
      </c>
    </row>
    <row r="34" spans="1:14" s="1" customFormat="1" ht="18.2" customHeight="1" x14ac:dyDescent="0.2">
      <c r="A34" s="24"/>
      <c r="B34" s="24"/>
      <c r="C34" s="25"/>
      <c r="D34" s="26"/>
      <c r="E34" s="9" t="s">
        <v>16</v>
      </c>
      <c r="F34" s="27">
        <v>100</v>
      </c>
      <c r="G34" s="9" t="s">
        <v>27</v>
      </c>
      <c r="H34" s="27" t="s">
        <v>20</v>
      </c>
      <c r="I34" s="9" t="s">
        <v>28</v>
      </c>
      <c r="J34" s="27" t="s">
        <v>20</v>
      </c>
      <c r="K34" s="9" t="s">
        <v>16</v>
      </c>
      <c r="L34" s="27">
        <v>-100</v>
      </c>
      <c r="M34" s="9" t="s">
        <v>29</v>
      </c>
      <c r="N34" s="28" t="s">
        <v>20</v>
      </c>
    </row>
    <row r="35" spans="1:14" s="1" customFormat="1" ht="18.2" customHeight="1" x14ac:dyDescent="0.2">
      <c r="A35" s="24"/>
      <c r="B35" s="24"/>
      <c r="C35" s="25"/>
      <c r="D35" s="26"/>
      <c r="E35" s="9" t="s">
        <v>30</v>
      </c>
      <c r="F35" s="27">
        <v>100</v>
      </c>
      <c r="G35" s="9" t="s">
        <v>31</v>
      </c>
      <c r="H35" s="27" t="s">
        <v>20</v>
      </c>
      <c r="I35" s="9" t="s">
        <v>30</v>
      </c>
      <c r="J35" s="27">
        <v>-100</v>
      </c>
      <c r="K35" s="62"/>
      <c r="L35" s="26"/>
      <c r="M35" s="9" t="s">
        <v>31</v>
      </c>
      <c r="N35" s="28" t="s">
        <v>20</v>
      </c>
    </row>
    <row r="36" spans="1:14" s="1" customFormat="1" ht="11.1" customHeight="1" x14ac:dyDescent="0.2">
      <c r="A36" s="67"/>
      <c r="B36" s="67"/>
      <c r="C36" s="25"/>
      <c r="D36" s="26"/>
      <c r="E36" s="62"/>
      <c r="F36" s="26"/>
      <c r="G36" s="62"/>
      <c r="H36" s="26"/>
      <c r="I36" s="62"/>
      <c r="J36" s="26"/>
      <c r="K36" s="62"/>
      <c r="L36" s="26"/>
      <c r="M36" s="62"/>
      <c r="N36" s="66"/>
    </row>
    <row r="37" spans="1:14" s="1" customFormat="1" ht="18.2" customHeight="1" x14ac:dyDescent="0.2">
      <c r="A37" s="65"/>
      <c r="B37" s="17">
        <v>3030000</v>
      </c>
      <c r="C37" s="64" t="s">
        <v>61</v>
      </c>
      <c r="D37" s="63" t="s">
        <v>60</v>
      </c>
      <c r="E37" s="9" t="s">
        <v>23</v>
      </c>
      <c r="F37" s="27" t="s">
        <v>20</v>
      </c>
      <c r="G37" s="9" t="s">
        <v>24</v>
      </c>
      <c r="H37" s="27" t="s">
        <v>20</v>
      </c>
      <c r="I37" s="9" t="s">
        <v>25</v>
      </c>
      <c r="J37" s="27" t="s">
        <v>20</v>
      </c>
      <c r="K37" s="62"/>
      <c r="L37" s="26"/>
      <c r="M37" s="9" t="s">
        <v>26</v>
      </c>
      <c r="N37" s="28" t="s">
        <v>20</v>
      </c>
    </row>
    <row r="38" spans="1:14" s="1" customFormat="1" ht="18.2" customHeight="1" x14ac:dyDescent="0.2">
      <c r="A38" s="24"/>
      <c r="B38" s="24"/>
      <c r="C38" s="25"/>
      <c r="D38" s="26"/>
      <c r="E38" s="9" t="s">
        <v>16</v>
      </c>
      <c r="F38" s="27">
        <v>33399.68</v>
      </c>
      <c r="G38" s="9" t="s">
        <v>27</v>
      </c>
      <c r="H38" s="27">
        <v>33379.68</v>
      </c>
      <c r="I38" s="9" t="s">
        <v>28</v>
      </c>
      <c r="J38" s="27">
        <v>33379.68</v>
      </c>
      <c r="K38" s="9" t="s">
        <v>16</v>
      </c>
      <c r="L38" s="27">
        <v>-20</v>
      </c>
      <c r="M38" s="9" t="s">
        <v>29</v>
      </c>
      <c r="N38" s="28">
        <v>0</v>
      </c>
    </row>
    <row r="39" spans="1:14" s="1" customFormat="1" ht="18.2" customHeight="1" x14ac:dyDescent="0.2">
      <c r="A39" s="24"/>
      <c r="B39" s="24"/>
      <c r="C39" s="25"/>
      <c r="D39" s="26"/>
      <c r="E39" s="9" t="s">
        <v>30</v>
      </c>
      <c r="F39" s="27">
        <v>33399.68</v>
      </c>
      <c r="G39" s="9" t="s">
        <v>31</v>
      </c>
      <c r="H39" s="27">
        <v>33379.68</v>
      </c>
      <c r="I39" s="9" t="s">
        <v>30</v>
      </c>
      <c r="J39" s="27">
        <v>-20</v>
      </c>
      <c r="K39" s="62"/>
      <c r="L39" s="26"/>
      <c r="M39" s="9" t="s">
        <v>31</v>
      </c>
      <c r="N39" s="28">
        <v>0</v>
      </c>
    </row>
    <row r="40" spans="1:14" s="1" customFormat="1" ht="11.1" customHeight="1" x14ac:dyDescent="0.2">
      <c r="A40" s="67"/>
      <c r="B40" s="67"/>
      <c r="C40" s="25"/>
      <c r="D40" s="26"/>
      <c r="E40" s="62"/>
      <c r="F40" s="26"/>
      <c r="G40" s="62"/>
      <c r="H40" s="26"/>
      <c r="I40" s="62"/>
      <c r="J40" s="26"/>
      <c r="K40" s="62"/>
      <c r="L40" s="26"/>
      <c r="M40" s="62"/>
      <c r="N40" s="66"/>
    </row>
    <row r="41" spans="1:14" s="1" customFormat="1" ht="18.2" customHeight="1" x14ac:dyDescent="0.2">
      <c r="A41" s="65"/>
      <c r="B41" s="17">
        <v>3050000</v>
      </c>
      <c r="C41" s="64" t="s">
        <v>59</v>
      </c>
      <c r="D41" s="63" t="s">
        <v>58</v>
      </c>
      <c r="E41" s="9" t="s">
        <v>23</v>
      </c>
      <c r="F41" s="27">
        <v>49654.58</v>
      </c>
      <c r="G41" s="9" t="s">
        <v>24</v>
      </c>
      <c r="H41" s="27">
        <v>48298.07</v>
      </c>
      <c r="I41" s="9" t="s">
        <v>25</v>
      </c>
      <c r="J41" s="27">
        <v>-1204.55</v>
      </c>
      <c r="K41" s="62"/>
      <c r="L41" s="26"/>
      <c r="M41" s="9" t="s">
        <v>26</v>
      </c>
      <c r="N41" s="28">
        <v>151.95999999999501</v>
      </c>
    </row>
    <row r="42" spans="1:14" s="1" customFormat="1" ht="18.2" customHeight="1" x14ac:dyDescent="0.2">
      <c r="A42" s="24"/>
      <c r="B42" s="24"/>
      <c r="C42" s="25"/>
      <c r="D42" s="26"/>
      <c r="E42" s="9" t="s">
        <v>16</v>
      </c>
      <c r="F42" s="27">
        <v>201386.1</v>
      </c>
      <c r="G42" s="9" t="s">
        <v>27</v>
      </c>
      <c r="H42" s="27">
        <v>196358.34</v>
      </c>
      <c r="I42" s="9" t="s">
        <v>28</v>
      </c>
      <c r="J42" s="27">
        <v>254347.32</v>
      </c>
      <c r="K42" s="9" t="s">
        <v>16</v>
      </c>
      <c r="L42" s="27">
        <v>52961.22</v>
      </c>
      <c r="M42" s="9" t="s">
        <v>29</v>
      </c>
      <c r="N42" s="28">
        <v>57988.98</v>
      </c>
    </row>
    <row r="43" spans="1:14" s="1" customFormat="1" ht="18.2" customHeight="1" x14ac:dyDescent="0.2">
      <c r="A43" s="24"/>
      <c r="B43" s="24"/>
      <c r="C43" s="25"/>
      <c r="D43" s="26"/>
      <c r="E43" s="9" t="s">
        <v>30</v>
      </c>
      <c r="F43" s="27">
        <v>251040.68</v>
      </c>
      <c r="G43" s="9" t="s">
        <v>31</v>
      </c>
      <c r="H43" s="27">
        <v>244656.41</v>
      </c>
      <c r="I43" s="9" t="s">
        <v>30</v>
      </c>
      <c r="J43" s="27">
        <v>-6384.2700000000204</v>
      </c>
      <c r="K43" s="62"/>
      <c r="L43" s="26"/>
      <c r="M43" s="9" t="s">
        <v>31</v>
      </c>
      <c r="N43" s="28">
        <v>58140.94</v>
      </c>
    </row>
    <row r="44" spans="1:14" s="1" customFormat="1" ht="18.2" customHeight="1" x14ac:dyDescent="0.15">
      <c r="A44" s="61">
        <v>3000000</v>
      </c>
      <c r="B44" s="60"/>
      <c r="C44" s="1092" t="s">
        <v>57</v>
      </c>
      <c r="D44" s="1094" t="s">
        <v>56</v>
      </c>
      <c r="E44" s="35" t="s">
        <v>23</v>
      </c>
      <c r="F44" s="5">
        <v>49654.58</v>
      </c>
      <c r="G44" s="35" t="s">
        <v>24</v>
      </c>
      <c r="H44" s="5">
        <v>48298.07</v>
      </c>
      <c r="I44" s="35" t="s">
        <v>25</v>
      </c>
      <c r="J44" s="5">
        <v>-1204.55</v>
      </c>
      <c r="K44" s="36"/>
      <c r="L44" s="6"/>
      <c r="M44" s="35" t="s">
        <v>26</v>
      </c>
      <c r="N44" s="37">
        <v>151.95999999999501</v>
      </c>
    </row>
    <row r="45" spans="1:14" s="1" customFormat="1" ht="18.2" customHeight="1" x14ac:dyDescent="0.15">
      <c r="A45" s="60"/>
      <c r="B45" s="60"/>
      <c r="C45" s="1092"/>
      <c r="D45" s="1094"/>
      <c r="E45" s="39" t="s">
        <v>16</v>
      </c>
      <c r="F45" s="10">
        <v>236885.78</v>
      </c>
      <c r="G45" s="39" t="s">
        <v>27</v>
      </c>
      <c r="H45" s="10">
        <v>233904.99</v>
      </c>
      <c r="I45" s="39" t="s">
        <v>28</v>
      </c>
      <c r="J45" s="10">
        <v>291949.39</v>
      </c>
      <c r="K45" s="39" t="s">
        <v>16</v>
      </c>
      <c r="L45" s="10">
        <v>55063.609999999899</v>
      </c>
      <c r="M45" s="39" t="s">
        <v>29</v>
      </c>
      <c r="N45" s="40">
        <v>58044.4</v>
      </c>
    </row>
    <row r="46" spans="1:14" s="1" customFormat="1" ht="18.2" customHeight="1" x14ac:dyDescent="0.15">
      <c r="A46" s="60"/>
      <c r="B46" s="60"/>
      <c r="C46" s="1092"/>
      <c r="D46" s="1094"/>
      <c r="E46" s="41" t="s">
        <v>30</v>
      </c>
      <c r="F46" s="42">
        <v>286540.36</v>
      </c>
      <c r="G46" s="41" t="s">
        <v>31</v>
      </c>
      <c r="H46" s="42">
        <v>282203.06</v>
      </c>
      <c r="I46" s="41" t="s">
        <v>30</v>
      </c>
      <c r="J46" s="42">
        <v>-4337.2999999999902</v>
      </c>
      <c r="K46" s="43"/>
      <c r="L46" s="16"/>
      <c r="M46" s="41" t="s">
        <v>31</v>
      </c>
      <c r="N46" s="44">
        <v>58196.36</v>
      </c>
    </row>
    <row r="47" spans="1:14" s="1" customFormat="1" ht="3.75" customHeight="1" x14ac:dyDescent="0.2">
      <c r="A47" s="34"/>
      <c r="B47" s="34"/>
      <c r="C47" s="34"/>
      <c r="D47" s="34"/>
      <c r="E47" s="34"/>
      <c r="F47" s="34"/>
      <c r="G47" s="34"/>
      <c r="H47" s="34"/>
      <c r="I47" s="34"/>
      <c r="J47" s="34"/>
      <c r="K47" s="34"/>
      <c r="L47" s="34"/>
      <c r="M47" s="34"/>
      <c r="N47" s="34"/>
    </row>
    <row r="48" spans="1:14" s="1" customFormat="1" ht="18.2" customHeight="1" x14ac:dyDescent="0.2">
      <c r="A48" s="69"/>
      <c r="B48" s="69"/>
      <c r="C48" s="68" t="s">
        <v>34</v>
      </c>
      <c r="D48" s="1093" t="s">
        <v>35</v>
      </c>
      <c r="E48" s="1093"/>
      <c r="F48" s="1093"/>
      <c r="G48" s="1093"/>
      <c r="H48" s="1093"/>
      <c r="I48" s="1093"/>
      <c r="J48" s="1093"/>
      <c r="K48" s="1093"/>
      <c r="L48" s="1093"/>
      <c r="M48" s="1093"/>
      <c r="N48" s="1093"/>
    </row>
    <row r="49" spans="1:14" s="1" customFormat="1" ht="11.1" customHeight="1" x14ac:dyDescent="0.2">
      <c r="A49" s="67"/>
      <c r="B49" s="67"/>
      <c r="C49" s="25"/>
      <c r="D49" s="26"/>
      <c r="E49" s="62"/>
      <c r="F49" s="26"/>
      <c r="G49" s="62"/>
      <c r="H49" s="26"/>
      <c r="I49" s="62"/>
      <c r="J49" s="26"/>
      <c r="K49" s="62"/>
      <c r="L49" s="26"/>
      <c r="M49" s="62"/>
      <c r="N49" s="66"/>
    </row>
    <row r="50" spans="1:14" s="1" customFormat="1" ht="18.2" customHeight="1" x14ac:dyDescent="0.2">
      <c r="A50" s="17">
        <v>4000000</v>
      </c>
      <c r="B50" s="17">
        <v>4020000</v>
      </c>
      <c r="C50" s="64" t="s">
        <v>55</v>
      </c>
      <c r="D50" s="63" t="s">
        <v>54</v>
      </c>
      <c r="E50" s="9" t="s">
        <v>23</v>
      </c>
      <c r="F50" s="27" t="s">
        <v>20</v>
      </c>
      <c r="G50" s="9" t="s">
        <v>24</v>
      </c>
      <c r="H50" s="27" t="s">
        <v>20</v>
      </c>
      <c r="I50" s="9" t="s">
        <v>25</v>
      </c>
      <c r="J50" s="27" t="s">
        <v>20</v>
      </c>
      <c r="K50" s="62"/>
      <c r="L50" s="26"/>
      <c r="M50" s="9" t="s">
        <v>26</v>
      </c>
      <c r="N50" s="28" t="s">
        <v>20</v>
      </c>
    </row>
    <row r="51" spans="1:14" s="1" customFormat="1" ht="18.2" customHeight="1" x14ac:dyDescent="0.2">
      <c r="A51" s="24"/>
      <c r="B51" s="24"/>
      <c r="C51" s="25"/>
      <c r="D51" s="26"/>
      <c r="E51" s="9" t="s">
        <v>16</v>
      </c>
      <c r="F51" s="27">
        <v>1497886</v>
      </c>
      <c r="G51" s="9" t="s">
        <v>27</v>
      </c>
      <c r="H51" s="27">
        <v>1497886</v>
      </c>
      <c r="I51" s="9" t="s">
        <v>28</v>
      </c>
      <c r="J51" s="27">
        <v>1497886</v>
      </c>
      <c r="K51" s="9" t="s">
        <v>16</v>
      </c>
      <c r="L51" s="27">
        <v>0</v>
      </c>
      <c r="M51" s="9" t="s">
        <v>29</v>
      </c>
      <c r="N51" s="28">
        <v>0</v>
      </c>
    </row>
    <row r="52" spans="1:14" s="1" customFormat="1" ht="18.2" customHeight="1" x14ac:dyDescent="0.2">
      <c r="A52" s="24"/>
      <c r="B52" s="24"/>
      <c r="C52" s="25"/>
      <c r="D52" s="26"/>
      <c r="E52" s="9" t="s">
        <v>30</v>
      </c>
      <c r="F52" s="27">
        <v>1497886</v>
      </c>
      <c r="G52" s="9" t="s">
        <v>31</v>
      </c>
      <c r="H52" s="27">
        <v>1497886</v>
      </c>
      <c r="I52" s="9" t="s">
        <v>30</v>
      </c>
      <c r="J52" s="27">
        <v>0</v>
      </c>
      <c r="K52" s="62"/>
      <c r="L52" s="26"/>
      <c r="M52" s="9" t="s">
        <v>31</v>
      </c>
      <c r="N52" s="28">
        <v>0</v>
      </c>
    </row>
    <row r="53" spans="1:14" s="1" customFormat="1" ht="11.1" customHeight="1" x14ac:dyDescent="0.2">
      <c r="A53" s="67"/>
      <c r="B53" s="67"/>
      <c r="C53" s="25"/>
      <c r="D53" s="26"/>
      <c r="E53" s="62"/>
      <c r="F53" s="26"/>
      <c r="G53" s="62"/>
      <c r="H53" s="26"/>
      <c r="I53" s="62"/>
      <c r="J53" s="26"/>
      <c r="K53" s="62"/>
      <c r="L53" s="26"/>
      <c r="M53" s="62"/>
      <c r="N53" s="66"/>
    </row>
    <row r="54" spans="1:14" s="1" customFormat="1" ht="18.2" customHeight="1" x14ac:dyDescent="0.2">
      <c r="A54" s="65"/>
      <c r="B54" s="17">
        <v>4050000</v>
      </c>
      <c r="C54" s="64" t="s">
        <v>53</v>
      </c>
      <c r="D54" s="63" t="s">
        <v>52</v>
      </c>
      <c r="E54" s="9" t="s">
        <v>23</v>
      </c>
      <c r="F54" s="27" t="s">
        <v>20</v>
      </c>
      <c r="G54" s="9" t="s">
        <v>24</v>
      </c>
      <c r="H54" s="27" t="s">
        <v>20</v>
      </c>
      <c r="I54" s="9" t="s">
        <v>25</v>
      </c>
      <c r="J54" s="27" t="s">
        <v>20</v>
      </c>
      <c r="K54" s="62"/>
      <c r="L54" s="26"/>
      <c r="M54" s="9" t="s">
        <v>26</v>
      </c>
      <c r="N54" s="28" t="s">
        <v>20</v>
      </c>
    </row>
    <row r="55" spans="1:14" s="1" customFormat="1" ht="18.2" customHeight="1" x14ac:dyDescent="0.2">
      <c r="A55" s="24"/>
      <c r="B55" s="24"/>
      <c r="C55" s="25"/>
      <c r="D55" s="26"/>
      <c r="E55" s="9" t="s">
        <v>16</v>
      </c>
      <c r="F55" s="27">
        <v>88175.16</v>
      </c>
      <c r="G55" s="9" t="s">
        <v>27</v>
      </c>
      <c r="H55" s="27">
        <v>88175.16</v>
      </c>
      <c r="I55" s="9" t="s">
        <v>28</v>
      </c>
      <c r="J55" s="27">
        <v>88175.16</v>
      </c>
      <c r="K55" s="9" t="s">
        <v>16</v>
      </c>
      <c r="L55" s="27">
        <v>0</v>
      </c>
      <c r="M55" s="9" t="s">
        <v>29</v>
      </c>
      <c r="N55" s="28">
        <v>0</v>
      </c>
    </row>
    <row r="56" spans="1:14" s="1" customFormat="1" ht="18.2" customHeight="1" x14ac:dyDescent="0.2">
      <c r="A56" s="24"/>
      <c r="B56" s="24"/>
      <c r="C56" s="25"/>
      <c r="D56" s="26"/>
      <c r="E56" s="9" t="s">
        <v>30</v>
      </c>
      <c r="F56" s="27">
        <v>88175.16</v>
      </c>
      <c r="G56" s="9" t="s">
        <v>31</v>
      </c>
      <c r="H56" s="27">
        <v>88175.16</v>
      </c>
      <c r="I56" s="9" t="s">
        <v>30</v>
      </c>
      <c r="J56" s="27">
        <v>0</v>
      </c>
      <c r="K56" s="62"/>
      <c r="L56" s="26"/>
      <c r="M56" s="9" t="s">
        <v>31</v>
      </c>
      <c r="N56" s="28">
        <v>0</v>
      </c>
    </row>
    <row r="57" spans="1:14" s="1" customFormat="1" ht="18.2" customHeight="1" x14ac:dyDescent="0.15">
      <c r="A57" s="61">
        <v>4000000</v>
      </c>
      <c r="B57" s="60"/>
      <c r="C57" s="1092" t="s">
        <v>51</v>
      </c>
      <c r="D57" s="1094" t="s">
        <v>50</v>
      </c>
      <c r="E57" s="35" t="s">
        <v>23</v>
      </c>
      <c r="F57" s="5" t="s">
        <v>20</v>
      </c>
      <c r="G57" s="35" t="s">
        <v>24</v>
      </c>
      <c r="H57" s="5" t="s">
        <v>20</v>
      </c>
      <c r="I57" s="35" t="s">
        <v>25</v>
      </c>
      <c r="J57" s="5" t="s">
        <v>20</v>
      </c>
      <c r="K57" s="36"/>
      <c r="L57" s="6"/>
      <c r="M57" s="35" t="s">
        <v>26</v>
      </c>
      <c r="N57" s="37" t="s">
        <v>20</v>
      </c>
    </row>
    <row r="58" spans="1:14" s="1" customFormat="1" ht="18.2" customHeight="1" x14ac:dyDescent="0.15">
      <c r="A58" s="60"/>
      <c r="B58" s="60"/>
      <c r="C58" s="1092"/>
      <c r="D58" s="1094"/>
      <c r="E58" s="39" t="s">
        <v>16</v>
      </c>
      <c r="F58" s="10">
        <v>1586061.16</v>
      </c>
      <c r="G58" s="39" t="s">
        <v>27</v>
      </c>
      <c r="H58" s="10">
        <v>1586061.16</v>
      </c>
      <c r="I58" s="39" t="s">
        <v>28</v>
      </c>
      <c r="J58" s="10">
        <v>1586061.16</v>
      </c>
      <c r="K58" s="39" t="s">
        <v>16</v>
      </c>
      <c r="L58" s="10">
        <v>0</v>
      </c>
      <c r="M58" s="39" t="s">
        <v>29</v>
      </c>
      <c r="N58" s="40">
        <v>0</v>
      </c>
    </row>
    <row r="59" spans="1:14" s="1" customFormat="1" ht="18.2" customHeight="1" x14ac:dyDescent="0.15">
      <c r="A59" s="60"/>
      <c r="B59" s="60"/>
      <c r="C59" s="1092"/>
      <c r="D59" s="1094"/>
      <c r="E59" s="41" t="s">
        <v>30</v>
      </c>
      <c r="F59" s="42">
        <v>1586061.16</v>
      </c>
      <c r="G59" s="41" t="s">
        <v>31</v>
      </c>
      <c r="H59" s="42">
        <v>1586061.16</v>
      </c>
      <c r="I59" s="41" t="s">
        <v>30</v>
      </c>
      <c r="J59" s="42">
        <v>0</v>
      </c>
      <c r="K59" s="43"/>
      <c r="L59" s="16"/>
      <c r="M59" s="41" t="s">
        <v>31</v>
      </c>
      <c r="N59" s="44">
        <v>0</v>
      </c>
    </row>
    <row r="60" spans="1:14" s="1" customFormat="1" ht="3.75" customHeight="1" x14ac:dyDescent="0.2">
      <c r="A60" s="34"/>
      <c r="B60" s="34"/>
      <c r="C60" s="34"/>
      <c r="D60" s="34"/>
      <c r="E60" s="34"/>
      <c r="F60" s="34"/>
      <c r="G60" s="34"/>
      <c r="H60" s="34"/>
      <c r="I60" s="34"/>
      <c r="J60" s="34"/>
      <c r="K60" s="34"/>
      <c r="L60" s="34"/>
      <c r="M60" s="34"/>
      <c r="N60" s="34"/>
    </row>
    <row r="61" spans="1:14" s="1" customFormat="1" ht="18.2" customHeight="1" x14ac:dyDescent="0.2">
      <c r="A61" s="69"/>
      <c r="B61" s="69"/>
      <c r="C61" s="68" t="s">
        <v>36</v>
      </c>
      <c r="D61" s="1093" t="s">
        <v>37</v>
      </c>
      <c r="E61" s="1093"/>
      <c r="F61" s="1093"/>
      <c r="G61" s="1093"/>
      <c r="H61" s="1093"/>
      <c r="I61" s="1093"/>
      <c r="J61" s="1093"/>
      <c r="K61" s="1093"/>
      <c r="L61" s="1093"/>
      <c r="M61" s="1093"/>
      <c r="N61" s="1093"/>
    </row>
    <row r="62" spans="1:14" s="1" customFormat="1" ht="11.1" customHeight="1" x14ac:dyDescent="0.2">
      <c r="A62" s="67"/>
      <c r="B62" s="67"/>
      <c r="C62" s="25"/>
      <c r="D62" s="26"/>
      <c r="E62" s="62"/>
      <c r="F62" s="26"/>
      <c r="G62" s="62"/>
      <c r="H62" s="26"/>
      <c r="I62" s="62"/>
      <c r="J62" s="26"/>
      <c r="K62" s="62"/>
      <c r="L62" s="26"/>
      <c r="M62" s="62"/>
      <c r="N62" s="66"/>
    </row>
    <row r="63" spans="1:14" s="1" customFormat="1" ht="18.2" customHeight="1" x14ac:dyDescent="0.2">
      <c r="A63" s="17">
        <v>9000000</v>
      </c>
      <c r="B63" s="17">
        <v>9010000</v>
      </c>
      <c r="C63" s="64" t="s">
        <v>49</v>
      </c>
      <c r="D63" s="63" t="s">
        <v>48</v>
      </c>
      <c r="E63" s="9" t="s">
        <v>23</v>
      </c>
      <c r="F63" s="27">
        <v>29549.29</v>
      </c>
      <c r="G63" s="9" t="s">
        <v>24</v>
      </c>
      <c r="H63" s="27">
        <v>29549.29</v>
      </c>
      <c r="I63" s="9" t="s">
        <v>25</v>
      </c>
      <c r="J63" s="27">
        <v>0</v>
      </c>
      <c r="K63" s="62"/>
      <c r="L63" s="26"/>
      <c r="M63" s="9" t="s">
        <v>26</v>
      </c>
      <c r="N63" s="28">
        <v>0</v>
      </c>
    </row>
    <row r="64" spans="1:14" s="1" customFormat="1" ht="18.2" customHeight="1" x14ac:dyDescent="0.2">
      <c r="A64" s="24"/>
      <c r="B64" s="24"/>
      <c r="C64" s="25"/>
      <c r="D64" s="26"/>
      <c r="E64" s="9" t="s">
        <v>16</v>
      </c>
      <c r="F64" s="27">
        <v>6619942.21</v>
      </c>
      <c r="G64" s="9" t="s">
        <v>27</v>
      </c>
      <c r="H64" s="27">
        <v>4929494.12</v>
      </c>
      <c r="I64" s="9" t="s">
        <v>28</v>
      </c>
      <c r="J64" s="27">
        <v>4970787.09</v>
      </c>
      <c r="K64" s="9" t="s">
        <v>16</v>
      </c>
      <c r="L64" s="27">
        <v>-1649155.12</v>
      </c>
      <c r="M64" s="9" t="s">
        <v>29</v>
      </c>
      <c r="N64" s="28">
        <v>41292.9700000007</v>
      </c>
    </row>
    <row r="65" spans="1:14" s="1" customFormat="1" ht="18.2" customHeight="1" x14ac:dyDescent="0.2">
      <c r="A65" s="24"/>
      <c r="B65" s="24"/>
      <c r="C65" s="25"/>
      <c r="D65" s="26"/>
      <c r="E65" s="9" t="s">
        <v>30</v>
      </c>
      <c r="F65" s="27">
        <v>6649491.5</v>
      </c>
      <c r="G65" s="9" t="s">
        <v>31</v>
      </c>
      <c r="H65" s="27">
        <v>4959043.41</v>
      </c>
      <c r="I65" s="9" t="s">
        <v>30</v>
      </c>
      <c r="J65" s="27">
        <v>-1690448.09</v>
      </c>
      <c r="K65" s="62"/>
      <c r="L65" s="26"/>
      <c r="M65" s="9" t="s">
        <v>31</v>
      </c>
      <c r="N65" s="28">
        <v>41292.9700000007</v>
      </c>
    </row>
    <row r="66" spans="1:14" s="1" customFormat="1" ht="11.1" customHeight="1" x14ac:dyDescent="0.2">
      <c r="A66" s="67"/>
      <c r="B66" s="67"/>
      <c r="C66" s="25"/>
      <c r="D66" s="26"/>
      <c r="E66" s="62"/>
      <c r="F66" s="26"/>
      <c r="G66" s="62"/>
      <c r="H66" s="26"/>
      <c r="I66" s="62"/>
      <c r="J66" s="26"/>
      <c r="K66" s="62"/>
      <c r="L66" s="26"/>
      <c r="M66" s="62"/>
      <c r="N66" s="66"/>
    </row>
    <row r="67" spans="1:14" s="1" customFormat="1" ht="18.2" customHeight="1" x14ac:dyDescent="0.2">
      <c r="A67" s="65"/>
      <c r="B67" s="17">
        <v>9020000</v>
      </c>
      <c r="C67" s="64" t="s">
        <v>47</v>
      </c>
      <c r="D67" s="63" t="s">
        <v>46</v>
      </c>
      <c r="E67" s="9" t="s">
        <v>23</v>
      </c>
      <c r="F67" s="27">
        <v>671.39</v>
      </c>
      <c r="G67" s="9" t="s">
        <v>24</v>
      </c>
      <c r="H67" s="27">
        <v>0</v>
      </c>
      <c r="I67" s="9" t="s">
        <v>25</v>
      </c>
      <c r="J67" s="27">
        <v>0</v>
      </c>
      <c r="K67" s="62"/>
      <c r="L67" s="26"/>
      <c r="M67" s="9" t="s">
        <v>26</v>
      </c>
      <c r="N67" s="28">
        <v>671.39</v>
      </c>
    </row>
    <row r="68" spans="1:14" s="1" customFormat="1" ht="18.2" customHeight="1" x14ac:dyDescent="0.2">
      <c r="A68" s="24"/>
      <c r="B68" s="24"/>
      <c r="C68" s="25"/>
      <c r="D68" s="26"/>
      <c r="E68" s="9" t="s">
        <v>16</v>
      </c>
      <c r="F68" s="27">
        <v>112000</v>
      </c>
      <c r="G68" s="9" t="s">
        <v>27</v>
      </c>
      <c r="H68" s="27">
        <v>45112</v>
      </c>
      <c r="I68" s="9" t="s">
        <v>28</v>
      </c>
      <c r="J68" s="27">
        <v>45112</v>
      </c>
      <c r="K68" s="9" t="s">
        <v>16</v>
      </c>
      <c r="L68" s="27">
        <v>-66888</v>
      </c>
      <c r="M68" s="9" t="s">
        <v>29</v>
      </c>
      <c r="N68" s="28">
        <v>0</v>
      </c>
    </row>
    <row r="69" spans="1:14" s="1" customFormat="1" ht="18.2" customHeight="1" x14ac:dyDescent="0.2">
      <c r="A69" s="24"/>
      <c r="B69" s="24"/>
      <c r="C69" s="25"/>
      <c r="D69" s="26"/>
      <c r="E69" s="9" t="s">
        <v>30</v>
      </c>
      <c r="F69" s="27">
        <v>112671.39</v>
      </c>
      <c r="G69" s="9" t="s">
        <v>31</v>
      </c>
      <c r="H69" s="27">
        <v>45112</v>
      </c>
      <c r="I69" s="9" t="s">
        <v>30</v>
      </c>
      <c r="J69" s="27">
        <v>-67559.39</v>
      </c>
      <c r="K69" s="62"/>
      <c r="L69" s="26"/>
      <c r="M69" s="9" t="s">
        <v>31</v>
      </c>
      <c r="N69" s="28">
        <v>671.39</v>
      </c>
    </row>
    <row r="70" spans="1:14" s="1" customFormat="1" ht="18.2" customHeight="1" x14ac:dyDescent="0.15">
      <c r="A70" s="61">
        <v>9000000</v>
      </c>
      <c r="B70" s="60"/>
      <c r="C70" s="1092" t="s">
        <v>45</v>
      </c>
      <c r="D70" s="1094" t="s">
        <v>44</v>
      </c>
      <c r="E70" s="35" t="s">
        <v>23</v>
      </c>
      <c r="F70" s="5">
        <v>30220.68</v>
      </c>
      <c r="G70" s="35" t="s">
        <v>24</v>
      </c>
      <c r="H70" s="5">
        <v>29549.29</v>
      </c>
      <c r="I70" s="35" t="s">
        <v>25</v>
      </c>
      <c r="J70" s="5">
        <v>0</v>
      </c>
      <c r="K70" s="36"/>
      <c r="L70" s="6"/>
      <c r="M70" s="35" t="s">
        <v>26</v>
      </c>
      <c r="N70" s="37">
        <v>671.38999999999896</v>
      </c>
    </row>
    <row r="71" spans="1:14" s="1" customFormat="1" ht="18.2" customHeight="1" x14ac:dyDescent="0.15">
      <c r="A71" s="60"/>
      <c r="B71" s="60"/>
      <c r="C71" s="1092"/>
      <c r="D71" s="1094"/>
      <c r="E71" s="39" t="s">
        <v>16</v>
      </c>
      <c r="F71" s="10">
        <v>6731942.21</v>
      </c>
      <c r="G71" s="39" t="s">
        <v>27</v>
      </c>
      <c r="H71" s="10">
        <v>4974606.12</v>
      </c>
      <c r="I71" s="39" t="s">
        <v>28</v>
      </c>
      <c r="J71" s="10">
        <v>5015899.09</v>
      </c>
      <c r="K71" s="39" t="s">
        <v>16</v>
      </c>
      <c r="L71" s="10">
        <v>-1716043.12</v>
      </c>
      <c r="M71" s="39" t="s">
        <v>29</v>
      </c>
      <c r="N71" s="40">
        <v>41292.9700000007</v>
      </c>
    </row>
    <row r="72" spans="1:14" s="1" customFormat="1" ht="18.2" customHeight="1" x14ac:dyDescent="0.15">
      <c r="A72" s="60"/>
      <c r="B72" s="60"/>
      <c r="C72" s="1092"/>
      <c r="D72" s="1094"/>
      <c r="E72" s="41" t="s">
        <v>30</v>
      </c>
      <c r="F72" s="42">
        <v>6762162.8899999997</v>
      </c>
      <c r="G72" s="41" t="s">
        <v>31</v>
      </c>
      <c r="H72" s="42">
        <v>5004155.41</v>
      </c>
      <c r="I72" s="41" t="s">
        <v>30</v>
      </c>
      <c r="J72" s="42">
        <v>-1758007.48</v>
      </c>
      <c r="K72" s="43"/>
      <c r="L72" s="16"/>
      <c r="M72" s="41" t="s">
        <v>31</v>
      </c>
      <c r="N72" s="44">
        <v>41964.360000000699</v>
      </c>
    </row>
    <row r="73" spans="1:14" s="1" customFormat="1" ht="3.75" customHeight="1" x14ac:dyDescent="0.2">
      <c r="A73" s="34"/>
      <c r="B73" s="34"/>
      <c r="C73" s="34"/>
      <c r="D73" s="34"/>
      <c r="E73" s="34"/>
      <c r="F73" s="34"/>
      <c r="G73" s="34"/>
      <c r="H73" s="34"/>
      <c r="I73" s="34"/>
      <c r="J73" s="34"/>
      <c r="K73" s="34"/>
      <c r="L73" s="34"/>
      <c r="M73" s="34"/>
      <c r="N73" s="34"/>
    </row>
    <row r="74" spans="1:14" s="1" customFormat="1" ht="18.2" customHeight="1" x14ac:dyDescent="0.15">
      <c r="C74" s="2"/>
      <c r="D74" s="3" t="s">
        <v>38</v>
      </c>
      <c r="E74" s="35" t="s">
        <v>23</v>
      </c>
      <c r="F74" s="5">
        <v>105757.79</v>
      </c>
      <c r="G74" s="35" t="s">
        <v>24</v>
      </c>
      <c r="H74" s="5">
        <v>103729.89</v>
      </c>
      <c r="I74" s="35" t="s">
        <v>25</v>
      </c>
      <c r="J74" s="5">
        <v>-1204.55</v>
      </c>
      <c r="K74" s="36"/>
      <c r="L74" s="6"/>
      <c r="M74" s="35" t="s">
        <v>26</v>
      </c>
      <c r="N74" s="37">
        <v>823.349999999994</v>
      </c>
    </row>
    <row r="75" spans="1:14" s="1" customFormat="1" ht="18.2" customHeight="1" x14ac:dyDescent="0.15">
      <c r="C75" s="7"/>
      <c r="D75" s="38"/>
      <c r="E75" s="39" t="s">
        <v>16</v>
      </c>
      <c r="F75" s="10">
        <v>31146039.27</v>
      </c>
      <c r="G75" s="39" t="s">
        <v>27</v>
      </c>
      <c r="H75" s="10">
        <v>29378456.68</v>
      </c>
      <c r="I75" s="39" t="s">
        <v>28</v>
      </c>
      <c r="J75" s="10">
        <v>29565819.190000001</v>
      </c>
      <c r="K75" s="39" t="s">
        <v>16</v>
      </c>
      <c r="L75" s="10">
        <v>-1580220.0799999901</v>
      </c>
      <c r="M75" s="39" t="s">
        <v>29</v>
      </c>
      <c r="N75" s="40">
        <v>187362.51000000499</v>
      </c>
    </row>
    <row r="76" spans="1:14" s="1" customFormat="1" ht="18.2" customHeight="1" x14ac:dyDescent="0.15">
      <c r="C76" s="13"/>
      <c r="D76" s="16"/>
      <c r="E76" s="41" t="s">
        <v>30</v>
      </c>
      <c r="F76" s="42">
        <v>31251797.059999999</v>
      </c>
      <c r="G76" s="41" t="s">
        <v>31</v>
      </c>
      <c r="H76" s="42">
        <v>29482186.57</v>
      </c>
      <c r="I76" s="41" t="s">
        <v>30</v>
      </c>
      <c r="J76" s="42">
        <v>-1769610.48999999</v>
      </c>
      <c r="K76" s="43"/>
      <c r="L76" s="16"/>
      <c r="M76" s="41" t="s">
        <v>31</v>
      </c>
      <c r="N76" s="44">
        <v>188185.86000000499</v>
      </c>
    </row>
    <row r="77" spans="1:14" s="1" customFormat="1" ht="3.75" customHeight="1" x14ac:dyDescent="0.15"/>
    <row r="78" spans="1:14" s="1" customFormat="1" ht="18.2" customHeight="1" x14ac:dyDescent="0.15">
      <c r="C78" s="2"/>
      <c r="D78" s="3" t="s">
        <v>39</v>
      </c>
      <c r="E78" s="35" t="s">
        <v>23</v>
      </c>
      <c r="F78" s="5">
        <v>105757.79</v>
      </c>
      <c r="G78" s="35" t="s">
        <v>24</v>
      </c>
      <c r="H78" s="5">
        <v>103729.89</v>
      </c>
      <c r="I78" s="35" t="s">
        <v>25</v>
      </c>
      <c r="J78" s="5">
        <v>-1204.55</v>
      </c>
      <c r="K78" s="36"/>
      <c r="L78" s="6"/>
      <c r="M78" s="35" t="s">
        <v>26</v>
      </c>
      <c r="N78" s="37">
        <v>823.349999999994</v>
      </c>
    </row>
    <row r="79" spans="1:14" s="1" customFormat="1" ht="18.2" customHeight="1" x14ac:dyDescent="0.15">
      <c r="C79" s="7"/>
      <c r="D79" s="38"/>
      <c r="E79" s="39" t="s">
        <v>16</v>
      </c>
      <c r="F79" s="10">
        <v>39286432.450000003</v>
      </c>
      <c r="G79" s="39" t="s">
        <v>27</v>
      </c>
      <c r="H79" s="10">
        <v>29378456.68</v>
      </c>
      <c r="I79" s="39" t="s">
        <v>28</v>
      </c>
      <c r="J79" s="10">
        <v>29565819.190000001</v>
      </c>
      <c r="K79" s="39" t="s">
        <v>16</v>
      </c>
      <c r="L79" s="10">
        <v>-1580220.0799999901</v>
      </c>
      <c r="M79" s="39" t="s">
        <v>29</v>
      </c>
      <c r="N79" s="40">
        <v>187362.51000000499</v>
      </c>
    </row>
    <row r="80" spans="1:14" s="1" customFormat="1" ht="18.2" customHeight="1" x14ac:dyDescent="0.15">
      <c r="C80" s="13"/>
      <c r="D80" s="59" t="s">
        <v>43</v>
      </c>
      <c r="E80" s="41" t="s">
        <v>30</v>
      </c>
      <c r="F80" s="42">
        <f>F76+F12</f>
        <v>41711885.93</v>
      </c>
      <c r="G80" s="41" t="s">
        <v>31</v>
      </c>
      <c r="H80" s="42">
        <v>29482186.57</v>
      </c>
      <c r="I80" s="41" t="s">
        <v>30</v>
      </c>
      <c r="J80" s="42">
        <v>-1769610.48999999</v>
      </c>
      <c r="K80" s="43"/>
      <c r="L80" s="16"/>
      <c r="M80" s="41" t="s">
        <v>31</v>
      </c>
      <c r="N80" s="44">
        <v>188185.86000000499</v>
      </c>
    </row>
    <row r="81" s="1" customFormat="1" ht="28.9" customHeight="1" x14ac:dyDescent="0.15"/>
  </sheetData>
  <mergeCells count="30">
    <mergeCell ref="K5:L5"/>
    <mergeCell ref="M3:N3"/>
    <mergeCell ref="M4:N4"/>
    <mergeCell ref="M5:N5"/>
    <mergeCell ref="A1:M1"/>
    <mergeCell ref="K3:L3"/>
    <mergeCell ref="K4:L4"/>
    <mergeCell ref="I5:J5"/>
    <mergeCell ref="E3:F3"/>
    <mergeCell ref="E4:F4"/>
    <mergeCell ref="E5:F5"/>
    <mergeCell ref="G3:H3"/>
    <mergeCell ref="G4:H4"/>
    <mergeCell ref="G5:H5"/>
    <mergeCell ref="C70:C72"/>
    <mergeCell ref="D14:N14"/>
    <mergeCell ref="D23:D25"/>
    <mergeCell ref="D27:N27"/>
    <mergeCell ref="D3:D5"/>
    <mergeCell ref="D44:D46"/>
    <mergeCell ref="D48:N48"/>
    <mergeCell ref="D57:D59"/>
    <mergeCell ref="D61:N61"/>
    <mergeCell ref="D70:D72"/>
    <mergeCell ref="C23:C25"/>
    <mergeCell ref="C3:C5"/>
    <mergeCell ref="C44:C46"/>
    <mergeCell ref="C57:C59"/>
    <mergeCell ref="I3:J3"/>
    <mergeCell ref="I4:J4"/>
  </mergeCells>
  <printOptions horizontalCentered="1"/>
  <pageMargins left="0.98425196850393704" right="0.98425196850393704" top="0.98425196850393704" bottom="0.98425196850393704" header="0.51181102362204722" footer="0.51181102362204722"/>
  <pageSetup paperSize="9" scale="90" fitToHeight="0" orientation="landscape" r:id="rId1"/>
  <headerFooter alignWithMargins="0"/>
  <rowBreaks count="3" manualBreakCount="3">
    <brk id="26" max="13" man="1"/>
    <brk id="47" max="13" man="1"/>
    <brk id="73" max="13" man="1"/>
  </rowBreaks>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28571-4DA7-49D9-87C0-5FBF179AAF99}">
  <dimension ref="A1:K54"/>
  <sheetViews>
    <sheetView zoomScaleNormal="100" workbookViewId="0">
      <selection sqref="A1:K1"/>
    </sheetView>
  </sheetViews>
  <sheetFormatPr defaultRowHeight="12.75" x14ac:dyDescent="0.2"/>
  <cols>
    <col min="1" max="1" width="0.28515625" customWidth="1"/>
    <col min="2" max="2" width="3.5703125" customWidth="1"/>
    <col min="3" max="3" width="40.7109375" customWidth="1"/>
    <col min="4" max="10" width="9.28515625" customWidth="1"/>
    <col min="11" max="11" width="40.28515625" customWidth="1"/>
  </cols>
  <sheetData>
    <row r="1" spans="1:11" s="1" customFormat="1" ht="45.95" customHeight="1" x14ac:dyDescent="0.15">
      <c r="A1" s="1180" t="s">
        <v>842</v>
      </c>
      <c r="B1" s="1180"/>
      <c r="C1" s="1180"/>
      <c r="D1" s="1180"/>
      <c r="E1" s="1180"/>
      <c r="F1" s="1180"/>
      <c r="G1" s="1180"/>
      <c r="H1" s="1180"/>
      <c r="I1" s="1180"/>
      <c r="J1" s="1180"/>
      <c r="K1" s="1180"/>
    </row>
    <row r="2" spans="1:11" s="1" customFormat="1" ht="30.4" customHeight="1" x14ac:dyDescent="0.2">
      <c r="A2" s="34"/>
      <c r="B2" s="1182" t="s">
        <v>829</v>
      </c>
      <c r="C2" s="1182"/>
      <c r="D2" s="750" t="s">
        <v>839</v>
      </c>
      <c r="E2" s="750" t="s">
        <v>838</v>
      </c>
      <c r="F2" s="750" t="s">
        <v>837</v>
      </c>
      <c r="G2" s="750" t="s">
        <v>22</v>
      </c>
      <c r="H2" s="750" t="s">
        <v>836</v>
      </c>
      <c r="I2" s="750" t="s">
        <v>835</v>
      </c>
      <c r="J2" s="748" t="s">
        <v>834</v>
      </c>
    </row>
    <row r="3" spans="1:11" s="1" customFormat="1" ht="18.2" customHeight="1" x14ac:dyDescent="0.2">
      <c r="A3" s="34"/>
      <c r="B3" s="1182"/>
      <c r="C3" s="1182"/>
      <c r="D3" s="749">
        <v>101</v>
      </c>
      <c r="E3" s="749">
        <v>102</v>
      </c>
      <c r="F3" s="749">
        <v>103</v>
      </c>
      <c r="G3" s="749">
        <v>104</v>
      </c>
      <c r="H3" s="749">
        <v>109</v>
      </c>
      <c r="I3" s="749">
        <v>110</v>
      </c>
      <c r="J3" s="748" t="s">
        <v>833</v>
      </c>
    </row>
    <row r="4" spans="1:11" s="1" customFormat="1" ht="2.65" customHeight="1" x14ac:dyDescent="0.2">
      <c r="A4" s="702"/>
      <c r="B4" s="746"/>
      <c r="C4" s="746"/>
      <c r="D4" s="745"/>
      <c r="E4" s="745"/>
      <c r="F4" s="745"/>
      <c r="G4" s="745"/>
      <c r="H4" s="745"/>
      <c r="I4" s="745"/>
      <c r="J4" s="756"/>
    </row>
    <row r="5" spans="1:11" s="1" customFormat="1" ht="11.1" customHeight="1" x14ac:dyDescent="0.2">
      <c r="A5" s="702"/>
      <c r="B5" s="744" t="s">
        <v>560</v>
      </c>
      <c r="C5" s="743" t="s">
        <v>824</v>
      </c>
      <c r="D5" s="742"/>
      <c r="E5" s="742"/>
      <c r="F5" s="742"/>
      <c r="G5" s="742"/>
      <c r="H5" s="742"/>
      <c r="I5" s="742"/>
      <c r="J5" s="755"/>
    </row>
    <row r="6" spans="1:11" s="1" customFormat="1" ht="14.85" customHeight="1" x14ac:dyDescent="0.2">
      <c r="A6" s="740">
        <v>100</v>
      </c>
      <c r="B6" s="739" t="s">
        <v>560</v>
      </c>
      <c r="C6" s="738" t="s">
        <v>206</v>
      </c>
      <c r="D6" s="737" t="s">
        <v>20</v>
      </c>
      <c r="E6" s="737" t="s">
        <v>20</v>
      </c>
      <c r="F6" s="737">
        <v>149734.32999999999</v>
      </c>
      <c r="G6" s="737">
        <v>184496.79</v>
      </c>
      <c r="H6" s="737" t="s">
        <v>20</v>
      </c>
      <c r="I6" s="737" t="s">
        <v>20</v>
      </c>
      <c r="J6" s="737">
        <v>334231.12</v>
      </c>
    </row>
    <row r="7" spans="1:11" s="1" customFormat="1" ht="14.85" customHeight="1" x14ac:dyDescent="0.2">
      <c r="A7" s="747"/>
      <c r="B7" s="739" t="s">
        <v>554</v>
      </c>
      <c r="C7" s="738" t="s">
        <v>204</v>
      </c>
      <c r="D7" s="737" t="s">
        <v>20</v>
      </c>
      <c r="E7" s="737" t="s">
        <v>20</v>
      </c>
      <c r="F7" s="737">
        <v>1924.26</v>
      </c>
      <c r="G7" s="737" t="s">
        <v>20</v>
      </c>
      <c r="H7" s="737" t="s">
        <v>20</v>
      </c>
      <c r="I7" s="737" t="s">
        <v>20</v>
      </c>
      <c r="J7" s="737">
        <v>1924.26</v>
      </c>
    </row>
    <row r="8" spans="1:11" s="1" customFormat="1" ht="14.85" customHeight="1" x14ac:dyDescent="0.2">
      <c r="A8" s="747"/>
      <c r="B8" s="739" t="s">
        <v>570</v>
      </c>
      <c r="C8" s="738" t="s">
        <v>200</v>
      </c>
      <c r="D8" s="737">
        <v>8578.68</v>
      </c>
      <c r="E8" s="737">
        <v>1360</v>
      </c>
      <c r="F8" s="737">
        <v>297143.84999999998</v>
      </c>
      <c r="G8" s="737" t="s">
        <v>20</v>
      </c>
      <c r="H8" s="737">
        <v>4340.07</v>
      </c>
      <c r="I8" s="737">
        <v>20935</v>
      </c>
      <c r="J8" s="737">
        <v>332357.59999999998</v>
      </c>
    </row>
    <row r="9" spans="1:11" s="1" customFormat="1" ht="14.85" customHeight="1" x14ac:dyDescent="0.2">
      <c r="A9" s="747"/>
      <c r="B9" s="739" t="s">
        <v>584</v>
      </c>
      <c r="C9" s="738" t="s">
        <v>196</v>
      </c>
      <c r="D9" s="737" t="s">
        <v>20</v>
      </c>
      <c r="E9" s="737" t="s">
        <v>20</v>
      </c>
      <c r="F9" s="737" t="s">
        <v>20</v>
      </c>
      <c r="G9" s="737" t="s">
        <v>20</v>
      </c>
      <c r="H9" s="737" t="s">
        <v>20</v>
      </c>
      <c r="I9" s="737" t="s">
        <v>20</v>
      </c>
      <c r="J9" s="737" t="s">
        <v>20</v>
      </c>
    </row>
    <row r="10" spans="1:11" s="1" customFormat="1" ht="14.85" customHeight="1" x14ac:dyDescent="0.2">
      <c r="A10" s="747"/>
      <c r="B10" s="739" t="s">
        <v>595</v>
      </c>
      <c r="C10" s="738" t="s">
        <v>192</v>
      </c>
      <c r="D10" s="737" t="s">
        <v>20</v>
      </c>
      <c r="E10" s="737" t="s">
        <v>20</v>
      </c>
      <c r="F10" s="737">
        <v>60733.120000000003</v>
      </c>
      <c r="G10" s="737" t="s">
        <v>20</v>
      </c>
      <c r="H10" s="737" t="s">
        <v>20</v>
      </c>
      <c r="I10" s="737" t="s">
        <v>20</v>
      </c>
      <c r="J10" s="737">
        <v>60733.120000000003</v>
      </c>
    </row>
    <row r="11" spans="1:11" s="1" customFormat="1" ht="14.85" customHeight="1" x14ac:dyDescent="0.2">
      <c r="A11" s="747"/>
      <c r="B11" s="739" t="s">
        <v>591</v>
      </c>
      <c r="C11" s="738" t="s">
        <v>190</v>
      </c>
      <c r="D11" s="737" t="s">
        <v>20</v>
      </c>
      <c r="E11" s="737" t="s">
        <v>20</v>
      </c>
      <c r="F11" s="737">
        <v>375636.89</v>
      </c>
      <c r="G11" s="737" t="s">
        <v>20</v>
      </c>
      <c r="H11" s="737" t="s">
        <v>20</v>
      </c>
      <c r="I11" s="737" t="s">
        <v>20</v>
      </c>
      <c r="J11" s="737">
        <v>375636.89</v>
      </c>
    </row>
    <row r="12" spans="1:11" s="1" customFormat="1" ht="14.85" customHeight="1" x14ac:dyDescent="0.2">
      <c r="A12" s="747"/>
      <c r="B12" s="739" t="s">
        <v>605</v>
      </c>
      <c r="C12" s="738" t="s">
        <v>188</v>
      </c>
      <c r="D12" s="737" t="s">
        <v>20</v>
      </c>
      <c r="E12" s="737" t="s">
        <v>20</v>
      </c>
      <c r="F12" s="737">
        <v>6247.87</v>
      </c>
      <c r="G12" s="737" t="s">
        <v>20</v>
      </c>
      <c r="H12" s="737">
        <v>26897.81</v>
      </c>
      <c r="I12" s="737" t="s">
        <v>20</v>
      </c>
      <c r="J12" s="737">
        <v>33145.68</v>
      </c>
    </row>
    <row r="13" spans="1:11" s="1" customFormat="1" ht="14.85" customHeight="1" x14ac:dyDescent="0.2">
      <c r="A13" s="747"/>
      <c r="B13" s="739" t="s">
        <v>620</v>
      </c>
      <c r="C13" s="738" t="s">
        <v>184</v>
      </c>
      <c r="D13" s="737" t="s">
        <v>20</v>
      </c>
      <c r="E13" s="737" t="s">
        <v>20</v>
      </c>
      <c r="F13" s="737">
        <v>500</v>
      </c>
      <c r="G13" s="737" t="s">
        <v>20</v>
      </c>
      <c r="H13" s="737" t="s">
        <v>20</v>
      </c>
      <c r="I13" s="737" t="s">
        <v>20</v>
      </c>
      <c r="J13" s="737">
        <v>500</v>
      </c>
    </row>
    <row r="14" spans="1:11" s="1" customFormat="1" ht="11.1" customHeight="1" x14ac:dyDescent="0.15">
      <c r="A14" s="61">
        <v>100</v>
      </c>
      <c r="B14" s="735"/>
      <c r="C14" s="734" t="s">
        <v>823</v>
      </c>
      <c r="D14" s="733">
        <v>8578.68</v>
      </c>
      <c r="E14" s="733">
        <v>1360</v>
      </c>
      <c r="F14" s="733">
        <v>891920.32</v>
      </c>
      <c r="G14" s="733">
        <v>184496.79</v>
      </c>
      <c r="H14" s="733">
        <v>31237.88</v>
      </c>
      <c r="I14" s="733">
        <v>20935</v>
      </c>
      <c r="J14" s="733">
        <v>1138528.67</v>
      </c>
    </row>
    <row r="15" spans="1:11" s="1" customFormat="1" ht="2.65" customHeight="1" x14ac:dyDescent="0.2">
      <c r="A15" s="34"/>
    </row>
    <row r="16" spans="1:11" s="1" customFormat="1" ht="2.65" customHeight="1" x14ac:dyDescent="0.2">
      <c r="A16" s="702"/>
      <c r="B16" s="746"/>
      <c r="C16" s="746"/>
      <c r="D16" s="745"/>
      <c r="E16" s="745"/>
      <c r="F16" s="745"/>
      <c r="G16" s="745"/>
      <c r="H16" s="745"/>
      <c r="I16" s="745"/>
      <c r="J16" s="756"/>
    </row>
    <row r="17" spans="1:10" s="1" customFormat="1" ht="11.1" customHeight="1" x14ac:dyDescent="0.2">
      <c r="A17" s="702"/>
      <c r="B17" s="744" t="s">
        <v>577</v>
      </c>
      <c r="C17" s="743" t="s">
        <v>664</v>
      </c>
      <c r="D17" s="742"/>
      <c r="E17" s="742"/>
      <c r="F17" s="742"/>
      <c r="G17" s="742"/>
      <c r="H17" s="742"/>
      <c r="I17" s="742"/>
      <c r="J17" s="755"/>
    </row>
    <row r="18" spans="1:10" s="1" customFormat="1" ht="14.85" customHeight="1" x14ac:dyDescent="0.2">
      <c r="A18" s="740">
        <v>400</v>
      </c>
      <c r="B18" s="739" t="s">
        <v>593</v>
      </c>
      <c r="C18" s="738" t="s">
        <v>179</v>
      </c>
      <c r="D18" s="737" t="s">
        <v>20</v>
      </c>
      <c r="E18" s="737" t="s">
        <v>20</v>
      </c>
      <c r="F18" s="737" t="s">
        <v>20</v>
      </c>
      <c r="G18" s="737" t="s">
        <v>20</v>
      </c>
      <c r="H18" s="737" t="s">
        <v>20</v>
      </c>
      <c r="I18" s="737" t="s">
        <v>20</v>
      </c>
      <c r="J18" s="737" t="s">
        <v>20</v>
      </c>
    </row>
    <row r="19" spans="1:10" s="1" customFormat="1" ht="11.1" customHeight="1" x14ac:dyDescent="0.15">
      <c r="A19" s="61">
        <v>400</v>
      </c>
      <c r="B19" s="735"/>
      <c r="C19" s="734" t="s">
        <v>656</v>
      </c>
      <c r="D19" s="733" t="s">
        <v>20</v>
      </c>
      <c r="E19" s="733" t="s">
        <v>20</v>
      </c>
      <c r="F19" s="733" t="s">
        <v>20</v>
      </c>
      <c r="G19" s="733" t="s">
        <v>20</v>
      </c>
      <c r="H19" s="733" t="s">
        <v>20</v>
      </c>
      <c r="I19" s="733" t="s">
        <v>20</v>
      </c>
      <c r="J19" s="733" t="s">
        <v>20</v>
      </c>
    </row>
    <row r="20" spans="1:10" s="1" customFormat="1" ht="2.65" customHeight="1" x14ac:dyDescent="0.2">
      <c r="A20" s="34"/>
    </row>
    <row r="21" spans="1:10" s="1" customFormat="1" ht="2.65" customHeight="1" x14ac:dyDescent="0.2">
      <c r="A21" s="702"/>
      <c r="B21" s="746"/>
      <c r="C21" s="746"/>
      <c r="D21" s="745"/>
      <c r="E21" s="745"/>
      <c r="F21" s="745"/>
      <c r="G21" s="745"/>
      <c r="H21" s="745"/>
      <c r="I21" s="745"/>
      <c r="J21" s="756"/>
    </row>
    <row r="22" spans="1:10" s="1" customFormat="1" ht="11.1" customHeight="1" x14ac:dyDescent="0.2">
      <c r="A22" s="702"/>
      <c r="B22" s="744" t="s">
        <v>584</v>
      </c>
      <c r="C22" s="743" t="s">
        <v>655</v>
      </c>
      <c r="D22" s="742"/>
      <c r="E22" s="742"/>
      <c r="F22" s="742"/>
      <c r="G22" s="742"/>
      <c r="H22" s="742"/>
      <c r="I22" s="742"/>
      <c r="J22" s="755"/>
    </row>
    <row r="23" spans="1:10" s="1" customFormat="1" ht="14.85" customHeight="1" x14ac:dyDescent="0.2">
      <c r="A23" s="740">
        <v>500</v>
      </c>
      <c r="B23" s="739" t="s">
        <v>560</v>
      </c>
      <c r="C23" s="738" t="s">
        <v>174</v>
      </c>
      <c r="D23" s="737" t="s">
        <v>20</v>
      </c>
      <c r="E23" s="737" t="s">
        <v>20</v>
      </c>
      <c r="F23" s="737" t="s">
        <v>20</v>
      </c>
      <c r="G23" s="737" t="s">
        <v>20</v>
      </c>
      <c r="H23" s="737" t="s">
        <v>20</v>
      </c>
      <c r="I23" s="737" t="s">
        <v>20</v>
      </c>
      <c r="J23" s="737" t="s">
        <v>20</v>
      </c>
    </row>
    <row r="24" spans="1:10" s="1" customFormat="1" ht="14.85" customHeight="1" x14ac:dyDescent="0.2">
      <c r="A24" s="747"/>
      <c r="B24" s="739" t="s">
        <v>554</v>
      </c>
      <c r="C24" s="738" t="s">
        <v>172</v>
      </c>
      <c r="D24" s="737" t="s">
        <v>20</v>
      </c>
      <c r="E24" s="737" t="s">
        <v>20</v>
      </c>
      <c r="F24" s="737">
        <v>65261.31</v>
      </c>
      <c r="G24" s="737">
        <v>22335.85</v>
      </c>
      <c r="H24" s="737" t="s">
        <v>20</v>
      </c>
      <c r="I24" s="737" t="s">
        <v>20</v>
      </c>
      <c r="J24" s="737">
        <v>87597.16</v>
      </c>
    </row>
    <row r="25" spans="1:10" s="1" customFormat="1" ht="11.1" customHeight="1" x14ac:dyDescent="0.15">
      <c r="A25" s="61">
        <v>500</v>
      </c>
      <c r="B25" s="735"/>
      <c r="C25" s="734" t="s">
        <v>652</v>
      </c>
      <c r="D25" s="733" t="s">
        <v>20</v>
      </c>
      <c r="E25" s="733" t="s">
        <v>20</v>
      </c>
      <c r="F25" s="733">
        <v>65261.31</v>
      </c>
      <c r="G25" s="733">
        <v>22335.85</v>
      </c>
      <c r="H25" s="733" t="s">
        <v>20</v>
      </c>
      <c r="I25" s="733" t="s">
        <v>20</v>
      </c>
      <c r="J25" s="733">
        <v>87597.16</v>
      </c>
    </row>
    <row r="26" spans="1:10" s="1" customFormat="1" ht="2.65" customHeight="1" x14ac:dyDescent="0.2">
      <c r="A26" s="34"/>
    </row>
    <row r="27" spans="1:10" s="1" customFormat="1" ht="2.65" customHeight="1" x14ac:dyDescent="0.2">
      <c r="A27" s="702"/>
      <c r="B27" s="746"/>
      <c r="C27" s="746"/>
      <c r="D27" s="745"/>
      <c r="E27" s="745"/>
      <c r="F27" s="745"/>
      <c r="G27" s="745"/>
      <c r="H27" s="745"/>
      <c r="I27" s="745"/>
      <c r="J27" s="756"/>
    </row>
    <row r="28" spans="1:10" s="1" customFormat="1" ht="11.1" customHeight="1" x14ac:dyDescent="0.2">
      <c r="A28" s="702"/>
      <c r="B28" s="744" t="s">
        <v>595</v>
      </c>
      <c r="C28" s="743" t="s">
        <v>651</v>
      </c>
      <c r="D28" s="742"/>
      <c r="E28" s="742"/>
      <c r="F28" s="742"/>
      <c r="G28" s="742"/>
      <c r="H28" s="742"/>
      <c r="I28" s="742"/>
      <c r="J28" s="755"/>
    </row>
    <row r="29" spans="1:10" s="1" customFormat="1" ht="14.85" customHeight="1" x14ac:dyDescent="0.2">
      <c r="A29" s="740">
        <v>600</v>
      </c>
      <c r="B29" s="739" t="s">
        <v>560</v>
      </c>
      <c r="C29" s="738" t="s">
        <v>167</v>
      </c>
      <c r="D29" s="737" t="s">
        <v>20</v>
      </c>
      <c r="E29" s="737" t="s">
        <v>20</v>
      </c>
      <c r="F29" s="737" t="s">
        <v>20</v>
      </c>
      <c r="G29" s="737" t="s">
        <v>20</v>
      </c>
      <c r="H29" s="737" t="s">
        <v>20</v>
      </c>
      <c r="I29" s="737" t="s">
        <v>20</v>
      </c>
      <c r="J29" s="737" t="s">
        <v>20</v>
      </c>
    </row>
    <row r="30" spans="1:10" s="1" customFormat="1" ht="11.1" customHeight="1" x14ac:dyDescent="0.15">
      <c r="A30" s="61">
        <v>600</v>
      </c>
      <c r="B30" s="735"/>
      <c r="C30" s="734" t="s">
        <v>648</v>
      </c>
      <c r="D30" s="733" t="s">
        <v>20</v>
      </c>
      <c r="E30" s="733" t="s">
        <v>20</v>
      </c>
      <c r="F30" s="733" t="s">
        <v>20</v>
      </c>
      <c r="G30" s="733" t="s">
        <v>20</v>
      </c>
      <c r="H30" s="733" t="s">
        <v>20</v>
      </c>
      <c r="I30" s="733" t="s">
        <v>20</v>
      </c>
      <c r="J30" s="733" t="s">
        <v>20</v>
      </c>
    </row>
    <row r="31" spans="1:10" s="1" customFormat="1" ht="2.65" customHeight="1" x14ac:dyDescent="0.2">
      <c r="A31" s="34"/>
    </row>
    <row r="32" spans="1:10" s="1" customFormat="1" ht="2.65" customHeight="1" x14ac:dyDescent="0.2">
      <c r="A32" s="702"/>
      <c r="B32" s="746"/>
      <c r="C32" s="746"/>
      <c r="D32" s="745"/>
      <c r="E32" s="745"/>
      <c r="F32" s="745"/>
      <c r="G32" s="745"/>
      <c r="H32" s="745"/>
      <c r="I32" s="745"/>
      <c r="J32" s="756"/>
    </row>
    <row r="33" spans="1:10" s="1" customFormat="1" ht="11.1" customHeight="1" x14ac:dyDescent="0.2">
      <c r="A33" s="702"/>
      <c r="B33" s="744" t="s">
        <v>631</v>
      </c>
      <c r="C33" s="743" t="s">
        <v>638</v>
      </c>
      <c r="D33" s="742"/>
      <c r="E33" s="742"/>
      <c r="F33" s="742"/>
      <c r="G33" s="742"/>
      <c r="H33" s="742"/>
      <c r="I33" s="742"/>
      <c r="J33" s="755"/>
    </row>
    <row r="34" spans="1:10" s="1" customFormat="1" ht="14.85" customHeight="1" x14ac:dyDescent="0.2">
      <c r="A34" s="740">
        <v>900</v>
      </c>
      <c r="B34" s="739" t="s">
        <v>570</v>
      </c>
      <c r="C34" s="738" t="s">
        <v>155</v>
      </c>
      <c r="D34" s="737" t="s">
        <v>20</v>
      </c>
      <c r="E34" s="737" t="s">
        <v>20</v>
      </c>
      <c r="F34" s="737">
        <v>3765.07</v>
      </c>
      <c r="G34" s="737" t="s">
        <v>20</v>
      </c>
      <c r="H34" s="737" t="s">
        <v>20</v>
      </c>
      <c r="I34" s="737" t="s">
        <v>20</v>
      </c>
      <c r="J34" s="737">
        <v>3765.07</v>
      </c>
    </row>
    <row r="35" spans="1:10" s="1" customFormat="1" ht="11.1" customHeight="1" x14ac:dyDescent="0.15">
      <c r="A35" s="61">
        <v>900</v>
      </c>
      <c r="B35" s="735"/>
      <c r="C35" s="734" t="s">
        <v>629</v>
      </c>
      <c r="D35" s="733" t="s">
        <v>20</v>
      </c>
      <c r="E35" s="733" t="s">
        <v>20</v>
      </c>
      <c r="F35" s="733">
        <v>3765.07</v>
      </c>
      <c r="G35" s="733" t="s">
        <v>20</v>
      </c>
      <c r="H35" s="733" t="s">
        <v>20</v>
      </c>
      <c r="I35" s="733" t="s">
        <v>20</v>
      </c>
      <c r="J35" s="733">
        <v>3765.07</v>
      </c>
    </row>
    <row r="36" spans="1:10" s="1" customFormat="1" ht="2.65" customHeight="1" x14ac:dyDescent="0.2">
      <c r="A36" s="34"/>
    </row>
    <row r="37" spans="1:10" s="1" customFormat="1" ht="2.65" customHeight="1" x14ac:dyDescent="0.2">
      <c r="A37" s="702"/>
      <c r="B37" s="746"/>
      <c r="C37" s="746"/>
      <c r="D37" s="745"/>
      <c r="E37" s="745"/>
      <c r="F37" s="745"/>
      <c r="G37" s="745"/>
      <c r="H37" s="745"/>
      <c r="I37" s="745"/>
      <c r="J37" s="756"/>
    </row>
    <row r="38" spans="1:10" s="1" customFormat="1" ht="11.1" customHeight="1" x14ac:dyDescent="0.2">
      <c r="A38" s="702"/>
      <c r="B38" s="744" t="s">
        <v>588</v>
      </c>
      <c r="C38" s="743" t="s">
        <v>587</v>
      </c>
      <c r="D38" s="742"/>
      <c r="E38" s="742"/>
      <c r="F38" s="742"/>
      <c r="G38" s="742"/>
      <c r="H38" s="742"/>
      <c r="I38" s="742"/>
      <c r="J38" s="755"/>
    </row>
    <row r="39" spans="1:10" s="1" customFormat="1" ht="14.85" customHeight="1" x14ac:dyDescent="0.2">
      <c r="A39" s="740">
        <v>1400</v>
      </c>
      <c r="B39" s="739" t="s">
        <v>560</v>
      </c>
      <c r="C39" s="738" t="s">
        <v>126</v>
      </c>
      <c r="D39" s="737" t="s">
        <v>20</v>
      </c>
      <c r="E39" s="737" t="s">
        <v>20</v>
      </c>
      <c r="F39" s="737" t="s">
        <v>20</v>
      </c>
      <c r="G39" s="737" t="s">
        <v>20</v>
      </c>
      <c r="H39" s="737" t="s">
        <v>20</v>
      </c>
      <c r="I39" s="737" t="s">
        <v>20</v>
      </c>
      <c r="J39" s="737" t="s">
        <v>20</v>
      </c>
    </row>
    <row r="40" spans="1:10" s="1" customFormat="1" ht="14.85" customHeight="1" x14ac:dyDescent="0.2">
      <c r="A40" s="747"/>
      <c r="B40" s="739" t="s">
        <v>570</v>
      </c>
      <c r="C40" s="738" t="s">
        <v>122</v>
      </c>
      <c r="D40" s="737" t="s">
        <v>20</v>
      </c>
      <c r="E40" s="737" t="s">
        <v>20</v>
      </c>
      <c r="F40" s="737">
        <v>9953.98</v>
      </c>
      <c r="G40" s="737">
        <v>85000</v>
      </c>
      <c r="H40" s="737" t="s">
        <v>20</v>
      </c>
      <c r="I40" s="737" t="s">
        <v>20</v>
      </c>
      <c r="J40" s="737">
        <v>94953.98</v>
      </c>
    </row>
    <row r="41" spans="1:10" s="1" customFormat="1" ht="11.1" customHeight="1" x14ac:dyDescent="0.15">
      <c r="A41" s="61">
        <v>1400</v>
      </c>
      <c r="B41" s="735"/>
      <c r="C41" s="734" t="s">
        <v>582</v>
      </c>
      <c r="D41" s="733" t="s">
        <v>20</v>
      </c>
      <c r="E41" s="733" t="s">
        <v>20</v>
      </c>
      <c r="F41" s="733">
        <v>9953.98</v>
      </c>
      <c r="G41" s="733">
        <v>85000</v>
      </c>
      <c r="H41" s="733" t="s">
        <v>20</v>
      </c>
      <c r="I41" s="733" t="s">
        <v>20</v>
      </c>
      <c r="J41" s="733">
        <v>94953.98</v>
      </c>
    </row>
    <row r="42" spans="1:10" s="1" customFormat="1" ht="2.65" customHeight="1" x14ac:dyDescent="0.2">
      <c r="A42" s="34"/>
    </row>
    <row r="43" spans="1:10" s="1" customFormat="1" ht="2.65" customHeight="1" x14ac:dyDescent="0.2">
      <c r="A43" s="702"/>
      <c r="B43" s="746"/>
      <c r="C43" s="746"/>
      <c r="D43" s="745"/>
      <c r="E43" s="745"/>
      <c r="F43" s="745"/>
      <c r="G43" s="745"/>
      <c r="H43" s="745"/>
      <c r="I43" s="745"/>
      <c r="J43" s="756"/>
    </row>
    <row r="44" spans="1:10" s="1" customFormat="1" ht="11.1" customHeight="1" x14ac:dyDescent="0.2">
      <c r="A44" s="702"/>
      <c r="B44" s="744" t="s">
        <v>581</v>
      </c>
      <c r="C44" s="743" t="s">
        <v>580</v>
      </c>
      <c r="D44" s="742"/>
      <c r="E44" s="742"/>
      <c r="F44" s="742"/>
      <c r="G44" s="742"/>
      <c r="H44" s="742"/>
      <c r="I44" s="742"/>
      <c r="J44" s="755"/>
    </row>
    <row r="45" spans="1:10" s="1" customFormat="1" ht="14.85" customHeight="1" x14ac:dyDescent="0.2">
      <c r="A45" s="740">
        <v>1500</v>
      </c>
      <c r="B45" s="739" t="s">
        <v>554</v>
      </c>
      <c r="C45" s="738" t="s">
        <v>117</v>
      </c>
      <c r="D45" s="737" t="s">
        <v>20</v>
      </c>
      <c r="E45" s="737" t="s">
        <v>20</v>
      </c>
      <c r="F45" s="737" t="s">
        <v>20</v>
      </c>
      <c r="G45" s="737" t="s">
        <v>20</v>
      </c>
      <c r="H45" s="737" t="s">
        <v>20</v>
      </c>
      <c r="I45" s="737" t="s">
        <v>20</v>
      </c>
      <c r="J45" s="737" t="s">
        <v>20</v>
      </c>
    </row>
    <row r="46" spans="1:10" s="1" customFormat="1" ht="11.1" customHeight="1" x14ac:dyDescent="0.15">
      <c r="A46" s="61">
        <v>1500</v>
      </c>
      <c r="B46" s="735"/>
      <c r="C46" s="734" t="s">
        <v>575</v>
      </c>
      <c r="D46" s="733" t="s">
        <v>20</v>
      </c>
      <c r="E46" s="733" t="s">
        <v>20</v>
      </c>
      <c r="F46" s="733" t="s">
        <v>20</v>
      </c>
      <c r="G46" s="733" t="s">
        <v>20</v>
      </c>
      <c r="H46" s="733" t="s">
        <v>20</v>
      </c>
      <c r="I46" s="733" t="s">
        <v>20</v>
      </c>
      <c r="J46" s="733" t="s">
        <v>20</v>
      </c>
    </row>
    <row r="47" spans="1:10" s="1" customFormat="1" ht="2.65" customHeight="1" x14ac:dyDescent="0.2">
      <c r="A47" s="34"/>
    </row>
    <row r="48" spans="1:10" s="1" customFormat="1" ht="2.65" customHeight="1" x14ac:dyDescent="0.2">
      <c r="A48" s="702"/>
      <c r="B48" s="746"/>
      <c r="C48" s="746"/>
      <c r="D48" s="745"/>
      <c r="E48" s="745"/>
      <c r="F48" s="745"/>
      <c r="G48" s="745"/>
      <c r="H48" s="745"/>
      <c r="I48" s="745"/>
      <c r="J48" s="756"/>
    </row>
    <row r="49" spans="1:10" s="1" customFormat="1" ht="11.1" customHeight="1" x14ac:dyDescent="0.2">
      <c r="A49" s="702"/>
      <c r="B49" s="744" t="s">
        <v>562</v>
      </c>
      <c r="C49" s="743" t="s">
        <v>561</v>
      </c>
      <c r="D49" s="742"/>
      <c r="E49" s="742"/>
      <c r="F49" s="742"/>
      <c r="G49" s="742"/>
      <c r="H49" s="742"/>
      <c r="I49" s="742"/>
      <c r="J49" s="755"/>
    </row>
    <row r="50" spans="1:10" s="1" customFormat="1" ht="14.85" customHeight="1" x14ac:dyDescent="0.2">
      <c r="A50" s="740">
        <v>1800</v>
      </c>
      <c r="B50" s="739" t="s">
        <v>560</v>
      </c>
      <c r="C50" s="738" t="s">
        <v>112</v>
      </c>
      <c r="D50" s="737" t="s">
        <v>20</v>
      </c>
      <c r="E50" s="737" t="s">
        <v>20</v>
      </c>
      <c r="F50" s="737" t="s">
        <v>20</v>
      </c>
      <c r="G50" s="737" t="s">
        <v>20</v>
      </c>
      <c r="H50" s="737" t="s">
        <v>20</v>
      </c>
      <c r="I50" s="737" t="s">
        <v>20</v>
      </c>
      <c r="J50" s="737" t="s">
        <v>20</v>
      </c>
    </row>
    <row r="51" spans="1:10" s="1" customFormat="1" ht="11.1" customHeight="1" x14ac:dyDescent="0.15">
      <c r="A51" s="61">
        <v>1800</v>
      </c>
      <c r="B51" s="735"/>
      <c r="C51" s="734" t="s">
        <v>558</v>
      </c>
      <c r="D51" s="733" t="s">
        <v>20</v>
      </c>
      <c r="E51" s="733" t="s">
        <v>20</v>
      </c>
      <c r="F51" s="733" t="s">
        <v>20</v>
      </c>
      <c r="G51" s="733" t="s">
        <v>20</v>
      </c>
      <c r="H51" s="733" t="s">
        <v>20</v>
      </c>
      <c r="I51" s="733" t="s">
        <v>20</v>
      </c>
      <c r="J51" s="733" t="s">
        <v>20</v>
      </c>
    </row>
    <row r="52" spans="1:10" s="1" customFormat="1" ht="2.65" customHeight="1" x14ac:dyDescent="0.2">
      <c r="A52" s="34"/>
    </row>
    <row r="53" spans="1:10" s="1" customFormat="1" ht="2.65" customHeight="1" x14ac:dyDescent="0.15">
      <c r="A53" s="26"/>
      <c r="B53" s="731"/>
      <c r="C53" s="731"/>
      <c r="D53" s="730"/>
      <c r="E53" s="730"/>
      <c r="F53" s="730"/>
      <c r="G53" s="730"/>
      <c r="H53" s="730"/>
      <c r="I53" s="730"/>
      <c r="J53" s="730"/>
    </row>
    <row r="54" spans="1:10" s="1" customFormat="1" ht="18.2" customHeight="1" x14ac:dyDescent="0.15">
      <c r="A54" s="26"/>
      <c r="B54" s="1181" t="s">
        <v>822</v>
      </c>
      <c r="C54" s="1181"/>
      <c r="D54" s="729">
        <v>8578.68</v>
      </c>
      <c r="E54" s="729">
        <v>1360</v>
      </c>
      <c r="F54" s="729">
        <v>970900.68</v>
      </c>
      <c r="G54" s="729">
        <v>291832.64</v>
      </c>
      <c r="H54" s="729">
        <v>31237.88</v>
      </c>
      <c r="I54" s="729">
        <v>20935</v>
      </c>
      <c r="J54" s="729">
        <v>1324844.8799999999</v>
      </c>
    </row>
  </sheetData>
  <mergeCells count="3">
    <mergeCell ref="A1:K1"/>
    <mergeCell ref="B2:C3"/>
    <mergeCell ref="B54:C54"/>
  </mergeCells>
  <pageMargins left="0.7" right="0.7" top="0.75" bottom="0.75" header="0.3" footer="0.3"/>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5F259-74EE-464E-BF4C-1A92A39A78C9}">
  <dimension ref="A1:G10"/>
  <sheetViews>
    <sheetView zoomScaleNormal="100" workbookViewId="0">
      <selection sqref="A1:G1"/>
    </sheetView>
  </sheetViews>
  <sheetFormatPr defaultRowHeight="12.75" x14ac:dyDescent="0.2"/>
  <cols>
    <col min="1" max="1" width="0.28515625" customWidth="1"/>
    <col min="2" max="2" width="3.5703125" customWidth="1"/>
    <col min="3" max="3" width="40.5703125" customWidth="1"/>
    <col min="4" max="6" width="9.28515625" customWidth="1"/>
    <col min="7" max="7" width="80.140625" customWidth="1"/>
  </cols>
  <sheetData>
    <row r="1" spans="1:7" s="1" customFormat="1" ht="45.95" customHeight="1" x14ac:dyDescent="0.15">
      <c r="A1" s="1180" t="s">
        <v>849</v>
      </c>
      <c r="B1" s="1180"/>
      <c r="C1" s="1180"/>
      <c r="D1" s="1180"/>
      <c r="E1" s="1180"/>
      <c r="F1" s="1180"/>
      <c r="G1" s="1180"/>
    </row>
    <row r="2" spans="1:7" s="1" customFormat="1" ht="30.4" customHeight="1" x14ac:dyDescent="0.2">
      <c r="A2" s="34"/>
      <c r="B2" s="1182" t="s">
        <v>829</v>
      </c>
      <c r="C2" s="1182"/>
      <c r="D2" s="750" t="s">
        <v>848</v>
      </c>
      <c r="E2" s="750" t="s">
        <v>847</v>
      </c>
      <c r="F2" s="748" t="s">
        <v>834</v>
      </c>
    </row>
    <row r="3" spans="1:7" s="1" customFormat="1" ht="18.2" customHeight="1" x14ac:dyDescent="0.2">
      <c r="A3" s="34"/>
      <c r="B3" s="1182"/>
      <c r="C3" s="1182"/>
      <c r="D3" s="749">
        <v>701</v>
      </c>
      <c r="E3" s="749">
        <v>702</v>
      </c>
      <c r="F3" s="748" t="s">
        <v>846</v>
      </c>
    </row>
    <row r="4" spans="1:7" s="1" customFormat="1" ht="2.65" customHeight="1" x14ac:dyDescent="0.2">
      <c r="A4" s="702"/>
      <c r="B4" s="746"/>
      <c r="C4" s="746"/>
      <c r="D4" s="745"/>
      <c r="E4" s="745"/>
      <c r="F4" s="756"/>
    </row>
    <row r="5" spans="1:7" s="1" customFormat="1" ht="11.1" customHeight="1" x14ac:dyDescent="0.2">
      <c r="A5" s="702"/>
      <c r="B5" s="744" t="s">
        <v>845</v>
      </c>
      <c r="C5" s="743" t="s">
        <v>844</v>
      </c>
      <c r="D5" s="742"/>
      <c r="E5" s="742"/>
      <c r="F5" s="755"/>
    </row>
    <row r="6" spans="1:7" s="1" customFormat="1" ht="14.85" customHeight="1" x14ac:dyDescent="0.2">
      <c r="A6" s="740">
        <v>9900</v>
      </c>
      <c r="B6" s="739" t="s">
        <v>560</v>
      </c>
      <c r="C6" s="738" t="s">
        <v>84</v>
      </c>
      <c r="D6" s="737">
        <v>4970787.09</v>
      </c>
      <c r="E6" s="737">
        <v>45112</v>
      </c>
      <c r="F6" s="737">
        <v>5015899.09</v>
      </c>
    </row>
    <row r="7" spans="1:7" s="1" customFormat="1" ht="11.1" customHeight="1" x14ac:dyDescent="0.15">
      <c r="A7" s="61">
        <v>9900</v>
      </c>
      <c r="B7" s="735"/>
      <c r="C7" s="734" t="s">
        <v>843</v>
      </c>
      <c r="D7" s="733">
        <v>4970787.09</v>
      </c>
      <c r="E7" s="733">
        <v>45112</v>
      </c>
      <c r="F7" s="733">
        <v>5015899.09</v>
      </c>
    </row>
    <row r="8" spans="1:7" s="1" customFormat="1" ht="2.65" customHeight="1" x14ac:dyDescent="0.2">
      <c r="A8" s="34"/>
    </row>
    <row r="9" spans="1:7" s="1" customFormat="1" ht="2.65" customHeight="1" x14ac:dyDescent="0.15">
      <c r="A9" s="26"/>
      <c r="B9" s="731"/>
      <c r="C9" s="731"/>
      <c r="D9" s="730"/>
      <c r="E9" s="730"/>
      <c r="F9" s="730"/>
    </row>
    <row r="10" spans="1:7" s="1" customFormat="1" ht="18.2" customHeight="1" x14ac:dyDescent="0.15">
      <c r="A10" s="26"/>
      <c r="B10" s="1181" t="s">
        <v>822</v>
      </c>
      <c r="C10" s="1181"/>
      <c r="D10" s="729">
        <v>4970787.09</v>
      </c>
      <c r="E10" s="729">
        <v>45112</v>
      </c>
      <c r="F10" s="729">
        <v>5015899.09</v>
      </c>
    </row>
  </sheetData>
  <mergeCells count="3">
    <mergeCell ref="A1:G1"/>
    <mergeCell ref="B10:C10"/>
    <mergeCell ref="B2:C3"/>
  </mergeCells>
  <pageMargins left="0.7" right="0.7" top="0.75" bottom="0.75" header="0.3" footer="0.3"/>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8D416-2269-4385-90E6-B9D8CB8DDE36}">
  <dimension ref="A1:G10"/>
  <sheetViews>
    <sheetView zoomScaleNormal="100" zoomScaleSheetLayoutView="120" workbookViewId="0">
      <selection sqref="A1:G1"/>
    </sheetView>
  </sheetViews>
  <sheetFormatPr defaultRowHeight="12.75" x14ac:dyDescent="0.2"/>
  <cols>
    <col min="1" max="1" width="0.28515625" customWidth="1"/>
    <col min="2" max="2" width="3.5703125" customWidth="1"/>
    <col min="3" max="3" width="40.5703125" customWidth="1"/>
    <col min="4" max="6" width="9.28515625" customWidth="1"/>
    <col min="7" max="7" width="80.140625" customWidth="1"/>
  </cols>
  <sheetData>
    <row r="1" spans="1:7" s="1" customFormat="1" ht="45.95" customHeight="1" x14ac:dyDescent="0.15">
      <c r="A1" s="1180" t="s">
        <v>850</v>
      </c>
      <c r="B1" s="1180"/>
      <c r="C1" s="1180"/>
      <c r="D1" s="1180"/>
      <c r="E1" s="1180"/>
      <c r="F1" s="1180"/>
      <c r="G1" s="1180"/>
    </row>
    <row r="2" spans="1:7" s="1" customFormat="1" ht="30.4" customHeight="1" x14ac:dyDescent="0.2">
      <c r="A2" s="34"/>
      <c r="B2" s="1182" t="s">
        <v>829</v>
      </c>
      <c r="C2" s="1182"/>
      <c r="D2" s="750" t="s">
        <v>848</v>
      </c>
      <c r="E2" s="750" t="s">
        <v>847</v>
      </c>
      <c r="F2" s="748" t="s">
        <v>834</v>
      </c>
    </row>
    <row r="3" spans="1:7" s="1" customFormat="1" ht="18.2" customHeight="1" x14ac:dyDescent="0.2">
      <c r="A3" s="34"/>
      <c r="B3" s="1182"/>
      <c r="C3" s="1182"/>
      <c r="D3" s="749">
        <v>701</v>
      </c>
      <c r="E3" s="749">
        <v>702</v>
      </c>
      <c r="F3" s="748" t="s">
        <v>846</v>
      </c>
    </row>
    <row r="4" spans="1:7" s="1" customFormat="1" ht="2.65" customHeight="1" x14ac:dyDescent="0.2">
      <c r="A4" s="702"/>
      <c r="B4" s="746"/>
      <c r="C4" s="746"/>
      <c r="D4" s="745"/>
      <c r="E4" s="745"/>
      <c r="F4" s="756"/>
    </row>
    <row r="5" spans="1:7" s="1" customFormat="1" ht="11.1" customHeight="1" x14ac:dyDescent="0.2">
      <c r="A5" s="702"/>
      <c r="B5" s="744" t="s">
        <v>845</v>
      </c>
      <c r="C5" s="743" t="s">
        <v>844</v>
      </c>
      <c r="D5" s="742"/>
      <c r="E5" s="742"/>
      <c r="F5" s="755"/>
    </row>
    <row r="6" spans="1:7" s="1" customFormat="1" ht="14.85" customHeight="1" x14ac:dyDescent="0.2">
      <c r="A6" s="740">
        <v>9900</v>
      </c>
      <c r="B6" s="739" t="s">
        <v>560</v>
      </c>
      <c r="C6" s="738" t="s">
        <v>84</v>
      </c>
      <c r="D6" s="737">
        <v>4965511.87</v>
      </c>
      <c r="E6" s="737">
        <v>43887</v>
      </c>
      <c r="F6" s="737">
        <v>5009398.87</v>
      </c>
    </row>
    <row r="7" spans="1:7" s="1" customFormat="1" ht="11.1" customHeight="1" x14ac:dyDescent="0.15">
      <c r="A7" s="61">
        <v>9900</v>
      </c>
      <c r="B7" s="735"/>
      <c r="C7" s="734" t="s">
        <v>843</v>
      </c>
      <c r="D7" s="733">
        <v>4965511.87</v>
      </c>
      <c r="E7" s="733">
        <v>43887</v>
      </c>
      <c r="F7" s="733">
        <v>5009398.87</v>
      </c>
    </row>
    <row r="8" spans="1:7" s="1" customFormat="1" ht="2.65" customHeight="1" x14ac:dyDescent="0.2">
      <c r="A8" s="34"/>
    </row>
    <row r="9" spans="1:7" s="1" customFormat="1" ht="2.65" customHeight="1" x14ac:dyDescent="0.15">
      <c r="A9" s="26"/>
      <c r="B9" s="731"/>
      <c r="C9" s="731"/>
      <c r="D9" s="730"/>
      <c r="E9" s="730"/>
      <c r="F9" s="730"/>
    </row>
    <row r="10" spans="1:7" s="1" customFormat="1" ht="18.2" customHeight="1" x14ac:dyDescent="0.15">
      <c r="A10" s="26"/>
      <c r="B10" s="1181" t="s">
        <v>822</v>
      </c>
      <c r="C10" s="1181"/>
      <c r="D10" s="729">
        <v>4965511.87</v>
      </c>
      <c r="E10" s="729">
        <v>43887</v>
      </c>
      <c r="F10" s="729">
        <v>5009398.87</v>
      </c>
    </row>
  </sheetData>
  <mergeCells count="3">
    <mergeCell ref="A1:G1"/>
    <mergeCell ref="B10:C10"/>
    <mergeCell ref="B2:C3"/>
  </mergeCells>
  <pageMargins left="0.7" right="0.7" top="0.75" bottom="0.75" header="0.3" footer="0.3"/>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D5C2A-5B85-45D8-B3C4-356BED039731}">
  <dimension ref="A1:G10"/>
  <sheetViews>
    <sheetView view="pageBreakPreview" zoomScale="60" zoomScaleNormal="100" workbookViewId="0">
      <selection sqref="A1:G1"/>
    </sheetView>
  </sheetViews>
  <sheetFormatPr defaultRowHeight="12.75" x14ac:dyDescent="0.2"/>
  <cols>
    <col min="1" max="1" width="0.28515625" customWidth="1"/>
    <col min="2" max="2" width="3.5703125" customWidth="1"/>
    <col min="3" max="3" width="40.5703125" customWidth="1"/>
    <col min="4" max="6" width="9.28515625" customWidth="1"/>
    <col min="7" max="7" width="80.140625" customWidth="1"/>
  </cols>
  <sheetData>
    <row r="1" spans="1:7" s="1" customFormat="1" ht="45.95" customHeight="1" x14ac:dyDescent="0.15">
      <c r="A1" s="1180" t="s">
        <v>851</v>
      </c>
      <c r="B1" s="1180"/>
      <c r="C1" s="1180"/>
      <c r="D1" s="1180"/>
      <c r="E1" s="1180"/>
      <c r="F1" s="1180"/>
      <c r="G1" s="1180"/>
    </row>
    <row r="2" spans="1:7" s="1" customFormat="1" ht="30.4" customHeight="1" x14ac:dyDescent="0.2">
      <c r="A2" s="34"/>
      <c r="B2" s="1182" t="s">
        <v>829</v>
      </c>
      <c r="C2" s="1182"/>
      <c r="D2" s="750" t="s">
        <v>848</v>
      </c>
      <c r="E2" s="750" t="s">
        <v>847</v>
      </c>
      <c r="F2" s="748" t="s">
        <v>834</v>
      </c>
    </row>
    <row r="3" spans="1:7" s="1" customFormat="1" ht="18.2" customHeight="1" x14ac:dyDescent="0.2">
      <c r="A3" s="34"/>
      <c r="B3" s="1182"/>
      <c r="C3" s="1182"/>
      <c r="D3" s="749">
        <v>701</v>
      </c>
      <c r="E3" s="749">
        <v>702</v>
      </c>
      <c r="F3" s="748" t="s">
        <v>846</v>
      </c>
    </row>
    <row r="4" spans="1:7" s="1" customFormat="1" ht="2.65" customHeight="1" x14ac:dyDescent="0.2">
      <c r="A4" s="702"/>
      <c r="B4" s="746"/>
      <c r="C4" s="746"/>
      <c r="D4" s="745"/>
      <c r="E4" s="745"/>
      <c r="F4" s="756"/>
    </row>
    <row r="5" spans="1:7" s="1" customFormat="1" ht="11.1" customHeight="1" x14ac:dyDescent="0.2">
      <c r="A5" s="702"/>
      <c r="B5" s="744" t="s">
        <v>845</v>
      </c>
      <c r="C5" s="743" t="s">
        <v>844</v>
      </c>
      <c r="D5" s="742"/>
      <c r="E5" s="742"/>
      <c r="F5" s="755"/>
    </row>
    <row r="6" spans="1:7" s="1" customFormat="1" ht="14.85" customHeight="1" x14ac:dyDescent="0.2">
      <c r="A6" s="740">
        <v>9900</v>
      </c>
      <c r="B6" s="739" t="s">
        <v>560</v>
      </c>
      <c r="C6" s="738" t="s">
        <v>84</v>
      </c>
      <c r="D6" s="737" t="s">
        <v>20</v>
      </c>
      <c r="E6" s="737" t="s">
        <v>20</v>
      </c>
      <c r="F6" s="737" t="s">
        <v>20</v>
      </c>
    </row>
    <row r="7" spans="1:7" s="1" customFormat="1" ht="11.1" customHeight="1" x14ac:dyDescent="0.15">
      <c r="A7" s="61">
        <v>9900</v>
      </c>
      <c r="B7" s="735"/>
      <c r="C7" s="734" t="s">
        <v>843</v>
      </c>
      <c r="D7" s="733" t="s">
        <v>20</v>
      </c>
      <c r="E7" s="733" t="s">
        <v>20</v>
      </c>
      <c r="F7" s="733" t="s">
        <v>20</v>
      </c>
    </row>
    <row r="8" spans="1:7" s="1" customFormat="1" ht="2.65" customHeight="1" x14ac:dyDescent="0.2">
      <c r="A8" s="34"/>
    </row>
    <row r="9" spans="1:7" s="1" customFormat="1" ht="2.65" customHeight="1" x14ac:dyDescent="0.15">
      <c r="A9" s="26"/>
      <c r="B9" s="731"/>
      <c r="C9" s="731"/>
      <c r="D9" s="730"/>
      <c r="E9" s="730"/>
      <c r="F9" s="730"/>
    </row>
    <row r="10" spans="1:7" s="1" customFormat="1" ht="18.2" customHeight="1" x14ac:dyDescent="0.15">
      <c r="A10" s="26"/>
      <c r="B10" s="1181" t="s">
        <v>822</v>
      </c>
      <c r="C10" s="1181"/>
      <c r="D10" s="729" t="s">
        <v>20</v>
      </c>
      <c r="E10" s="729" t="s">
        <v>20</v>
      </c>
      <c r="F10" s="729" t="s">
        <v>20</v>
      </c>
    </row>
  </sheetData>
  <mergeCells count="3">
    <mergeCell ref="A1:G1"/>
    <mergeCell ref="B10:C10"/>
    <mergeCell ref="B2:C3"/>
  </mergeCells>
  <pageMargins left="0.7" right="0.7" top="0.75" bottom="0.75" header="0.3" footer="0.3"/>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E63E2-4F87-42EC-831B-1C4A8D28B21B}">
  <dimension ref="B1:J23"/>
  <sheetViews>
    <sheetView view="pageBreakPreview" zoomScale="60" zoomScaleNormal="100" workbookViewId="0">
      <selection activeCell="K17" sqref="K17"/>
    </sheetView>
  </sheetViews>
  <sheetFormatPr defaultColWidth="8.85546875" defaultRowHeight="12" x14ac:dyDescent="0.2"/>
  <cols>
    <col min="1" max="1" width="1" style="757" customWidth="1"/>
    <col min="2" max="2" width="0.28515625" style="757" customWidth="1"/>
    <col min="3" max="3" width="6.42578125" style="757" customWidth="1"/>
    <col min="4" max="4" width="49.42578125" style="757" customWidth="1"/>
    <col min="5" max="8" width="22.85546875" style="757" customWidth="1"/>
    <col min="9" max="9" width="3" style="757" customWidth="1"/>
    <col min="10" max="10" width="4.7109375" style="757" customWidth="1"/>
    <col min="11" max="16384" width="8.85546875" style="757"/>
  </cols>
  <sheetData>
    <row r="1" spans="2:10" s="758" customFormat="1" ht="38.450000000000003" customHeight="1" x14ac:dyDescent="0.2">
      <c r="C1" s="1183" t="s">
        <v>863</v>
      </c>
      <c r="D1" s="1183"/>
      <c r="E1" s="1183"/>
      <c r="F1" s="1183"/>
      <c r="G1" s="1183"/>
      <c r="H1" s="1183"/>
      <c r="I1" s="1183"/>
    </row>
    <row r="2" spans="2:10" s="758" customFormat="1" ht="30.4" customHeight="1" x14ac:dyDescent="0.2">
      <c r="B2" s="785"/>
      <c r="C2" s="1184" t="s">
        <v>862</v>
      </c>
      <c r="D2" s="1184"/>
      <c r="E2" s="786" t="s">
        <v>861</v>
      </c>
      <c r="F2" s="787" t="s">
        <v>860</v>
      </c>
      <c r="G2" s="786" t="s">
        <v>859</v>
      </c>
      <c r="H2" s="786" t="s">
        <v>858</v>
      </c>
    </row>
    <row r="3" spans="2:10" s="758" customFormat="1" ht="14.85" customHeight="1" x14ac:dyDescent="0.2">
      <c r="B3" s="785"/>
      <c r="C3" s="784"/>
      <c r="D3" s="783" t="s">
        <v>857</v>
      </c>
      <c r="E3" s="782"/>
      <c r="F3" s="781"/>
      <c r="G3" s="780"/>
      <c r="H3" s="780"/>
    </row>
    <row r="4" spans="2:10" s="758" customFormat="1" ht="14.85" customHeight="1" x14ac:dyDescent="0.2">
      <c r="B4" s="779">
        <v>1</v>
      </c>
      <c r="C4" s="777">
        <v>101</v>
      </c>
      <c r="D4" s="776" t="s">
        <v>839</v>
      </c>
      <c r="E4" s="775">
        <v>134229.89000000001</v>
      </c>
      <c r="F4" s="774" t="s">
        <v>20</v>
      </c>
      <c r="G4" s="773">
        <v>112015.86</v>
      </c>
      <c r="H4" s="773">
        <v>8578.68</v>
      </c>
    </row>
    <row r="5" spans="2:10" s="758" customFormat="1" ht="14.85" customHeight="1" x14ac:dyDescent="0.2">
      <c r="B5" s="778"/>
      <c r="C5" s="777">
        <v>102</v>
      </c>
      <c r="D5" s="776" t="s">
        <v>838</v>
      </c>
      <c r="E5" s="775">
        <v>1165888.77</v>
      </c>
      <c r="F5" s="774">
        <v>1924.53</v>
      </c>
      <c r="G5" s="773">
        <v>1165386.77</v>
      </c>
      <c r="H5" s="773">
        <v>1360</v>
      </c>
    </row>
    <row r="6" spans="2:10" s="758" customFormat="1" ht="14.85" customHeight="1" x14ac:dyDescent="0.2">
      <c r="B6" s="778"/>
      <c r="C6" s="777">
        <v>103</v>
      </c>
      <c r="D6" s="776" t="s">
        <v>837</v>
      </c>
      <c r="E6" s="775">
        <v>17334746.699999999</v>
      </c>
      <c r="F6" s="774">
        <v>315069.42</v>
      </c>
      <c r="G6" s="773">
        <v>15948584.859999999</v>
      </c>
      <c r="H6" s="773">
        <v>1018520.68</v>
      </c>
    </row>
    <row r="7" spans="2:10" s="758" customFormat="1" ht="14.85" customHeight="1" x14ac:dyDescent="0.2">
      <c r="B7" s="778"/>
      <c r="C7" s="777">
        <v>104</v>
      </c>
      <c r="D7" s="776" t="s">
        <v>22</v>
      </c>
      <c r="E7" s="775">
        <v>3575729.65</v>
      </c>
      <c r="F7" s="774">
        <v>1759619.17</v>
      </c>
      <c r="G7" s="773">
        <v>3232957.37</v>
      </c>
      <c r="H7" s="773">
        <v>291832.64</v>
      </c>
    </row>
    <row r="8" spans="2:10" s="758" customFormat="1" ht="14.85" customHeight="1" x14ac:dyDescent="0.2">
      <c r="B8" s="778"/>
      <c r="C8" s="777">
        <v>109</v>
      </c>
      <c r="D8" s="776" t="s">
        <v>836</v>
      </c>
      <c r="E8" s="775">
        <v>71416.12</v>
      </c>
      <c r="F8" s="774">
        <v>1243.17</v>
      </c>
      <c r="G8" s="773">
        <v>10908.38</v>
      </c>
      <c r="H8" s="773">
        <v>31237.88</v>
      </c>
    </row>
    <row r="9" spans="2:10" s="758" customFormat="1" ht="14.85" customHeight="1" x14ac:dyDescent="0.2">
      <c r="B9" s="778"/>
      <c r="C9" s="777">
        <v>110</v>
      </c>
      <c r="D9" s="776" t="s">
        <v>835</v>
      </c>
      <c r="E9" s="775">
        <v>70774.679999999993</v>
      </c>
      <c r="F9" s="774" t="s">
        <v>20</v>
      </c>
      <c r="G9" s="773">
        <v>49839.68</v>
      </c>
      <c r="H9" s="773">
        <v>20935</v>
      </c>
      <c r="J9" s="758" t="s">
        <v>43</v>
      </c>
    </row>
    <row r="10" spans="2:10" s="758" customFormat="1" ht="14.85" customHeight="1" x14ac:dyDescent="0.2">
      <c r="B10" s="772">
        <v>1</v>
      </c>
      <c r="C10" s="771"/>
      <c r="D10" s="770" t="s">
        <v>856</v>
      </c>
      <c r="E10" s="769">
        <v>22352785.809999999</v>
      </c>
      <c r="F10" s="768">
        <v>2077856.29</v>
      </c>
      <c r="G10" s="767">
        <v>20519692.920000002</v>
      </c>
      <c r="H10" s="767">
        <v>1372464.88</v>
      </c>
    </row>
    <row r="11" spans="2:10" s="758" customFormat="1" ht="7.5" customHeight="1" x14ac:dyDescent="0.2">
      <c r="C11" s="766"/>
      <c r="D11" s="766"/>
      <c r="F11" s="765"/>
      <c r="G11" s="765"/>
      <c r="H11" s="765"/>
    </row>
    <row r="12" spans="2:10" s="758" customFormat="1" ht="14.85" customHeight="1" x14ac:dyDescent="0.2">
      <c r="B12" s="785"/>
      <c r="C12" s="784"/>
      <c r="D12" s="783" t="s">
        <v>855</v>
      </c>
      <c r="E12" s="782"/>
      <c r="F12" s="781"/>
      <c r="G12" s="780"/>
      <c r="H12" s="780"/>
    </row>
    <row r="13" spans="2:10" s="758" customFormat="1" ht="14.85" customHeight="1" x14ac:dyDescent="0.2">
      <c r="B13" s="779">
        <v>2</v>
      </c>
      <c r="C13" s="777">
        <v>202</v>
      </c>
      <c r="D13" s="776" t="s">
        <v>828</v>
      </c>
      <c r="E13" s="775">
        <v>1667185.48</v>
      </c>
      <c r="F13" s="774">
        <v>1667185.48</v>
      </c>
      <c r="G13" s="773">
        <v>905773.64</v>
      </c>
      <c r="H13" s="773">
        <v>787296.21</v>
      </c>
    </row>
    <row r="14" spans="2:10" s="758" customFormat="1" ht="14.85" customHeight="1" x14ac:dyDescent="0.2">
      <c r="B14" s="778"/>
      <c r="C14" s="777">
        <v>203</v>
      </c>
      <c r="D14" s="776" t="s">
        <v>827</v>
      </c>
      <c r="E14" s="775">
        <v>745004</v>
      </c>
      <c r="F14" s="774">
        <v>745004</v>
      </c>
      <c r="G14" s="773">
        <v>745004</v>
      </c>
      <c r="H14" s="773" t="s">
        <v>20</v>
      </c>
    </row>
    <row r="15" spans="2:10" s="758" customFormat="1" ht="14.85" customHeight="1" x14ac:dyDescent="0.2">
      <c r="B15" s="772">
        <v>2</v>
      </c>
      <c r="C15" s="771"/>
      <c r="D15" s="770" t="s">
        <v>854</v>
      </c>
      <c r="E15" s="769">
        <v>2412189.48</v>
      </c>
      <c r="F15" s="768">
        <v>2412189.48</v>
      </c>
      <c r="G15" s="767">
        <v>1650777.64</v>
      </c>
      <c r="H15" s="767">
        <v>787296.21</v>
      </c>
    </row>
    <row r="16" spans="2:10" s="758" customFormat="1" ht="7.5" customHeight="1" x14ac:dyDescent="0.2">
      <c r="C16" s="766"/>
      <c r="D16" s="766"/>
      <c r="F16" s="765"/>
      <c r="G16" s="765"/>
      <c r="H16" s="765"/>
    </row>
    <row r="17" spans="2:8" s="758" customFormat="1" ht="14.85" customHeight="1" x14ac:dyDescent="0.2">
      <c r="B17" s="785"/>
      <c r="C17" s="784"/>
      <c r="D17" s="783" t="s">
        <v>853</v>
      </c>
      <c r="E17" s="782"/>
      <c r="F17" s="781"/>
      <c r="G17" s="780"/>
      <c r="H17" s="780"/>
    </row>
    <row r="18" spans="2:8" s="758" customFormat="1" ht="14.85" customHeight="1" x14ac:dyDescent="0.2">
      <c r="B18" s="779">
        <v>7</v>
      </c>
      <c r="C18" s="777">
        <v>701</v>
      </c>
      <c r="D18" s="776" t="s">
        <v>848</v>
      </c>
      <c r="E18" s="775">
        <v>4970787.09</v>
      </c>
      <c r="F18" s="774">
        <v>55971.97</v>
      </c>
      <c r="G18" s="773">
        <v>4965511.87</v>
      </c>
      <c r="H18" s="773" t="s">
        <v>20</v>
      </c>
    </row>
    <row r="19" spans="2:8" s="758" customFormat="1" ht="14.85" customHeight="1" x14ac:dyDescent="0.2">
      <c r="B19" s="778"/>
      <c r="C19" s="777">
        <v>702</v>
      </c>
      <c r="D19" s="776" t="s">
        <v>847</v>
      </c>
      <c r="E19" s="775">
        <v>45112</v>
      </c>
      <c r="F19" s="774">
        <v>45112</v>
      </c>
      <c r="G19" s="773">
        <v>43887</v>
      </c>
      <c r="H19" s="773" t="s">
        <v>20</v>
      </c>
    </row>
    <row r="20" spans="2:8" s="758" customFormat="1" ht="14.85" customHeight="1" x14ac:dyDescent="0.2">
      <c r="B20" s="772">
        <v>7</v>
      </c>
      <c r="C20" s="771"/>
      <c r="D20" s="770" t="s">
        <v>852</v>
      </c>
      <c r="E20" s="769">
        <v>5015899.09</v>
      </c>
      <c r="F20" s="768">
        <v>101083.97</v>
      </c>
      <c r="G20" s="767">
        <v>5009398.87</v>
      </c>
      <c r="H20" s="767" t="s">
        <v>20</v>
      </c>
    </row>
    <row r="21" spans="2:8" s="758" customFormat="1" ht="7.5" customHeight="1" x14ac:dyDescent="0.2">
      <c r="C21" s="766"/>
      <c r="D21" s="766"/>
      <c r="F21" s="765"/>
      <c r="G21" s="765"/>
      <c r="H21" s="765"/>
    </row>
    <row r="22" spans="2:8" s="758" customFormat="1" ht="14.85" customHeight="1" x14ac:dyDescent="0.2">
      <c r="B22" s="764"/>
      <c r="C22" s="763"/>
      <c r="D22" s="762" t="s">
        <v>38</v>
      </c>
      <c r="E22" s="761">
        <v>29780874.379999999</v>
      </c>
      <c r="F22" s="760">
        <v>4591129.74</v>
      </c>
      <c r="G22" s="759">
        <v>27179869.43</v>
      </c>
      <c r="H22" s="759">
        <v>2159761.09</v>
      </c>
    </row>
    <row r="23" spans="2:8" s="758" customFormat="1" ht="28.9" customHeight="1" x14ac:dyDescent="0.2"/>
  </sheetData>
  <mergeCells count="2">
    <mergeCell ref="C1:I1"/>
    <mergeCell ref="C2:D2"/>
  </mergeCells>
  <printOptions horizontalCentered="1"/>
  <pageMargins left="0.70866141732283472" right="0.70866141732283472" top="0.74803149606299213" bottom="0.74803149606299213" header="0.31496062992125984" footer="0.31496062992125984"/>
  <pageSetup paperSize="9" scale="86"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B7FAB-7F14-44ED-83BD-A8FEC18C0DBD}">
  <dimension ref="B1:J28"/>
  <sheetViews>
    <sheetView view="pageBreakPreview" zoomScale="60" zoomScaleNormal="100" workbookViewId="0"/>
  </sheetViews>
  <sheetFormatPr defaultRowHeight="12.75" x14ac:dyDescent="0.2"/>
  <cols>
    <col min="1" max="1" width="1" customWidth="1"/>
    <col min="2" max="2" width="0.28515625" customWidth="1"/>
    <col min="3" max="3" width="6.42578125" customWidth="1"/>
    <col min="4" max="4" width="53.42578125" customWidth="1"/>
    <col min="5" max="9" width="14.7109375" customWidth="1"/>
    <col min="10" max="10" width="0.28515625" customWidth="1"/>
  </cols>
  <sheetData>
    <row r="1" spans="2:10" s="1" customFormat="1" ht="31.9" customHeight="1" x14ac:dyDescent="0.15">
      <c r="C1" s="1185" t="s">
        <v>887</v>
      </c>
      <c r="D1" s="1185"/>
      <c r="E1" s="1185"/>
      <c r="F1" s="1185"/>
      <c r="G1" s="1185"/>
      <c r="H1" s="1185"/>
      <c r="I1" s="1185"/>
      <c r="J1" s="1185"/>
    </row>
    <row r="2" spans="2:10" s="1" customFormat="1" ht="14.85" customHeight="1" x14ac:dyDescent="0.15"/>
    <row r="3" spans="2:10" s="1" customFormat="1" ht="22.9" customHeight="1" x14ac:dyDescent="0.15">
      <c r="B3" s="754"/>
      <c r="C3" s="1089" t="s">
        <v>886</v>
      </c>
      <c r="D3" s="1089"/>
      <c r="E3" s="1089" t="s">
        <v>885</v>
      </c>
      <c r="F3" s="1089"/>
      <c r="G3" s="1089" t="s">
        <v>884</v>
      </c>
      <c r="H3" s="1089"/>
      <c r="I3" s="57" t="s">
        <v>883</v>
      </c>
    </row>
    <row r="4" spans="2:10" s="1" customFormat="1" ht="28.15" customHeight="1" x14ac:dyDescent="0.15">
      <c r="B4" s="754"/>
      <c r="C4" s="1089"/>
      <c r="D4" s="1089"/>
      <c r="E4" s="57" t="s">
        <v>882</v>
      </c>
      <c r="F4" s="57" t="s">
        <v>880</v>
      </c>
      <c r="G4" s="57" t="s">
        <v>881</v>
      </c>
      <c r="H4" s="57" t="s">
        <v>880</v>
      </c>
      <c r="I4" s="57" t="s">
        <v>880</v>
      </c>
    </row>
    <row r="5" spans="2:10" s="1" customFormat="1" ht="7.5" customHeight="1" x14ac:dyDescent="0.15">
      <c r="B5" s="754"/>
      <c r="C5" s="801"/>
      <c r="D5" s="802"/>
      <c r="E5" s="803"/>
      <c r="F5" s="802"/>
      <c r="G5" s="803"/>
      <c r="H5" s="802"/>
      <c r="I5" s="801"/>
    </row>
    <row r="6" spans="2:10" s="1" customFormat="1" ht="14.85" customHeight="1" x14ac:dyDescent="0.15">
      <c r="B6" s="754"/>
      <c r="C6" s="723"/>
      <c r="D6" s="73" t="s">
        <v>879</v>
      </c>
      <c r="E6" s="7"/>
      <c r="F6" s="11"/>
      <c r="G6" s="7"/>
      <c r="H6" s="11"/>
      <c r="I6" s="800"/>
    </row>
    <row r="7" spans="2:10" s="1" customFormat="1" ht="14.85" customHeight="1" x14ac:dyDescent="0.15">
      <c r="B7" s="751">
        <v>2000000</v>
      </c>
      <c r="C7" s="798" t="s">
        <v>71</v>
      </c>
      <c r="D7" s="797" t="s">
        <v>878</v>
      </c>
      <c r="E7" s="796">
        <v>22684990.07</v>
      </c>
      <c r="F7" s="713">
        <v>22472314</v>
      </c>
      <c r="G7" s="796">
        <v>22590146.07</v>
      </c>
      <c r="H7" s="713">
        <v>22377470</v>
      </c>
      <c r="I7" s="711" t="s">
        <v>20</v>
      </c>
    </row>
    <row r="8" spans="2:10" s="1" customFormat="1" ht="14.85" customHeight="1" x14ac:dyDescent="0.15">
      <c r="B8" s="799"/>
      <c r="C8" s="798" t="s">
        <v>69</v>
      </c>
      <c r="D8" s="797" t="s">
        <v>812</v>
      </c>
      <c r="E8" s="796">
        <v>0</v>
      </c>
      <c r="F8" s="713" t="s">
        <v>20</v>
      </c>
      <c r="G8" s="796">
        <v>0</v>
      </c>
      <c r="H8" s="713" t="s">
        <v>20</v>
      </c>
      <c r="I8" s="711" t="s">
        <v>20</v>
      </c>
    </row>
    <row r="9" spans="2:10" s="1" customFormat="1" ht="14.85" customHeight="1" x14ac:dyDescent="0.15">
      <c r="B9" s="751">
        <v>2000000</v>
      </c>
      <c r="C9" s="795" t="s">
        <v>67</v>
      </c>
      <c r="D9" s="73" t="s">
        <v>854</v>
      </c>
      <c r="E9" s="794">
        <v>22684990.07</v>
      </c>
      <c r="F9" s="718">
        <v>22472314</v>
      </c>
      <c r="G9" s="794">
        <v>22590146.07</v>
      </c>
      <c r="H9" s="718">
        <v>22377470</v>
      </c>
      <c r="I9" s="716" t="s">
        <v>20</v>
      </c>
    </row>
    <row r="10" spans="2:10" s="1" customFormat="1" ht="7.5" customHeight="1" x14ac:dyDescent="0.2">
      <c r="B10" s="34"/>
      <c r="C10" s="792"/>
      <c r="D10" s="34"/>
      <c r="E10" s="793"/>
      <c r="F10" s="34"/>
      <c r="G10" s="793"/>
      <c r="H10" s="34"/>
      <c r="I10" s="792"/>
    </row>
    <row r="11" spans="2:10" s="1" customFormat="1" ht="14.85" customHeight="1" x14ac:dyDescent="0.15">
      <c r="B11" s="754"/>
      <c r="C11" s="723"/>
      <c r="D11" s="73" t="s">
        <v>877</v>
      </c>
      <c r="E11" s="7"/>
      <c r="F11" s="11"/>
      <c r="G11" s="7"/>
      <c r="H11" s="11"/>
      <c r="I11" s="800"/>
    </row>
    <row r="12" spans="2:10" s="1" customFormat="1" ht="14.85" customHeight="1" x14ac:dyDescent="0.15">
      <c r="B12" s="751">
        <v>3000000</v>
      </c>
      <c r="C12" s="798" t="s">
        <v>65</v>
      </c>
      <c r="D12" s="797" t="s">
        <v>876</v>
      </c>
      <c r="E12" s="796">
        <v>2000</v>
      </c>
      <c r="F12" s="713">
        <v>180</v>
      </c>
      <c r="G12" s="796">
        <v>2000</v>
      </c>
      <c r="H12" s="713">
        <v>180</v>
      </c>
      <c r="I12" s="711" t="s">
        <v>20</v>
      </c>
    </row>
    <row r="13" spans="2:10" s="1" customFormat="1" ht="14.85" customHeight="1" x14ac:dyDescent="0.15">
      <c r="B13" s="799"/>
      <c r="C13" s="798" t="s">
        <v>63</v>
      </c>
      <c r="D13" s="797" t="s">
        <v>875</v>
      </c>
      <c r="E13" s="796">
        <v>100</v>
      </c>
      <c r="F13" s="713" t="s">
        <v>20</v>
      </c>
      <c r="G13" s="796">
        <v>100</v>
      </c>
      <c r="H13" s="713" t="s">
        <v>20</v>
      </c>
      <c r="I13" s="711" t="s">
        <v>20</v>
      </c>
    </row>
    <row r="14" spans="2:10" s="1" customFormat="1" ht="14.85" customHeight="1" x14ac:dyDescent="0.15">
      <c r="B14" s="799"/>
      <c r="C14" s="798" t="s">
        <v>61</v>
      </c>
      <c r="D14" s="797" t="s">
        <v>874</v>
      </c>
      <c r="E14" s="796">
        <v>20</v>
      </c>
      <c r="F14" s="713" t="s">
        <v>20</v>
      </c>
      <c r="G14" s="796">
        <v>20</v>
      </c>
      <c r="H14" s="713" t="s">
        <v>20</v>
      </c>
      <c r="I14" s="711" t="s">
        <v>20</v>
      </c>
    </row>
    <row r="15" spans="2:10" s="1" customFormat="1" ht="14.85" customHeight="1" x14ac:dyDescent="0.15">
      <c r="B15" s="799"/>
      <c r="C15" s="798" t="s">
        <v>59</v>
      </c>
      <c r="D15" s="797" t="s">
        <v>873</v>
      </c>
      <c r="E15" s="796">
        <v>214097.66</v>
      </c>
      <c r="F15" s="713">
        <v>63900.09</v>
      </c>
      <c r="G15" s="796">
        <v>220714.01</v>
      </c>
      <c r="H15" s="713">
        <v>1028.9000000000001</v>
      </c>
      <c r="I15" s="711" t="s">
        <v>20</v>
      </c>
    </row>
    <row r="16" spans="2:10" s="1" customFormat="1" ht="14.85" customHeight="1" x14ac:dyDescent="0.15">
      <c r="B16" s="751">
        <v>3000000</v>
      </c>
      <c r="C16" s="795" t="s">
        <v>57</v>
      </c>
      <c r="D16" s="73" t="s">
        <v>872</v>
      </c>
      <c r="E16" s="794">
        <v>216217.66</v>
      </c>
      <c r="F16" s="718">
        <v>64080.09</v>
      </c>
      <c r="G16" s="794">
        <v>222834.01</v>
      </c>
      <c r="H16" s="718">
        <v>1208.9000000000001</v>
      </c>
      <c r="I16" s="716" t="s">
        <v>20</v>
      </c>
    </row>
    <row r="17" spans="2:9" s="1" customFormat="1" ht="7.5" customHeight="1" x14ac:dyDescent="0.2">
      <c r="B17" s="34"/>
      <c r="C17" s="792"/>
      <c r="D17" s="34"/>
      <c r="E17" s="793"/>
      <c r="F17" s="34"/>
      <c r="G17" s="793"/>
      <c r="H17" s="34"/>
      <c r="I17" s="792"/>
    </row>
    <row r="18" spans="2:9" s="1" customFormat="1" ht="14.85" customHeight="1" x14ac:dyDescent="0.15">
      <c r="B18" s="754"/>
      <c r="C18" s="723"/>
      <c r="D18" s="73" t="s">
        <v>871</v>
      </c>
      <c r="E18" s="7"/>
      <c r="F18" s="11"/>
      <c r="G18" s="7"/>
      <c r="H18" s="11"/>
      <c r="I18" s="800"/>
    </row>
    <row r="19" spans="2:9" s="1" customFormat="1" ht="14.85" customHeight="1" x14ac:dyDescent="0.15">
      <c r="B19" s="751">
        <v>4000000</v>
      </c>
      <c r="C19" s="798" t="s">
        <v>55</v>
      </c>
      <c r="D19" s="797" t="s">
        <v>827</v>
      </c>
      <c r="E19" s="796">
        <v>1238186</v>
      </c>
      <c r="F19" s="713">
        <v>1238186</v>
      </c>
      <c r="G19" s="796">
        <v>733030</v>
      </c>
      <c r="H19" s="713">
        <v>733030</v>
      </c>
      <c r="I19" s="711" t="s">
        <v>20</v>
      </c>
    </row>
    <row r="20" spans="2:9" s="1" customFormat="1" ht="14.85" customHeight="1" x14ac:dyDescent="0.15">
      <c r="B20" s="799"/>
      <c r="C20" s="798" t="s">
        <v>53</v>
      </c>
      <c r="D20" s="797" t="s">
        <v>870</v>
      </c>
      <c r="E20" s="796">
        <v>0</v>
      </c>
      <c r="F20" s="713" t="s">
        <v>20</v>
      </c>
      <c r="G20" s="796">
        <v>0</v>
      </c>
      <c r="H20" s="713" t="s">
        <v>20</v>
      </c>
      <c r="I20" s="711" t="s">
        <v>20</v>
      </c>
    </row>
    <row r="21" spans="2:9" s="1" customFormat="1" ht="14.85" customHeight="1" x14ac:dyDescent="0.15">
      <c r="B21" s="751">
        <v>4000000</v>
      </c>
      <c r="C21" s="795" t="s">
        <v>51</v>
      </c>
      <c r="D21" s="73" t="s">
        <v>869</v>
      </c>
      <c r="E21" s="794">
        <v>1238186</v>
      </c>
      <c r="F21" s="718">
        <v>1238186</v>
      </c>
      <c r="G21" s="794">
        <v>733030</v>
      </c>
      <c r="H21" s="718">
        <v>733030</v>
      </c>
      <c r="I21" s="716" t="s">
        <v>20</v>
      </c>
    </row>
    <row r="22" spans="2:9" s="1" customFormat="1" ht="7.5" customHeight="1" x14ac:dyDescent="0.2">
      <c r="B22" s="34"/>
      <c r="C22" s="792"/>
      <c r="D22" s="34"/>
      <c r="E22" s="793"/>
      <c r="F22" s="34"/>
      <c r="G22" s="793"/>
      <c r="H22" s="34"/>
      <c r="I22" s="792"/>
    </row>
    <row r="23" spans="2:9" s="1" customFormat="1" ht="14.85" customHeight="1" x14ac:dyDescent="0.15">
      <c r="B23" s="754"/>
      <c r="C23" s="723"/>
      <c r="D23" s="73" t="s">
        <v>868</v>
      </c>
      <c r="E23" s="7"/>
      <c r="F23" s="11"/>
      <c r="G23" s="7"/>
      <c r="H23" s="11"/>
      <c r="I23" s="800"/>
    </row>
    <row r="24" spans="2:9" s="1" customFormat="1" ht="14.85" customHeight="1" x14ac:dyDescent="0.15">
      <c r="B24" s="751">
        <v>9000000</v>
      </c>
      <c r="C24" s="798" t="s">
        <v>49</v>
      </c>
      <c r="D24" s="797" t="s">
        <v>867</v>
      </c>
      <c r="E24" s="796">
        <v>5704956.2699999996</v>
      </c>
      <c r="F24" s="713">
        <v>16700</v>
      </c>
      <c r="G24" s="796">
        <v>5704509.9199999999</v>
      </c>
      <c r="H24" s="713">
        <v>16800</v>
      </c>
      <c r="I24" s="711" t="s">
        <v>20</v>
      </c>
    </row>
    <row r="25" spans="2:9" s="1" customFormat="1" ht="14.85" customHeight="1" x14ac:dyDescent="0.15">
      <c r="B25" s="799"/>
      <c r="C25" s="798" t="s">
        <v>47</v>
      </c>
      <c r="D25" s="797" t="s">
        <v>866</v>
      </c>
      <c r="E25" s="796">
        <v>2000</v>
      </c>
      <c r="F25" s="713" t="s">
        <v>20</v>
      </c>
      <c r="G25" s="796">
        <v>2000</v>
      </c>
      <c r="H25" s="713" t="s">
        <v>20</v>
      </c>
      <c r="I25" s="711" t="s">
        <v>20</v>
      </c>
    </row>
    <row r="26" spans="2:9" s="1" customFormat="1" ht="14.85" customHeight="1" x14ac:dyDescent="0.15">
      <c r="B26" s="751">
        <v>9000000</v>
      </c>
      <c r="C26" s="795" t="s">
        <v>45</v>
      </c>
      <c r="D26" s="73" t="s">
        <v>865</v>
      </c>
      <c r="E26" s="794">
        <v>5706956.2699999996</v>
      </c>
      <c r="F26" s="718">
        <v>16700</v>
      </c>
      <c r="G26" s="794">
        <v>5706509.9199999999</v>
      </c>
      <c r="H26" s="718">
        <v>16800</v>
      </c>
      <c r="I26" s="716" t="s">
        <v>20</v>
      </c>
    </row>
    <row r="27" spans="2:9" s="1" customFormat="1" ht="7.5" customHeight="1" x14ac:dyDescent="0.2">
      <c r="B27" s="34"/>
      <c r="C27" s="792"/>
      <c r="D27" s="34"/>
      <c r="E27" s="793"/>
      <c r="F27" s="34"/>
      <c r="G27" s="793"/>
      <c r="H27" s="34"/>
      <c r="I27" s="792"/>
    </row>
    <row r="28" spans="2:9" s="1" customFormat="1" ht="14.85" customHeight="1" x14ac:dyDescent="0.15">
      <c r="B28" s="26"/>
      <c r="C28" s="791"/>
      <c r="D28" s="790" t="s">
        <v>864</v>
      </c>
      <c r="E28" s="789">
        <v>29846350</v>
      </c>
      <c r="F28" s="698">
        <v>23791280.09</v>
      </c>
      <c r="G28" s="789">
        <v>29252520</v>
      </c>
      <c r="H28" s="698">
        <v>23128508.899999999</v>
      </c>
      <c r="I28" s="788" t="s">
        <v>20</v>
      </c>
    </row>
  </sheetData>
  <mergeCells count="4">
    <mergeCell ref="C1:J1"/>
    <mergeCell ref="C3:D4"/>
    <mergeCell ref="E3:F3"/>
    <mergeCell ref="G3:H3"/>
  </mergeCells>
  <pageMargins left="0.7" right="0.7" top="0.75" bottom="0.75" header="0.3" footer="0.3"/>
  <pageSetup paperSize="9" scale="9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198E7-3856-4F3B-948A-57B0637ED38C}">
  <dimension ref="B1:J31"/>
  <sheetViews>
    <sheetView view="pageBreakPreview" zoomScale="60" zoomScaleNormal="100" workbookViewId="0"/>
  </sheetViews>
  <sheetFormatPr defaultRowHeight="12.75" x14ac:dyDescent="0.2"/>
  <cols>
    <col min="1" max="1" width="1" customWidth="1"/>
    <col min="2" max="2" width="0.28515625" customWidth="1"/>
    <col min="3" max="3" width="6.42578125" customWidth="1"/>
    <col min="4" max="4" width="53.42578125" customWidth="1"/>
    <col min="5" max="9" width="14.7109375" customWidth="1"/>
    <col min="10" max="10" width="0.28515625" customWidth="1"/>
  </cols>
  <sheetData>
    <row r="1" spans="2:10" s="1" customFormat="1" ht="31.9" customHeight="1" x14ac:dyDescent="0.15">
      <c r="C1" s="1185" t="s">
        <v>894</v>
      </c>
      <c r="D1" s="1185"/>
      <c r="E1" s="1185"/>
      <c r="F1" s="1185"/>
      <c r="G1" s="1185"/>
      <c r="H1" s="1185"/>
      <c r="I1" s="1185"/>
      <c r="J1" s="1185"/>
    </row>
    <row r="2" spans="2:10" s="1" customFormat="1" ht="14.85" customHeight="1" x14ac:dyDescent="0.15"/>
    <row r="3" spans="2:10" s="1" customFormat="1" ht="22.9" customHeight="1" x14ac:dyDescent="0.15">
      <c r="B3" s="754"/>
      <c r="C3" s="1089" t="s">
        <v>862</v>
      </c>
      <c r="D3" s="1089"/>
      <c r="E3" s="1089" t="s">
        <v>885</v>
      </c>
      <c r="F3" s="1089"/>
      <c r="G3" s="1089" t="s">
        <v>884</v>
      </c>
      <c r="H3" s="1089"/>
      <c r="I3" s="57" t="s">
        <v>883</v>
      </c>
    </row>
    <row r="4" spans="2:10" s="1" customFormat="1" ht="28.15" customHeight="1" x14ac:dyDescent="0.15">
      <c r="B4" s="754"/>
      <c r="C4" s="1089"/>
      <c r="D4" s="1089"/>
      <c r="E4" s="57" t="s">
        <v>882</v>
      </c>
      <c r="F4" s="57" t="s">
        <v>861</v>
      </c>
      <c r="G4" s="57" t="s">
        <v>881</v>
      </c>
      <c r="H4" s="57" t="s">
        <v>861</v>
      </c>
      <c r="I4" s="57" t="s">
        <v>861</v>
      </c>
    </row>
    <row r="5" spans="2:10" s="1" customFormat="1" ht="7.5" customHeight="1" x14ac:dyDescent="0.15">
      <c r="B5" s="754"/>
      <c r="C5" s="801"/>
      <c r="D5" s="802"/>
      <c r="E5" s="803"/>
      <c r="F5" s="802"/>
      <c r="G5" s="803"/>
      <c r="H5" s="802"/>
      <c r="I5" s="801"/>
    </row>
    <row r="6" spans="2:10" s="1" customFormat="1" ht="14.85" customHeight="1" x14ac:dyDescent="0.15">
      <c r="B6" s="754"/>
      <c r="C6" s="723"/>
      <c r="D6" s="73" t="s">
        <v>857</v>
      </c>
      <c r="E6" s="7"/>
      <c r="F6" s="11"/>
      <c r="G6" s="7"/>
      <c r="H6" s="11"/>
      <c r="I6" s="800"/>
    </row>
    <row r="7" spans="2:10" s="1" customFormat="1" ht="14.85" customHeight="1" x14ac:dyDescent="0.15">
      <c r="B7" s="751">
        <v>1</v>
      </c>
      <c r="C7" s="805">
        <v>101</v>
      </c>
      <c r="D7" s="797" t="s">
        <v>839</v>
      </c>
      <c r="E7" s="796">
        <v>259490.5</v>
      </c>
      <c r="F7" s="713">
        <v>68917.460000000006</v>
      </c>
      <c r="G7" s="796">
        <v>274437.98</v>
      </c>
      <c r="H7" s="713" t="s">
        <v>20</v>
      </c>
      <c r="I7" s="711" t="s">
        <v>20</v>
      </c>
    </row>
    <row r="8" spans="2:10" s="1" customFormat="1" ht="14.85" customHeight="1" x14ac:dyDescent="0.15">
      <c r="B8" s="799"/>
      <c r="C8" s="805">
        <v>102</v>
      </c>
      <c r="D8" s="797" t="s">
        <v>838</v>
      </c>
      <c r="E8" s="796">
        <v>1185897</v>
      </c>
      <c r="F8" s="713" t="s">
        <v>20</v>
      </c>
      <c r="G8" s="796">
        <v>1191897</v>
      </c>
      <c r="H8" s="713" t="s">
        <v>20</v>
      </c>
      <c r="I8" s="711" t="s">
        <v>20</v>
      </c>
    </row>
    <row r="9" spans="2:10" s="1" customFormat="1" ht="14.85" customHeight="1" x14ac:dyDescent="0.15">
      <c r="B9" s="799"/>
      <c r="C9" s="805">
        <v>103</v>
      </c>
      <c r="D9" s="797" t="s">
        <v>837</v>
      </c>
      <c r="E9" s="796">
        <v>18434632.77</v>
      </c>
      <c r="F9" s="713">
        <v>3904991.06</v>
      </c>
      <c r="G9" s="796">
        <v>18317298.530000001</v>
      </c>
      <c r="H9" s="713">
        <v>2005317.68</v>
      </c>
      <c r="I9" s="711" t="s">
        <v>20</v>
      </c>
    </row>
    <row r="10" spans="2:10" s="1" customFormat="1" ht="14.85" customHeight="1" x14ac:dyDescent="0.15">
      <c r="B10" s="799"/>
      <c r="C10" s="805">
        <v>104</v>
      </c>
      <c r="D10" s="797" t="s">
        <v>22</v>
      </c>
      <c r="E10" s="796">
        <v>2996985.54</v>
      </c>
      <c r="F10" s="713">
        <v>1443319.36</v>
      </c>
      <c r="G10" s="796">
        <v>2805115</v>
      </c>
      <c r="H10" s="713">
        <v>124000</v>
      </c>
      <c r="I10" s="711" t="s">
        <v>20</v>
      </c>
    </row>
    <row r="11" spans="2:10" s="1" customFormat="1" ht="14.85" customHeight="1" x14ac:dyDescent="0.15">
      <c r="B11" s="799"/>
      <c r="C11" s="805">
        <v>107</v>
      </c>
      <c r="D11" s="797" t="s">
        <v>893</v>
      </c>
      <c r="E11" s="796">
        <v>500</v>
      </c>
      <c r="F11" s="713" t="s">
        <v>20</v>
      </c>
      <c r="G11" s="796">
        <v>500</v>
      </c>
      <c r="H11" s="713" t="s">
        <v>20</v>
      </c>
      <c r="I11" s="711" t="s">
        <v>20</v>
      </c>
    </row>
    <row r="12" spans="2:10" s="1" customFormat="1" ht="14.85" customHeight="1" x14ac:dyDescent="0.15">
      <c r="B12" s="799"/>
      <c r="C12" s="805">
        <v>109</v>
      </c>
      <c r="D12" s="797" t="s">
        <v>836</v>
      </c>
      <c r="E12" s="796">
        <v>79476.070000000007</v>
      </c>
      <c r="F12" s="713">
        <v>63476.07</v>
      </c>
      <c r="G12" s="796">
        <v>79476.070000000007</v>
      </c>
      <c r="H12" s="713">
        <v>60000</v>
      </c>
      <c r="I12" s="711" t="s">
        <v>20</v>
      </c>
    </row>
    <row r="13" spans="2:10" s="1" customFormat="1" ht="14.85" customHeight="1" x14ac:dyDescent="0.15">
      <c r="B13" s="799"/>
      <c r="C13" s="805">
        <v>110</v>
      </c>
      <c r="D13" s="797" t="s">
        <v>835</v>
      </c>
      <c r="E13" s="796">
        <v>144255.5</v>
      </c>
      <c r="F13" s="713">
        <v>9619.58</v>
      </c>
      <c r="G13" s="796">
        <v>144255.5</v>
      </c>
      <c r="H13" s="713">
        <v>9619.58</v>
      </c>
      <c r="I13" s="711" t="s">
        <v>20</v>
      </c>
    </row>
    <row r="14" spans="2:10" s="1" customFormat="1" ht="14.85" customHeight="1" x14ac:dyDescent="0.15">
      <c r="B14" s="751">
        <v>1</v>
      </c>
      <c r="C14" s="795" t="s">
        <v>833</v>
      </c>
      <c r="D14" s="73" t="s">
        <v>856</v>
      </c>
      <c r="E14" s="794">
        <v>23101237.379999999</v>
      </c>
      <c r="F14" s="718">
        <v>5490323.5300000003</v>
      </c>
      <c r="G14" s="794">
        <v>22812980.079999998</v>
      </c>
      <c r="H14" s="718">
        <v>2198937.2599999998</v>
      </c>
      <c r="I14" s="716" t="s">
        <v>20</v>
      </c>
    </row>
    <row r="15" spans="2:10" s="1" customFormat="1" ht="7.5" customHeight="1" x14ac:dyDescent="0.2">
      <c r="B15" s="702"/>
      <c r="C15" s="792"/>
      <c r="D15" s="34"/>
      <c r="E15" s="793"/>
      <c r="F15" s="34"/>
      <c r="G15" s="793"/>
      <c r="H15" s="34"/>
      <c r="I15" s="792"/>
    </row>
    <row r="16" spans="2:10" s="1" customFormat="1" ht="14.85" customHeight="1" x14ac:dyDescent="0.15">
      <c r="B16" s="754"/>
      <c r="C16" s="723"/>
      <c r="D16" s="73" t="s">
        <v>855</v>
      </c>
      <c r="E16" s="7"/>
      <c r="F16" s="11"/>
      <c r="G16" s="7"/>
      <c r="H16" s="11"/>
      <c r="I16" s="800"/>
    </row>
    <row r="17" spans="2:9" s="1" customFormat="1" ht="14.85" customHeight="1" x14ac:dyDescent="0.15">
      <c r="B17" s="751">
        <v>2</v>
      </c>
      <c r="C17" s="805">
        <v>202</v>
      </c>
      <c r="D17" s="797" t="s">
        <v>828</v>
      </c>
      <c r="E17" s="796">
        <v>1768183.69</v>
      </c>
      <c r="F17" s="713">
        <v>347076.88</v>
      </c>
      <c r="G17" s="796">
        <v>698030</v>
      </c>
      <c r="H17" s="713">
        <v>180364.55</v>
      </c>
      <c r="I17" s="711" t="s">
        <v>20</v>
      </c>
    </row>
    <row r="18" spans="2:9" s="1" customFormat="1" ht="14.85" customHeight="1" x14ac:dyDescent="0.15">
      <c r="B18" s="799"/>
      <c r="C18" s="805">
        <v>203</v>
      </c>
      <c r="D18" s="797" t="s">
        <v>827</v>
      </c>
      <c r="E18" s="796">
        <v>0</v>
      </c>
      <c r="F18" s="713" t="s">
        <v>20</v>
      </c>
      <c r="G18" s="796">
        <v>0</v>
      </c>
      <c r="H18" s="713" t="s">
        <v>20</v>
      </c>
      <c r="I18" s="711" t="s">
        <v>20</v>
      </c>
    </row>
    <row r="19" spans="2:9" s="1" customFormat="1" ht="14.85" customHeight="1" x14ac:dyDescent="0.15">
      <c r="B19" s="799"/>
      <c r="C19" s="805">
        <v>205</v>
      </c>
      <c r="D19" s="797" t="s">
        <v>892</v>
      </c>
      <c r="E19" s="796">
        <v>35000</v>
      </c>
      <c r="F19" s="713" t="s">
        <v>20</v>
      </c>
      <c r="G19" s="796">
        <v>35000</v>
      </c>
      <c r="H19" s="713" t="s">
        <v>20</v>
      </c>
      <c r="I19" s="711" t="s">
        <v>20</v>
      </c>
    </row>
    <row r="20" spans="2:9" s="1" customFormat="1" ht="14.85" customHeight="1" x14ac:dyDescent="0.15">
      <c r="B20" s="751">
        <v>2</v>
      </c>
      <c r="C20" s="795" t="s">
        <v>825</v>
      </c>
      <c r="D20" s="73" t="s">
        <v>854</v>
      </c>
      <c r="E20" s="794">
        <v>1803183.69</v>
      </c>
      <c r="F20" s="718">
        <v>347076.88</v>
      </c>
      <c r="G20" s="794">
        <v>733030</v>
      </c>
      <c r="H20" s="718">
        <v>180364.55</v>
      </c>
      <c r="I20" s="716" t="s">
        <v>20</v>
      </c>
    </row>
    <row r="21" spans="2:9" s="1" customFormat="1" ht="7.5" customHeight="1" x14ac:dyDescent="0.2">
      <c r="B21" s="702"/>
      <c r="C21" s="792"/>
      <c r="D21" s="34"/>
      <c r="E21" s="793"/>
      <c r="F21" s="34"/>
      <c r="G21" s="793"/>
      <c r="H21" s="34"/>
      <c r="I21" s="792"/>
    </row>
    <row r="22" spans="2:9" s="1" customFormat="1" ht="14.85" customHeight="1" x14ac:dyDescent="0.15">
      <c r="B22" s="754"/>
      <c r="C22" s="723"/>
      <c r="D22" s="73" t="s">
        <v>891</v>
      </c>
      <c r="E22" s="7"/>
      <c r="F22" s="11"/>
      <c r="G22" s="7"/>
      <c r="H22" s="11"/>
      <c r="I22" s="800"/>
    </row>
    <row r="23" spans="2:9" s="1" customFormat="1" ht="14.85" customHeight="1" x14ac:dyDescent="0.15">
      <c r="B23" s="751">
        <v>3</v>
      </c>
      <c r="C23" s="805">
        <v>301</v>
      </c>
      <c r="D23" s="797" t="s">
        <v>890</v>
      </c>
      <c r="E23" s="796">
        <v>0</v>
      </c>
      <c r="F23" s="713" t="s">
        <v>20</v>
      </c>
      <c r="G23" s="796">
        <v>0</v>
      </c>
      <c r="H23" s="713" t="s">
        <v>20</v>
      </c>
      <c r="I23" s="711" t="s">
        <v>20</v>
      </c>
    </row>
    <row r="24" spans="2:9" s="1" customFormat="1" ht="14.85" customHeight="1" x14ac:dyDescent="0.15">
      <c r="B24" s="751">
        <v>3</v>
      </c>
      <c r="C24" s="795" t="s">
        <v>889</v>
      </c>
      <c r="D24" s="73" t="s">
        <v>872</v>
      </c>
      <c r="E24" s="794">
        <v>0</v>
      </c>
      <c r="F24" s="718" t="s">
        <v>20</v>
      </c>
      <c r="G24" s="794">
        <v>0</v>
      </c>
      <c r="H24" s="718" t="s">
        <v>20</v>
      </c>
      <c r="I24" s="716" t="s">
        <v>20</v>
      </c>
    </row>
    <row r="25" spans="2:9" s="1" customFormat="1" ht="7.5" customHeight="1" x14ac:dyDescent="0.2">
      <c r="B25" s="702"/>
      <c r="C25" s="792"/>
      <c r="D25" s="34"/>
      <c r="E25" s="793"/>
      <c r="F25" s="34"/>
      <c r="G25" s="793"/>
      <c r="H25" s="34"/>
      <c r="I25" s="792"/>
    </row>
    <row r="26" spans="2:9" s="1" customFormat="1" ht="14.85" customHeight="1" x14ac:dyDescent="0.15">
      <c r="B26" s="754"/>
      <c r="C26" s="723"/>
      <c r="D26" s="73" t="s">
        <v>853</v>
      </c>
      <c r="E26" s="7"/>
      <c r="F26" s="11"/>
      <c r="G26" s="7"/>
      <c r="H26" s="11"/>
      <c r="I26" s="800"/>
    </row>
    <row r="27" spans="2:9" s="1" customFormat="1" ht="14.85" customHeight="1" x14ac:dyDescent="0.15">
      <c r="B27" s="751">
        <v>7</v>
      </c>
      <c r="C27" s="805">
        <v>701</v>
      </c>
      <c r="D27" s="797" t="s">
        <v>848</v>
      </c>
      <c r="E27" s="796">
        <v>5704956.2699999996</v>
      </c>
      <c r="F27" s="713">
        <v>16700</v>
      </c>
      <c r="G27" s="796">
        <v>5704509.9199999999</v>
      </c>
      <c r="H27" s="713">
        <v>16800</v>
      </c>
      <c r="I27" s="711" t="s">
        <v>20</v>
      </c>
    </row>
    <row r="28" spans="2:9" s="1" customFormat="1" ht="14.85" customHeight="1" x14ac:dyDescent="0.15">
      <c r="B28" s="799"/>
      <c r="C28" s="805">
        <v>702</v>
      </c>
      <c r="D28" s="797" t="s">
        <v>847</v>
      </c>
      <c r="E28" s="796">
        <v>2000</v>
      </c>
      <c r="F28" s="713" t="s">
        <v>20</v>
      </c>
      <c r="G28" s="796">
        <v>2000</v>
      </c>
      <c r="H28" s="713" t="s">
        <v>20</v>
      </c>
      <c r="I28" s="711" t="s">
        <v>20</v>
      </c>
    </row>
    <row r="29" spans="2:9" s="1" customFormat="1" ht="14.85" customHeight="1" x14ac:dyDescent="0.15">
      <c r="B29" s="751">
        <v>7</v>
      </c>
      <c r="C29" s="795" t="s">
        <v>846</v>
      </c>
      <c r="D29" s="73" t="s">
        <v>852</v>
      </c>
      <c r="E29" s="794">
        <v>5706956.2699999996</v>
      </c>
      <c r="F29" s="718">
        <v>16700</v>
      </c>
      <c r="G29" s="794">
        <v>5706509.9199999999</v>
      </c>
      <c r="H29" s="718">
        <v>16800</v>
      </c>
      <c r="I29" s="716" t="s">
        <v>20</v>
      </c>
    </row>
    <row r="30" spans="2:9" s="1" customFormat="1" ht="7.5" customHeight="1" x14ac:dyDescent="0.2">
      <c r="B30" s="702"/>
      <c r="C30" s="792"/>
      <c r="D30" s="34"/>
      <c r="E30" s="793"/>
      <c r="F30" s="34"/>
      <c r="G30" s="793"/>
      <c r="H30" s="34"/>
      <c r="I30" s="792"/>
    </row>
    <row r="31" spans="2:9" s="1" customFormat="1" ht="14.85" customHeight="1" x14ac:dyDescent="0.15">
      <c r="B31" s="804"/>
      <c r="C31" s="791"/>
      <c r="D31" s="790" t="s">
        <v>888</v>
      </c>
      <c r="E31" s="789">
        <v>30611377.34</v>
      </c>
      <c r="F31" s="698">
        <v>5854100.4100000001</v>
      </c>
      <c r="G31" s="789">
        <v>29252520</v>
      </c>
      <c r="H31" s="698">
        <v>2396101.81</v>
      </c>
      <c r="I31" s="788" t="s">
        <v>20</v>
      </c>
    </row>
  </sheetData>
  <mergeCells count="4">
    <mergeCell ref="C1:J1"/>
    <mergeCell ref="C3:D4"/>
    <mergeCell ref="E3:F3"/>
    <mergeCell ref="G3:H3"/>
  </mergeCells>
  <pageMargins left="0.7" right="0.7" top="0.75" bottom="0.75" header="0.3" footer="0.3"/>
  <pageSetup paperSize="9" scale="97"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60E27-5EF1-4365-A675-6D39DE2C6267}">
  <dimension ref="B1:M21"/>
  <sheetViews>
    <sheetView view="pageBreakPreview" zoomScale="60" zoomScaleNormal="100" workbookViewId="0">
      <selection activeCell="M7" sqref="M7"/>
    </sheetView>
  </sheetViews>
  <sheetFormatPr defaultColWidth="8.85546875" defaultRowHeight="12.75" x14ac:dyDescent="0.2"/>
  <cols>
    <col min="1" max="1" width="1" style="806" customWidth="1"/>
    <col min="2" max="5" width="12.85546875" style="806" customWidth="1"/>
    <col min="6" max="6" width="63.42578125" style="806" customWidth="1"/>
    <col min="7" max="7" width="15.7109375" style="806" customWidth="1"/>
    <col min="8" max="16384" width="8.85546875" style="806"/>
  </cols>
  <sheetData>
    <row r="1" spans="2:13" s="807" customFormat="1" ht="22.9" customHeight="1" x14ac:dyDescent="0.2">
      <c r="B1" s="1187" t="s">
        <v>911</v>
      </c>
      <c r="C1" s="1187"/>
      <c r="D1" s="1187"/>
      <c r="E1" s="1187"/>
      <c r="F1" s="1187"/>
      <c r="G1" s="1187"/>
    </row>
    <row r="2" spans="2:13" s="807" customFormat="1" ht="30.4" customHeight="1" x14ac:dyDescent="0.2">
      <c r="B2" s="1186" t="s">
        <v>910</v>
      </c>
      <c r="C2" s="1186"/>
      <c r="D2" s="1186"/>
      <c r="E2" s="1186"/>
      <c r="F2" s="1186"/>
    </row>
    <row r="3" spans="2:13" s="807" customFormat="1" ht="34.15" customHeight="1" x14ac:dyDescent="0.2">
      <c r="B3" s="815" t="s">
        <v>0</v>
      </c>
      <c r="C3" s="815" t="s">
        <v>901</v>
      </c>
      <c r="D3" s="815" t="s">
        <v>900</v>
      </c>
      <c r="E3" s="815" t="s">
        <v>899</v>
      </c>
      <c r="F3" s="815" t="s">
        <v>898</v>
      </c>
      <c r="G3" s="814" t="s">
        <v>897</v>
      </c>
    </row>
    <row r="4" spans="2:13" s="807" customFormat="1" ht="24.4" customHeight="1" x14ac:dyDescent="0.2">
      <c r="B4" s="813">
        <v>3000000</v>
      </c>
      <c r="C4" s="813">
        <v>3050000</v>
      </c>
      <c r="D4" s="813">
        <v>3050200</v>
      </c>
      <c r="E4" s="813">
        <v>3016</v>
      </c>
      <c r="F4" s="812" t="s">
        <v>896</v>
      </c>
      <c r="G4" s="811">
        <v>30.1799999999999</v>
      </c>
    </row>
    <row r="5" spans="2:13" s="807" customFormat="1" ht="18.2" customHeight="1" x14ac:dyDescent="0.2">
      <c r="B5" s="810"/>
      <c r="C5" s="810"/>
      <c r="D5" s="810"/>
      <c r="E5" s="810"/>
      <c r="F5" s="809" t="s">
        <v>909</v>
      </c>
      <c r="G5" s="808">
        <v>30.1799999999999</v>
      </c>
    </row>
    <row r="6" spans="2:13" s="807" customFormat="1" ht="9" customHeight="1" x14ac:dyDescent="0.2"/>
    <row r="7" spans="2:13" s="807" customFormat="1" ht="30.4" customHeight="1" x14ac:dyDescent="0.2">
      <c r="B7" s="1186" t="s">
        <v>908</v>
      </c>
      <c r="C7" s="1186"/>
      <c r="D7" s="1186"/>
      <c r="E7" s="1186"/>
      <c r="F7" s="1186"/>
      <c r="M7" s="807" t="s">
        <v>907</v>
      </c>
    </row>
    <row r="8" spans="2:13" s="807" customFormat="1" ht="31.15" customHeight="1" x14ac:dyDescent="0.2">
      <c r="B8" s="815" t="s">
        <v>0</v>
      </c>
      <c r="C8" s="815" t="s">
        <v>901</v>
      </c>
      <c r="D8" s="815" t="s">
        <v>900</v>
      </c>
      <c r="E8" s="815" t="s">
        <v>899</v>
      </c>
      <c r="F8" s="815" t="s">
        <v>898</v>
      </c>
      <c r="G8" s="814" t="s">
        <v>897</v>
      </c>
    </row>
    <row r="9" spans="2:13" s="807" customFormat="1" ht="24.4" customHeight="1" x14ac:dyDescent="0.2">
      <c r="B9" s="813">
        <v>3000000</v>
      </c>
      <c r="C9" s="813">
        <v>3050000</v>
      </c>
      <c r="D9" s="813">
        <v>3050200</v>
      </c>
      <c r="E9" s="813">
        <v>3016</v>
      </c>
      <c r="F9" s="812" t="s">
        <v>896</v>
      </c>
      <c r="G9" s="811">
        <v>38.450000000000003</v>
      </c>
    </row>
    <row r="10" spans="2:13" s="807" customFormat="1" ht="18.2" customHeight="1" x14ac:dyDescent="0.2">
      <c r="B10" s="810"/>
      <c r="C10" s="810"/>
      <c r="D10" s="810"/>
      <c r="E10" s="810"/>
      <c r="F10" s="809" t="s">
        <v>906</v>
      </c>
      <c r="G10" s="808">
        <v>38.450000000000003</v>
      </c>
    </row>
    <row r="11" spans="2:13" s="807" customFormat="1" ht="9" customHeight="1" x14ac:dyDescent="0.2"/>
    <row r="12" spans="2:13" s="807" customFormat="1" ht="30.4" customHeight="1" x14ac:dyDescent="0.2">
      <c r="B12" s="1186" t="s">
        <v>905</v>
      </c>
      <c r="C12" s="1186"/>
      <c r="D12" s="1186"/>
      <c r="E12" s="1186"/>
      <c r="F12" s="1186"/>
    </row>
    <row r="13" spans="2:13" s="807" customFormat="1" ht="34.15" customHeight="1" x14ac:dyDescent="0.2">
      <c r="B13" s="815" t="s">
        <v>0</v>
      </c>
      <c r="C13" s="815" t="s">
        <v>901</v>
      </c>
      <c r="D13" s="815" t="s">
        <v>900</v>
      </c>
      <c r="E13" s="815" t="s">
        <v>899</v>
      </c>
      <c r="F13" s="815" t="s">
        <v>898</v>
      </c>
      <c r="G13" s="814" t="s">
        <v>897</v>
      </c>
    </row>
    <row r="14" spans="2:13" s="807" customFormat="1" ht="24.4" customHeight="1" x14ac:dyDescent="0.2">
      <c r="B14" s="813">
        <v>9000000</v>
      </c>
      <c r="C14" s="813">
        <v>9020000</v>
      </c>
      <c r="D14" s="813">
        <v>9020400</v>
      </c>
      <c r="E14" s="813">
        <v>9030</v>
      </c>
      <c r="F14" s="812" t="s">
        <v>904</v>
      </c>
      <c r="G14" s="811">
        <v>671.39</v>
      </c>
    </row>
    <row r="15" spans="2:13" s="807" customFormat="1" ht="18.2" customHeight="1" x14ac:dyDescent="0.2">
      <c r="B15" s="810"/>
      <c r="C15" s="810"/>
      <c r="D15" s="810"/>
      <c r="E15" s="810"/>
      <c r="F15" s="809" t="s">
        <v>903</v>
      </c>
      <c r="G15" s="808">
        <v>671.39</v>
      </c>
    </row>
    <row r="16" spans="2:13" s="807" customFormat="1" ht="9" customHeight="1" x14ac:dyDescent="0.2"/>
    <row r="17" spans="2:7" s="807" customFormat="1" ht="30.4" customHeight="1" x14ac:dyDescent="0.2">
      <c r="B17" s="1186" t="s">
        <v>902</v>
      </c>
      <c r="C17" s="1186"/>
      <c r="D17" s="1186"/>
      <c r="E17" s="1186"/>
      <c r="F17" s="1186"/>
    </row>
    <row r="18" spans="2:7" s="807" customFormat="1" ht="30" customHeight="1" x14ac:dyDescent="0.2">
      <c r="B18" s="815" t="s">
        <v>0</v>
      </c>
      <c r="C18" s="815" t="s">
        <v>901</v>
      </c>
      <c r="D18" s="815" t="s">
        <v>900</v>
      </c>
      <c r="E18" s="815" t="s">
        <v>899</v>
      </c>
      <c r="F18" s="815" t="s">
        <v>898</v>
      </c>
      <c r="G18" s="814" t="s">
        <v>897</v>
      </c>
    </row>
    <row r="19" spans="2:7" s="807" customFormat="1" ht="24.4" customHeight="1" x14ac:dyDescent="0.2">
      <c r="B19" s="813">
        <v>3000000</v>
      </c>
      <c r="C19" s="813">
        <v>3050000</v>
      </c>
      <c r="D19" s="813">
        <v>3050200</v>
      </c>
      <c r="E19" s="813">
        <v>3016</v>
      </c>
      <c r="F19" s="812" t="s">
        <v>896</v>
      </c>
      <c r="G19" s="811">
        <v>83.33</v>
      </c>
    </row>
    <row r="20" spans="2:7" s="807" customFormat="1" ht="18.2" customHeight="1" x14ac:dyDescent="0.2">
      <c r="B20" s="810"/>
      <c r="C20" s="810"/>
      <c r="D20" s="810"/>
      <c r="E20" s="810"/>
      <c r="F20" s="809" t="s">
        <v>895</v>
      </c>
      <c r="G20" s="808">
        <v>83.33</v>
      </c>
    </row>
    <row r="21" spans="2:7" s="807" customFormat="1" ht="9" customHeight="1" x14ac:dyDescent="0.2"/>
  </sheetData>
  <mergeCells count="5">
    <mergeCell ref="B2:F2"/>
    <mergeCell ref="B7:F7"/>
    <mergeCell ref="B12:F12"/>
    <mergeCell ref="B17:F17"/>
    <mergeCell ref="B1:G1"/>
  </mergeCells>
  <pageMargins left="0.7" right="0.7" top="0.75" bottom="0.75" header="0.3" footer="0.3"/>
  <pageSetup paperSize="9" scale="64"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9E2E3-71DC-4DB5-A86E-968ECAD14013}">
  <dimension ref="B1:G59"/>
  <sheetViews>
    <sheetView view="pageBreakPreview" zoomScale="60" zoomScaleNormal="100" workbookViewId="0">
      <selection activeCell="M7" sqref="M7"/>
    </sheetView>
  </sheetViews>
  <sheetFormatPr defaultColWidth="8.85546875" defaultRowHeight="12.75" x14ac:dyDescent="0.2"/>
  <cols>
    <col min="1" max="1" width="1" style="816" customWidth="1"/>
    <col min="2" max="5" width="15.5703125" style="816" customWidth="1"/>
    <col min="6" max="6" width="58.140625" style="816" customWidth="1"/>
    <col min="7" max="7" width="24.85546875" style="817" customWidth="1"/>
    <col min="8" max="16384" width="8.85546875" style="816"/>
  </cols>
  <sheetData>
    <row r="1" spans="2:7" s="818" customFormat="1" ht="18" customHeight="1" x14ac:dyDescent="0.2">
      <c r="B1" s="1189" t="s">
        <v>951</v>
      </c>
      <c r="C1" s="1189"/>
      <c r="D1" s="1189"/>
      <c r="E1" s="1189"/>
      <c r="F1" s="1189"/>
      <c r="G1" s="1189"/>
    </row>
    <row r="2" spans="2:7" s="818" customFormat="1" ht="30.4" customHeight="1" x14ac:dyDescent="0.2">
      <c r="B2" s="1188" t="s">
        <v>950</v>
      </c>
      <c r="C2" s="1188"/>
      <c r="D2" s="1188"/>
      <c r="E2" s="1188"/>
      <c r="F2" s="1188"/>
      <c r="G2" s="1188"/>
    </row>
    <row r="3" spans="2:7" s="818" customFormat="1" ht="18.2" customHeight="1" x14ac:dyDescent="0.2">
      <c r="B3" s="827" t="s">
        <v>224</v>
      </c>
      <c r="C3" s="827" t="s">
        <v>916</v>
      </c>
      <c r="D3" s="827" t="s">
        <v>0</v>
      </c>
      <c r="E3" s="827" t="s">
        <v>899</v>
      </c>
      <c r="F3" s="827" t="s">
        <v>898</v>
      </c>
      <c r="G3" s="826" t="s">
        <v>915</v>
      </c>
    </row>
    <row r="4" spans="2:7" s="818" customFormat="1" ht="24.4" customHeight="1" x14ac:dyDescent="0.2">
      <c r="B4" s="825">
        <v>100</v>
      </c>
      <c r="C4" s="825">
        <v>103</v>
      </c>
      <c r="D4" s="825">
        <v>1</v>
      </c>
      <c r="E4" s="825">
        <v>10213</v>
      </c>
      <c r="F4" s="824" t="s">
        <v>949</v>
      </c>
      <c r="G4" s="823">
        <v>300</v>
      </c>
    </row>
    <row r="5" spans="2:7" s="818" customFormat="1" ht="24.4" customHeight="1" x14ac:dyDescent="0.2">
      <c r="B5" s="825">
        <v>100</v>
      </c>
      <c r="C5" s="825">
        <v>103</v>
      </c>
      <c r="D5" s="825">
        <v>1</v>
      </c>
      <c r="E5" s="825">
        <v>10245</v>
      </c>
      <c r="F5" s="824" t="s">
        <v>924</v>
      </c>
      <c r="G5" s="823">
        <v>6251.25</v>
      </c>
    </row>
    <row r="6" spans="2:7" s="818" customFormat="1" ht="24.4" customHeight="1" x14ac:dyDescent="0.2">
      <c r="B6" s="825">
        <v>100</v>
      </c>
      <c r="C6" s="825">
        <v>103</v>
      </c>
      <c r="D6" s="825">
        <v>1</v>
      </c>
      <c r="E6" s="825">
        <v>10247</v>
      </c>
      <c r="F6" s="824" t="s">
        <v>948</v>
      </c>
      <c r="G6" s="823">
        <v>150</v>
      </c>
    </row>
    <row r="7" spans="2:7" s="818" customFormat="1" ht="24.4" customHeight="1" x14ac:dyDescent="0.2">
      <c r="B7" s="825">
        <v>100</v>
      </c>
      <c r="C7" s="825">
        <v>103</v>
      </c>
      <c r="D7" s="825">
        <v>1</v>
      </c>
      <c r="E7" s="825">
        <v>10252</v>
      </c>
      <c r="F7" s="824" t="s">
        <v>947</v>
      </c>
      <c r="G7" s="823">
        <v>-7.3896444519050399E-13</v>
      </c>
    </row>
    <row r="8" spans="2:7" s="818" customFormat="1" ht="24.4" customHeight="1" x14ac:dyDescent="0.2">
      <c r="B8" s="825">
        <v>100</v>
      </c>
      <c r="C8" s="825">
        <v>103</v>
      </c>
      <c r="D8" s="825">
        <v>1</v>
      </c>
      <c r="E8" s="825">
        <v>10257</v>
      </c>
      <c r="F8" s="824" t="s">
        <v>946</v>
      </c>
      <c r="G8" s="823">
        <v>46.259999999994797</v>
      </c>
    </row>
    <row r="9" spans="2:7" s="818" customFormat="1" ht="24.4" customHeight="1" x14ac:dyDescent="0.2">
      <c r="B9" s="825">
        <v>100</v>
      </c>
      <c r="C9" s="825">
        <v>103</v>
      </c>
      <c r="D9" s="825">
        <v>1</v>
      </c>
      <c r="E9" s="825">
        <v>10576</v>
      </c>
      <c r="F9" s="824" t="s">
        <v>945</v>
      </c>
      <c r="G9" s="823">
        <v>6000</v>
      </c>
    </row>
    <row r="10" spans="2:7" s="818" customFormat="1" ht="24.4" customHeight="1" x14ac:dyDescent="0.2">
      <c r="B10" s="825">
        <v>100</v>
      </c>
      <c r="C10" s="825">
        <v>105</v>
      </c>
      <c r="D10" s="825">
        <v>1</v>
      </c>
      <c r="E10" s="825">
        <v>10705</v>
      </c>
      <c r="F10" s="824" t="s">
        <v>944</v>
      </c>
      <c r="G10" s="823">
        <v>1300</v>
      </c>
    </row>
    <row r="11" spans="2:7" s="818" customFormat="1" ht="24.4" customHeight="1" x14ac:dyDescent="0.2">
      <c r="B11" s="825">
        <v>100</v>
      </c>
      <c r="C11" s="825">
        <v>106</v>
      </c>
      <c r="D11" s="825">
        <v>1</v>
      </c>
      <c r="E11" s="825">
        <v>10296</v>
      </c>
      <c r="F11" s="824" t="s">
        <v>943</v>
      </c>
      <c r="G11" s="823">
        <v>24718.05</v>
      </c>
    </row>
    <row r="12" spans="2:7" s="818" customFormat="1" ht="24.4" customHeight="1" x14ac:dyDescent="0.2">
      <c r="B12" s="825">
        <v>100</v>
      </c>
      <c r="C12" s="825">
        <v>106</v>
      </c>
      <c r="D12" s="825">
        <v>1</v>
      </c>
      <c r="E12" s="825">
        <v>10565</v>
      </c>
      <c r="F12" s="824" t="s">
        <v>923</v>
      </c>
      <c r="G12" s="823">
        <v>294.02</v>
      </c>
    </row>
    <row r="13" spans="2:7" s="818" customFormat="1" x14ac:dyDescent="0.2">
      <c r="B13" s="825">
        <v>100</v>
      </c>
      <c r="C13" s="825">
        <v>106</v>
      </c>
      <c r="D13" s="825">
        <v>1</v>
      </c>
      <c r="E13" s="825">
        <v>10602</v>
      </c>
      <c r="F13" s="824" t="s">
        <v>942</v>
      </c>
      <c r="G13" s="823">
        <v>64362.720000000001</v>
      </c>
    </row>
    <row r="14" spans="2:7" s="818" customFormat="1" x14ac:dyDescent="0.2">
      <c r="B14" s="825">
        <v>100</v>
      </c>
      <c r="C14" s="825">
        <v>108</v>
      </c>
      <c r="D14" s="825">
        <v>1</v>
      </c>
      <c r="E14" s="825">
        <v>10280</v>
      </c>
      <c r="F14" s="824" t="s">
        <v>941</v>
      </c>
      <c r="G14" s="823">
        <v>4220</v>
      </c>
    </row>
    <row r="15" spans="2:7" s="818" customFormat="1" ht="24.4" customHeight="1" x14ac:dyDescent="0.2">
      <c r="B15" s="825">
        <v>100</v>
      </c>
      <c r="C15" s="825">
        <v>108</v>
      </c>
      <c r="D15" s="825">
        <v>1</v>
      </c>
      <c r="E15" s="825">
        <v>10577</v>
      </c>
      <c r="F15" s="824" t="s">
        <v>940</v>
      </c>
      <c r="G15" s="823">
        <v>2233.5100000000102</v>
      </c>
    </row>
    <row r="16" spans="2:7" s="818" customFormat="1" ht="24.4" customHeight="1" x14ac:dyDescent="0.2">
      <c r="B16" s="825">
        <v>100</v>
      </c>
      <c r="C16" s="825">
        <v>110</v>
      </c>
      <c r="D16" s="825">
        <v>1</v>
      </c>
      <c r="E16" s="825">
        <v>10575</v>
      </c>
      <c r="F16" s="824" t="s">
        <v>939</v>
      </c>
      <c r="G16" s="823">
        <v>1908</v>
      </c>
    </row>
    <row r="17" spans="2:7" s="818" customFormat="1" ht="18.2" customHeight="1" x14ac:dyDescent="0.2">
      <c r="B17" s="822"/>
      <c r="C17" s="822"/>
      <c r="D17" s="822"/>
      <c r="E17" s="822"/>
      <c r="F17" s="821" t="s">
        <v>938</v>
      </c>
      <c r="G17" s="820">
        <v>111783.81</v>
      </c>
    </row>
    <row r="18" spans="2:7" s="818" customFormat="1" ht="9" customHeight="1" x14ac:dyDescent="0.2">
      <c r="G18" s="819"/>
    </row>
    <row r="19" spans="2:7" s="818" customFormat="1" ht="30.4" customHeight="1" x14ac:dyDescent="0.2">
      <c r="B19" s="1188" t="s">
        <v>937</v>
      </c>
      <c r="C19" s="1188"/>
      <c r="D19" s="1188"/>
      <c r="E19" s="1188"/>
      <c r="F19" s="1188"/>
      <c r="G19" s="1188"/>
    </row>
    <row r="20" spans="2:7" s="818" customFormat="1" ht="18.2" customHeight="1" x14ac:dyDescent="0.2">
      <c r="B20" s="827" t="s">
        <v>224</v>
      </c>
      <c r="C20" s="827" t="s">
        <v>916</v>
      </c>
      <c r="D20" s="827" t="s">
        <v>0</v>
      </c>
      <c r="E20" s="827" t="s">
        <v>899</v>
      </c>
      <c r="F20" s="827" t="s">
        <v>898</v>
      </c>
      <c r="G20" s="826" t="s">
        <v>915</v>
      </c>
    </row>
    <row r="21" spans="2:7" s="818" customFormat="1" x14ac:dyDescent="0.2">
      <c r="B21" s="825">
        <v>100</v>
      </c>
      <c r="C21" s="825">
        <v>103</v>
      </c>
      <c r="D21" s="825">
        <v>1</v>
      </c>
      <c r="E21" s="825">
        <v>10245</v>
      </c>
      <c r="F21" s="824" t="s">
        <v>924</v>
      </c>
      <c r="G21" s="823">
        <v>3227.59</v>
      </c>
    </row>
    <row r="22" spans="2:7" s="818" customFormat="1" x14ac:dyDescent="0.2">
      <c r="B22" s="825">
        <v>100</v>
      </c>
      <c r="C22" s="825">
        <v>103</v>
      </c>
      <c r="D22" s="825">
        <v>1</v>
      </c>
      <c r="E22" s="825">
        <v>10246</v>
      </c>
      <c r="F22" s="824" t="s">
        <v>936</v>
      </c>
      <c r="G22" s="823">
        <v>10558.28</v>
      </c>
    </row>
    <row r="23" spans="2:7" s="818" customFormat="1" x14ac:dyDescent="0.2">
      <c r="B23" s="825">
        <v>100</v>
      </c>
      <c r="C23" s="825">
        <v>103</v>
      </c>
      <c r="D23" s="825">
        <v>1</v>
      </c>
      <c r="E23" s="825">
        <v>10253</v>
      </c>
      <c r="F23" s="824" t="s">
        <v>935</v>
      </c>
      <c r="G23" s="823">
        <v>3.4106051316484799E-13</v>
      </c>
    </row>
    <row r="24" spans="2:7" s="818" customFormat="1" x14ac:dyDescent="0.2">
      <c r="B24" s="825">
        <v>100</v>
      </c>
      <c r="C24" s="825">
        <v>106</v>
      </c>
      <c r="D24" s="825">
        <v>2</v>
      </c>
      <c r="E24" s="825">
        <v>20001</v>
      </c>
      <c r="F24" s="824" t="s">
        <v>932</v>
      </c>
      <c r="G24" s="823">
        <v>2457.1799999999998</v>
      </c>
    </row>
    <row r="25" spans="2:7" s="818" customFormat="1" ht="18.2" customHeight="1" x14ac:dyDescent="0.2">
      <c r="B25" s="822"/>
      <c r="C25" s="822"/>
      <c r="D25" s="822"/>
      <c r="E25" s="822"/>
      <c r="F25" s="821" t="s">
        <v>934</v>
      </c>
      <c r="G25" s="820">
        <v>16243.05</v>
      </c>
    </row>
    <row r="26" spans="2:7" s="818" customFormat="1" ht="9" customHeight="1" x14ac:dyDescent="0.2">
      <c r="G26" s="819"/>
    </row>
    <row r="27" spans="2:7" s="818" customFormat="1" ht="30.4" customHeight="1" x14ac:dyDescent="0.2">
      <c r="B27" s="1188" t="s">
        <v>933</v>
      </c>
      <c r="C27" s="1188"/>
      <c r="D27" s="1188"/>
      <c r="E27" s="1188"/>
      <c r="F27" s="1188"/>
      <c r="G27" s="1188"/>
    </row>
    <row r="28" spans="2:7" s="818" customFormat="1" ht="18.2" customHeight="1" x14ac:dyDescent="0.2">
      <c r="B28" s="827" t="s">
        <v>224</v>
      </c>
      <c r="C28" s="827" t="s">
        <v>916</v>
      </c>
      <c r="D28" s="827" t="s">
        <v>0</v>
      </c>
      <c r="E28" s="827" t="s">
        <v>899</v>
      </c>
      <c r="F28" s="827" t="s">
        <v>898</v>
      </c>
      <c r="G28" s="826" t="s">
        <v>915</v>
      </c>
    </row>
    <row r="29" spans="2:7" s="818" customFormat="1" ht="24.4" customHeight="1" x14ac:dyDescent="0.2">
      <c r="B29" s="825">
        <v>100</v>
      </c>
      <c r="C29" s="825">
        <v>106</v>
      </c>
      <c r="D29" s="825">
        <v>1</v>
      </c>
      <c r="E29" s="825">
        <v>10565</v>
      </c>
      <c r="F29" s="824" t="s">
        <v>923</v>
      </c>
      <c r="G29" s="823">
        <v>1077</v>
      </c>
    </row>
    <row r="30" spans="2:7" s="818" customFormat="1" ht="24.4" customHeight="1" x14ac:dyDescent="0.2">
      <c r="B30" s="825">
        <v>100</v>
      </c>
      <c r="C30" s="825">
        <v>106</v>
      </c>
      <c r="D30" s="825">
        <v>2</v>
      </c>
      <c r="E30" s="825">
        <v>20001</v>
      </c>
      <c r="F30" s="824" t="s">
        <v>932</v>
      </c>
      <c r="G30" s="823">
        <v>2998.06</v>
      </c>
    </row>
    <row r="31" spans="2:7" s="818" customFormat="1" ht="24.4" customHeight="1" x14ac:dyDescent="0.2">
      <c r="B31" s="825">
        <v>100</v>
      </c>
      <c r="C31" s="825">
        <v>111</v>
      </c>
      <c r="D31" s="825">
        <v>1</v>
      </c>
      <c r="E31" s="825">
        <v>10075</v>
      </c>
      <c r="F31" s="824" t="s">
        <v>931</v>
      </c>
      <c r="G31" s="823">
        <v>2400</v>
      </c>
    </row>
    <row r="32" spans="2:7" s="818" customFormat="1" ht="18.2" customHeight="1" x14ac:dyDescent="0.2">
      <c r="B32" s="822"/>
      <c r="C32" s="822"/>
      <c r="D32" s="822"/>
      <c r="E32" s="822"/>
      <c r="F32" s="821" t="s">
        <v>930</v>
      </c>
      <c r="G32" s="820">
        <v>6475.06</v>
      </c>
    </row>
    <row r="33" spans="2:7" s="818" customFormat="1" ht="9" customHeight="1" x14ac:dyDescent="0.2">
      <c r="G33" s="819"/>
    </row>
    <row r="34" spans="2:7" s="818" customFormat="1" ht="30.4" customHeight="1" x14ac:dyDescent="0.2">
      <c r="B34" s="1188" t="s">
        <v>929</v>
      </c>
      <c r="C34" s="1188"/>
      <c r="D34" s="1188"/>
      <c r="E34" s="1188"/>
      <c r="F34" s="1188"/>
      <c r="G34" s="1188"/>
    </row>
    <row r="35" spans="2:7" s="818" customFormat="1" ht="18.2" customHeight="1" x14ac:dyDescent="0.2">
      <c r="B35" s="827" t="s">
        <v>224</v>
      </c>
      <c r="C35" s="827" t="s">
        <v>916</v>
      </c>
      <c r="D35" s="827" t="s">
        <v>0</v>
      </c>
      <c r="E35" s="827" t="s">
        <v>899</v>
      </c>
      <c r="F35" s="827" t="s">
        <v>898</v>
      </c>
      <c r="G35" s="826" t="s">
        <v>915</v>
      </c>
    </row>
    <row r="36" spans="2:7" s="818" customFormat="1" ht="24.4" customHeight="1" x14ac:dyDescent="0.2">
      <c r="B36" s="825">
        <v>100</v>
      </c>
      <c r="C36" s="825">
        <v>103</v>
      </c>
      <c r="D36" s="825">
        <v>1</v>
      </c>
      <c r="E36" s="825">
        <v>10245</v>
      </c>
      <c r="F36" s="824" t="s">
        <v>924</v>
      </c>
      <c r="G36" s="823">
        <v>246.87</v>
      </c>
    </row>
    <row r="37" spans="2:7" s="818" customFormat="1" ht="24.4" customHeight="1" x14ac:dyDescent="0.2">
      <c r="B37" s="825">
        <v>100</v>
      </c>
      <c r="C37" s="825">
        <v>110</v>
      </c>
      <c r="D37" s="825">
        <v>1</v>
      </c>
      <c r="E37" s="825">
        <v>10321</v>
      </c>
      <c r="F37" s="824" t="s">
        <v>928</v>
      </c>
      <c r="G37" s="823">
        <v>2940</v>
      </c>
    </row>
    <row r="38" spans="2:7" s="818" customFormat="1" ht="24.4" customHeight="1" x14ac:dyDescent="0.2">
      <c r="B38" s="825">
        <v>100</v>
      </c>
      <c r="C38" s="825">
        <v>111</v>
      </c>
      <c r="D38" s="825">
        <v>1</v>
      </c>
      <c r="E38" s="825">
        <v>10568</v>
      </c>
      <c r="F38" s="824" t="s">
        <v>927</v>
      </c>
      <c r="G38" s="823">
        <v>150</v>
      </c>
    </row>
    <row r="39" spans="2:7" s="818" customFormat="1" ht="18.2" customHeight="1" x14ac:dyDescent="0.2">
      <c r="B39" s="822"/>
      <c r="C39" s="822"/>
      <c r="D39" s="822"/>
      <c r="E39" s="822"/>
      <c r="F39" s="821" t="s">
        <v>926</v>
      </c>
      <c r="G39" s="820">
        <v>3336.87</v>
      </c>
    </row>
    <row r="40" spans="2:7" s="818" customFormat="1" ht="9" customHeight="1" x14ac:dyDescent="0.2">
      <c r="G40" s="819"/>
    </row>
    <row r="41" spans="2:7" s="818" customFormat="1" ht="30.4" customHeight="1" x14ac:dyDescent="0.2">
      <c r="B41" s="1188" t="s">
        <v>925</v>
      </c>
      <c r="C41" s="1188"/>
      <c r="D41" s="1188"/>
      <c r="E41" s="1188"/>
      <c r="F41" s="1188"/>
      <c r="G41" s="1188"/>
    </row>
    <row r="42" spans="2:7" s="818" customFormat="1" ht="18.2" customHeight="1" x14ac:dyDescent="0.2">
      <c r="B42" s="827" t="s">
        <v>224</v>
      </c>
      <c r="C42" s="827" t="s">
        <v>916</v>
      </c>
      <c r="D42" s="827" t="s">
        <v>0</v>
      </c>
      <c r="E42" s="827" t="s">
        <v>899</v>
      </c>
      <c r="F42" s="827" t="s">
        <v>898</v>
      </c>
      <c r="G42" s="826" t="s">
        <v>915</v>
      </c>
    </row>
    <row r="43" spans="2:7" s="818" customFormat="1" ht="24.4" customHeight="1" x14ac:dyDescent="0.2">
      <c r="B43" s="825">
        <v>100</v>
      </c>
      <c r="C43" s="825">
        <v>103</v>
      </c>
      <c r="D43" s="825">
        <v>1</v>
      </c>
      <c r="E43" s="825">
        <v>10245</v>
      </c>
      <c r="F43" s="824" t="s">
        <v>924</v>
      </c>
      <c r="G43" s="823">
        <v>872.45</v>
      </c>
    </row>
    <row r="44" spans="2:7" s="818" customFormat="1" ht="24.4" customHeight="1" x14ac:dyDescent="0.2">
      <c r="B44" s="825">
        <v>100</v>
      </c>
      <c r="C44" s="825">
        <v>106</v>
      </c>
      <c r="D44" s="825">
        <v>1</v>
      </c>
      <c r="E44" s="825">
        <v>10565</v>
      </c>
      <c r="F44" s="824" t="s">
        <v>923</v>
      </c>
      <c r="G44" s="823">
        <v>1811.18</v>
      </c>
    </row>
    <row r="45" spans="2:7" s="818" customFormat="1" ht="18.2" customHeight="1" x14ac:dyDescent="0.2">
      <c r="B45" s="822"/>
      <c r="C45" s="822"/>
      <c r="D45" s="822"/>
      <c r="E45" s="822"/>
      <c r="F45" s="821" t="s">
        <v>922</v>
      </c>
      <c r="G45" s="820">
        <v>2683.63</v>
      </c>
    </row>
    <row r="46" spans="2:7" s="818" customFormat="1" ht="9" customHeight="1" x14ac:dyDescent="0.2">
      <c r="G46" s="819"/>
    </row>
    <row r="47" spans="2:7" s="818" customFormat="1" ht="30.4" customHeight="1" x14ac:dyDescent="0.2">
      <c r="B47" s="1188" t="s">
        <v>921</v>
      </c>
      <c r="C47" s="1188"/>
      <c r="D47" s="1188"/>
      <c r="E47" s="1188"/>
      <c r="F47" s="1188"/>
      <c r="G47" s="1188"/>
    </row>
    <row r="48" spans="2:7" s="818" customFormat="1" ht="18.2" customHeight="1" x14ac:dyDescent="0.2">
      <c r="B48" s="827" t="s">
        <v>224</v>
      </c>
      <c r="C48" s="827" t="s">
        <v>916</v>
      </c>
      <c r="D48" s="827" t="s">
        <v>0</v>
      </c>
      <c r="E48" s="827" t="s">
        <v>899</v>
      </c>
      <c r="F48" s="827" t="s">
        <v>898</v>
      </c>
      <c r="G48" s="826" t="s">
        <v>915</v>
      </c>
    </row>
    <row r="49" spans="2:7" s="818" customFormat="1" ht="24.4" customHeight="1" x14ac:dyDescent="0.2">
      <c r="B49" s="825">
        <v>100</v>
      </c>
      <c r="C49" s="825">
        <v>101</v>
      </c>
      <c r="D49" s="825">
        <v>1</v>
      </c>
      <c r="E49" s="825">
        <v>10325</v>
      </c>
      <c r="F49" s="824" t="s">
        <v>914</v>
      </c>
      <c r="G49" s="823">
        <v>60</v>
      </c>
    </row>
    <row r="50" spans="2:7" s="818" customFormat="1" ht="24.4" customHeight="1" x14ac:dyDescent="0.2">
      <c r="B50" s="825">
        <v>100</v>
      </c>
      <c r="C50" s="825">
        <v>101</v>
      </c>
      <c r="D50" s="825">
        <v>1</v>
      </c>
      <c r="E50" s="825">
        <v>10326</v>
      </c>
      <c r="F50" s="824" t="s">
        <v>920</v>
      </c>
      <c r="G50" s="823">
        <v>210</v>
      </c>
    </row>
    <row r="51" spans="2:7" s="818" customFormat="1" ht="24.4" customHeight="1" x14ac:dyDescent="0.2">
      <c r="B51" s="825">
        <v>100</v>
      </c>
      <c r="C51" s="825">
        <v>111</v>
      </c>
      <c r="D51" s="825">
        <v>1</v>
      </c>
      <c r="E51" s="825">
        <v>10398</v>
      </c>
      <c r="F51" s="824" t="s">
        <v>919</v>
      </c>
      <c r="G51" s="823">
        <v>30</v>
      </c>
    </row>
    <row r="52" spans="2:7" s="818" customFormat="1" ht="18.2" customHeight="1" x14ac:dyDescent="0.2">
      <c r="B52" s="822"/>
      <c r="C52" s="822"/>
      <c r="D52" s="822"/>
      <c r="E52" s="822"/>
      <c r="F52" s="821" t="s">
        <v>918</v>
      </c>
      <c r="G52" s="820">
        <v>300</v>
      </c>
    </row>
    <row r="53" spans="2:7" s="818" customFormat="1" ht="9" customHeight="1" x14ac:dyDescent="0.2">
      <c r="G53" s="819"/>
    </row>
    <row r="54" spans="2:7" s="818" customFormat="1" ht="22.15" customHeight="1" x14ac:dyDescent="0.2">
      <c r="B54" s="1188" t="s">
        <v>917</v>
      </c>
      <c r="C54" s="1188"/>
      <c r="D54" s="1188"/>
      <c r="E54" s="1188"/>
      <c r="F54" s="1188"/>
      <c r="G54" s="1188"/>
    </row>
    <row r="55" spans="2:7" s="818" customFormat="1" ht="18.2" customHeight="1" x14ac:dyDescent="0.2">
      <c r="B55" s="827" t="s">
        <v>224</v>
      </c>
      <c r="C55" s="827" t="s">
        <v>916</v>
      </c>
      <c r="D55" s="827" t="s">
        <v>0</v>
      </c>
      <c r="E55" s="827" t="s">
        <v>899</v>
      </c>
      <c r="F55" s="827" t="s">
        <v>898</v>
      </c>
      <c r="G55" s="826" t="s">
        <v>915</v>
      </c>
    </row>
    <row r="56" spans="2:7" s="818" customFormat="1" ht="24.4" customHeight="1" x14ac:dyDescent="0.2">
      <c r="B56" s="825">
        <v>100</v>
      </c>
      <c r="C56" s="825">
        <v>101</v>
      </c>
      <c r="D56" s="825">
        <v>1</v>
      </c>
      <c r="E56" s="825">
        <v>10325</v>
      </c>
      <c r="F56" s="824" t="s">
        <v>914</v>
      </c>
      <c r="G56" s="823">
        <v>225</v>
      </c>
    </row>
    <row r="57" spans="2:7" s="818" customFormat="1" ht="24.4" customHeight="1" x14ac:dyDescent="0.2">
      <c r="B57" s="825">
        <v>500</v>
      </c>
      <c r="C57" s="825">
        <v>502</v>
      </c>
      <c r="D57" s="825">
        <v>1</v>
      </c>
      <c r="E57" s="825">
        <v>10291</v>
      </c>
      <c r="F57" s="824" t="s">
        <v>913</v>
      </c>
      <c r="G57" s="823">
        <v>30</v>
      </c>
    </row>
    <row r="58" spans="2:7" s="818" customFormat="1" ht="18.2" customHeight="1" x14ac:dyDescent="0.2">
      <c r="B58" s="822"/>
      <c r="C58" s="822"/>
      <c r="D58" s="822"/>
      <c r="E58" s="822"/>
      <c r="F58" s="821" t="s">
        <v>912</v>
      </c>
      <c r="G58" s="820">
        <v>255</v>
      </c>
    </row>
    <row r="59" spans="2:7" s="818" customFormat="1" ht="9" customHeight="1" x14ac:dyDescent="0.2">
      <c r="G59" s="819"/>
    </row>
  </sheetData>
  <mergeCells count="8">
    <mergeCell ref="B41:G41"/>
    <mergeCell ref="B47:G47"/>
    <mergeCell ref="B54:G54"/>
    <mergeCell ref="B1:G1"/>
    <mergeCell ref="B19:G19"/>
    <mergeCell ref="B2:G2"/>
    <mergeCell ref="B27:G27"/>
    <mergeCell ref="B34:G34"/>
  </mergeCells>
  <pageMargins left="0.7" right="0.7" top="0.75" bottom="0.75" header="0.3" footer="0.3"/>
  <pageSetup paperSize="9" scale="6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A90AE-E205-49CC-95A5-32C6F81A3AA1}">
  <sheetPr>
    <pageSetUpPr fitToPage="1"/>
  </sheetPr>
  <dimension ref="A1:L16"/>
  <sheetViews>
    <sheetView view="pageBreakPreview" zoomScale="70" zoomScaleNormal="70" zoomScaleSheetLayoutView="70" workbookViewId="0">
      <pane xSplit="1" topLeftCell="B1" activePane="topRight" state="frozen"/>
      <selection activeCell="J2" sqref="J2"/>
      <selection pane="topRight" activeCell="J2" sqref="J2"/>
    </sheetView>
  </sheetViews>
  <sheetFormatPr defaultColWidth="8.85546875" defaultRowHeight="18" x14ac:dyDescent="0.25"/>
  <cols>
    <col min="1" max="1" width="23.140625" style="828" customWidth="1"/>
    <col min="2" max="3" width="19.28515625" style="829" customWidth="1"/>
    <col min="4" max="4" width="21.5703125" style="829" customWidth="1"/>
    <col min="5" max="5" width="20.85546875" style="829" customWidth="1"/>
    <col min="6" max="6" width="21" style="829" customWidth="1"/>
    <col min="7" max="11" width="19.28515625" style="829" customWidth="1"/>
    <col min="12" max="12" width="19.28515625" style="828" customWidth="1"/>
    <col min="13" max="16384" width="8.85546875" style="828"/>
  </cols>
  <sheetData>
    <row r="1" spans="1:12" ht="141" customHeight="1" x14ac:dyDescent="0.25">
      <c r="A1" s="834" t="s">
        <v>978</v>
      </c>
      <c r="B1" s="840" t="s">
        <v>977</v>
      </c>
      <c r="C1" s="840" t="s">
        <v>976</v>
      </c>
      <c r="D1" s="840" t="s">
        <v>975</v>
      </c>
      <c r="E1" s="840" t="s">
        <v>974</v>
      </c>
      <c r="F1" s="840" t="s">
        <v>973</v>
      </c>
      <c r="G1" s="840" t="s">
        <v>972</v>
      </c>
      <c r="H1" s="840" t="s">
        <v>971</v>
      </c>
      <c r="I1" s="840" t="s">
        <v>970</v>
      </c>
      <c r="J1" s="840" t="s">
        <v>969</v>
      </c>
      <c r="K1" s="831" t="s">
        <v>968</v>
      </c>
      <c r="L1" s="834" t="s">
        <v>967</v>
      </c>
    </row>
    <row r="2" spans="1:12" ht="18.75" x14ac:dyDescent="0.25">
      <c r="A2" s="839" t="s">
        <v>966</v>
      </c>
      <c r="B2" s="838"/>
      <c r="C2" s="836"/>
      <c r="D2" s="837"/>
      <c r="E2" s="838">
        <v>187523.32</v>
      </c>
      <c r="F2" s="837"/>
      <c r="G2" s="837"/>
      <c r="H2" s="837"/>
      <c r="I2" s="836"/>
      <c r="J2" s="836"/>
      <c r="K2" s="836">
        <f t="shared" ref="K2:K16" si="0">C2+D2+E2+F2+G2+H2+I2+J2</f>
        <v>187523.32</v>
      </c>
      <c r="L2" s="835">
        <f t="shared" ref="L2:L16" si="1">B2+K2</f>
        <v>187523.32</v>
      </c>
    </row>
    <row r="3" spans="1:12" ht="18.75" x14ac:dyDescent="0.25">
      <c r="A3" s="839" t="s">
        <v>965</v>
      </c>
      <c r="B3" s="838">
        <v>548259.72</v>
      </c>
      <c r="C3" s="836"/>
      <c r="D3" s="837"/>
      <c r="E3" s="838">
        <v>354973.24</v>
      </c>
      <c r="F3" s="837"/>
      <c r="G3" s="837"/>
      <c r="H3" s="837"/>
      <c r="I3" s="836"/>
      <c r="J3" s="836"/>
      <c r="K3" s="836">
        <f t="shared" si="0"/>
        <v>354973.24</v>
      </c>
      <c r="L3" s="835">
        <f t="shared" si="1"/>
        <v>903232.96</v>
      </c>
    </row>
    <row r="4" spans="1:12" ht="18.75" x14ac:dyDescent="0.25">
      <c r="A4" s="839" t="s">
        <v>964</v>
      </c>
      <c r="B4" s="838"/>
      <c r="C4" s="836">
        <v>4979142.5199999996</v>
      </c>
      <c r="D4" s="837"/>
      <c r="E4" s="837"/>
      <c r="F4" s="837"/>
      <c r="G4" s="837">
        <v>2070494.38</v>
      </c>
      <c r="H4" s="837"/>
      <c r="I4" s="836"/>
      <c r="J4" s="836"/>
      <c r="K4" s="836">
        <f t="shared" si="0"/>
        <v>7049636.8999999994</v>
      </c>
      <c r="L4" s="835">
        <f t="shared" si="1"/>
        <v>7049636.8999999994</v>
      </c>
    </row>
    <row r="5" spans="1:12" ht="37.5" x14ac:dyDescent="0.25">
      <c r="A5" s="839" t="s">
        <v>963</v>
      </c>
      <c r="B5" s="838">
        <v>22527290.07</v>
      </c>
      <c r="C5" s="836"/>
      <c r="D5" s="837"/>
      <c r="E5" s="837"/>
      <c r="F5" s="837">
        <v>47610.05</v>
      </c>
      <c r="G5" s="837"/>
      <c r="H5" s="837">
        <v>10750</v>
      </c>
      <c r="I5" s="836"/>
      <c r="J5" s="836"/>
      <c r="K5" s="836">
        <f t="shared" si="0"/>
        <v>58360.05</v>
      </c>
      <c r="L5" s="835">
        <f t="shared" si="1"/>
        <v>22585650.120000001</v>
      </c>
    </row>
    <row r="6" spans="1:12" ht="37.5" x14ac:dyDescent="0.25">
      <c r="A6" s="839" t="s">
        <v>962</v>
      </c>
      <c r="B6" s="838">
        <v>5500</v>
      </c>
      <c r="C6" s="836"/>
      <c r="D6" s="837"/>
      <c r="E6" s="837"/>
      <c r="F6" s="837"/>
      <c r="G6" s="837"/>
      <c r="H6" s="837"/>
      <c r="I6" s="836"/>
      <c r="J6" s="836"/>
      <c r="K6" s="836">
        <f t="shared" si="0"/>
        <v>0</v>
      </c>
      <c r="L6" s="835">
        <f t="shared" si="1"/>
        <v>5500</v>
      </c>
    </row>
    <row r="7" spans="1:12" ht="37.5" x14ac:dyDescent="0.25">
      <c r="A7" s="839" t="s">
        <v>961</v>
      </c>
      <c r="B7" s="838">
        <v>2000</v>
      </c>
      <c r="C7" s="836"/>
      <c r="D7" s="837"/>
      <c r="E7" s="837"/>
      <c r="F7" s="837"/>
      <c r="G7" s="837"/>
      <c r="H7" s="837"/>
      <c r="I7" s="836"/>
      <c r="J7" s="836"/>
      <c r="K7" s="836">
        <f t="shared" si="0"/>
        <v>0</v>
      </c>
      <c r="L7" s="835">
        <f t="shared" si="1"/>
        <v>2000</v>
      </c>
    </row>
    <row r="8" spans="1:12" ht="37.5" x14ac:dyDescent="0.25">
      <c r="A8" s="839" t="s">
        <v>960</v>
      </c>
      <c r="B8" s="838">
        <v>100</v>
      </c>
      <c r="C8" s="836"/>
      <c r="D8" s="837"/>
      <c r="E8" s="837"/>
      <c r="F8" s="837"/>
      <c r="G8" s="837"/>
      <c r="H8" s="837"/>
      <c r="I8" s="836"/>
      <c r="J8" s="836"/>
      <c r="K8" s="836">
        <f t="shared" si="0"/>
        <v>0</v>
      </c>
      <c r="L8" s="835">
        <f t="shared" si="1"/>
        <v>100</v>
      </c>
    </row>
    <row r="9" spans="1:12" ht="37.5" x14ac:dyDescent="0.25">
      <c r="A9" s="839" t="s">
        <v>959</v>
      </c>
      <c r="B9" s="838">
        <v>20</v>
      </c>
      <c r="C9" s="836"/>
      <c r="D9" s="837">
        <v>33379.68</v>
      </c>
      <c r="E9" s="837"/>
      <c r="F9" s="837"/>
      <c r="G9" s="837"/>
      <c r="H9" s="837"/>
      <c r="I9" s="836"/>
      <c r="J9" s="836"/>
      <c r="K9" s="836">
        <f t="shared" si="0"/>
        <v>33379.68</v>
      </c>
      <c r="L9" s="835">
        <f t="shared" si="1"/>
        <v>33399.68</v>
      </c>
    </row>
    <row r="10" spans="1:12" ht="37.5" x14ac:dyDescent="0.25">
      <c r="A10" s="839" t="s">
        <v>958</v>
      </c>
      <c r="B10" s="838">
        <v>221452</v>
      </c>
      <c r="C10" s="836"/>
      <c r="D10" s="837">
        <v>17859.25</v>
      </c>
      <c r="E10" s="837"/>
      <c r="F10" s="837"/>
      <c r="G10" s="837"/>
      <c r="H10" s="837">
        <v>-39591.83</v>
      </c>
      <c r="I10" s="836">
        <v>1666.68</v>
      </c>
      <c r="J10" s="836"/>
      <c r="K10" s="836">
        <f t="shared" si="0"/>
        <v>-20065.900000000001</v>
      </c>
      <c r="L10" s="835">
        <f t="shared" si="1"/>
        <v>201386.1</v>
      </c>
    </row>
    <row r="11" spans="1:12" ht="37.5" x14ac:dyDescent="0.25">
      <c r="A11" s="839" t="s">
        <v>957</v>
      </c>
      <c r="B11" s="838">
        <v>1497886</v>
      </c>
      <c r="C11" s="836"/>
      <c r="D11" s="837"/>
      <c r="E11" s="837"/>
      <c r="F11" s="837"/>
      <c r="G11" s="837"/>
      <c r="H11" s="837"/>
      <c r="I11" s="836"/>
      <c r="J11" s="836"/>
      <c r="K11" s="836">
        <f t="shared" si="0"/>
        <v>0</v>
      </c>
      <c r="L11" s="835">
        <f t="shared" si="1"/>
        <v>1497886</v>
      </c>
    </row>
    <row r="12" spans="1:12" ht="37.5" customHeight="1" x14ac:dyDescent="0.25">
      <c r="A12" s="839" t="s">
        <v>956</v>
      </c>
      <c r="B12" s="838"/>
      <c r="C12" s="836"/>
      <c r="D12" s="837"/>
      <c r="E12" s="837"/>
      <c r="F12" s="837"/>
      <c r="G12" s="837"/>
      <c r="H12" s="837"/>
      <c r="I12" s="836"/>
      <c r="J12" s="836"/>
      <c r="K12" s="836">
        <f t="shared" si="0"/>
        <v>0</v>
      </c>
      <c r="L12" s="835">
        <f t="shared" si="1"/>
        <v>0</v>
      </c>
    </row>
    <row r="13" spans="1:12" ht="38.25" customHeight="1" x14ac:dyDescent="0.25">
      <c r="A13" s="839" t="s">
        <v>955</v>
      </c>
      <c r="B13" s="838">
        <v>55000</v>
      </c>
      <c r="C13" s="836"/>
      <c r="D13" s="837"/>
      <c r="E13" s="837"/>
      <c r="F13" s="837"/>
      <c r="G13" s="837"/>
      <c r="H13" s="837">
        <v>-55000</v>
      </c>
      <c r="I13" s="836"/>
      <c r="J13" s="836">
        <v>88175.16</v>
      </c>
      <c r="K13" s="836">
        <f t="shared" si="0"/>
        <v>33175.160000000003</v>
      </c>
      <c r="L13" s="835">
        <f t="shared" si="1"/>
        <v>88175.16</v>
      </c>
    </row>
    <row r="14" spans="1:12" ht="37.5" x14ac:dyDescent="0.25">
      <c r="A14" s="839" t="s">
        <v>954</v>
      </c>
      <c r="B14" s="838">
        <v>6559942.21</v>
      </c>
      <c r="C14" s="836"/>
      <c r="D14" s="837"/>
      <c r="E14" s="837"/>
      <c r="F14" s="837"/>
      <c r="G14" s="837"/>
      <c r="H14" s="837">
        <v>80000</v>
      </c>
      <c r="I14" s="836"/>
      <c r="J14" s="836">
        <v>-20000</v>
      </c>
      <c r="K14" s="836">
        <f t="shared" si="0"/>
        <v>60000</v>
      </c>
      <c r="L14" s="835">
        <f t="shared" si="1"/>
        <v>6619942.21</v>
      </c>
    </row>
    <row r="15" spans="1:12" ht="37.5" x14ac:dyDescent="0.25">
      <c r="A15" s="839" t="s">
        <v>953</v>
      </c>
      <c r="B15" s="838">
        <v>22000</v>
      </c>
      <c r="C15" s="836"/>
      <c r="D15" s="837"/>
      <c r="E15" s="837"/>
      <c r="F15" s="837"/>
      <c r="G15" s="837"/>
      <c r="H15" s="837">
        <v>70000</v>
      </c>
      <c r="I15" s="836"/>
      <c r="J15" s="836">
        <v>20000</v>
      </c>
      <c r="K15" s="836">
        <f t="shared" si="0"/>
        <v>90000</v>
      </c>
      <c r="L15" s="835">
        <f t="shared" si="1"/>
        <v>112000</v>
      </c>
    </row>
    <row r="16" spans="1:12" ht="43.9" customHeight="1" x14ac:dyDescent="0.25">
      <c r="A16" s="834" t="s">
        <v>952</v>
      </c>
      <c r="B16" s="833">
        <f t="shared" ref="B16:J16" si="2">SUM(B2:B15)</f>
        <v>31439450</v>
      </c>
      <c r="C16" s="831">
        <f t="shared" si="2"/>
        <v>4979142.5199999996</v>
      </c>
      <c r="D16" s="832">
        <f t="shared" si="2"/>
        <v>51238.93</v>
      </c>
      <c r="E16" s="832">
        <f t="shared" si="2"/>
        <v>542496.56000000006</v>
      </c>
      <c r="F16" s="832">
        <f t="shared" si="2"/>
        <v>47610.05</v>
      </c>
      <c r="G16" s="832">
        <f t="shared" si="2"/>
        <v>2070494.38</v>
      </c>
      <c r="H16" s="832">
        <f t="shared" si="2"/>
        <v>66158.17</v>
      </c>
      <c r="I16" s="831">
        <f t="shared" si="2"/>
        <v>1666.68</v>
      </c>
      <c r="J16" s="831">
        <f t="shared" si="2"/>
        <v>88175.16</v>
      </c>
      <c r="K16" s="831">
        <f t="shared" si="0"/>
        <v>7846982.4499999993</v>
      </c>
      <c r="L16" s="830">
        <f t="shared" si="1"/>
        <v>39286432.450000003</v>
      </c>
    </row>
  </sheetData>
  <sheetProtection selectLockedCells="1" selectUnlockedCells="1"/>
  <pageMargins left="0.70833333333333337" right="0.70833333333333337" top="0.74791666666666667" bottom="0.74791666666666667" header="0.51180555555555551" footer="0.51180555555555551"/>
  <pageSetup paperSize="8" scale="82"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A1185-82B9-4D05-9BF3-BAFF6E20C8C7}">
  <dimension ref="A1:P393"/>
  <sheetViews>
    <sheetView zoomScaleNormal="100" workbookViewId="0">
      <selection sqref="A1:O1"/>
    </sheetView>
  </sheetViews>
  <sheetFormatPr defaultRowHeight="12.75" x14ac:dyDescent="0.2"/>
  <cols>
    <col min="1" max="3" width="0.28515625" customWidth="1"/>
    <col min="4" max="4" width="5" customWidth="1"/>
    <col min="5" max="5" width="10.7109375" customWidth="1"/>
    <col min="6" max="6" width="39.140625" customWidth="1"/>
    <col min="7" max="7" width="6.42578125" customWidth="1"/>
    <col min="8" max="8" width="12.140625" customWidth="1"/>
    <col min="9" max="9" width="6.42578125" customWidth="1"/>
    <col min="10" max="10" width="12.140625" customWidth="1"/>
    <col min="11" max="11" width="6.42578125" customWidth="1"/>
    <col min="12" max="12" width="12.140625" customWidth="1"/>
    <col min="13" max="13" width="6.42578125" customWidth="1"/>
    <col min="14" max="14" width="12.140625" customWidth="1"/>
    <col min="15" max="15" width="6.42578125" customWidth="1"/>
    <col min="16" max="16" width="12.140625" customWidth="1"/>
    <col min="17" max="17" width="4.85546875" customWidth="1"/>
  </cols>
  <sheetData>
    <row r="1" spans="1:16" s="1" customFormat="1" ht="13.35" customHeight="1" x14ac:dyDescent="0.15">
      <c r="A1" s="1090" t="s">
        <v>223</v>
      </c>
      <c r="B1" s="1090"/>
      <c r="C1" s="1090"/>
      <c r="D1" s="1090"/>
      <c r="E1" s="1090"/>
      <c r="F1" s="1090"/>
      <c r="G1" s="1090"/>
      <c r="H1" s="1090"/>
      <c r="I1" s="1090"/>
      <c r="J1" s="1090"/>
      <c r="K1" s="1090"/>
      <c r="L1" s="1090"/>
      <c r="M1" s="1090"/>
      <c r="N1" s="1090"/>
      <c r="O1" s="1090"/>
    </row>
    <row r="2" spans="1:16" s="1" customFormat="1" ht="11.1" customHeight="1" x14ac:dyDescent="0.15"/>
    <row r="3" spans="1:16" s="1" customFormat="1" ht="26.65" customHeight="1" x14ac:dyDescent="0.15">
      <c r="D3" s="1088" t="s">
        <v>222</v>
      </c>
      <c r="E3" s="1088"/>
      <c r="F3" s="1091" t="s">
        <v>1</v>
      </c>
      <c r="G3" s="1089" t="s">
        <v>221</v>
      </c>
      <c r="H3" s="1089"/>
      <c r="I3" s="1088" t="s">
        <v>220</v>
      </c>
      <c r="J3" s="1088"/>
      <c r="K3" s="1089" t="s">
        <v>219</v>
      </c>
      <c r="L3" s="1089"/>
      <c r="M3" s="1088"/>
      <c r="N3" s="1088"/>
      <c r="O3" s="1089" t="s">
        <v>218</v>
      </c>
      <c r="P3" s="1089"/>
    </row>
    <row r="4" spans="1:16" s="1" customFormat="1" ht="26.65" customHeight="1" x14ac:dyDescent="0.15">
      <c r="D4" s="1088"/>
      <c r="E4" s="1088"/>
      <c r="F4" s="1091"/>
      <c r="G4" s="1089" t="s">
        <v>6</v>
      </c>
      <c r="H4" s="1089"/>
      <c r="I4" s="1088" t="s">
        <v>217</v>
      </c>
      <c r="J4" s="1088"/>
      <c r="K4" s="1089" t="s">
        <v>216</v>
      </c>
      <c r="L4" s="1089"/>
      <c r="M4" s="1088" t="s">
        <v>215</v>
      </c>
      <c r="N4" s="1088"/>
      <c r="O4" s="1089" t="s">
        <v>214</v>
      </c>
      <c r="P4" s="1089"/>
    </row>
    <row r="5" spans="1:16" s="1" customFormat="1" ht="26.65" customHeight="1" x14ac:dyDescent="0.15">
      <c r="D5" s="1088"/>
      <c r="E5" s="1088"/>
      <c r="F5" s="1091"/>
      <c r="G5" s="1089" t="s">
        <v>11</v>
      </c>
      <c r="H5" s="1089"/>
      <c r="I5" s="1089" t="s">
        <v>213</v>
      </c>
      <c r="J5" s="1089"/>
      <c r="K5" s="1089" t="s">
        <v>212</v>
      </c>
      <c r="L5" s="1089"/>
      <c r="M5" s="1088"/>
      <c r="N5" s="1088"/>
      <c r="O5" s="1088" t="s">
        <v>211</v>
      </c>
      <c r="P5" s="1088"/>
    </row>
    <row r="6" spans="1:16" s="1" customFormat="1" ht="3.75" customHeight="1" x14ac:dyDescent="0.15"/>
    <row r="7" spans="1:16" s="1" customFormat="1" ht="18.2" customHeight="1" x14ac:dyDescent="0.15">
      <c r="D7" s="1096"/>
      <c r="E7" s="1096"/>
      <c r="F7" s="3" t="s">
        <v>210</v>
      </c>
      <c r="G7" s="4" t="s">
        <v>16</v>
      </c>
      <c r="H7" s="5" t="s">
        <v>20</v>
      </c>
      <c r="I7" s="6"/>
      <c r="J7" s="6"/>
      <c r="K7" s="6"/>
      <c r="L7" s="6"/>
      <c r="M7" s="6"/>
      <c r="N7" s="6"/>
      <c r="O7" s="6"/>
      <c r="P7" s="74"/>
    </row>
    <row r="8" spans="1:16" s="1" customFormat="1" ht="18.2" customHeight="1" x14ac:dyDescent="0.15">
      <c r="D8" s="1097"/>
      <c r="E8" s="1097"/>
      <c r="F8" s="14" t="s">
        <v>209</v>
      </c>
      <c r="G8" s="15" t="s">
        <v>16</v>
      </c>
      <c r="H8" s="42" t="s">
        <v>20</v>
      </c>
      <c r="I8" s="16"/>
      <c r="J8" s="16"/>
      <c r="K8" s="16"/>
      <c r="L8" s="16"/>
      <c r="M8" s="16"/>
      <c r="N8" s="16"/>
      <c r="O8" s="16"/>
      <c r="P8" s="70"/>
    </row>
    <row r="9" spans="1:16" s="1" customFormat="1" ht="3.75" customHeight="1" x14ac:dyDescent="0.2">
      <c r="A9" s="87"/>
      <c r="B9" s="87"/>
      <c r="C9" s="87"/>
      <c r="D9" s="80"/>
      <c r="E9" s="89"/>
      <c r="F9" s="89"/>
      <c r="G9" s="89"/>
      <c r="H9" s="89"/>
      <c r="I9" s="89"/>
      <c r="J9" s="89"/>
      <c r="K9" s="89"/>
      <c r="L9" s="89"/>
      <c r="M9" s="89"/>
      <c r="N9" s="89"/>
      <c r="O9" s="89"/>
      <c r="P9" s="89"/>
    </row>
    <row r="10" spans="1:16" s="1" customFormat="1" ht="18.2" customHeight="1" x14ac:dyDescent="0.2">
      <c r="A10" s="87"/>
      <c r="B10" s="87"/>
      <c r="C10" s="87"/>
      <c r="D10" s="88"/>
      <c r="E10" s="86" t="s">
        <v>208</v>
      </c>
      <c r="F10" s="1093" t="s">
        <v>182</v>
      </c>
      <c r="G10" s="1093"/>
      <c r="H10" s="1093"/>
      <c r="I10" s="1093"/>
      <c r="J10" s="1093"/>
      <c r="K10" s="1093"/>
      <c r="L10" s="1093"/>
      <c r="M10" s="1093"/>
      <c r="N10" s="1093"/>
      <c r="O10" s="1093"/>
      <c r="P10" s="1093"/>
    </row>
    <row r="11" spans="1:16" s="1" customFormat="1" ht="18.2" customHeight="1" x14ac:dyDescent="0.2">
      <c r="A11" s="87"/>
      <c r="B11" s="87"/>
      <c r="C11" s="87"/>
      <c r="D11" s="68" t="s">
        <v>207</v>
      </c>
      <c r="E11" s="86" t="s">
        <v>88</v>
      </c>
      <c r="F11" s="1093" t="s">
        <v>206</v>
      </c>
      <c r="G11" s="1093"/>
      <c r="H11" s="1093"/>
      <c r="I11" s="1093"/>
      <c r="J11" s="1093"/>
      <c r="K11" s="1093"/>
      <c r="L11" s="1093"/>
      <c r="M11" s="1093"/>
      <c r="N11" s="1093"/>
      <c r="O11" s="1093"/>
      <c r="P11" s="1093"/>
    </row>
    <row r="12" spans="1:16" s="1" customFormat="1" ht="7.5" customHeight="1" x14ac:dyDescent="0.2">
      <c r="A12" s="67"/>
      <c r="B12" s="67"/>
      <c r="C12" s="67"/>
      <c r="D12" s="25"/>
      <c r="E12" s="62"/>
      <c r="F12" s="26"/>
      <c r="G12" s="62"/>
      <c r="H12" s="26"/>
      <c r="I12" s="62"/>
      <c r="J12" s="26"/>
      <c r="K12" s="62"/>
      <c r="L12" s="26"/>
      <c r="M12" s="62"/>
      <c r="N12" s="26"/>
      <c r="O12" s="62"/>
      <c r="P12" s="66"/>
    </row>
    <row r="13" spans="1:16" s="1" customFormat="1" ht="18.2" customHeight="1" x14ac:dyDescent="0.2">
      <c r="A13" s="65">
        <v>100</v>
      </c>
      <c r="B13" s="65">
        <v>101</v>
      </c>
      <c r="C13" s="65">
        <v>1</v>
      </c>
      <c r="D13" s="25"/>
      <c r="E13" s="9" t="s">
        <v>98</v>
      </c>
      <c r="F13" s="63" t="s">
        <v>97</v>
      </c>
      <c r="G13" s="9" t="s">
        <v>23</v>
      </c>
      <c r="H13" s="27">
        <v>334726.12</v>
      </c>
      <c r="I13" s="9" t="s">
        <v>79</v>
      </c>
      <c r="J13" s="27">
        <v>334231.12</v>
      </c>
      <c r="K13" s="9" t="s">
        <v>25</v>
      </c>
      <c r="L13" s="27" t="s">
        <v>20</v>
      </c>
      <c r="M13" s="62"/>
      <c r="N13" s="26"/>
      <c r="O13" s="9" t="s">
        <v>26</v>
      </c>
      <c r="P13" s="28">
        <v>495.00000000005798</v>
      </c>
    </row>
    <row r="14" spans="1:16" s="1" customFormat="1" ht="18.2" customHeight="1" x14ac:dyDescent="0.2">
      <c r="A14" s="67"/>
      <c r="B14" s="67"/>
      <c r="C14" s="67"/>
      <c r="D14" s="25"/>
      <c r="E14" s="62"/>
      <c r="F14" s="26"/>
      <c r="G14" s="9" t="s">
        <v>16</v>
      </c>
      <c r="H14" s="27">
        <v>16273629.67</v>
      </c>
      <c r="I14" s="9" t="s">
        <v>78</v>
      </c>
      <c r="J14" s="27">
        <v>15137576.17</v>
      </c>
      <c r="K14" s="9" t="s">
        <v>77</v>
      </c>
      <c r="L14" s="27">
        <v>15471512.49</v>
      </c>
      <c r="M14" s="9" t="s">
        <v>76</v>
      </c>
      <c r="N14" s="27">
        <v>770217.18000000506</v>
      </c>
      <c r="O14" s="9" t="s">
        <v>29</v>
      </c>
      <c r="P14" s="28">
        <v>333936.32</v>
      </c>
    </row>
    <row r="15" spans="1:16" s="1" customFormat="1" ht="18.2" customHeight="1" x14ac:dyDescent="0.2">
      <c r="A15" s="67"/>
      <c r="B15" s="67"/>
      <c r="C15" s="67"/>
      <c r="D15" s="25"/>
      <c r="E15" s="62"/>
      <c r="F15" s="26"/>
      <c r="G15" s="9" t="s">
        <v>30</v>
      </c>
      <c r="H15" s="27">
        <v>16608355.789999999</v>
      </c>
      <c r="I15" s="9" t="s">
        <v>75</v>
      </c>
      <c r="J15" s="27">
        <v>15471807.289999999</v>
      </c>
      <c r="K15" s="9" t="s">
        <v>74</v>
      </c>
      <c r="L15" s="27">
        <v>31900</v>
      </c>
      <c r="M15" s="62"/>
      <c r="N15" s="26"/>
      <c r="O15" s="9" t="s">
        <v>31</v>
      </c>
      <c r="P15" s="28">
        <v>334431.32</v>
      </c>
    </row>
    <row r="16" spans="1:16" s="1" customFormat="1" ht="7.5" customHeight="1" x14ac:dyDescent="0.15">
      <c r="A16" s="78"/>
      <c r="B16" s="84">
        <v>101</v>
      </c>
      <c r="C16" s="78"/>
      <c r="D16" s="77"/>
      <c r="E16" s="76"/>
      <c r="F16" s="75"/>
      <c r="G16" s="43"/>
      <c r="H16" s="16"/>
      <c r="I16" s="43"/>
      <c r="J16" s="16"/>
      <c r="K16" s="43"/>
      <c r="L16" s="16"/>
      <c r="M16" s="43"/>
      <c r="N16" s="16"/>
      <c r="O16" s="43"/>
      <c r="P16" s="70"/>
    </row>
    <row r="17" spans="1:16" s="1" customFormat="1" ht="18.2" customHeight="1" x14ac:dyDescent="0.15">
      <c r="A17" s="78"/>
      <c r="B17" s="78"/>
      <c r="C17" s="78"/>
      <c r="D17" s="85"/>
      <c r="E17" s="8" t="s">
        <v>85</v>
      </c>
      <c r="F17" s="8" t="s">
        <v>206</v>
      </c>
      <c r="G17" s="39" t="s">
        <v>23</v>
      </c>
      <c r="H17" s="10">
        <v>334726.12</v>
      </c>
      <c r="I17" s="39" t="s">
        <v>79</v>
      </c>
      <c r="J17" s="10">
        <v>334231.12</v>
      </c>
      <c r="K17" s="39" t="s">
        <v>25</v>
      </c>
      <c r="L17" s="10" t="s">
        <v>20</v>
      </c>
      <c r="M17" s="82"/>
      <c r="N17" s="11"/>
      <c r="O17" s="39" t="s">
        <v>26</v>
      </c>
      <c r="P17" s="40">
        <v>495.00000000005798</v>
      </c>
    </row>
    <row r="18" spans="1:16" s="1" customFormat="1" ht="18.2" customHeight="1" x14ac:dyDescent="0.15">
      <c r="A18" s="78"/>
      <c r="B18" s="78"/>
      <c r="C18" s="78"/>
      <c r="D18" s="81"/>
      <c r="E18" s="80"/>
      <c r="F18" s="79"/>
      <c r="G18" s="39" t="s">
        <v>16</v>
      </c>
      <c r="H18" s="10">
        <v>16273629.67</v>
      </c>
      <c r="I18" s="39" t="s">
        <v>78</v>
      </c>
      <c r="J18" s="10">
        <v>15137576.17</v>
      </c>
      <c r="K18" s="39" t="s">
        <v>77</v>
      </c>
      <c r="L18" s="10">
        <v>15471512.49</v>
      </c>
      <c r="M18" s="39" t="s">
        <v>76</v>
      </c>
      <c r="N18" s="10">
        <v>770217.18000000506</v>
      </c>
      <c r="O18" s="39" t="s">
        <v>29</v>
      </c>
      <c r="P18" s="40">
        <v>333936.32</v>
      </c>
    </row>
    <row r="19" spans="1:16" s="1" customFormat="1" ht="18.2" customHeight="1" x14ac:dyDescent="0.15">
      <c r="A19" s="78"/>
      <c r="B19" s="78"/>
      <c r="C19" s="78"/>
      <c r="D19" s="77"/>
      <c r="E19" s="76"/>
      <c r="F19" s="75"/>
      <c r="G19" s="41" t="s">
        <v>30</v>
      </c>
      <c r="H19" s="42">
        <v>16608355.789999999</v>
      </c>
      <c r="I19" s="41" t="s">
        <v>75</v>
      </c>
      <c r="J19" s="42">
        <v>15471807.289999999</v>
      </c>
      <c r="K19" s="41" t="s">
        <v>74</v>
      </c>
      <c r="L19" s="42">
        <v>31900</v>
      </c>
      <c r="M19" s="43"/>
      <c r="N19" s="16"/>
      <c r="O19" s="41" t="s">
        <v>31</v>
      </c>
      <c r="P19" s="44">
        <v>334431.32</v>
      </c>
    </row>
    <row r="20" spans="1:16" s="1" customFormat="1" ht="18.2" customHeight="1" x14ac:dyDescent="0.2">
      <c r="A20" s="87"/>
      <c r="B20" s="87"/>
      <c r="C20" s="87"/>
      <c r="D20" s="68" t="s">
        <v>205</v>
      </c>
      <c r="E20" s="86" t="s">
        <v>103</v>
      </c>
      <c r="F20" s="1093" t="s">
        <v>204</v>
      </c>
      <c r="G20" s="1093"/>
      <c r="H20" s="1093"/>
      <c r="I20" s="1093"/>
      <c r="J20" s="1093"/>
      <c r="K20" s="1093"/>
      <c r="L20" s="1093"/>
      <c r="M20" s="1093"/>
      <c r="N20" s="1093"/>
      <c r="O20" s="1093"/>
      <c r="P20" s="1093"/>
    </row>
    <row r="21" spans="1:16" s="1" customFormat="1" ht="7.5" customHeight="1" x14ac:dyDescent="0.2">
      <c r="A21" s="67"/>
      <c r="B21" s="67"/>
      <c r="C21" s="67"/>
      <c r="D21" s="25"/>
      <c r="E21" s="62"/>
      <c r="F21" s="26"/>
      <c r="G21" s="62"/>
      <c r="H21" s="26"/>
      <c r="I21" s="62"/>
      <c r="J21" s="26"/>
      <c r="K21" s="62"/>
      <c r="L21" s="26"/>
      <c r="M21" s="62"/>
      <c r="N21" s="26"/>
      <c r="O21" s="62"/>
      <c r="P21" s="66"/>
    </row>
    <row r="22" spans="1:16" s="1" customFormat="1" ht="18.2" customHeight="1" x14ac:dyDescent="0.2">
      <c r="A22" s="65"/>
      <c r="B22" s="65">
        <v>102</v>
      </c>
      <c r="C22" s="65">
        <v>1</v>
      </c>
      <c r="D22" s="25"/>
      <c r="E22" s="9" t="s">
        <v>98</v>
      </c>
      <c r="F22" s="63" t="s">
        <v>97</v>
      </c>
      <c r="G22" s="9" t="s">
        <v>23</v>
      </c>
      <c r="H22" s="27">
        <v>1924.26</v>
      </c>
      <c r="I22" s="9" t="s">
        <v>79</v>
      </c>
      <c r="J22" s="27">
        <v>1924.26</v>
      </c>
      <c r="K22" s="9" t="s">
        <v>25</v>
      </c>
      <c r="L22" s="27" t="s">
        <v>20</v>
      </c>
      <c r="M22" s="62"/>
      <c r="N22" s="26"/>
      <c r="O22" s="9" t="s">
        <v>26</v>
      </c>
      <c r="P22" s="28">
        <v>0</v>
      </c>
    </row>
    <row r="23" spans="1:16" s="1" customFormat="1" ht="18.2" customHeight="1" x14ac:dyDescent="0.2">
      <c r="A23" s="67"/>
      <c r="B23" s="67"/>
      <c r="C23" s="67"/>
      <c r="D23" s="25"/>
      <c r="E23" s="62"/>
      <c r="F23" s="26"/>
      <c r="G23" s="9" t="s">
        <v>16</v>
      </c>
      <c r="H23" s="27">
        <v>33060</v>
      </c>
      <c r="I23" s="9" t="s">
        <v>78</v>
      </c>
      <c r="J23" s="27">
        <v>13692.88</v>
      </c>
      <c r="K23" s="9" t="s">
        <v>77</v>
      </c>
      <c r="L23" s="27">
        <v>16623.89</v>
      </c>
      <c r="M23" s="9" t="s">
        <v>76</v>
      </c>
      <c r="N23" s="27">
        <v>16436.11</v>
      </c>
      <c r="O23" s="9" t="s">
        <v>29</v>
      </c>
      <c r="P23" s="28">
        <v>2931.01</v>
      </c>
    </row>
    <row r="24" spans="1:16" s="1" customFormat="1" ht="18.2" customHeight="1" x14ac:dyDescent="0.2">
      <c r="A24" s="67"/>
      <c r="B24" s="67"/>
      <c r="C24" s="67"/>
      <c r="D24" s="25"/>
      <c r="E24" s="62"/>
      <c r="F24" s="26"/>
      <c r="G24" s="9" t="s">
        <v>30</v>
      </c>
      <c r="H24" s="27">
        <v>34984.26</v>
      </c>
      <c r="I24" s="9" t="s">
        <v>75</v>
      </c>
      <c r="J24" s="27">
        <v>15617.14</v>
      </c>
      <c r="K24" s="9" t="s">
        <v>74</v>
      </c>
      <c r="L24" s="27" t="s">
        <v>20</v>
      </c>
      <c r="M24" s="62"/>
      <c r="N24" s="26"/>
      <c r="O24" s="9" t="s">
        <v>31</v>
      </c>
      <c r="P24" s="28">
        <v>2931.01</v>
      </c>
    </row>
    <row r="25" spans="1:16" s="1" customFormat="1" ht="7.5" customHeight="1" x14ac:dyDescent="0.15">
      <c r="A25" s="78"/>
      <c r="B25" s="84">
        <v>102</v>
      </c>
      <c r="C25" s="78"/>
      <c r="D25" s="77"/>
      <c r="E25" s="76"/>
      <c r="F25" s="75"/>
      <c r="G25" s="43"/>
      <c r="H25" s="16"/>
      <c r="I25" s="43"/>
      <c r="J25" s="16"/>
      <c r="K25" s="43"/>
      <c r="L25" s="16"/>
      <c r="M25" s="43"/>
      <c r="N25" s="16"/>
      <c r="O25" s="43"/>
      <c r="P25" s="70"/>
    </row>
    <row r="26" spans="1:16" s="1" customFormat="1" ht="18.2" customHeight="1" x14ac:dyDescent="0.15">
      <c r="A26" s="78"/>
      <c r="B26" s="78"/>
      <c r="C26" s="78"/>
      <c r="D26" s="85"/>
      <c r="E26" s="8" t="s">
        <v>102</v>
      </c>
      <c r="F26" s="8" t="s">
        <v>204</v>
      </c>
      <c r="G26" s="39" t="s">
        <v>23</v>
      </c>
      <c r="H26" s="10">
        <v>1924.26</v>
      </c>
      <c r="I26" s="39" t="s">
        <v>79</v>
      </c>
      <c r="J26" s="10">
        <v>1924.26</v>
      </c>
      <c r="K26" s="39" t="s">
        <v>25</v>
      </c>
      <c r="L26" s="10" t="s">
        <v>20</v>
      </c>
      <c r="M26" s="82"/>
      <c r="N26" s="11"/>
      <c r="O26" s="39" t="s">
        <v>26</v>
      </c>
      <c r="P26" s="40">
        <v>0</v>
      </c>
    </row>
    <row r="27" spans="1:16" s="1" customFormat="1" ht="18.2" customHeight="1" x14ac:dyDescent="0.15">
      <c r="A27" s="78"/>
      <c r="B27" s="78"/>
      <c r="C27" s="78"/>
      <c r="D27" s="81"/>
      <c r="E27" s="80"/>
      <c r="F27" s="79"/>
      <c r="G27" s="39" t="s">
        <v>16</v>
      </c>
      <c r="H27" s="10">
        <v>33060</v>
      </c>
      <c r="I27" s="39" t="s">
        <v>78</v>
      </c>
      <c r="J27" s="10">
        <v>13692.88</v>
      </c>
      <c r="K27" s="39" t="s">
        <v>77</v>
      </c>
      <c r="L27" s="10">
        <v>16623.89</v>
      </c>
      <c r="M27" s="39" t="s">
        <v>76</v>
      </c>
      <c r="N27" s="10">
        <v>16436.11</v>
      </c>
      <c r="O27" s="39" t="s">
        <v>29</v>
      </c>
      <c r="P27" s="40">
        <v>2931.01</v>
      </c>
    </row>
    <row r="28" spans="1:16" s="1" customFormat="1" ht="18.2" customHeight="1" x14ac:dyDescent="0.15">
      <c r="A28" s="78"/>
      <c r="B28" s="78"/>
      <c r="C28" s="78"/>
      <c r="D28" s="77"/>
      <c r="E28" s="76"/>
      <c r="F28" s="75"/>
      <c r="G28" s="41" t="s">
        <v>30</v>
      </c>
      <c r="H28" s="42">
        <v>34984.26</v>
      </c>
      <c r="I28" s="41" t="s">
        <v>75</v>
      </c>
      <c r="J28" s="42">
        <v>15617.14</v>
      </c>
      <c r="K28" s="41" t="s">
        <v>74</v>
      </c>
      <c r="L28" s="42" t="s">
        <v>20</v>
      </c>
      <c r="M28" s="43"/>
      <c r="N28" s="16"/>
      <c r="O28" s="41" t="s">
        <v>31</v>
      </c>
      <c r="P28" s="44">
        <v>2931.01</v>
      </c>
    </row>
    <row r="29" spans="1:16" s="1" customFormat="1" ht="18.2" customHeight="1" x14ac:dyDescent="0.2">
      <c r="A29" s="87"/>
      <c r="B29" s="87"/>
      <c r="C29" s="87"/>
      <c r="D29" s="68" t="s">
        <v>203</v>
      </c>
      <c r="E29" s="86" t="s">
        <v>99</v>
      </c>
      <c r="F29" s="1093" t="s">
        <v>200</v>
      </c>
      <c r="G29" s="1093"/>
      <c r="H29" s="1093"/>
      <c r="I29" s="1093"/>
      <c r="J29" s="1093"/>
      <c r="K29" s="1093"/>
      <c r="L29" s="1093"/>
      <c r="M29" s="1093"/>
      <c r="N29" s="1093"/>
      <c r="O29" s="1093"/>
      <c r="P29" s="1093"/>
    </row>
    <row r="30" spans="1:16" s="1" customFormat="1" ht="7.5" customHeight="1" x14ac:dyDescent="0.2">
      <c r="A30" s="67"/>
      <c r="B30" s="67"/>
      <c r="C30" s="67"/>
      <c r="D30" s="25"/>
      <c r="E30" s="62"/>
      <c r="F30" s="26"/>
      <c r="G30" s="62"/>
      <c r="H30" s="26"/>
      <c r="I30" s="62"/>
      <c r="J30" s="26"/>
      <c r="K30" s="62"/>
      <c r="L30" s="26"/>
      <c r="M30" s="62"/>
      <c r="N30" s="26"/>
      <c r="O30" s="62"/>
      <c r="P30" s="66"/>
    </row>
    <row r="31" spans="1:16" s="1" customFormat="1" ht="18.2" customHeight="1" x14ac:dyDescent="0.2">
      <c r="A31" s="65"/>
      <c r="B31" s="65">
        <v>103</v>
      </c>
      <c r="C31" s="65">
        <v>1</v>
      </c>
      <c r="D31" s="25"/>
      <c r="E31" s="9" t="s">
        <v>98</v>
      </c>
      <c r="F31" s="63" t="s">
        <v>97</v>
      </c>
      <c r="G31" s="9" t="s">
        <v>23</v>
      </c>
      <c r="H31" s="27">
        <v>453207.96</v>
      </c>
      <c r="I31" s="9" t="s">
        <v>79</v>
      </c>
      <c r="J31" s="27">
        <v>332357.59999999998</v>
      </c>
      <c r="K31" s="9" t="s">
        <v>25</v>
      </c>
      <c r="L31" s="27">
        <v>-93197.66</v>
      </c>
      <c r="M31" s="62"/>
      <c r="N31" s="26"/>
      <c r="O31" s="9" t="s">
        <v>26</v>
      </c>
      <c r="P31" s="28">
        <v>27652.700000000099</v>
      </c>
    </row>
    <row r="32" spans="1:16" s="1" customFormat="1" ht="18.2" customHeight="1" x14ac:dyDescent="0.2">
      <c r="A32" s="67"/>
      <c r="B32" s="67"/>
      <c r="C32" s="67"/>
      <c r="D32" s="25"/>
      <c r="E32" s="62"/>
      <c r="F32" s="26"/>
      <c r="G32" s="9" t="s">
        <v>16</v>
      </c>
      <c r="H32" s="27">
        <v>2916829.71</v>
      </c>
      <c r="I32" s="9" t="s">
        <v>78</v>
      </c>
      <c r="J32" s="27">
        <v>2113466.2999999998</v>
      </c>
      <c r="K32" s="9" t="s">
        <v>77</v>
      </c>
      <c r="L32" s="27">
        <v>2475466.9900000002</v>
      </c>
      <c r="M32" s="9" t="s">
        <v>76</v>
      </c>
      <c r="N32" s="27">
        <v>440401.91999999998</v>
      </c>
      <c r="O32" s="9" t="s">
        <v>29</v>
      </c>
      <c r="P32" s="28">
        <v>362000.69</v>
      </c>
    </row>
    <row r="33" spans="1:16" s="1" customFormat="1" ht="18.2" customHeight="1" x14ac:dyDescent="0.2">
      <c r="A33" s="67"/>
      <c r="B33" s="67"/>
      <c r="C33" s="67"/>
      <c r="D33" s="25"/>
      <c r="E33" s="62"/>
      <c r="F33" s="26"/>
      <c r="G33" s="9" t="s">
        <v>30</v>
      </c>
      <c r="H33" s="27">
        <v>3370037.67</v>
      </c>
      <c r="I33" s="9" t="s">
        <v>75</v>
      </c>
      <c r="J33" s="27">
        <v>2445823.9</v>
      </c>
      <c r="K33" s="9" t="s">
        <v>74</v>
      </c>
      <c r="L33" s="27">
        <v>960.8</v>
      </c>
      <c r="M33" s="62"/>
      <c r="N33" s="26"/>
      <c r="O33" s="9" t="s">
        <v>31</v>
      </c>
      <c r="P33" s="28">
        <v>389653.39</v>
      </c>
    </row>
    <row r="34" spans="1:16" s="1" customFormat="1" ht="7.5" customHeight="1" x14ac:dyDescent="0.2">
      <c r="A34" s="67"/>
      <c r="B34" s="67"/>
      <c r="C34" s="67"/>
      <c r="D34" s="25"/>
      <c r="E34" s="62"/>
      <c r="F34" s="26"/>
      <c r="G34" s="62"/>
      <c r="H34" s="26"/>
      <c r="I34" s="62"/>
      <c r="J34" s="26"/>
      <c r="K34" s="62"/>
      <c r="L34" s="26"/>
      <c r="M34" s="62"/>
      <c r="N34" s="26"/>
      <c r="O34" s="62"/>
      <c r="P34" s="66"/>
    </row>
    <row r="35" spans="1:16" s="1" customFormat="1" ht="18.2" customHeight="1" x14ac:dyDescent="0.2">
      <c r="A35" s="65"/>
      <c r="B35" s="65"/>
      <c r="C35" s="65">
        <v>2</v>
      </c>
      <c r="D35" s="25"/>
      <c r="E35" s="9" t="s">
        <v>96</v>
      </c>
      <c r="F35" s="63" t="s">
        <v>95</v>
      </c>
      <c r="G35" s="9" t="s">
        <v>23</v>
      </c>
      <c r="H35" s="27">
        <v>4099.2</v>
      </c>
      <c r="I35" s="9" t="s">
        <v>79</v>
      </c>
      <c r="J35" s="27">
        <v>4099.2</v>
      </c>
      <c r="K35" s="9" t="s">
        <v>25</v>
      </c>
      <c r="L35" s="27" t="s">
        <v>20</v>
      </c>
      <c r="M35" s="62"/>
      <c r="N35" s="26"/>
      <c r="O35" s="9" t="s">
        <v>26</v>
      </c>
      <c r="P35" s="28">
        <v>0</v>
      </c>
    </row>
    <row r="36" spans="1:16" s="1" customFormat="1" ht="18.2" customHeight="1" x14ac:dyDescent="0.2">
      <c r="A36" s="67"/>
      <c r="B36" s="67"/>
      <c r="C36" s="67"/>
      <c r="D36" s="25"/>
      <c r="E36" s="62"/>
      <c r="F36" s="26"/>
      <c r="G36" s="9" t="s">
        <v>16</v>
      </c>
      <c r="H36" s="27">
        <v>52421.9</v>
      </c>
      <c r="I36" s="9" t="s">
        <v>78</v>
      </c>
      <c r="J36" s="27">
        <v>28104.84</v>
      </c>
      <c r="K36" s="9" t="s">
        <v>77</v>
      </c>
      <c r="L36" s="27">
        <v>46328.160000000003</v>
      </c>
      <c r="M36" s="9" t="s">
        <v>76</v>
      </c>
      <c r="N36" s="27">
        <v>6093.74</v>
      </c>
      <c r="O36" s="9" t="s">
        <v>29</v>
      </c>
      <c r="P36" s="28">
        <v>18223.32</v>
      </c>
    </row>
    <row r="37" spans="1:16" s="1" customFormat="1" ht="18.2" customHeight="1" x14ac:dyDescent="0.2">
      <c r="A37" s="67"/>
      <c r="B37" s="67"/>
      <c r="C37" s="67"/>
      <c r="D37" s="25"/>
      <c r="E37" s="62"/>
      <c r="F37" s="26"/>
      <c r="G37" s="9" t="s">
        <v>30</v>
      </c>
      <c r="H37" s="27">
        <v>56521.1</v>
      </c>
      <c r="I37" s="9" t="s">
        <v>75</v>
      </c>
      <c r="J37" s="27">
        <v>32204.04</v>
      </c>
      <c r="K37" s="9" t="s">
        <v>74</v>
      </c>
      <c r="L37" s="27" t="s">
        <v>20</v>
      </c>
      <c r="M37" s="62"/>
      <c r="N37" s="26"/>
      <c r="O37" s="9" t="s">
        <v>31</v>
      </c>
      <c r="P37" s="28">
        <v>18223.32</v>
      </c>
    </row>
    <row r="38" spans="1:16" s="1" customFormat="1" ht="7.5" customHeight="1" x14ac:dyDescent="0.2">
      <c r="A38" s="67"/>
      <c r="B38" s="67"/>
      <c r="C38" s="67"/>
      <c r="D38" s="25"/>
      <c r="E38" s="62"/>
      <c r="F38" s="26"/>
      <c r="G38" s="62"/>
      <c r="H38" s="26"/>
      <c r="I38" s="62"/>
      <c r="J38" s="26"/>
      <c r="K38" s="62"/>
      <c r="L38" s="26"/>
      <c r="M38" s="62"/>
      <c r="N38" s="26"/>
      <c r="O38" s="62"/>
      <c r="P38" s="66"/>
    </row>
    <row r="39" spans="1:16" s="1" customFormat="1" ht="18.2" customHeight="1" x14ac:dyDescent="0.2">
      <c r="A39" s="65"/>
      <c r="B39" s="65"/>
      <c r="C39" s="65">
        <v>3</v>
      </c>
      <c r="D39" s="25"/>
      <c r="E39" s="9" t="s">
        <v>202</v>
      </c>
      <c r="F39" s="63" t="s">
        <v>201</v>
      </c>
      <c r="G39" s="9" t="s">
        <v>23</v>
      </c>
      <c r="H39" s="27" t="s">
        <v>20</v>
      </c>
      <c r="I39" s="9" t="s">
        <v>79</v>
      </c>
      <c r="J39" s="27" t="s">
        <v>20</v>
      </c>
      <c r="K39" s="9" t="s">
        <v>25</v>
      </c>
      <c r="L39" s="27" t="s">
        <v>20</v>
      </c>
      <c r="M39" s="62"/>
      <c r="N39" s="26"/>
      <c r="O39" s="9" t="s">
        <v>26</v>
      </c>
      <c r="P39" s="28" t="s">
        <v>20</v>
      </c>
    </row>
    <row r="40" spans="1:16" s="1" customFormat="1" ht="18.2" customHeight="1" x14ac:dyDescent="0.2">
      <c r="A40" s="67"/>
      <c r="B40" s="67"/>
      <c r="C40" s="67"/>
      <c r="D40" s="25"/>
      <c r="E40" s="62"/>
      <c r="F40" s="26"/>
      <c r="G40" s="9" t="s">
        <v>16</v>
      </c>
      <c r="H40" s="27">
        <v>0</v>
      </c>
      <c r="I40" s="9" t="s">
        <v>78</v>
      </c>
      <c r="J40" s="27" t="s">
        <v>20</v>
      </c>
      <c r="K40" s="9" t="s">
        <v>77</v>
      </c>
      <c r="L40" s="27" t="s">
        <v>20</v>
      </c>
      <c r="M40" s="9" t="s">
        <v>76</v>
      </c>
      <c r="N40" s="27">
        <v>0</v>
      </c>
      <c r="O40" s="9" t="s">
        <v>29</v>
      </c>
      <c r="P40" s="28" t="s">
        <v>20</v>
      </c>
    </row>
    <row r="41" spans="1:16" s="1" customFormat="1" ht="18.2" customHeight="1" x14ac:dyDescent="0.2">
      <c r="A41" s="67"/>
      <c r="B41" s="67"/>
      <c r="C41" s="67"/>
      <c r="D41" s="25"/>
      <c r="E41" s="62"/>
      <c r="F41" s="26"/>
      <c r="G41" s="9" t="s">
        <v>30</v>
      </c>
      <c r="H41" s="27">
        <v>0</v>
      </c>
      <c r="I41" s="9" t="s">
        <v>75</v>
      </c>
      <c r="J41" s="27" t="s">
        <v>20</v>
      </c>
      <c r="K41" s="9" t="s">
        <v>74</v>
      </c>
      <c r="L41" s="27" t="s">
        <v>20</v>
      </c>
      <c r="M41" s="62"/>
      <c r="N41" s="26"/>
      <c r="O41" s="9" t="s">
        <v>31</v>
      </c>
      <c r="P41" s="28" t="s">
        <v>20</v>
      </c>
    </row>
    <row r="42" spans="1:16" s="1" customFormat="1" ht="7.5" customHeight="1" x14ac:dyDescent="0.15">
      <c r="A42" s="78"/>
      <c r="B42" s="84">
        <v>103</v>
      </c>
      <c r="C42" s="78"/>
      <c r="D42" s="77"/>
      <c r="E42" s="76"/>
      <c r="F42" s="75"/>
      <c r="G42" s="43"/>
      <c r="H42" s="16"/>
      <c r="I42" s="43"/>
      <c r="J42" s="16"/>
      <c r="K42" s="43"/>
      <c r="L42" s="16"/>
      <c r="M42" s="43"/>
      <c r="N42" s="16"/>
      <c r="O42" s="43"/>
      <c r="P42" s="70"/>
    </row>
    <row r="43" spans="1:16" s="1" customFormat="1" ht="18.2" customHeight="1" x14ac:dyDescent="0.15">
      <c r="A43" s="78"/>
      <c r="B43" s="78"/>
      <c r="C43" s="78"/>
      <c r="D43" s="85"/>
      <c r="E43" s="8" t="s">
        <v>94</v>
      </c>
      <c r="F43" s="8" t="s">
        <v>200</v>
      </c>
      <c r="G43" s="39" t="s">
        <v>23</v>
      </c>
      <c r="H43" s="10">
        <v>457307.16</v>
      </c>
      <c r="I43" s="39" t="s">
        <v>79</v>
      </c>
      <c r="J43" s="10">
        <v>336456.8</v>
      </c>
      <c r="K43" s="39" t="s">
        <v>25</v>
      </c>
      <c r="L43" s="10">
        <v>-93197.66</v>
      </c>
      <c r="M43" s="82"/>
      <c r="N43" s="11"/>
      <c r="O43" s="39" t="s">
        <v>26</v>
      </c>
      <c r="P43" s="40">
        <v>27652.700000000099</v>
      </c>
    </row>
    <row r="44" spans="1:16" s="1" customFormat="1" ht="18.2" customHeight="1" x14ac:dyDescent="0.15">
      <c r="A44" s="78"/>
      <c r="B44" s="78"/>
      <c r="C44" s="78"/>
      <c r="D44" s="81"/>
      <c r="E44" s="80"/>
      <c r="F44" s="79"/>
      <c r="G44" s="39" t="s">
        <v>16</v>
      </c>
      <c r="H44" s="10">
        <v>2969251.61</v>
      </c>
      <c r="I44" s="39" t="s">
        <v>78</v>
      </c>
      <c r="J44" s="10">
        <v>2141571.14</v>
      </c>
      <c r="K44" s="39" t="s">
        <v>77</v>
      </c>
      <c r="L44" s="10">
        <v>2521795.15</v>
      </c>
      <c r="M44" s="39" t="s">
        <v>76</v>
      </c>
      <c r="N44" s="10">
        <v>446495.66</v>
      </c>
      <c r="O44" s="39" t="s">
        <v>29</v>
      </c>
      <c r="P44" s="40">
        <v>380224.01</v>
      </c>
    </row>
    <row r="45" spans="1:16" s="1" customFormat="1" ht="18.2" customHeight="1" x14ac:dyDescent="0.15">
      <c r="A45" s="78"/>
      <c r="B45" s="78"/>
      <c r="C45" s="78"/>
      <c r="D45" s="77"/>
      <c r="E45" s="76"/>
      <c r="F45" s="75"/>
      <c r="G45" s="41" t="s">
        <v>30</v>
      </c>
      <c r="H45" s="42">
        <v>3426558.77</v>
      </c>
      <c r="I45" s="41" t="s">
        <v>75</v>
      </c>
      <c r="J45" s="42">
        <v>2478027.94</v>
      </c>
      <c r="K45" s="41" t="s">
        <v>74</v>
      </c>
      <c r="L45" s="42">
        <v>960.8</v>
      </c>
      <c r="M45" s="43"/>
      <c r="N45" s="16"/>
      <c r="O45" s="41" t="s">
        <v>31</v>
      </c>
      <c r="P45" s="44">
        <v>407876.71</v>
      </c>
    </row>
    <row r="46" spans="1:16" s="1" customFormat="1" ht="18.2" customHeight="1" x14ac:dyDescent="0.2">
      <c r="A46" s="87"/>
      <c r="B46" s="87"/>
      <c r="C46" s="87"/>
      <c r="D46" s="68" t="s">
        <v>199</v>
      </c>
      <c r="E46" s="86" t="s">
        <v>198</v>
      </c>
      <c r="F46" s="1093" t="s">
        <v>196</v>
      </c>
      <c r="G46" s="1093"/>
      <c r="H46" s="1093"/>
      <c r="I46" s="1093"/>
      <c r="J46" s="1093"/>
      <c r="K46" s="1093"/>
      <c r="L46" s="1093"/>
      <c r="M46" s="1093"/>
      <c r="N46" s="1093"/>
      <c r="O46" s="1093"/>
      <c r="P46" s="1093"/>
    </row>
    <row r="47" spans="1:16" s="1" customFormat="1" ht="7.5" customHeight="1" x14ac:dyDescent="0.2">
      <c r="A47" s="67"/>
      <c r="B47" s="67"/>
      <c r="C47" s="67"/>
      <c r="D47" s="25"/>
      <c r="E47" s="62"/>
      <c r="F47" s="26"/>
      <c r="G47" s="62"/>
      <c r="H47" s="26"/>
      <c r="I47" s="62"/>
      <c r="J47" s="26"/>
      <c r="K47" s="62"/>
      <c r="L47" s="26"/>
      <c r="M47" s="62"/>
      <c r="N47" s="26"/>
      <c r="O47" s="62"/>
      <c r="P47" s="66"/>
    </row>
    <row r="48" spans="1:16" s="1" customFormat="1" ht="18.2" customHeight="1" x14ac:dyDescent="0.2">
      <c r="A48" s="65"/>
      <c r="B48" s="65">
        <v>105</v>
      </c>
      <c r="C48" s="65">
        <v>1</v>
      </c>
      <c r="D48" s="25"/>
      <c r="E48" s="9" t="s">
        <v>98</v>
      </c>
      <c r="F48" s="63" t="s">
        <v>97</v>
      </c>
      <c r="G48" s="9" t="s">
        <v>23</v>
      </c>
      <c r="H48" s="27">
        <v>1300</v>
      </c>
      <c r="I48" s="9" t="s">
        <v>79</v>
      </c>
      <c r="J48" s="27" t="s">
        <v>20</v>
      </c>
      <c r="K48" s="9" t="s">
        <v>25</v>
      </c>
      <c r="L48" s="27" t="s">
        <v>20</v>
      </c>
      <c r="M48" s="62"/>
      <c r="N48" s="26"/>
      <c r="O48" s="9" t="s">
        <v>26</v>
      </c>
      <c r="P48" s="28">
        <v>1300</v>
      </c>
    </row>
    <row r="49" spans="1:16" s="1" customFormat="1" ht="18.2" customHeight="1" x14ac:dyDescent="0.2">
      <c r="A49" s="67"/>
      <c r="B49" s="67"/>
      <c r="C49" s="67"/>
      <c r="D49" s="25"/>
      <c r="E49" s="62"/>
      <c r="F49" s="26"/>
      <c r="G49" s="9" t="s">
        <v>16</v>
      </c>
      <c r="H49" s="27">
        <v>269054</v>
      </c>
      <c r="I49" s="9" t="s">
        <v>78</v>
      </c>
      <c r="J49" s="27">
        <v>259802.54</v>
      </c>
      <c r="K49" s="9" t="s">
        <v>77</v>
      </c>
      <c r="L49" s="27">
        <v>260304.54</v>
      </c>
      <c r="M49" s="9" t="s">
        <v>76</v>
      </c>
      <c r="N49" s="27">
        <v>8749.45999999999</v>
      </c>
      <c r="O49" s="9" t="s">
        <v>29</v>
      </c>
      <c r="P49" s="28">
        <v>502</v>
      </c>
    </row>
    <row r="50" spans="1:16" s="1" customFormat="1" ht="18.2" customHeight="1" x14ac:dyDescent="0.2">
      <c r="A50" s="67"/>
      <c r="B50" s="67"/>
      <c r="C50" s="67"/>
      <c r="D50" s="25"/>
      <c r="E50" s="62"/>
      <c r="F50" s="26"/>
      <c r="G50" s="9" t="s">
        <v>30</v>
      </c>
      <c r="H50" s="27">
        <v>270354</v>
      </c>
      <c r="I50" s="9" t="s">
        <v>75</v>
      </c>
      <c r="J50" s="27">
        <v>259802.54</v>
      </c>
      <c r="K50" s="9" t="s">
        <v>74</v>
      </c>
      <c r="L50" s="27" t="s">
        <v>20</v>
      </c>
      <c r="M50" s="62"/>
      <c r="N50" s="26"/>
      <c r="O50" s="9" t="s">
        <v>31</v>
      </c>
      <c r="P50" s="28">
        <v>1802</v>
      </c>
    </row>
    <row r="51" spans="1:16" s="1" customFormat="1" ht="7.5" customHeight="1" x14ac:dyDescent="0.15">
      <c r="A51" s="78"/>
      <c r="B51" s="84">
        <v>105</v>
      </c>
      <c r="C51" s="78"/>
      <c r="D51" s="77"/>
      <c r="E51" s="76"/>
      <c r="F51" s="75"/>
      <c r="G51" s="43"/>
      <c r="H51" s="16"/>
      <c r="I51" s="43"/>
      <c r="J51" s="16"/>
      <c r="K51" s="43"/>
      <c r="L51" s="16"/>
      <c r="M51" s="43"/>
      <c r="N51" s="16"/>
      <c r="O51" s="43"/>
      <c r="P51" s="70"/>
    </row>
    <row r="52" spans="1:16" s="1" customFormat="1" ht="18.2" customHeight="1" x14ac:dyDescent="0.15">
      <c r="A52" s="78"/>
      <c r="B52" s="78"/>
      <c r="C52" s="78"/>
      <c r="D52" s="85"/>
      <c r="E52" s="8" t="s">
        <v>197</v>
      </c>
      <c r="F52" s="8" t="s">
        <v>196</v>
      </c>
      <c r="G52" s="39" t="s">
        <v>23</v>
      </c>
      <c r="H52" s="10">
        <v>1300</v>
      </c>
      <c r="I52" s="39" t="s">
        <v>79</v>
      </c>
      <c r="J52" s="10" t="s">
        <v>20</v>
      </c>
      <c r="K52" s="39" t="s">
        <v>25</v>
      </c>
      <c r="L52" s="10" t="s">
        <v>20</v>
      </c>
      <c r="M52" s="82"/>
      <c r="N52" s="11"/>
      <c r="O52" s="39" t="s">
        <v>26</v>
      </c>
      <c r="P52" s="40">
        <v>1300</v>
      </c>
    </row>
    <row r="53" spans="1:16" s="1" customFormat="1" ht="18.2" customHeight="1" x14ac:dyDescent="0.15">
      <c r="A53" s="78"/>
      <c r="B53" s="78"/>
      <c r="C53" s="78"/>
      <c r="D53" s="81"/>
      <c r="E53" s="80"/>
      <c r="F53" s="79"/>
      <c r="G53" s="39" t="s">
        <v>16</v>
      </c>
      <c r="H53" s="10">
        <v>269054</v>
      </c>
      <c r="I53" s="39" t="s">
        <v>78</v>
      </c>
      <c r="J53" s="10">
        <v>259802.54</v>
      </c>
      <c r="K53" s="39" t="s">
        <v>77</v>
      </c>
      <c r="L53" s="10">
        <v>260304.54</v>
      </c>
      <c r="M53" s="39" t="s">
        <v>76</v>
      </c>
      <c r="N53" s="10">
        <v>8749.45999999999</v>
      </c>
      <c r="O53" s="39" t="s">
        <v>29</v>
      </c>
      <c r="P53" s="40">
        <v>502</v>
      </c>
    </row>
    <row r="54" spans="1:16" s="1" customFormat="1" ht="18.2" customHeight="1" x14ac:dyDescent="0.15">
      <c r="A54" s="78"/>
      <c r="B54" s="78"/>
      <c r="C54" s="78"/>
      <c r="D54" s="77"/>
      <c r="E54" s="76"/>
      <c r="F54" s="75"/>
      <c r="G54" s="41" t="s">
        <v>30</v>
      </c>
      <c r="H54" s="42">
        <v>270354</v>
      </c>
      <c r="I54" s="41" t="s">
        <v>75</v>
      </c>
      <c r="J54" s="42">
        <v>259802.54</v>
      </c>
      <c r="K54" s="41" t="s">
        <v>74</v>
      </c>
      <c r="L54" s="42" t="s">
        <v>20</v>
      </c>
      <c r="M54" s="43"/>
      <c r="N54" s="16"/>
      <c r="O54" s="41" t="s">
        <v>31</v>
      </c>
      <c r="P54" s="44">
        <v>1802</v>
      </c>
    </row>
    <row r="55" spans="1:16" s="1" customFormat="1" ht="18.2" customHeight="1" x14ac:dyDescent="0.2">
      <c r="A55" s="87"/>
      <c r="B55" s="87"/>
      <c r="C55" s="87"/>
      <c r="D55" s="68" t="s">
        <v>195</v>
      </c>
      <c r="E55" s="86" t="s">
        <v>194</v>
      </c>
      <c r="F55" s="1093" t="s">
        <v>192</v>
      </c>
      <c r="G55" s="1093"/>
      <c r="H55" s="1093"/>
      <c r="I55" s="1093"/>
      <c r="J55" s="1093"/>
      <c r="K55" s="1093"/>
      <c r="L55" s="1093"/>
      <c r="M55" s="1093"/>
      <c r="N55" s="1093"/>
      <c r="O55" s="1093"/>
      <c r="P55" s="1093"/>
    </row>
    <row r="56" spans="1:16" s="1" customFormat="1" ht="7.5" customHeight="1" x14ac:dyDescent="0.2">
      <c r="A56" s="67"/>
      <c r="B56" s="67"/>
      <c r="C56" s="67"/>
      <c r="D56" s="25"/>
      <c r="E56" s="62"/>
      <c r="F56" s="26"/>
      <c r="G56" s="62"/>
      <c r="H56" s="26"/>
      <c r="I56" s="62"/>
      <c r="J56" s="26"/>
      <c r="K56" s="62"/>
      <c r="L56" s="26"/>
      <c r="M56" s="62"/>
      <c r="N56" s="26"/>
      <c r="O56" s="62"/>
      <c r="P56" s="66"/>
    </row>
    <row r="57" spans="1:16" s="1" customFormat="1" ht="18.2" customHeight="1" x14ac:dyDescent="0.2">
      <c r="A57" s="65"/>
      <c r="B57" s="65">
        <v>106</v>
      </c>
      <c r="C57" s="65">
        <v>1</v>
      </c>
      <c r="D57" s="25"/>
      <c r="E57" s="9" t="s">
        <v>98</v>
      </c>
      <c r="F57" s="63" t="s">
        <v>97</v>
      </c>
      <c r="G57" s="9" t="s">
        <v>23</v>
      </c>
      <c r="H57" s="27">
        <v>154957.01</v>
      </c>
      <c r="I57" s="9" t="s">
        <v>79</v>
      </c>
      <c r="J57" s="27">
        <v>60733.120000000003</v>
      </c>
      <c r="K57" s="9" t="s">
        <v>25</v>
      </c>
      <c r="L57" s="27">
        <v>-1960.92</v>
      </c>
      <c r="M57" s="62"/>
      <c r="N57" s="26"/>
      <c r="O57" s="9" t="s">
        <v>26</v>
      </c>
      <c r="P57" s="28">
        <v>92262.97</v>
      </c>
    </row>
    <row r="58" spans="1:16" s="1" customFormat="1" ht="18.2" customHeight="1" x14ac:dyDescent="0.2">
      <c r="A58" s="67"/>
      <c r="B58" s="67"/>
      <c r="C58" s="67"/>
      <c r="D58" s="25"/>
      <c r="E58" s="62"/>
      <c r="F58" s="26"/>
      <c r="G58" s="9" t="s">
        <v>16</v>
      </c>
      <c r="H58" s="27">
        <v>332000</v>
      </c>
      <c r="I58" s="9" t="s">
        <v>78</v>
      </c>
      <c r="J58" s="27">
        <v>35854.11</v>
      </c>
      <c r="K58" s="9" t="s">
        <v>77</v>
      </c>
      <c r="L58" s="27">
        <v>294886.84999999998</v>
      </c>
      <c r="M58" s="9" t="s">
        <v>76</v>
      </c>
      <c r="N58" s="27">
        <v>37113.15</v>
      </c>
      <c r="O58" s="9" t="s">
        <v>29</v>
      </c>
      <c r="P58" s="28">
        <v>259032.74</v>
      </c>
    </row>
    <row r="59" spans="1:16" s="1" customFormat="1" ht="18.2" customHeight="1" x14ac:dyDescent="0.2">
      <c r="A59" s="67"/>
      <c r="B59" s="67"/>
      <c r="C59" s="67"/>
      <c r="D59" s="25"/>
      <c r="E59" s="62"/>
      <c r="F59" s="26"/>
      <c r="G59" s="9" t="s">
        <v>30</v>
      </c>
      <c r="H59" s="27">
        <v>486957.01</v>
      </c>
      <c r="I59" s="9" t="s">
        <v>75</v>
      </c>
      <c r="J59" s="27">
        <v>96587.23</v>
      </c>
      <c r="K59" s="9" t="s">
        <v>74</v>
      </c>
      <c r="L59" s="27" t="s">
        <v>20</v>
      </c>
      <c r="M59" s="62"/>
      <c r="N59" s="26"/>
      <c r="O59" s="9" t="s">
        <v>31</v>
      </c>
      <c r="P59" s="28">
        <v>351295.71</v>
      </c>
    </row>
    <row r="60" spans="1:16" s="1" customFormat="1" ht="7.5" customHeight="1" x14ac:dyDescent="0.2">
      <c r="A60" s="67"/>
      <c r="B60" s="67"/>
      <c r="C60" s="67"/>
      <c r="D60" s="25"/>
      <c r="E60" s="62"/>
      <c r="F60" s="26"/>
      <c r="G60" s="62"/>
      <c r="H60" s="26"/>
      <c r="I60" s="62"/>
      <c r="J60" s="26"/>
      <c r="K60" s="62"/>
      <c r="L60" s="26"/>
      <c r="M60" s="62"/>
      <c r="N60" s="26"/>
      <c r="O60" s="62"/>
      <c r="P60" s="66"/>
    </row>
    <row r="61" spans="1:16" s="1" customFormat="1" ht="18.2" customHeight="1" x14ac:dyDescent="0.2">
      <c r="A61" s="65"/>
      <c r="B61" s="65"/>
      <c r="C61" s="65">
        <v>2</v>
      </c>
      <c r="D61" s="25"/>
      <c r="E61" s="9" t="s">
        <v>96</v>
      </c>
      <c r="F61" s="63" t="s">
        <v>95</v>
      </c>
      <c r="G61" s="9" t="s">
        <v>23</v>
      </c>
      <c r="H61" s="27">
        <v>84895.3</v>
      </c>
      <c r="I61" s="9" t="s">
        <v>79</v>
      </c>
      <c r="J61" s="27">
        <v>79260.210000000006</v>
      </c>
      <c r="K61" s="9" t="s">
        <v>25</v>
      </c>
      <c r="L61" s="27">
        <v>-179.85</v>
      </c>
      <c r="M61" s="62"/>
      <c r="N61" s="26"/>
      <c r="O61" s="9" t="s">
        <v>26</v>
      </c>
      <c r="P61" s="28">
        <v>5455.24</v>
      </c>
    </row>
    <row r="62" spans="1:16" s="1" customFormat="1" ht="18.2" customHeight="1" x14ac:dyDescent="0.2">
      <c r="A62" s="67"/>
      <c r="B62" s="67"/>
      <c r="C62" s="67"/>
      <c r="D62" s="25"/>
      <c r="E62" s="62"/>
      <c r="F62" s="26"/>
      <c r="G62" s="9" t="s">
        <v>16</v>
      </c>
      <c r="H62" s="27">
        <v>827076.28</v>
      </c>
      <c r="I62" s="9" t="s">
        <v>78</v>
      </c>
      <c r="J62" s="27">
        <v>310666.71999999997</v>
      </c>
      <c r="K62" s="9" t="s">
        <v>77</v>
      </c>
      <c r="L62" s="27">
        <v>574822.93999999994</v>
      </c>
      <c r="M62" s="9" t="s">
        <v>76</v>
      </c>
      <c r="N62" s="27">
        <v>251982.45</v>
      </c>
      <c r="O62" s="9" t="s">
        <v>29</v>
      </c>
      <c r="P62" s="28">
        <v>264156.21999999997</v>
      </c>
    </row>
    <row r="63" spans="1:16" s="1" customFormat="1" ht="18.2" customHeight="1" x14ac:dyDescent="0.2">
      <c r="A63" s="67"/>
      <c r="B63" s="67"/>
      <c r="C63" s="67"/>
      <c r="D63" s="25"/>
      <c r="E63" s="62"/>
      <c r="F63" s="26"/>
      <c r="G63" s="9" t="s">
        <v>30</v>
      </c>
      <c r="H63" s="27">
        <v>911971.58</v>
      </c>
      <c r="I63" s="9" t="s">
        <v>75</v>
      </c>
      <c r="J63" s="27">
        <v>389926.93</v>
      </c>
      <c r="K63" s="9" t="s">
        <v>74</v>
      </c>
      <c r="L63" s="27">
        <v>270.89</v>
      </c>
      <c r="M63" s="62"/>
      <c r="N63" s="26"/>
      <c r="O63" s="9" t="s">
        <v>31</v>
      </c>
      <c r="P63" s="28">
        <v>269611.46000000002</v>
      </c>
    </row>
    <row r="64" spans="1:16" s="1" customFormat="1" ht="7.5" customHeight="1" x14ac:dyDescent="0.15">
      <c r="A64" s="78"/>
      <c r="B64" s="84">
        <v>106</v>
      </c>
      <c r="C64" s="78"/>
      <c r="D64" s="77"/>
      <c r="E64" s="76"/>
      <c r="F64" s="75"/>
      <c r="G64" s="43"/>
      <c r="H64" s="16"/>
      <c r="I64" s="43"/>
      <c r="J64" s="16"/>
      <c r="K64" s="43"/>
      <c r="L64" s="16"/>
      <c r="M64" s="43"/>
      <c r="N64" s="16"/>
      <c r="O64" s="43"/>
      <c r="P64" s="70"/>
    </row>
    <row r="65" spans="1:16" s="1" customFormat="1" ht="18.2" customHeight="1" x14ac:dyDescent="0.15">
      <c r="A65" s="78"/>
      <c r="B65" s="78"/>
      <c r="C65" s="78"/>
      <c r="D65" s="85"/>
      <c r="E65" s="8" t="s">
        <v>193</v>
      </c>
      <c r="F65" s="8" t="s">
        <v>192</v>
      </c>
      <c r="G65" s="39" t="s">
        <v>23</v>
      </c>
      <c r="H65" s="10">
        <v>239852.31</v>
      </c>
      <c r="I65" s="39" t="s">
        <v>79</v>
      </c>
      <c r="J65" s="10">
        <v>139993.32999999999</v>
      </c>
      <c r="K65" s="39" t="s">
        <v>25</v>
      </c>
      <c r="L65" s="10">
        <v>-2140.77</v>
      </c>
      <c r="M65" s="82"/>
      <c r="N65" s="11"/>
      <c r="O65" s="39" t="s">
        <v>26</v>
      </c>
      <c r="P65" s="40">
        <v>97718.21</v>
      </c>
    </row>
    <row r="66" spans="1:16" s="1" customFormat="1" ht="18.2" customHeight="1" x14ac:dyDescent="0.15">
      <c r="A66" s="78"/>
      <c r="B66" s="78"/>
      <c r="C66" s="78"/>
      <c r="D66" s="81"/>
      <c r="E66" s="80"/>
      <c r="F66" s="79"/>
      <c r="G66" s="39" t="s">
        <v>16</v>
      </c>
      <c r="H66" s="10">
        <v>1159076.28</v>
      </c>
      <c r="I66" s="39" t="s">
        <v>78</v>
      </c>
      <c r="J66" s="10">
        <v>346520.83</v>
      </c>
      <c r="K66" s="39" t="s">
        <v>77</v>
      </c>
      <c r="L66" s="10">
        <v>869709.79</v>
      </c>
      <c r="M66" s="39" t="s">
        <v>76</v>
      </c>
      <c r="N66" s="10">
        <v>289095.59999999998</v>
      </c>
      <c r="O66" s="39" t="s">
        <v>29</v>
      </c>
      <c r="P66" s="40">
        <v>523188.96</v>
      </c>
    </row>
    <row r="67" spans="1:16" s="1" customFormat="1" ht="18.2" customHeight="1" x14ac:dyDescent="0.15">
      <c r="A67" s="78"/>
      <c r="B67" s="78"/>
      <c r="C67" s="78"/>
      <c r="D67" s="77"/>
      <c r="E67" s="76"/>
      <c r="F67" s="75"/>
      <c r="G67" s="41" t="s">
        <v>30</v>
      </c>
      <c r="H67" s="42">
        <v>1398928.59</v>
      </c>
      <c r="I67" s="41" t="s">
        <v>75</v>
      </c>
      <c r="J67" s="42">
        <v>486514.16</v>
      </c>
      <c r="K67" s="41" t="s">
        <v>74</v>
      </c>
      <c r="L67" s="42">
        <v>270.89</v>
      </c>
      <c r="M67" s="43"/>
      <c r="N67" s="16"/>
      <c r="O67" s="41" t="s">
        <v>31</v>
      </c>
      <c r="P67" s="44">
        <v>620907.17000000004</v>
      </c>
    </row>
    <row r="68" spans="1:16" s="1" customFormat="1" ht="18.2" customHeight="1" x14ac:dyDescent="0.2">
      <c r="A68" s="87"/>
      <c r="B68" s="87"/>
      <c r="C68" s="87"/>
      <c r="D68" s="68" t="s">
        <v>191</v>
      </c>
      <c r="E68" s="86" t="s">
        <v>153</v>
      </c>
      <c r="F68" s="1093" t="s">
        <v>190</v>
      </c>
      <c r="G68" s="1093"/>
      <c r="H68" s="1093"/>
      <c r="I68" s="1093"/>
      <c r="J68" s="1093"/>
      <c r="K68" s="1093"/>
      <c r="L68" s="1093"/>
      <c r="M68" s="1093"/>
      <c r="N68" s="1093"/>
      <c r="O68" s="1093"/>
      <c r="P68" s="1093"/>
    </row>
    <row r="69" spans="1:16" s="1" customFormat="1" ht="7.5" customHeight="1" x14ac:dyDescent="0.2">
      <c r="A69" s="67"/>
      <c r="B69" s="67"/>
      <c r="C69" s="67"/>
      <c r="D69" s="25"/>
      <c r="E69" s="62"/>
      <c r="F69" s="26"/>
      <c r="G69" s="62"/>
      <c r="H69" s="26"/>
      <c r="I69" s="62"/>
      <c r="J69" s="26"/>
      <c r="K69" s="62"/>
      <c r="L69" s="26"/>
      <c r="M69" s="62"/>
      <c r="N69" s="26"/>
      <c r="O69" s="62"/>
      <c r="P69" s="66"/>
    </row>
    <row r="70" spans="1:16" s="1" customFormat="1" ht="18.2" customHeight="1" x14ac:dyDescent="0.2">
      <c r="A70" s="65"/>
      <c r="B70" s="65">
        <v>108</v>
      </c>
      <c r="C70" s="65">
        <v>1</v>
      </c>
      <c r="D70" s="25"/>
      <c r="E70" s="9" t="s">
        <v>98</v>
      </c>
      <c r="F70" s="63" t="s">
        <v>97</v>
      </c>
      <c r="G70" s="9" t="s">
        <v>23</v>
      </c>
      <c r="H70" s="27">
        <v>399258.73</v>
      </c>
      <c r="I70" s="9" t="s">
        <v>79</v>
      </c>
      <c r="J70" s="27">
        <v>375636.89</v>
      </c>
      <c r="K70" s="9" t="s">
        <v>25</v>
      </c>
      <c r="L70" s="27">
        <v>-17168.330000000002</v>
      </c>
      <c r="M70" s="62"/>
      <c r="N70" s="26"/>
      <c r="O70" s="9" t="s">
        <v>26</v>
      </c>
      <c r="P70" s="28">
        <v>6453.5099999999702</v>
      </c>
    </row>
    <row r="71" spans="1:16" s="1" customFormat="1" ht="18.2" customHeight="1" x14ac:dyDescent="0.2">
      <c r="A71" s="67"/>
      <c r="B71" s="67"/>
      <c r="C71" s="67"/>
      <c r="D71" s="25"/>
      <c r="E71" s="62"/>
      <c r="F71" s="26"/>
      <c r="G71" s="9" t="s">
        <v>16</v>
      </c>
      <c r="H71" s="27">
        <v>1212841.01</v>
      </c>
      <c r="I71" s="9" t="s">
        <v>78</v>
      </c>
      <c r="J71" s="27">
        <v>744830.23</v>
      </c>
      <c r="K71" s="9" t="s">
        <v>77</v>
      </c>
      <c r="L71" s="27">
        <v>1180953.57</v>
      </c>
      <c r="M71" s="9" t="s">
        <v>76</v>
      </c>
      <c r="N71" s="27">
        <v>29289.440000000199</v>
      </c>
      <c r="O71" s="9" t="s">
        <v>29</v>
      </c>
      <c r="P71" s="28">
        <v>436123.34</v>
      </c>
    </row>
    <row r="72" spans="1:16" s="1" customFormat="1" ht="18.2" customHeight="1" x14ac:dyDescent="0.2">
      <c r="A72" s="67"/>
      <c r="B72" s="67"/>
      <c r="C72" s="67"/>
      <c r="D72" s="25"/>
      <c r="E72" s="62"/>
      <c r="F72" s="26"/>
      <c r="G72" s="9" t="s">
        <v>30</v>
      </c>
      <c r="H72" s="27">
        <v>1612099.74</v>
      </c>
      <c r="I72" s="9" t="s">
        <v>75</v>
      </c>
      <c r="J72" s="27">
        <v>1120467.1200000001</v>
      </c>
      <c r="K72" s="9" t="s">
        <v>74</v>
      </c>
      <c r="L72" s="27">
        <v>2598</v>
      </c>
      <c r="M72" s="62"/>
      <c r="N72" s="26"/>
      <c r="O72" s="9" t="s">
        <v>31</v>
      </c>
      <c r="P72" s="28">
        <v>442576.85</v>
      </c>
    </row>
    <row r="73" spans="1:16" s="1" customFormat="1" ht="7.5" customHeight="1" x14ac:dyDescent="0.2">
      <c r="A73" s="67"/>
      <c r="B73" s="67"/>
      <c r="C73" s="67"/>
      <c r="D73" s="25"/>
      <c r="E73" s="62"/>
      <c r="F73" s="26"/>
      <c r="G73" s="62"/>
      <c r="H73" s="26"/>
      <c r="I73" s="62"/>
      <c r="J73" s="26"/>
      <c r="K73" s="62"/>
      <c r="L73" s="26"/>
      <c r="M73" s="62"/>
      <c r="N73" s="26"/>
      <c r="O73" s="62"/>
      <c r="P73" s="66"/>
    </row>
    <row r="74" spans="1:16" s="1" customFormat="1" ht="18.2" customHeight="1" x14ac:dyDescent="0.2">
      <c r="A74" s="65"/>
      <c r="B74" s="65"/>
      <c r="C74" s="65">
        <v>2</v>
      </c>
      <c r="D74" s="25"/>
      <c r="E74" s="9" t="s">
        <v>96</v>
      </c>
      <c r="F74" s="63" t="s">
        <v>95</v>
      </c>
      <c r="G74" s="9" t="s">
        <v>23</v>
      </c>
      <c r="H74" s="27">
        <v>694439.18</v>
      </c>
      <c r="I74" s="9" t="s">
        <v>79</v>
      </c>
      <c r="J74" s="27">
        <v>691485.98</v>
      </c>
      <c r="K74" s="9" t="s">
        <v>25</v>
      </c>
      <c r="L74" s="27">
        <v>-2953.2</v>
      </c>
      <c r="M74" s="62"/>
      <c r="N74" s="26"/>
      <c r="O74" s="9" t="s">
        <v>26</v>
      </c>
      <c r="P74" s="28">
        <v>7.00310920365155E-11</v>
      </c>
    </row>
    <row r="75" spans="1:16" s="1" customFormat="1" ht="18.2" customHeight="1" x14ac:dyDescent="0.2">
      <c r="A75" s="67"/>
      <c r="B75" s="67"/>
      <c r="C75" s="67"/>
      <c r="D75" s="25"/>
      <c r="E75" s="62"/>
      <c r="F75" s="26"/>
      <c r="G75" s="9" t="s">
        <v>16</v>
      </c>
      <c r="H75" s="27">
        <v>1638429.57</v>
      </c>
      <c r="I75" s="9" t="s">
        <v>78</v>
      </c>
      <c r="J75" s="27">
        <v>567002.07999999996</v>
      </c>
      <c r="K75" s="9" t="s">
        <v>77</v>
      </c>
      <c r="L75" s="27">
        <v>1046034.38</v>
      </c>
      <c r="M75" s="9" t="s">
        <v>76</v>
      </c>
      <c r="N75" s="27">
        <v>27668.3900000002</v>
      </c>
      <c r="O75" s="9" t="s">
        <v>29</v>
      </c>
      <c r="P75" s="28">
        <v>479032.3</v>
      </c>
    </row>
    <row r="76" spans="1:16" s="1" customFormat="1" ht="18.2" customHeight="1" x14ac:dyDescent="0.2">
      <c r="A76" s="67"/>
      <c r="B76" s="67"/>
      <c r="C76" s="67"/>
      <c r="D76" s="25"/>
      <c r="E76" s="62"/>
      <c r="F76" s="26"/>
      <c r="G76" s="9" t="s">
        <v>30</v>
      </c>
      <c r="H76" s="27">
        <v>2332868.75</v>
      </c>
      <c r="I76" s="9" t="s">
        <v>75</v>
      </c>
      <c r="J76" s="27">
        <v>1258488.06</v>
      </c>
      <c r="K76" s="9" t="s">
        <v>74</v>
      </c>
      <c r="L76" s="27">
        <v>564726.80000000005</v>
      </c>
      <c r="M76" s="62"/>
      <c r="N76" s="26"/>
      <c r="O76" s="9" t="s">
        <v>31</v>
      </c>
      <c r="P76" s="28">
        <v>479032.3</v>
      </c>
    </row>
    <row r="77" spans="1:16" s="1" customFormat="1" ht="7.5" customHeight="1" x14ac:dyDescent="0.15">
      <c r="A77" s="78"/>
      <c r="B77" s="84">
        <v>108</v>
      </c>
      <c r="C77" s="78"/>
      <c r="D77" s="77"/>
      <c r="E77" s="76"/>
      <c r="F77" s="75"/>
      <c r="G77" s="43"/>
      <c r="H77" s="16"/>
      <c r="I77" s="43"/>
      <c r="J77" s="16"/>
      <c r="K77" s="43"/>
      <c r="L77" s="16"/>
      <c r="M77" s="43"/>
      <c r="N77" s="16"/>
      <c r="O77" s="43"/>
      <c r="P77" s="70"/>
    </row>
    <row r="78" spans="1:16" s="1" customFormat="1" ht="18.2" customHeight="1" x14ac:dyDescent="0.15">
      <c r="A78" s="78"/>
      <c r="B78" s="78"/>
      <c r="C78" s="78"/>
      <c r="D78" s="85"/>
      <c r="E78" s="8" t="s">
        <v>152</v>
      </c>
      <c r="F78" s="8" t="s">
        <v>190</v>
      </c>
      <c r="G78" s="39" t="s">
        <v>23</v>
      </c>
      <c r="H78" s="10">
        <v>1093697.9099999999</v>
      </c>
      <c r="I78" s="39" t="s">
        <v>79</v>
      </c>
      <c r="J78" s="10">
        <v>1067122.8700000001</v>
      </c>
      <c r="K78" s="39" t="s">
        <v>25</v>
      </c>
      <c r="L78" s="10">
        <v>-20121.53</v>
      </c>
      <c r="M78" s="82"/>
      <c r="N78" s="11"/>
      <c r="O78" s="39" t="s">
        <v>26</v>
      </c>
      <c r="P78" s="40">
        <v>6453.5100000000402</v>
      </c>
    </row>
    <row r="79" spans="1:16" s="1" customFormat="1" ht="18.2" customHeight="1" x14ac:dyDescent="0.15">
      <c r="A79" s="78"/>
      <c r="B79" s="78"/>
      <c r="C79" s="78"/>
      <c r="D79" s="81"/>
      <c r="E79" s="80"/>
      <c r="F79" s="79"/>
      <c r="G79" s="39" t="s">
        <v>16</v>
      </c>
      <c r="H79" s="10">
        <v>2851270.58</v>
      </c>
      <c r="I79" s="39" t="s">
        <v>78</v>
      </c>
      <c r="J79" s="10">
        <v>1311832.31</v>
      </c>
      <c r="K79" s="39" t="s">
        <v>77</v>
      </c>
      <c r="L79" s="10">
        <v>2226987.9500000002</v>
      </c>
      <c r="M79" s="39" t="s">
        <v>76</v>
      </c>
      <c r="N79" s="10">
        <v>56957.8299999995</v>
      </c>
      <c r="O79" s="39" t="s">
        <v>29</v>
      </c>
      <c r="P79" s="40">
        <v>915155.64000000095</v>
      </c>
    </row>
    <row r="80" spans="1:16" s="1" customFormat="1" ht="18.2" customHeight="1" x14ac:dyDescent="0.15">
      <c r="A80" s="78"/>
      <c r="B80" s="78"/>
      <c r="C80" s="78"/>
      <c r="D80" s="77"/>
      <c r="E80" s="76"/>
      <c r="F80" s="75"/>
      <c r="G80" s="41" t="s">
        <v>30</v>
      </c>
      <c r="H80" s="42">
        <v>3944968.49</v>
      </c>
      <c r="I80" s="41" t="s">
        <v>75</v>
      </c>
      <c r="J80" s="42">
        <v>2378955.1800000002</v>
      </c>
      <c r="K80" s="41" t="s">
        <v>74</v>
      </c>
      <c r="L80" s="42">
        <v>567324.80000000005</v>
      </c>
      <c r="M80" s="43"/>
      <c r="N80" s="16"/>
      <c r="O80" s="41" t="s">
        <v>31</v>
      </c>
      <c r="P80" s="44">
        <v>921609.15000000095</v>
      </c>
    </row>
    <row r="81" spans="1:16" s="1" customFormat="1" ht="18.2" customHeight="1" x14ac:dyDescent="0.2">
      <c r="A81" s="87"/>
      <c r="B81" s="87"/>
      <c r="C81" s="87"/>
      <c r="D81" s="68" t="s">
        <v>189</v>
      </c>
      <c r="E81" s="86" t="s">
        <v>133</v>
      </c>
      <c r="F81" s="1093" t="s">
        <v>188</v>
      </c>
      <c r="G81" s="1093"/>
      <c r="H81" s="1093"/>
      <c r="I81" s="1093"/>
      <c r="J81" s="1093"/>
      <c r="K81" s="1093"/>
      <c r="L81" s="1093"/>
      <c r="M81" s="1093"/>
      <c r="N81" s="1093"/>
      <c r="O81" s="1093"/>
      <c r="P81" s="1093"/>
    </row>
    <row r="82" spans="1:16" s="1" customFormat="1" ht="7.5" customHeight="1" x14ac:dyDescent="0.2">
      <c r="A82" s="67"/>
      <c r="B82" s="67"/>
      <c r="C82" s="67"/>
      <c r="D82" s="25"/>
      <c r="E82" s="62"/>
      <c r="F82" s="26"/>
      <c r="G82" s="62"/>
      <c r="H82" s="26"/>
      <c r="I82" s="62"/>
      <c r="J82" s="26"/>
      <c r="K82" s="62"/>
      <c r="L82" s="26"/>
      <c r="M82" s="62"/>
      <c r="N82" s="26"/>
      <c r="O82" s="62"/>
      <c r="P82" s="66"/>
    </row>
    <row r="83" spans="1:16" s="1" customFormat="1" ht="18.2" customHeight="1" x14ac:dyDescent="0.2">
      <c r="A83" s="65"/>
      <c r="B83" s="65">
        <v>110</v>
      </c>
      <c r="C83" s="65">
        <v>1</v>
      </c>
      <c r="D83" s="25"/>
      <c r="E83" s="9" t="s">
        <v>98</v>
      </c>
      <c r="F83" s="63" t="s">
        <v>97</v>
      </c>
      <c r="G83" s="9" t="s">
        <v>23</v>
      </c>
      <c r="H83" s="27">
        <v>42127.26</v>
      </c>
      <c r="I83" s="9" t="s">
        <v>79</v>
      </c>
      <c r="J83" s="27">
        <v>33145.68</v>
      </c>
      <c r="K83" s="9" t="s">
        <v>25</v>
      </c>
      <c r="L83" s="27">
        <v>-4133.58</v>
      </c>
      <c r="M83" s="62"/>
      <c r="N83" s="26"/>
      <c r="O83" s="9" t="s">
        <v>26</v>
      </c>
      <c r="P83" s="28">
        <v>4848</v>
      </c>
    </row>
    <row r="84" spans="1:16" s="1" customFormat="1" ht="18.2" customHeight="1" x14ac:dyDescent="0.2">
      <c r="A84" s="67"/>
      <c r="B84" s="67"/>
      <c r="C84" s="67"/>
      <c r="D84" s="25"/>
      <c r="E84" s="62"/>
      <c r="F84" s="26"/>
      <c r="G84" s="9" t="s">
        <v>16</v>
      </c>
      <c r="H84" s="27">
        <v>214283.92</v>
      </c>
      <c r="I84" s="9" t="s">
        <v>78</v>
      </c>
      <c r="J84" s="27">
        <v>34819.51</v>
      </c>
      <c r="K84" s="9" t="s">
        <v>77</v>
      </c>
      <c r="L84" s="27">
        <v>103192.84</v>
      </c>
      <c r="M84" s="9" t="s">
        <v>76</v>
      </c>
      <c r="N84" s="27">
        <v>111091.08</v>
      </c>
      <c r="O84" s="9" t="s">
        <v>29</v>
      </c>
      <c r="P84" s="28">
        <v>68373.33</v>
      </c>
    </row>
    <row r="85" spans="1:16" s="1" customFormat="1" ht="18.2" customHeight="1" x14ac:dyDescent="0.2">
      <c r="A85" s="67"/>
      <c r="B85" s="67"/>
      <c r="C85" s="67"/>
      <c r="D85" s="25"/>
      <c r="E85" s="62"/>
      <c r="F85" s="26"/>
      <c r="G85" s="9" t="s">
        <v>30</v>
      </c>
      <c r="H85" s="27">
        <v>256411.18</v>
      </c>
      <c r="I85" s="9" t="s">
        <v>75</v>
      </c>
      <c r="J85" s="27">
        <v>67965.19</v>
      </c>
      <c r="K85" s="9" t="s">
        <v>74</v>
      </c>
      <c r="L85" s="27" t="s">
        <v>20</v>
      </c>
      <c r="M85" s="62"/>
      <c r="N85" s="26"/>
      <c r="O85" s="9" t="s">
        <v>31</v>
      </c>
      <c r="P85" s="28">
        <v>73221.33</v>
      </c>
    </row>
    <row r="86" spans="1:16" s="1" customFormat="1" ht="7.5" customHeight="1" x14ac:dyDescent="0.15">
      <c r="A86" s="78"/>
      <c r="B86" s="84">
        <v>110</v>
      </c>
      <c r="C86" s="78"/>
      <c r="D86" s="77"/>
      <c r="E86" s="76"/>
      <c r="F86" s="75"/>
      <c r="G86" s="43"/>
      <c r="H86" s="16"/>
      <c r="I86" s="43"/>
      <c r="J86" s="16"/>
      <c r="K86" s="43"/>
      <c r="L86" s="16"/>
      <c r="M86" s="43"/>
      <c r="N86" s="16"/>
      <c r="O86" s="43"/>
      <c r="P86" s="70"/>
    </row>
    <row r="87" spans="1:16" s="1" customFormat="1" ht="18.2" customHeight="1" x14ac:dyDescent="0.15">
      <c r="A87" s="78"/>
      <c r="B87" s="78"/>
      <c r="C87" s="78"/>
      <c r="D87" s="85"/>
      <c r="E87" s="8" t="s">
        <v>132</v>
      </c>
      <c r="F87" s="8" t="s">
        <v>188</v>
      </c>
      <c r="G87" s="39" t="s">
        <v>23</v>
      </c>
      <c r="H87" s="10">
        <v>42127.26</v>
      </c>
      <c r="I87" s="39" t="s">
        <v>79</v>
      </c>
      <c r="J87" s="10">
        <v>33145.68</v>
      </c>
      <c r="K87" s="39" t="s">
        <v>25</v>
      </c>
      <c r="L87" s="10">
        <v>-4133.58</v>
      </c>
      <c r="M87" s="82"/>
      <c r="N87" s="11"/>
      <c r="O87" s="39" t="s">
        <v>26</v>
      </c>
      <c r="P87" s="40">
        <v>4848</v>
      </c>
    </row>
    <row r="88" spans="1:16" s="1" customFormat="1" ht="18.2" customHeight="1" x14ac:dyDescent="0.15">
      <c r="A88" s="78"/>
      <c r="B88" s="78"/>
      <c r="C88" s="78"/>
      <c r="D88" s="81"/>
      <c r="E88" s="80"/>
      <c r="F88" s="79"/>
      <c r="G88" s="39" t="s">
        <v>16</v>
      </c>
      <c r="H88" s="10">
        <v>214283.92</v>
      </c>
      <c r="I88" s="39" t="s">
        <v>78</v>
      </c>
      <c r="J88" s="10">
        <v>34819.51</v>
      </c>
      <c r="K88" s="39" t="s">
        <v>77</v>
      </c>
      <c r="L88" s="10">
        <v>103192.84</v>
      </c>
      <c r="M88" s="39" t="s">
        <v>76</v>
      </c>
      <c r="N88" s="10">
        <v>111091.08</v>
      </c>
      <c r="O88" s="39" t="s">
        <v>29</v>
      </c>
      <c r="P88" s="40">
        <v>68373.33</v>
      </c>
    </row>
    <row r="89" spans="1:16" s="1" customFormat="1" ht="18.2" customHeight="1" x14ac:dyDescent="0.15">
      <c r="A89" s="78"/>
      <c r="B89" s="78"/>
      <c r="C89" s="78"/>
      <c r="D89" s="77"/>
      <c r="E89" s="76"/>
      <c r="F89" s="75"/>
      <c r="G89" s="41" t="s">
        <v>30</v>
      </c>
      <c r="H89" s="42">
        <v>256411.18</v>
      </c>
      <c r="I89" s="41" t="s">
        <v>75</v>
      </c>
      <c r="J89" s="42">
        <v>67965.19</v>
      </c>
      <c r="K89" s="41" t="s">
        <v>74</v>
      </c>
      <c r="L89" s="42" t="s">
        <v>20</v>
      </c>
      <c r="M89" s="43"/>
      <c r="N89" s="16"/>
      <c r="O89" s="41" t="s">
        <v>31</v>
      </c>
      <c r="P89" s="44">
        <v>73221.33</v>
      </c>
    </row>
    <row r="90" spans="1:16" s="1" customFormat="1" ht="18.2" customHeight="1" x14ac:dyDescent="0.2">
      <c r="A90" s="87"/>
      <c r="B90" s="87"/>
      <c r="C90" s="87"/>
      <c r="D90" s="68" t="s">
        <v>187</v>
      </c>
      <c r="E90" s="86" t="s">
        <v>186</v>
      </c>
      <c r="F90" s="1093" t="s">
        <v>184</v>
      </c>
      <c r="G90" s="1093"/>
      <c r="H90" s="1093"/>
      <c r="I90" s="1093"/>
      <c r="J90" s="1093"/>
      <c r="K90" s="1093"/>
      <c r="L90" s="1093"/>
      <c r="M90" s="1093"/>
      <c r="N90" s="1093"/>
      <c r="O90" s="1093"/>
      <c r="P90" s="1093"/>
    </row>
    <row r="91" spans="1:16" s="1" customFormat="1" ht="7.5" customHeight="1" x14ac:dyDescent="0.2">
      <c r="A91" s="67"/>
      <c r="B91" s="67"/>
      <c r="C91" s="67"/>
      <c r="D91" s="25"/>
      <c r="E91" s="62"/>
      <c r="F91" s="26"/>
      <c r="G91" s="62"/>
      <c r="H91" s="26"/>
      <c r="I91" s="62"/>
      <c r="J91" s="26"/>
      <c r="K91" s="62"/>
      <c r="L91" s="26"/>
      <c r="M91" s="62"/>
      <c r="N91" s="26"/>
      <c r="O91" s="62"/>
      <c r="P91" s="66"/>
    </row>
    <row r="92" spans="1:16" s="1" customFormat="1" ht="18.2" customHeight="1" x14ac:dyDescent="0.2">
      <c r="A92" s="65"/>
      <c r="B92" s="65">
        <v>111</v>
      </c>
      <c r="C92" s="65">
        <v>1</v>
      </c>
      <c r="D92" s="25"/>
      <c r="E92" s="9" t="s">
        <v>98</v>
      </c>
      <c r="F92" s="63" t="s">
        <v>97</v>
      </c>
      <c r="G92" s="9" t="s">
        <v>23</v>
      </c>
      <c r="H92" s="27">
        <v>3080</v>
      </c>
      <c r="I92" s="9" t="s">
        <v>79</v>
      </c>
      <c r="J92" s="27">
        <v>500</v>
      </c>
      <c r="K92" s="9" t="s">
        <v>25</v>
      </c>
      <c r="L92" s="27" t="s">
        <v>20</v>
      </c>
      <c r="M92" s="62"/>
      <c r="N92" s="26"/>
      <c r="O92" s="9" t="s">
        <v>26</v>
      </c>
      <c r="P92" s="28">
        <v>2580</v>
      </c>
    </row>
    <row r="93" spans="1:16" s="1" customFormat="1" ht="18.2" customHeight="1" x14ac:dyDescent="0.2">
      <c r="A93" s="67"/>
      <c r="B93" s="67"/>
      <c r="C93" s="67"/>
      <c r="D93" s="25"/>
      <c r="E93" s="62"/>
      <c r="F93" s="26"/>
      <c r="G93" s="9" t="s">
        <v>16</v>
      </c>
      <c r="H93" s="27">
        <v>20485.18</v>
      </c>
      <c r="I93" s="9" t="s">
        <v>78</v>
      </c>
      <c r="J93" s="27">
        <v>2320.0500000000002</v>
      </c>
      <c r="K93" s="9" t="s">
        <v>77</v>
      </c>
      <c r="L93" s="27">
        <v>2320.0500000000002</v>
      </c>
      <c r="M93" s="9" t="s">
        <v>76</v>
      </c>
      <c r="N93" s="27">
        <v>18165.13</v>
      </c>
      <c r="O93" s="9" t="s">
        <v>29</v>
      </c>
      <c r="P93" s="28">
        <v>0</v>
      </c>
    </row>
    <row r="94" spans="1:16" s="1" customFormat="1" ht="18.2" customHeight="1" x14ac:dyDescent="0.2">
      <c r="A94" s="67"/>
      <c r="B94" s="67"/>
      <c r="C94" s="67"/>
      <c r="D94" s="25"/>
      <c r="E94" s="62"/>
      <c r="F94" s="26"/>
      <c r="G94" s="9" t="s">
        <v>30</v>
      </c>
      <c r="H94" s="27">
        <v>23565.18</v>
      </c>
      <c r="I94" s="9" t="s">
        <v>75</v>
      </c>
      <c r="J94" s="27">
        <v>2820.05</v>
      </c>
      <c r="K94" s="9" t="s">
        <v>74</v>
      </c>
      <c r="L94" s="27" t="s">
        <v>20</v>
      </c>
      <c r="M94" s="62"/>
      <c r="N94" s="26"/>
      <c r="O94" s="9" t="s">
        <v>31</v>
      </c>
      <c r="P94" s="28">
        <v>2580</v>
      </c>
    </row>
    <row r="95" spans="1:16" s="1" customFormat="1" ht="7.5" customHeight="1" x14ac:dyDescent="0.2">
      <c r="A95" s="67"/>
      <c r="B95" s="67"/>
      <c r="C95" s="67"/>
      <c r="D95" s="25"/>
      <c r="E95" s="62"/>
      <c r="F95" s="26"/>
      <c r="G95" s="62"/>
      <c r="H95" s="26"/>
      <c r="I95" s="62"/>
      <c r="J95" s="26"/>
      <c r="K95" s="62"/>
      <c r="L95" s="26"/>
      <c r="M95" s="62"/>
      <c r="N95" s="26"/>
      <c r="O95" s="62"/>
      <c r="P95" s="66"/>
    </row>
    <row r="96" spans="1:16" s="1" customFormat="1" ht="18.2" customHeight="1" x14ac:dyDescent="0.2">
      <c r="A96" s="65"/>
      <c r="B96" s="65"/>
      <c r="C96" s="65">
        <v>2</v>
      </c>
      <c r="D96" s="25"/>
      <c r="E96" s="9" t="s">
        <v>96</v>
      </c>
      <c r="F96" s="63" t="s">
        <v>95</v>
      </c>
      <c r="G96" s="9" t="s">
        <v>23</v>
      </c>
      <c r="H96" s="27">
        <v>12450.82</v>
      </c>
      <c r="I96" s="9" t="s">
        <v>79</v>
      </c>
      <c r="J96" s="27">
        <v>12450.82</v>
      </c>
      <c r="K96" s="9" t="s">
        <v>25</v>
      </c>
      <c r="L96" s="27" t="s">
        <v>20</v>
      </c>
      <c r="M96" s="62"/>
      <c r="N96" s="26"/>
      <c r="O96" s="9" t="s">
        <v>26</v>
      </c>
      <c r="P96" s="28">
        <v>0</v>
      </c>
    </row>
    <row r="97" spans="1:16" s="1" customFormat="1" ht="18.2" customHeight="1" x14ac:dyDescent="0.2">
      <c r="A97" s="67"/>
      <c r="B97" s="67"/>
      <c r="C97" s="67"/>
      <c r="D97" s="25"/>
      <c r="E97" s="62"/>
      <c r="F97" s="26"/>
      <c r="G97" s="9" t="s">
        <v>16</v>
      </c>
      <c r="H97" s="27">
        <v>0</v>
      </c>
      <c r="I97" s="9" t="s">
        <v>78</v>
      </c>
      <c r="J97" s="27" t="s">
        <v>20</v>
      </c>
      <c r="K97" s="9" t="s">
        <v>77</v>
      </c>
      <c r="L97" s="27" t="s">
        <v>20</v>
      </c>
      <c r="M97" s="9" t="s">
        <v>76</v>
      </c>
      <c r="N97" s="27">
        <v>0</v>
      </c>
      <c r="O97" s="9" t="s">
        <v>29</v>
      </c>
      <c r="P97" s="28" t="s">
        <v>20</v>
      </c>
    </row>
    <row r="98" spans="1:16" s="1" customFormat="1" ht="18.2" customHeight="1" x14ac:dyDescent="0.2">
      <c r="A98" s="67"/>
      <c r="B98" s="67"/>
      <c r="C98" s="67"/>
      <c r="D98" s="25"/>
      <c r="E98" s="62"/>
      <c r="F98" s="26"/>
      <c r="G98" s="9" t="s">
        <v>30</v>
      </c>
      <c r="H98" s="27">
        <v>12450.82</v>
      </c>
      <c r="I98" s="9" t="s">
        <v>75</v>
      </c>
      <c r="J98" s="27">
        <v>12450.82</v>
      </c>
      <c r="K98" s="9" t="s">
        <v>74</v>
      </c>
      <c r="L98" s="27" t="s">
        <v>20</v>
      </c>
      <c r="M98" s="62"/>
      <c r="N98" s="26"/>
      <c r="O98" s="9" t="s">
        <v>31</v>
      </c>
      <c r="P98" s="28">
        <v>0</v>
      </c>
    </row>
    <row r="99" spans="1:16" s="1" customFormat="1" ht="7.5" customHeight="1" x14ac:dyDescent="0.15">
      <c r="A99" s="78"/>
      <c r="B99" s="84">
        <v>111</v>
      </c>
      <c r="C99" s="78"/>
      <c r="D99" s="77"/>
      <c r="E99" s="76"/>
      <c r="F99" s="75"/>
      <c r="G99" s="43"/>
      <c r="H99" s="16"/>
      <c r="I99" s="43"/>
      <c r="J99" s="16"/>
      <c r="K99" s="43"/>
      <c r="L99" s="16"/>
      <c r="M99" s="43"/>
      <c r="N99" s="16"/>
      <c r="O99" s="43"/>
      <c r="P99" s="70"/>
    </row>
    <row r="100" spans="1:16" s="1" customFormat="1" ht="18.2" customHeight="1" x14ac:dyDescent="0.15">
      <c r="A100" s="78"/>
      <c r="B100" s="78"/>
      <c r="C100" s="78"/>
      <c r="D100" s="85"/>
      <c r="E100" s="8" t="s">
        <v>185</v>
      </c>
      <c r="F100" s="8" t="s">
        <v>184</v>
      </c>
      <c r="G100" s="39" t="s">
        <v>23</v>
      </c>
      <c r="H100" s="10">
        <v>15530.82</v>
      </c>
      <c r="I100" s="39" t="s">
        <v>79</v>
      </c>
      <c r="J100" s="10">
        <v>12950.82</v>
      </c>
      <c r="K100" s="39" t="s">
        <v>25</v>
      </c>
      <c r="L100" s="10" t="s">
        <v>20</v>
      </c>
      <c r="M100" s="82"/>
      <c r="N100" s="11"/>
      <c r="O100" s="39" t="s">
        <v>26</v>
      </c>
      <c r="P100" s="40">
        <v>2580</v>
      </c>
    </row>
    <row r="101" spans="1:16" s="1" customFormat="1" ht="18.2" customHeight="1" x14ac:dyDescent="0.15">
      <c r="A101" s="78"/>
      <c r="B101" s="78"/>
      <c r="C101" s="78"/>
      <c r="D101" s="81"/>
      <c r="E101" s="80"/>
      <c r="F101" s="79"/>
      <c r="G101" s="39" t="s">
        <v>16</v>
      </c>
      <c r="H101" s="10">
        <v>20485.18</v>
      </c>
      <c r="I101" s="39" t="s">
        <v>78</v>
      </c>
      <c r="J101" s="10">
        <v>2320.0500000000002</v>
      </c>
      <c r="K101" s="39" t="s">
        <v>77</v>
      </c>
      <c r="L101" s="10">
        <v>2320.0500000000002</v>
      </c>
      <c r="M101" s="39" t="s">
        <v>76</v>
      </c>
      <c r="N101" s="10">
        <v>18165.13</v>
      </c>
      <c r="O101" s="39" t="s">
        <v>29</v>
      </c>
      <c r="P101" s="40">
        <v>0</v>
      </c>
    </row>
    <row r="102" spans="1:16" s="1" customFormat="1" ht="18.2" customHeight="1" x14ac:dyDescent="0.15">
      <c r="A102" s="78"/>
      <c r="B102" s="78"/>
      <c r="C102" s="78"/>
      <c r="D102" s="77"/>
      <c r="E102" s="76"/>
      <c r="F102" s="75"/>
      <c r="G102" s="41" t="s">
        <v>30</v>
      </c>
      <c r="H102" s="42">
        <v>36016</v>
      </c>
      <c r="I102" s="41" t="s">
        <v>75</v>
      </c>
      <c r="J102" s="42">
        <v>15270.87</v>
      </c>
      <c r="K102" s="41" t="s">
        <v>74</v>
      </c>
      <c r="L102" s="42" t="s">
        <v>20</v>
      </c>
      <c r="M102" s="43"/>
      <c r="N102" s="16"/>
      <c r="O102" s="41" t="s">
        <v>31</v>
      </c>
      <c r="P102" s="44">
        <v>2580</v>
      </c>
    </row>
    <row r="103" spans="1:16" s="1" customFormat="1" ht="18.2" customHeight="1" x14ac:dyDescent="0.15">
      <c r="A103" s="84">
        <v>100</v>
      </c>
      <c r="B103" s="78"/>
      <c r="C103" s="78"/>
      <c r="D103" s="1095" t="s">
        <v>183</v>
      </c>
      <c r="E103" s="1095"/>
      <c r="F103" s="83" t="s">
        <v>182</v>
      </c>
      <c r="G103" s="39" t="s">
        <v>23</v>
      </c>
      <c r="H103" s="10">
        <v>2186465.84</v>
      </c>
      <c r="I103" s="39" t="s">
        <v>79</v>
      </c>
      <c r="J103" s="10">
        <v>1925824.88</v>
      </c>
      <c r="K103" s="39" t="s">
        <v>25</v>
      </c>
      <c r="L103" s="10">
        <v>-119593.54</v>
      </c>
      <c r="M103" s="82"/>
      <c r="N103" s="11"/>
      <c r="O103" s="39" t="s">
        <v>26</v>
      </c>
      <c r="P103" s="40">
        <v>141047.42000000001</v>
      </c>
    </row>
    <row r="104" spans="1:16" s="1" customFormat="1" ht="18.2" customHeight="1" x14ac:dyDescent="0.15">
      <c r="A104" s="78"/>
      <c r="B104" s="78"/>
      <c r="C104" s="78"/>
      <c r="D104" s="81"/>
      <c r="E104" s="80"/>
      <c r="F104" s="79"/>
      <c r="G104" s="39" t="s">
        <v>16</v>
      </c>
      <c r="H104" s="10">
        <v>23790111.239999998</v>
      </c>
      <c r="I104" s="39" t="s">
        <v>78</v>
      </c>
      <c r="J104" s="10">
        <v>19248135.43</v>
      </c>
      <c r="K104" s="39" t="s">
        <v>77</v>
      </c>
      <c r="L104" s="10">
        <v>21472446.699999999</v>
      </c>
      <c r="M104" s="39" t="s">
        <v>76</v>
      </c>
      <c r="N104" s="10">
        <v>1717208.0500000101</v>
      </c>
      <c r="O104" s="39" t="s">
        <v>29</v>
      </c>
      <c r="P104" s="40">
        <v>2224311.2699999898</v>
      </c>
    </row>
    <row r="105" spans="1:16" s="1" customFormat="1" ht="18.2" customHeight="1" x14ac:dyDescent="0.15">
      <c r="A105" s="78"/>
      <c r="B105" s="78"/>
      <c r="C105" s="78"/>
      <c r="D105" s="77"/>
      <c r="E105" s="76"/>
      <c r="F105" s="75"/>
      <c r="G105" s="41" t="s">
        <v>30</v>
      </c>
      <c r="H105" s="42">
        <v>25976577.079999998</v>
      </c>
      <c r="I105" s="41" t="s">
        <v>75</v>
      </c>
      <c r="J105" s="42">
        <v>21173960.309999999</v>
      </c>
      <c r="K105" s="41" t="s">
        <v>74</v>
      </c>
      <c r="L105" s="42">
        <v>600456.49</v>
      </c>
      <c r="M105" s="43"/>
      <c r="N105" s="16"/>
      <c r="O105" s="41" t="s">
        <v>31</v>
      </c>
      <c r="P105" s="44">
        <v>2365358.6899999902</v>
      </c>
    </row>
    <row r="106" spans="1:16" s="1" customFormat="1" ht="3.75" customHeight="1" x14ac:dyDescent="0.2">
      <c r="A106" s="87"/>
      <c r="B106" s="87"/>
      <c r="C106" s="87"/>
      <c r="D106" s="80"/>
      <c r="E106" s="89"/>
      <c r="F106" s="89"/>
      <c r="G106" s="89"/>
      <c r="H106" s="89"/>
      <c r="I106" s="89"/>
      <c r="J106" s="89"/>
      <c r="K106" s="89"/>
      <c r="L106" s="89"/>
      <c r="M106" s="89"/>
      <c r="N106" s="89"/>
      <c r="O106" s="89"/>
      <c r="P106" s="89"/>
    </row>
    <row r="107" spans="1:16" s="1" customFormat="1" ht="18.2" customHeight="1" x14ac:dyDescent="0.2">
      <c r="A107" s="87"/>
      <c r="B107" s="87"/>
      <c r="C107" s="87"/>
      <c r="D107" s="88"/>
      <c r="E107" s="86" t="s">
        <v>181</v>
      </c>
      <c r="F107" s="1093" t="s">
        <v>177</v>
      </c>
      <c r="G107" s="1093"/>
      <c r="H107" s="1093"/>
      <c r="I107" s="1093"/>
      <c r="J107" s="1093"/>
      <c r="K107" s="1093"/>
      <c r="L107" s="1093"/>
      <c r="M107" s="1093"/>
      <c r="N107" s="1093"/>
      <c r="O107" s="1093"/>
      <c r="P107" s="1093"/>
    </row>
    <row r="108" spans="1:16" s="1" customFormat="1" ht="18.2" customHeight="1" x14ac:dyDescent="0.2">
      <c r="A108" s="87"/>
      <c r="B108" s="87"/>
      <c r="C108" s="87"/>
      <c r="D108" s="68" t="s">
        <v>180</v>
      </c>
      <c r="E108" s="86" t="s">
        <v>137</v>
      </c>
      <c r="F108" s="1093" t="s">
        <v>179</v>
      </c>
      <c r="G108" s="1093"/>
      <c r="H108" s="1093"/>
      <c r="I108" s="1093"/>
      <c r="J108" s="1093"/>
      <c r="K108" s="1093"/>
      <c r="L108" s="1093"/>
      <c r="M108" s="1093"/>
      <c r="N108" s="1093"/>
      <c r="O108" s="1093"/>
      <c r="P108" s="1093"/>
    </row>
    <row r="109" spans="1:16" s="1" customFormat="1" ht="7.5" customHeight="1" x14ac:dyDescent="0.2">
      <c r="A109" s="67"/>
      <c r="B109" s="67"/>
      <c r="C109" s="67"/>
      <c r="D109" s="25"/>
      <c r="E109" s="62"/>
      <c r="F109" s="26"/>
      <c r="G109" s="62"/>
      <c r="H109" s="26"/>
      <c r="I109" s="62"/>
      <c r="J109" s="26"/>
      <c r="K109" s="62"/>
      <c r="L109" s="26"/>
      <c r="M109" s="62"/>
      <c r="N109" s="26"/>
      <c r="O109" s="62"/>
      <c r="P109" s="66"/>
    </row>
    <row r="110" spans="1:16" s="1" customFormat="1" ht="18.2" customHeight="1" x14ac:dyDescent="0.2">
      <c r="A110" s="65">
        <v>400</v>
      </c>
      <c r="B110" s="65">
        <v>407</v>
      </c>
      <c r="C110" s="65">
        <v>1</v>
      </c>
      <c r="D110" s="25"/>
      <c r="E110" s="9" t="s">
        <v>98</v>
      </c>
      <c r="F110" s="63" t="s">
        <v>97</v>
      </c>
      <c r="G110" s="9" t="s">
        <v>23</v>
      </c>
      <c r="H110" s="27" t="s">
        <v>20</v>
      </c>
      <c r="I110" s="9" t="s">
        <v>79</v>
      </c>
      <c r="J110" s="27" t="s">
        <v>20</v>
      </c>
      <c r="K110" s="9" t="s">
        <v>25</v>
      </c>
      <c r="L110" s="27" t="s">
        <v>20</v>
      </c>
      <c r="M110" s="62"/>
      <c r="N110" s="26"/>
      <c r="O110" s="9" t="s">
        <v>26</v>
      </c>
      <c r="P110" s="28" t="s">
        <v>20</v>
      </c>
    </row>
    <row r="111" spans="1:16" s="1" customFormat="1" ht="18.2" customHeight="1" x14ac:dyDescent="0.2">
      <c r="A111" s="67"/>
      <c r="B111" s="67"/>
      <c r="C111" s="67"/>
      <c r="D111" s="25"/>
      <c r="E111" s="62"/>
      <c r="F111" s="26"/>
      <c r="G111" s="9" t="s">
        <v>16</v>
      </c>
      <c r="H111" s="27">
        <v>100000</v>
      </c>
      <c r="I111" s="9" t="s">
        <v>78</v>
      </c>
      <c r="J111" s="27">
        <v>100000</v>
      </c>
      <c r="K111" s="9" t="s">
        <v>77</v>
      </c>
      <c r="L111" s="27">
        <v>100000</v>
      </c>
      <c r="M111" s="9" t="s">
        <v>76</v>
      </c>
      <c r="N111" s="27">
        <v>0</v>
      </c>
      <c r="O111" s="9" t="s">
        <v>29</v>
      </c>
      <c r="P111" s="28">
        <v>0</v>
      </c>
    </row>
    <row r="112" spans="1:16" s="1" customFormat="1" ht="18.2" customHeight="1" x14ac:dyDescent="0.2">
      <c r="A112" s="67"/>
      <c r="B112" s="67"/>
      <c r="C112" s="67"/>
      <c r="D112" s="25"/>
      <c r="E112" s="62"/>
      <c r="F112" s="26"/>
      <c r="G112" s="9" t="s">
        <v>30</v>
      </c>
      <c r="H112" s="27">
        <v>100000</v>
      </c>
      <c r="I112" s="9" t="s">
        <v>75</v>
      </c>
      <c r="J112" s="27">
        <v>100000</v>
      </c>
      <c r="K112" s="9" t="s">
        <v>74</v>
      </c>
      <c r="L112" s="27" t="s">
        <v>20</v>
      </c>
      <c r="M112" s="62"/>
      <c r="N112" s="26"/>
      <c r="O112" s="9" t="s">
        <v>31</v>
      </c>
      <c r="P112" s="28">
        <v>0</v>
      </c>
    </row>
    <row r="113" spans="1:16" s="1" customFormat="1" ht="7.5" customHeight="1" x14ac:dyDescent="0.15">
      <c r="A113" s="78"/>
      <c r="B113" s="84">
        <v>407</v>
      </c>
      <c r="C113" s="78"/>
      <c r="D113" s="77"/>
      <c r="E113" s="76"/>
      <c r="F113" s="75"/>
      <c r="G113" s="43"/>
      <c r="H113" s="16"/>
      <c r="I113" s="43"/>
      <c r="J113" s="16"/>
      <c r="K113" s="43"/>
      <c r="L113" s="16"/>
      <c r="M113" s="43"/>
      <c r="N113" s="16"/>
      <c r="O113" s="43"/>
      <c r="P113" s="70"/>
    </row>
    <row r="114" spans="1:16" s="1" customFormat="1" ht="18.2" customHeight="1" x14ac:dyDescent="0.15">
      <c r="A114" s="78"/>
      <c r="B114" s="78"/>
      <c r="C114" s="78"/>
      <c r="D114" s="85"/>
      <c r="E114" s="8" t="s">
        <v>136</v>
      </c>
      <c r="F114" s="8" t="s">
        <v>179</v>
      </c>
      <c r="G114" s="39" t="s">
        <v>23</v>
      </c>
      <c r="H114" s="10" t="s">
        <v>20</v>
      </c>
      <c r="I114" s="39" t="s">
        <v>79</v>
      </c>
      <c r="J114" s="10" t="s">
        <v>20</v>
      </c>
      <c r="K114" s="39" t="s">
        <v>25</v>
      </c>
      <c r="L114" s="10" t="s">
        <v>20</v>
      </c>
      <c r="M114" s="82"/>
      <c r="N114" s="11"/>
      <c r="O114" s="39" t="s">
        <v>26</v>
      </c>
      <c r="P114" s="40" t="s">
        <v>20</v>
      </c>
    </row>
    <row r="115" spans="1:16" s="1" customFormat="1" ht="18.2" customHeight="1" x14ac:dyDescent="0.15">
      <c r="A115" s="78"/>
      <c r="B115" s="78"/>
      <c r="C115" s="78"/>
      <c r="D115" s="81"/>
      <c r="E115" s="80"/>
      <c r="F115" s="79"/>
      <c r="G115" s="39" t="s">
        <v>16</v>
      </c>
      <c r="H115" s="10">
        <v>100000</v>
      </c>
      <c r="I115" s="39" t="s">
        <v>78</v>
      </c>
      <c r="J115" s="10">
        <v>100000</v>
      </c>
      <c r="K115" s="39" t="s">
        <v>77</v>
      </c>
      <c r="L115" s="10">
        <v>100000</v>
      </c>
      <c r="M115" s="39" t="s">
        <v>76</v>
      </c>
      <c r="N115" s="10">
        <v>0</v>
      </c>
      <c r="O115" s="39" t="s">
        <v>29</v>
      </c>
      <c r="P115" s="40">
        <v>0</v>
      </c>
    </row>
    <row r="116" spans="1:16" s="1" customFormat="1" ht="18.2" customHeight="1" x14ac:dyDescent="0.15">
      <c r="A116" s="78"/>
      <c r="B116" s="78"/>
      <c r="C116" s="78"/>
      <c r="D116" s="77"/>
      <c r="E116" s="76"/>
      <c r="F116" s="75"/>
      <c r="G116" s="41" t="s">
        <v>30</v>
      </c>
      <c r="H116" s="42">
        <v>100000</v>
      </c>
      <c r="I116" s="41" t="s">
        <v>75</v>
      </c>
      <c r="J116" s="42">
        <v>100000</v>
      </c>
      <c r="K116" s="41" t="s">
        <v>74</v>
      </c>
      <c r="L116" s="42" t="s">
        <v>20</v>
      </c>
      <c r="M116" s="43"/>
      <c r="N116" s="16"/>
      <c r="O116" s="41" t="s">
        <v>31</v>
      </c>
      <c r="P116" s="44">
        <v>0</v>
      </c>
    </row>
    <row r="117" spans="1:16" s="1" customFormat="1" ht="18.2" customHeight="1" x14ac:dyDescent="0.15">
      <c r="A117" s="84">
        <v>400</v>
      </c>
      <c r="B117" s="78"/>
      <c r="C117" s="78"/>
      <c r="D117" s="1095" t="s">
        <v>178</v>
      </c>
      <c r="E117" s="1095"/>
      <c r="F117" s="83" t="s">
        <v>177</v>
      </c>
      <c r="G117" s="39" t="s">
        <v>23</v>
      </c>
      <c r="H117" s="10" t="s">
        <v>20</v>
      </c>
      <c r="I117" s="39" t="s">
        <v>79</v>
      </c>
      <c r="J117" s="10" t="s">
        <v>20</v>
      </c>
      <c r="K117" s="39" t="s">
        <v>25</v>
      </c>
      <c r="L117" s="10" t="s">
        <v>20</v>
      </c>
      <c r="M117" s="82"/>
      <c r="N117" s="11"/>
      <c r="O117" s="39" t="s">
        <v>26</v>
      </c>
      <c r="P117" s="40" t="s">
        <v>20</v>
      </c>
    </row>
    <row r="118" spans="1:16" s="1" customFormat="1" ht="18.2" customHeight="1" x14ac:dyDescent="0.15">
      <c r="A118" s="78"/>
      <c r="B118" s="78"/>
      <c r="C118" s="78"/>
      <c r="D118" s="81"/>
      <c r="E118" s="80"/>
      <c r="F118" s="79"/>
      <c r="G118" s="39" t="s">
        <v>16</v>
      </c>
      <c r="H118" s="10">
        <v>100000</v>
      </c>
      <c r="I118" s="39" t="s">
        <v>78</v>
      </c>
      <c r="J118" s="10">
        <v>100000</v>
      </c>
      <c r="K118" s="39" t="s">
        <v>77</v>
      </c>
      <c r="L118" s="10">
        <v>100000</v>
      </c>
      <c r="M118" s="39" t="s">
        <v>76</v>
      </c>
      <c r="N118" s="10">
        <v>0</v>
      </c>
      <c r="O118" s="39" t="s">
        <v>29</v>
      </c>
      <c r="P118" s="40">
        <v>0</v>
      </c>
    </row>
    <row r="119" spans="1:16" s="1" customFormat="1" ht="18.2" customHeight="1" x14ac:dyDescent="0.15">
      <c r="A119" s="78"/>
      <c r="B119" s="78"/>
      <c r="C119" s="78"/>
      <c r="D119" s="77"/>
      <c r="E119" s="76"/>
      <c r="F119" s="75"/>
      <c r="G119" s="41" t="s">
        <v>30</v>
      </c>
      <c r="H119" s="42">
        <v>100000</v>
      </c>
      <c r="I119" s="41" t="s">
        <v>75</v>
      </c>
      <c r="J119" s="42">
        <v>100000</v>
      </c>
      <c r="K119" s="41" t="s">
        <v>74</v>
      </c>
      <c r="L119" s="42" t="s">
        <v>20</v>
      </c>
      <c r="M119" s="43"/>
      <c r="N119" s="16"/>
      <c r="O119" s="41" t="s">
        <v>31</v>
      </c>
      <c r="P119" s="44">
        <v>0</v>
      </c>
    </row>
    <row r="120" spans="1:16" s="1" customFormat="1" ht="3.75" customHeight="1" x14ac:dyDescent="0.2">
      <c r="A120" s="87"/>
      <c r="B120" s="87"/>
      <c r="C120" s="87"/>
      <c r="D120" s="80"/>
      <c r="E120" s="89"/>
      <c r="F120" s="89"/>
      <c r="G120" s="89"/>
      <c r="H120" s="89"/>
      <c r="I120" s="89"/>
      <c r="J120" s="89"/>
      <c r="K120" s="89"/>
      <c r="L120" s="89"/>
      <c r="M120" s="89"/>
      <c r="N120" s="89"/>
      <c r="O120" s="89"/>
      <c r="P120" s="89"/>
    </row>
    <row r="121" spans="1:16" s="1" customFormat="1" ht="18.2" customHeight="1" x14ac:dyDescent="0.2">
      <c r="A121" s="87"/>
      <c r="B121" s="87"/>
      <c r="C121" s="87"/>
      <c r="D121" s="88"/>
      <c r="E121" s="86" t="s">
        <v>176</v>
      </c>
      <c r="F121" s="1093" t="s">
        <v>170</v>
      </c>
      <c r="G121" s="1093"/>
      <c r="H121" s="1093"/>
      <c r="I121" s="1093"/>
      <c r="J121" s="1093"/>
      <c r="K121" s="1093"/>
      <c r="L121" s="1093"/>
      <c r="M121" s="1093"/>
      <c r="N121" s="1093"/>
      <c r="O121" s="1093"/>
      <c r="P121" s="1093"/>
    </row>
    <row r="122" spans="1:16" s="1" customFormat="1" ht="18.2" customHeight="1" x14ac:dyDescent="0.2">
      <c r="A122" s="87"/>
      <c r="B122" s="87"/>
      <c r="C122" s="87"/>
      <c r="D122" s="68" t="s">
        <v>175</v>
      </c>
      <c r="E122" s="86" t="s">
        <v>88</v>
      </c>
      <c r="F122" s="1093" t="s">
        <v>174</v>
      </c>
      <c r="G122" s="1093"/>
      <c r="H122" s="1093"/>
      <c r="I122" s="1093"/>
      <c r="J122" s="1093"/>
      <c r="K122" s="1093"/>
      <c r="L122" s="1093"/>
      <c r="M122" s="1093"/>
      <c r="N122" s="1093"/>
      <c r="O122" s="1093"/>
      <c r="P122" s="1093"/>
    </row>
    <row r="123" spans="1:16" s="1" customFormat="1" ht="7.5" customHeight="1" x14ac:dyDescent="0.2">
      <c r="A123" s="67"/>
      <c r="B123" s="67"/>
      <c r="C123" s="67"/>
      <c r="D123" s="25"/>
      <c r="E123" s="62"/>
      <c r="F123" s="26"/>
      <c r="G123" s="62"/>
      <c r="H123" s="26"/>
      <c r="I123" s="62"/>
      <c r="J123" s="26"/>
      <c r="K123" s="62"/>
      <c r="L123" s="26"/>
      <c r="M123" s="62"/>
      <c r="N123" s="26"/>
      <c r="O123" s="62"/>
      <c r="P123" s="66"/>
    </row>
    <row r="124" spans="1:16" s="1" customFormat="1" ht="18.2" customHeight="1" x14ac:dyDescent="0.2">
      <c r="A124" s="65">
        <v>500</v>
      </c>
      <c r="B124" s="65">
        <v>501</v>
      </c>
      <c r="C124" s="65">
        <v>1</v>
      </c>
      <c r="D124" s="25"/>
      <c r="E124" s="9" t="s">
        <v>98</v>
      </c>
      <c r="F124" s="63" t="s">
        <v>97</v>
      </c>
      <c r="G124" s="9" t="s">
        <v>23</v>
      </c>
      <c r="H124" s="27" t="s">
        <v>20</v>
      </c>
      <c r="I124" s="9" t="s">
        <v>79</v>
      </c>
      <c r="J124" s="27" t="s">
        <v>20</v>
      </c>
      <c r="K124" s="9" t="s">
        <v>25</v>
      </c>
      <c r="L124" s="27" t="s">
        <v>20</v>
      </c>
      <c r="M124" s="62"/>
      <c r="N124" s="26"/>
      <c r="O124" s="9" t="s">
        <v>26</v>
      </c>
      <c r="P124" s="28" t="s">
        <v>20</v>
      </c>
    </row>
    <row r="125" spans="1:16" s="1" customFormat="1" ht="18.2" customHeight="1" x14ac:dyDescent="0.2">
      <c r="A125" s="67"/>
      <c r="B125" s="67"/>
      <c r="C125" s="67"/>
      <c r="D125" s="25"/>
      <c r="E125" s="62"/>
      <c r="F125" s="26"/>
      <c r="G125" s="9" t="s">
        <v>16</v>
      </c>
      <c r="H125" s="27">
        <v>200000</v>
      </c>
      <c r="I125" s="9" t="s">
        <v>78</v>
      </c>
      <c r="J125" s="27" t="s">
        <v>20</v>
      </c>
      <c r="K125" s="9" t="s">
        <v>77</v>
      </c>
      <c r="L125" s="27">
        <v>120000</v>
      </c>
      <c r="M125" s="9" t="s">
        <v>76</v>
      </c>
      <c r="N125" s="27">
        <v>50000</v>
      </c>
      <c r="O125" s="9" t="s">
        <v>29</v>
      </c>
      <c r="P125" s="28">
        <v>120000</v>
      </c>
    </row>
    <row r="126" spans="1:16" s="1" customFormat="1" ht="18.2" customHeight="1" x14ac:dyDescent="0.2">
      <c r="A126" s="67"/>
      <c r="B126" s="67"/>
      <c r="C126" s="67"/>
      <c r="D126" s="25"/>
      <c r="E126" s="62"/>
      <c r="F126" s="26"/>
      <c r="G126" s="9" t="s">
        <v>30</v>
      </c>
      <c r="H126" s="27">
        <v>200000</v>
      </c>
      <c r="I126" s="9" t="s">
        <v>75</v>
      </c>
      <c r="J126" s="27" t="s">
        <v>20</v>
      </c>
      <c r="K126" s="9" t="s">
        <v>74</v>
      </c>
      <c r="L126" s="27">
        <v>30000</v>
      </c>
      <c r="M126" s="62"/>
      <c r="N126" s="26"/>
      <c r="O126" s="9" t="s">
        <v>31</v>
      </c>
      <c r="P126" s="28">
        <v>120000</v>
      </c>
    </row>
    <row r="127" spans="1:16" s="1" customFormat="1" ht="7.5" customHeight="1" x14ac:dyDescent="0.2">
      <c r="A127" s="67"/>
      <c r="B127" s="67"/>
      <c r="C127" s="67"/>
      <c r="D127" s="25"/>
      <c r="E127" s="62"/>
      <c r="F127" s="26"/>
      <c r="G127" s="62"/>
      <c r="H127" s="26"/>
      <c r="I127" s="62"/>
      <c r="J127" s="26"/>
      <c r="K127" s="62"/>
      <c r="L127" s="26"/>
      <c r="M127" s="62"/>
      <c r="N127" s="26"/>
      <c r="O127" s="62"/>
      <c r="P127" s="66"/>
    </row>
    <row r="128" spans="1:16" s="1" customFormat="1" ht="18.2" customHeight="1" x14ac:dyDescent="0.2">
      <c r="A128" s="65"/>
      <c r="B128" s="65"/>
      <c r="C128" s="65">
        <v>2</v>
      </c>
      <c r="D128" s="25"/>
      <c r="E128" s="9" t="s">
        <v>96</v>
      </c>
      <c r="F128" s="63" t="s">
        <v>95</v>
      </c>
      <c r="G128" s="9" t="s">
        <v>23</v>
      </c>
      <c r="H128" s="27" t="s">
        <v>20</v>
      </c>
      <c r="I128" s="9" t="s">
        <v>79</v>
      </c>
      <c r="J128" s="27" t="s">
        <v>20</v>
      </c>
      <c r="K128" s="9" t="s">
        <v>25</v>
      </c>
      <c r="L128" s="27" t="s">
        <v>20</v>
      </c>
      <c r="M128" s="62"/>
      <c r="N128" s="26"/>
      <c r="O128" s="9" t="s">
        <v>26</v>
      </c>
      <c r="P128" s="28" t="s">
        <v>20</v>
      </c>
    </row>
    <row r="129" spans="1:16" s="1" customFormat="1" ht="18.2" customHeight="1" x14ac:dyDescent="0.2">
      <c r="A129" s="67"/>
      <c r="B129" s="67"/>
      <c r="C129" s="67"/>
      <c r="D129" s="25"/>
      <c r="E129" s="62"/>
      <c r="F129" s="26"/>
      <c r="G129" s="9" t="s">
        <v>16</v>
      </c>
      <c r="H129" s="27">
        <v>0</v>
      </c>
      <c r="I129" s="9" t="s">
        <v>78</v>
      </c>
      <c r="J129" s="27" t="s">
        <v>20</v>
      </c>
      <c r="K129" s="9" t="s">
        <v>77</v>
      </c>
      <c r="L129" s="27" t="s">
        <v>20</v>
      </c>
      <c r="M129" s="9" t="s">
        <v>76</v>
      </c>
      <c r="N129" s="27">
        <v>0</v>
      </c>
      <c r="O129" s="9" t="s">
        <v>29</v>
      </c>
      <c r="P129" s="28" t="s">
        <v>20</v>
      </c>
    </row>
    <row r="130" spans="1:16" s="1" customFormat="1" ht="18.2" customHeight="1" x14ac:dyDescent="0.2">
      <c r="A130" s="67"/>
      <c r="B130" s="67"/>
      <c r="C130" s="67"/>
      <c r="D130" s="25"/>
      <c r="E130" s="62"/>
      <c r="F130" s="26"/>
      <c r="G130" s="9" t="s">
        <v>30</v>
      </c>
      <c r="H130" s="27">
        <v>0</v>
      </c>
      <c r="I130" s="9" t="s">
        <v>75</v>
      </c>
      <c r="J130" s="27" t="s">
        <v>20</v>
      </c>
      <c r="K130" s="9" t="s">
        <v>74</v>
      </c>
      <c r="L130" s="27" t="s">
        <v>20</v>
      </c>
      <c r="M130" s="62"/>
      <c r="N130" s="26"/>
      <c r="O130" s="9" t="s">
        <v>31</v>
      </c>
      <c r="P130" s="28" t="s">
        <v>20</v>
      </c>
    </row>
    <row r="131" spans="1:16" s="1" customFormat="1" ht="7.5" customHeight="1" x14ac:dyDescent="0.15">
      <c r="A131" s="78"/>
      <c r="B131" s="84">
        <v>501</v>
      </c>
      <c r="C131" s="78"/>
      <c r="D131" s="77"/>
      <c r="E131" s="76"/>
      <c r="F131" s="75"/>
      <c r="G131" s="43"/>
      <c r="H131" s="16"/>
      <c r="I131" s="43"/>
      <c r="J131" s="16"/>
      <c r="K131" s="43"/>
      <c r="L131" s="16"/>
      <c r="M131" s="43"/>
      <c r="N131" s="16"/>
      <c r="O131" s="43"/>
      <c r="P131" s="70"/>
    </row>
    <row r="132" spans="1:16" s="1" customFormat="1" ht="18.2" customHeight="1" x14ac:dyDescent="0.15">
      <c r="A132" s="78"/>
      <c r="B132" s="78"/>
      <c r="C132" s="78"/>
      <c r="D132" s="85"/>
      <c r="E132" s="8" t="s">
        <v>85</v>
      </c>
      <c r="F132" s="8" t="s">
        <v>174</v>
      </c>
      <c r="G132" s="39" t="s">
        <v>23</v>
      </c>
      <c r="H132" s="10" t="s">
        <v>20</v>
      </c>
      <c r="I132" s="39" t="s">
        <v>79</v>
      </c>
      <c r="J132" s="10" t="s">
        <v>20</v>
      </c>
      <c r="K132" s="39" t="s">
        <v>25</v>
      </c>
      <c r="L132" s="10" t="s">
        <v>20</v>
      </c>
      <c r="M132" s="82"/>
      <c r="N132" s="11"/>
      <c r="O132" s="39" t="s">
        <v>26</v>
      </c>
      <c r="P132" s="40" t="s">
        <v>20</v>
      </c>
    </row>
    <row r="133" spans="1:16" s="1" customFormat="1" ht="18.2" customHeight="1" x14ac:dyDescent="0.15">
      <c r="A133" s="78"/>
      <c r="B133" s="78"/>
      <c r="C133" s="78"/>
      <c r="D133" s="81"/>
      <c r="E133" s="80"/>
      <c r="F133" s="79"/>
      <c r="G133" s="39" t="s">
        <v>16</v>
      </c>
      <c r="H133" s="10">
        <v>200000</v>
      </c>
      <c r="I133" s="39" t="s">
        <v>78</v>
      </c>
      <c r="J133" s="10" t="s">
        <v>20</v>
      </c>
      <c r="K133" s="39" t="s">
        <v>77</v>
      </c>
      <c r="L133" s="10">
        <v>120000</v>
      </c>
      <c r="M133" s="39" t="s">
        <v>76</v>
      </c>
      <c r="N133" s="10">
        <v>50000</v>
      </c>
      <c r="O133" s="39" t="s">
        <v>29</v>
      </c>
      <c r="P133" s="40">
        <v>120000</v>
      </c>
    </row>
    <row r="134" spans="1:16" s="1" customFormat="1" ht="18.2" customHeight="1" x14ac:dyDescent="0.15">
      <c r="A134" s="78"/>
      <c r="B134" s="78"/>
      <c r="C134" s="78"/>
      <c r="D134" s="77"/>
      <c r="E134" s="76"/>
      <c r="F134" s="75"/>
      <c r="G134" s="41" t="s">
        <v>30</v>
      </c>
      <c r="H134" s="42">
        <v>200000</v>
      </c>
      <c r="I134" s="41" t="s">
        <v>75</v>
      </c>
      <c r="J134" s="42" t="s">
        <v>20</v>
      </c>
      <c r="K134" s="41" t="s">
        <v>74</v>
      </c>
      <c r="L134" s="42">
        <v>30000</v>
      </c>
      <c r="M134" s="43"/>
      <c r="N134" s="16"/>
      <c r="O134" s="41" t="s">
        <v>31</v>
      </c>
      <c r="P134" s="44">
        <v>120000</v>
      </c>
    </row>
    <row r="135" spans="1:16" s="1" customFormat="1" ht="18.2" customHeight="1" x14ac:dyDescent="0.2">
      <c r="A135" s="87"/>
      <c r="B135" s="87"/>
      <c r="C135" s="87"/>
      <c r="D135" s="68" t="s">
        <v>173</v>
      </c>
      <c r="E135" s="86" t="s">
        <v>103</v>
      </c>
      <c r="F135" s="1093" t="s">
        <v>172</v>
      </c>
      <c r="G135" s="1093"/>
      <c r="H135" s="1093"/>
      <c r="I135" s="1093"/>
      <c r="J135" s="1093"/>
      <c r="K135" s="1093"/>
      <c r="L135" s="1093"/>
      <c r="M135" s="1093"/>
      <c r="N135" s="1093"/>
      <c r="O135" s="1093"/>
      <c r="P135" s="1093"/>
    </row>
    <row r="136" spans="1:16" s="1" customFormat="1" ht="7.5" customHeight="1" x14ac:dyDescent="0.2">
      <c r="A136" s="67"/>
      <c r="B136" s="67"/>
      <c r="C136" s="67"/>
      <c r="D136" s="25"/>
      <c r="E136" s="62"/>
      <c r="F136" s="26"/>
      <c r="G136" s="62"/>
      <c r="H136" s="26"/>
      <c r="I136" s="62"/>
      <c r="J136" s="26"/>
      <c r="K136" s="62"/>
      <c r="L136" s="26"/>
      <c r="M136" s="62"/>
      <c r="N136" s="26"/>
      <c r="O136" s="62"/>
      <c r="P136" s="66"/>
    </row>
    <row r="137" spans="1:16" s="1" customFormat="1" ht="18.2" customHeight="1" x14ac:dyDescent="0.2">
      <c r="A137" s="65"/>
      <c r="B137" s="65">
        <v>502</v>
      </c>
      <c r="C137" s="65">
        <v>1</v>
      </c>
      <c r="D137" s="25"/>
      <c r="E137" s="9" t="s">
        <v>98</v>
      </c>
      <c r="F137" s="63" t="s">
        <v>97</v>
      </c>
      <c r="G137" s="9" t="s">
        <v>23</v>
      </c>
      <c r="H137" s="27">
        <v>92648.59</v>
      </c>
      <c r="I137" s="9" t="s">
        <v>79</v>
      </c>
      <c r="J137" s="27">
        <v>87597.16</v>
      </c>
      <c r="K137" s="9" t="s">
        <v>25</v>
      </c>
      <c r="L137" s="27">
        <v>-5021.43</v>
      </c>
      <c r="M137" s="62"/>
      <c r="N137" s="26"/>
      <c r="O137" s="9" t="s">
        <v>26</v>
      </c>
      <c r="P137" s="28">
        <v>30.000000000007301</v>
      </c>
    </row>
    <row r="138" spans="1:16" s="1" customFormat="1" ht="18.2" customHeight="1" x14ac:dyDescent="0.2">
      <c r="A138" s="67"/>
      <c r="B138" s="67"/>
      <c r="C138" s="67"/>
      <c r="D138" s="25"/>
      <c r="E138" s="62"/>
      <c r="F138" s="26"/>
      <c r="G138" s="9" t="s">
        <v>16</v>
      </c>
      <c r="H138" s="27">
        <v>2208154.87</v>
      </c>
      <c r="I138" s="9" t="s">
        <v>78</v>
      </c>
      <c r="J138" s="27">
        <v>1852390.64</v>
      </c>
      <c r="K138" s="9" t="s">
        <v>77</v>
      </c>
      <c r="L138" s="27">
        <v>1938886.9</v>
      </c>
      <c r="M138" s="9" t="s">
        <v>76</v>
      </c>
      <c r="N138" s="27">
        <v>135020.43</v>
      </c>
      <c r="O138" s="9" t="s">
        <v>29</v>
      </c>
      <c r="P138" s="28">
        <v>86496.26</v>
      </c>
    </row>
    <row r="139" spans="1:16" s="1" customFormat="1" ht="18.2" customHeight="1" x14ac:dyDescent="0.2">
      <c r="A139" s="67"/>
      <c r="B139" s="67"/>
      <c r="C139" s="67"/>
      <c r="D139" s="25"/>
      <c r="E139" s="62"/>
      <c r="F139" s="26"/>
      <c r="G139" s="9" t="s">
        <v>30</v>
      </c>
      <c r="H139" s="27">
        <v>2300803.46</v>
      </c>
      <c r="I139" s="9" t="s">
        <v>75</v>
      </c>
      <c r="J139" s="27">
        <v>1939987.8</v>
      </c>
      <c r="K139" s="9" t="s">
        <v>74</v>
      </c>
      <c r="L139" s="27">
        <v>134247.54</v>
      </c>
      <c r="M139" s="62"/>
      <c r="N139" s="26"/>
      <c r="O139" s="9" t="s">
        <v>31</v>
      </c>
      <c r="P139" s="28">
        <v>86526.26</v>
      </c>
    </row>
    <row r="140" spans="1:16" s="1" customFormat="1" ht="7.5" customHeight="1" x14ac:dyDescent="0.2">
      <c r="A140" s="67"/>
      <c r="B140" s="67"/>
      <c r="C140" s="67"/>
      <c r="D140" s="25"/>
      <c r="E140" s="62"/>
      <c r="F140" s="26"/>
      <c r="G140" s="62"/>
      <c r="H140" s="26"/>
      <c r="I140" s="62"/>
      <c r="J140" s="26"/>
      <c r="K140" s="62"/>
      <c r="L140" s="26"/>
      <c r="M140" s="62"/>
      <c r="N140" s="26"/>
      <c r="O140" s="62"/>
      <c r="P140" s="66"/>
    </row>
    <row r="141" spans="1:16" s="1" customFormat="1" ht="18.2" customHeight="1" x14ac:dyDescent="0.2">
      <c r="A141" s="65"/>
      <c r="B141" s="65"/>
      <c r="C141" s="65">
        <v>2</v>
      </c>
      <c r="D141" s="25"/>
      <c r="E141" s="9" t="s">
        <v>96</v>
      </c>
      <c r="F141" s="63" t="s">
        <v>95</v>
      </c>
      <c r="G141" s="9" t="s">
        <v>23</v>
      </c>
      <c r="H141" s="27" t="s">
        <v>20</v>
      </c>
      <c r="I141" s="9" t="s">
        <v>79</v>
      </c>
      <c r="J141" s="27" t="s">
        <v>20</v>
      </c>
      <c r="K141" s="9" t="s">
        <v>25</v>
      </c>
      <c r="L141" s="27" t="s">
        <v>20</v>
      </c>
      <c r="M141" s="62"/>
      <c r="N141" s="26"/>
      <c r="O141" s="9" t="s">
        <v>26</v>
      </c>
      <c r="P141" s="28" t="s">
        <v>20</v>
      </c>
    </row>
    <row r="142" spans="1:16" s="1" customFormat="1" ht="18.2" customHeight="1" x14ac:dyDescent="0.2">
      <c r="A142" s="67"/>
      <c r="B142" s="67"/>
      <c r="C142" s="67"/>
      <c r="D142" s="25"/>
      <c r="E142" s="62"/>
      <c r="F142" s="26"/>
      <c r="G142" s="9" t="s">
        <v>16</v>
      </c>
      <c r="H142" s="27">
        <v>77000</v>
      </c>
      <c r="I142" s="9" t="s">
        <v>78</v>
      </c>
      <c r="J142" s="27" t="s">
        <v>20</v>
      </c>
      <c r="K142" s="9" t="s">
        <v>77</v>
      </c>
      <c r="L142" s="27" t="s">
        <v>20</v>
      </c>
      <c r="M142" s="9" t="s">
        <v>76</v>
      </c>
      <c r="N142" s="27">
        <v>77000</v>
      </c>
      <c r="O142" s="9" t="s">
        <v>29</v>
      </c>
      <c r="P142" s="28" t="s">
        <v>20</v>
      </c>
    </row>
    <row r="143" spans="1:16" s="1" customFormat="1" ht="18.2" customHeight="1" x14ac:dyDescent="0.2">
      <c r="A143" s="67"/>
      <c r="B143" s="67"/>
      <c r="C143" s="67"/>
      <c r="D143" s="25"/>
      <c r="E143" s="62"/>
      <c r="F143" s="26"/>
      <c r="G143" s="9" t="s">
        <v>30</v>
      </c>
      <c r="H143" s="27">
        <v>77000</v>
      </c>
      <c r="I143" s="9" t="s">
        <v>75</v>
      </c>
      <c r="J143" s="27" t="s">
        <v>20</v>
      </c>
      <c r="K143" s="9" t="s">
        <v>74</v>
      </c>
      <c r="L143" s="27" t="s">
        <v>20</v>
      </c>
      <c r="M143" s="62"/>
      <c r="N143" s="26"/>
      <c r="O143" s="9" t="s">
        <v>31</v>
      </c>
      <c r="P143" s="28" t="s">
        <v>20</v>
      </c>
    </row>
    <row r="144" spans="1:16" s="1" customFormat="1" ht="7.5" customHeight="1" x14ac:dyDescent="0.15">
      <c r="A144" s="78"/>
      <c r="B144" s="84">
        <v>502</v>
      </c>
      <c r="C144" s="78"/>
      <c r="D144" s="77"/>
      <c r="E144" s="76"/>
      <c r="F144" s="75"/>
      <c r="G144" s="43"/>
      <c r="H144" s="16"/>
      <c r="I144" s="43"/>
      <c r="J144" s="16"/>
      <c r="K144" s="43"/>
      <c r="L144" s="16"/>
      <c r="M144" s="43"/>
      <c r="N144" s="16"/>
      <c r="O144" s="43"/>
      <c r="P144" s="70"/>
    </row>
    <row r="145" spans="1:16" s="1" customFormat="1" ht="18.2" customHeight="1" x14ac:dyDescent="0.15">
      <c r="A145" s="78"/>
      <c r="B145" s="78"/>
      <c r="C145" s="78"/>
      <c r="D145" s="85"/>
      <c r="E145" s="8" t="s">
        <v>102</v>
      </c>
      <c r="F145" s="8" t="s">
        <v>172</v>
      </c>
      <c r="G145" s="39" t="s">
        <v>23</v>
      </c>
      <c r="H145" s="10">
        <v>92648.59</v>
      </c>
      <c r="I145" s="39" t="s">
        <v>79</v>
      </c>
      <c r="J145" s="10">
        <v>87597.16</v>
      </c>
      <c r="K145" s="39" t="s">
        <v>25</v>
      </c>
      <c r="L145" s="10">
        <v>-5021.43</v>
      </c>
      <c r="M145" s="82"/>
      <c r="N145" s="11"/>
      <c r="O145" s="39" t="s">
        <v>26</v>
      </c>
      <c r="P145" s="40">
        <v>30.000000000007301</v>
      </c>
    </row>
    <row r="146" spans="1:16" s="1" customFormat="1" ht="18.2" customHeight="1" x14ac:dyDescent="0.15">
      <c r="A146" s="78"/>
      <c r="B146" s="78"/>
      <c r="C146" s="78"/>
      <c r="D146" s="81"/>
      <c r="E146" s="80"/>
      <c r="F146" s="79"/>
      <c r="G146" s="39" t="s">
        <v>16</v>
      </c>
      <c r="H146" s="10">
        <v>2285154.87</v>
      </c>
      <c r="I146" s="39" t="s">
        <v>78</v>
      </c>
      <c r="J146" s="10">
        <v>1852390.64</v>
      </c>
      <c r="K146" s="39" t="s">
        <v>77</v>
      </c>
      <c r="L146" s="10">
        <v>1938886.9</v>
      </c>
      <c r="M146" s="39" t="s">
        <v>76</v>
      </c>
      <c r="N146" s="10">
        <v>212020.43</v>
      </c>
      <c r="O146" s="39" t="s">
        <v>29</v>
      </c>
      <c r="P146" s="40">
        <v>86496.26</v>
      </c>
    </row>
    <row r="147" spans="1:16" s="1" customFormat="1" ht="18.2" customHeight="1" x14ac:dyDescent="0.15">
      <c r="A147" s="78"/>
      <c r="B147" s="78"/>
      <c r="C147" s="78"/>
      <c r="D147" s="77"/>
      <c r="E147" s="76"/>
      <c r="F147" s="75"/>
      <c r="G147" s="41" t="s">
        <v>30</v>
      </c>
      <c r="H147" s="42">
        <v>2377803.46</v>
      </c>
      <c r="I147" s="41" t="s">
        <v>75</v>
      </c>
      <c r="J147" s="42">
        <v>1939987.8</v>
      </c>
      <c r="K147" s="41" t="s">
        <v>74</v>
      </c>
      <c r="L147" s="42">
        <v>134247.54</v>
      </c>
      <c r="M147" s="43"/>
      <c r="N147" s="16"/>
      <c r="O147" s="41" t="s">
        <v>31</v>
      </c>
      <c r="P147" s="44">
        <v>86526.26</v>
      </c>
    </row>
    <row r="148" spans="1:16" s="1" customFormat="1" ht="18.2" customHeight="1" x14ac:dyDescent="0.15">
      <c r="A148" s="84">
        <v>500</v>
      </c>
      <c r="B148" s="78"/>
      <c r="C148" s="78"/>
      <c r="D148" s="1095" t="s">
        <v>171</v>
      </c>
      <c r="E148" s="1095"/>
      <c r="F148" s="83" t="s">
        <v>170</v>
      </c>
      <c r="G148" s="39" t="s">
        <v>23</v>
      </c>
      <c r="H148" s="10">
        <v>92648.59</v>
      </c>
      <c r="I148" s="39" t="s">
        <v>79</v>
      </c>
      <c r="J148" s="10">
        <v>87597.16</v>
      </c>
      <c r="K148" s="39" t="s">
        <v>25</v>
      </c>
      <c r="L148" s="10">
        <v>-5021.43</v>
      </c>
      <c r="M148" s="82"/>
      <c r="N148" s="11"/>
      <c r="O148" s="39" t="s">
        <v>26</v>
      </c>
      <c r="P148" s="40">
        <v>30.000000000007301</v>
      </c>
    </row>
    <row r="149" spans="1:16" s="1" customFormat="1" ht="18.2" customHeight="1" x14ac:dyDescent="0.15">
      <c r="A149" s="78"/>
      <c r="B149" s="78"/>
      <c r="C149" s="78"/>
      <c r="D149" s="81"/>
      <c r="E149" s="80"/>
      <c r="F149" s="79"/>
      <c r="G149" s="39" t="s">
        <v>16</v>
      </c>
      <c r="H149" s="10">
        <v>2485154.87</v>
      </c>
      <c r="I149" s="39" t="s">
        <v>78</v>
      </c>
      <c r="J149" s="10">
        <v>1852390.64</v>
      </c>
      <c r="K149" s="39" t="s">
        <v>77</v>
      </c>
      <c r="L149" s="10">
        <v>2058886.9</v>
      </c>
      <c r="M149" s="39" t="s">
        <v>76</v>
      </c>
      <c r="N149" s="10">
        <v>262020.43</v>
      </c>
      <c r="O149" s="39" t="s">
        <v>29</v>
      </c>
      <c r="P149" s="40">
        <v>206496.26</v>
      </c>
    </row>
    <row r="150" spans="1:16" s="1" customFormat="1" ht="18.2" customHeight="1" x14ac:dyDescent="0.15">
      <c r="A150" s="78"/>
      <c r="B150" s="78"/>
      <c r="C150" s="78"/>
      <c r="D150" s="77"/>
      <c r="E150" s="76"/>
      <c r="F150" s="75"/>
      <c r="G150" s="41" t="s">
        <v>30</v>
      </c>
      <c r="H150" s="42">
        <v>2577803.46</v>
      </c>
      <c r="I150" s="41" t="s">
        <v>75</v>
      </c>
      <c r="J150" s="42">
        <v>1939987.8</v>
      </c>
      <c r="K150" s="41" t="s">
        <v>74</v>
      </c>
      <c r="L150" s="42">
        <v>164247.54</v>
      </c>
      <c r="M150" s="43"/>
      <c r="N150" s="16"/>
      <c r="O150" s="41" t="s">
        <v>31</v>
      </c>
      <c r="P150" s="44">
        <v>206526.26</v>
      </c>
    </row>
    <row r="151" spans="1:16" s="1" customFormat="1" ht="3.75" customHeight="1" x14ac:dyDescent="0.2">
      <c r="A151" s="87"/>
      <c r="B151" s="87"/>
      <c r="C151" s="87"/>
      <c r="D151" s="80"/>
      <c r="E151" s="89"/>
      <c r="F151" s="89"/>
      <c r="G151" s="89"/>
      <c r="H151" s="89"/>
      <c r="I151" s="89"/>
      <c r="J151" s="89"/>
      <c r="K151" s="89"/>
      <c r="L151" s="89"/>
      <c r="M151" s="89"/>
      <c r="N151" s="89"/>
      <c r="O151" s="89"/>
      <c r="P151" s="89"/>
    </row>
    <row r="152" spans="1:16" s="1" customFormat="1" ht="18.2" customHeight="1" x14ac:dyDescent="0.2">
      <c r="A152" s="87"/>
      <c r="B152" s="87"/>
      <c r="C152" s="87"/>
      <c r="D152" s="88"/>
      <c r="E152" s="86" t="s">
        <v>169</v>
      </c>
      <c r="F152" s="1093" t="s">
        <v>163</v>
      </c>
      <c r="G152" s="1093"/>
      <c r="H152" s="1093"/>
      <c r="I152" s="1093"/>
      <c r="J152" s="1093"/>
      <c r="K152" s="1093"/>
      <c r="L152" s="1093"/>
      <c r="M152" s="1093"/>
      <c r="N152" s="1093"/>
      <c r="O152" s="1093"/>
      <c r="P152" s="1093"/>
    </row>
    <row r="153" spans="1:16" s="1" customFormat="1" ht="18.2" customHeight="1" x14ac:dyDescent="0.2">
      <c r="A153" s="87"/>
      <c r="B153" s="87"/>
      <c r="C153" s="87"/>
      <c r="D153" s="68" t="s">
        <v>168</v>
      </c>
      <c r="E153" s="86" t="s">
        <v>88</v>
      </c>
      <c r="F153" s="1093" t="s">
        <v>167</v>
      </c>
      <c r="G153" s="1093"/>
      <c r="H153" s="1093"/>
      <c r="I153" s="1093"/>
      <c r="J153" s="1093"/>
      <c r="K153" s="1093"/>
      <c r="L153" s="1093"/>
      <c r="M153" s="1093"/>
      <c r="N153" s="1093"/>
      <c r="O153" s="1093"/>
      <c r="P153" s="1093"/>
    </row>
    <row r="154" spans="1:16" s="1" customFormat="1" ht="7.5" customHeight="1" x14ac:dyDescent="0.2">
      <c r="A154" s="67"/>
      <c r="B154" s="67"/>
      <c r="C154" s="67"/>
      <c r="D154" s="25"/>
      <c r="E154" s="62"/>
      <c r="F154" s="26"/>
      <c r="G154" s="62"/>
      <c r="H154" s="26"/>
      <c r="I154" s="62"/>
      <c r="J154" s="26"/>
      <c r="K154" s="62"/>
      <c r="L154" s="26"/>
      <c r="M154" s="62"/>
      <c r="N154" s="26"/>
      <c r="O154" s="62"/>
      <c r="P154" s="66"/>
    </row>
    <row r="155" spans="1:16" s="1" customFormat="1" ht="18.2" customHeight="1" x14ac:dyDescent="0.2">
      <c r="A155" s="65">
        <v>600</v>
      </c>
      <c r="B155" s="65">
        <v>601</v>
      </c>
      <c r="C155" s="65">
        <v>1</v>
      </c>
      <c r="D155" s="25"/>
      <c r="E155" s="9" t="s">
        <v>98</v>
      </c>
      <c r="F155" s="63" t="s">
        <v>97</v>
      </c>
      <c r="G155" s="9" t="s">
        <v>23</v>
      </c>
      <c r="H155" s="27" t="s">
        <v>20</v>
      </c>
      <c r="I155" s="9" t="s">
        <v>79</v>
      </c>
      <c r="J155" s="27" t="s">
        <v>20</v>
      </c>
      <c r="K155" s="9" t="s">
        <v>25</v>
      </c>
      <c r="L155" s="27" t="s">
        <v>20</v>
      </c>
      <c r="M155" s="62"/>
      <c r="N155" s="26"/>
      <c r="O155" s="9" t="s">
        <v>26</v>
      </c>
      <c r="P155" s="28" t="s">
        <v>20</v>
      </c>
    </row>
    <row r="156" spans="1:16" s="1" customFormat="1" ht="18.2" customHeight="1" x14ac:dyDescent="0.2">
      <c r="A156" s="67"/>
      <c r="B156" s="67"/>
      <c r="C156" s="67"/>
      <c r="D156" s="25"/>
      <c r="E156" s="62"/>
      <c r="F156" s="26"/>
      <c r="G156" s="9" t="s">
        <v>16</v>
      </c>
      <c r="H156" s="27">
        <v>25000</v>
      </c>
      <c r="I156" s="9" t="s">
        <v>78</v>
      </c>
      <c r="J156" s="27">
        <v>25000</v>
      </c>
      <c r="K156" s="9" t="s">
        <v>77</v>
      </c>
      <c r="L156" s="27">
        <v>25000</v>
      </c>
      <c r="M156" s="9" t="s">
        <v>76</v>
      </c>
      <c r="N156" s="27">
        <v>0</v>
      </c>
      <c r="O156" s="9" t="s">
        <v>29</v>
      </c>
      <c r="P156" s="28">
        <v>0</v>
      </c>
    </row>
    <row r="157" spans="1:16" s="1" customFormat="1" ht="18.2" customHeight="1" x14ac:dyDescent="0.2">
      <c r="A157" s="67"/>
      <c r="B157" s="67"/>
      <c r="C157" s="67"/>
      <c r="D157" s="25"/>
      <c r="E157" s="62"/>
      <c r="F157" s="26"/>
      <c r="G157" s="9" t="s">
        <v>30</v>
      </c>
      <c r="H157" s="27">
        <v>25000</v>
      </c>
      <c r="I157" s="9" t="s">
        <v>75</v>
      </c>
      <c r="J157" s="27">
        <v>25000</v>
      </c>
      <c r="K157" s="9" t="s">
        <v>74</v>
      </c>
      <c r="L157" s="27" t="s">
        <v>20</v>
      </c>
      <c r="M157" s="62"/>
      <c r="N157" s="26"/>
      <c r="O157" s="9" t="s">
        <v>31</v>
      </c>
      <c r="P157" s="28">
        <v>0</v>
      </c>
    </row>
    <row r="158" spans="1:16" s="1" customFormat="1" ht="7.5" customHeight="1" x14ac:dyDescent="0.15">
      <c r="A158" s="78"/>
      <c r="B158" s="84">
        <v>601</v>
      </c>
      <c r="C158" s="78"/>
      <c r="D158" s="77"/>
      <c r="E158" s="76"/>
      <c r="F158" s="75"/>
      <c r="G158" s="43"/>
      <c r="H158" s="16"/>
      <c r="I158" s="43"/>
      <c r="J158" s="16"/>
      <c r="K158" s="43"/>
      <c r="L158" s="16"/>
      <c r="M158" s="43"/>
      <c r="N158" s="16"/>
      <c r="O158" s="43"/>
      <c r="P158" s="70"/>
    </row>
    <row r="159" spans="1:16" s="1" customFormat="1" ht="18.2" customHeight="1" x14ac:dyDescent="0.15">
      <c r="A159" s="78"/>
      <c r="B159" s="78"/>
      <c r="C159" s="78"/>
      <c r="D159" s="85"/>
      <c r="E159" s="8" t="s">
        <v>85</v>
      </c>
      <c r="F159" s="8" t="s">
        <v>167</v>
      </c>
      <c r="G159" s="39" t="s">
        <v>23</v>
      </c>
      <c r="H159" s="10" t="s">
        <v>20</v>
      </c>
      <c r="I159" s="39" t="s">
        <v>79</v>
      </c>
      <c r="J159" s="10" t="s">
        <v>20</v>
      </c>
      <c r="K159" s="39" t="s">
        <v>25</v>
      </c>
      <c r="L159" s="10" t="s">
        <v>20</v>
      </c>
      <c r="M159" s="82"/>
      <c r="N159" s="11"/>
      <c r="O159" s="39" t="s">
        <v>26</v>
      </c>
      <c r="P159" s="40" t="s">
        <v>20</v>
      </c>
    </row>
    <row r="160" spans="1:16" s="1" customFormat="1" ht="18.2" customHeight="1" x14ac:dyDescent="0.15">
      <c r="A160" s="78"/>
      <c r="B160" s="78"/>
      <c r="C160" s="78"/>
      <c r="D160" s="81"/>
      <c r="E160" s="80"/>
      <c r="F160" s="79"/>
      <c r="G160" s="39" t="s">
        <v>16</v>
      </c>
      <c r="H160" s="10">
        <v>25000</v>
      </c>
      <c r="I160" s="39" t="s">
        <v>78</v>
      </c>
      <c r="J160" s="10">
        <v>25000</v>
      </c>
      <c r="K160" s="39" t="s">
        <v>77</v>
      </c>
      <c r="L160" s="10">
        <v>25000</v>
      </c>
      <c r="M160" s="39" t="s">
        <v>76</v>
      </c>
      <c r="N160" s="10">
        <v>0</v>
      </c>
      <c r="O160" s="39" t="s">
        <v>29</v>
      </c>
      <c r="P160" s="40">
        <v>0</v>
      </c>
    </row>
    <row r="161" spans="1:16" s="1" customFormat="1" ht="18.2" customHeight="1" x14ac:dyDescent="0.15">
      <c r="A161" s="78"/>
      <c r="B161" s="78"/>
      <c r="C161" s="78"/>
      <c r="D161" s="77"/>
      <c r="E161" s="76"/>
      <c r="F161" s="75"/>
      <c r="G161" s="41" t="s">
        <v>30</v>
      </c>
      <c r="H161" s="42">
        <v>25000</v>
      </c>
      <c r="I161" s="41" t="s">
        <v>75</v>
      </c>
      <c r="J161" s="42">
        <v>25000</v>
      </c>
      <c r="K161" s="41" t="s">
        <v>74</v>
      </c>
      <c r="L161" s="42" t="s">
        <v>20</v>
      </c>
      <c r="M161" s="43"/>
      <c r="N161" s="16"/>
      <c r="O161" s="41" t="s">
        <v>31</v>
      </c>
      <c r="P161" s="44">
        <v>0</v>
      </c>
    </row>
    <row r="162" spans="1:16" s="1" customFormat="1" ht="18.2" customHeight="1" x14ac:dyDescent="0.2">
      <c r="A162" s="87"/>
      <c r="B162" s="87"/>
      <c r="C162" s="87"/>
      <c r="D162" s="68" t="s">
        <v>166</v>
      </c>
      <c r="E162" s="86" t="s">
        <v>103</v>
      </c>
      <c r="F162" s="1093" t="s">
        <v>165</v>
      </c>
      <c r="G162" s="1093"/>
      <c r="H162" s="1093"/>
      <c r="I162" s="1093"/>
      <c r="J162" s="1093"/>
      <c r="K162" s="1093"/>
      <c r="L162" s="1093"/>
      <c r="M162" s="1093"/>
      <c r="N162" s="1093"/>
      <c r="O162" s="1093"/>
      <c r="P162" s="1093"/>
    </row>
    <row r="163" spans="1:16" s="1" customFormat="1" ht="7.5" customHeight="1" x14ac:dyDescent="0.2">
      <c r="A163" s="67"/>
      <c r="B163" s="67"/>
      <c r="C163" s="67"/>
      <c r="D163" s="25"/>
      <c r="E163" s="62"/>
      <c r="F163" s="26"/>
      <c r="G163" s="62"/>
      <c r="H163" s="26"/>
      <c r="I163" s="62"/>
      <c r="J163" s="26"/>
      <c r="K163" s="62"/>
      <c r="L163" s="26"/>
      <c r="M163" s="62"/>
      <c r="N163" s="26"/>
      <c r="O163" s="62"/>
      <c r="P163" s="66"/>
    </row>
    <row r="164" spans="1:16" s="1" customFormat="1" ht="18.2" customHeight="1" x14ac:dyDescent="0.2">
      <c r="A164" s="65"/>
      <c r="B164" s="65">
        <v>602</v>
      </c>
      <c r="C164" s="65">
        <v>1</v>
      </c>
      <c r="D164" s="25"/>
      <c r="E164" s="9" t="s">
        <v>98</v>
      </c>
      <c r="F164" s="63" t="s">
        <v>97</v>
      </c>
      <c r="G164" s="9" t="s">
        <v>23</v>
      </c>
      <c r="H164" s="27">
        <v>47620</v>
      </c>
      <c r="I164" s="9" t="s">
        <v>79</v>
      </c>
      <c r="J164" s="27">
        <v>47620</v>
      </c>
      <c r="K164" s="9" t="s">
        <v>25</v>
      </c>
      <c r="L164" s="27" t="s">
        <v>20</v>
      </c>
      <c r="M164" s="62"/>
      <c r="N164" s="26"/>
      <c r="O164" s="9" t="s">
        <v>26</v>
      </c>
      <c r="P164" s="28">
        <v>0</v>
      </c>
    </row>
    <row r="165" spans="1:16" s="1" customFormat="1" ht="18.2" customHeight="1" x14ac:dyDescent="0.2">
      <c r="A165" s="67"/>
      <c r="B165" s="67"/>
      <c r="C165" s="67"/>
      <c r="D165" s="25"/>
      <c r="E165" s="62"/>
      <c r="F165" s="26"/>
      <c r="G165" s="9" t="s">
        <v>16</v>
      </c>
      <c r="H165" s="27">
        <v>0</v>
      </c>
      <c r="I165" s="9" t="s">
        <v>78</v>
      </c>
      <c r="J165" s="27" t="s">
        <v>20</v>
      </c>
      <c r="K165" s="9" t="s">
        <v>77</v>
      </c>
      <c r="L165" s="27" t="s">
        <v>20</v>
      </c>
      <c r="M165" s="9" t="s">
        <v>76</v>
      </c>
      <c r="N165" s="27">
        <v>0</v>
      </c>
      <c r="O165" s="9" t="s">
        <v>29</v>
      </c>
      <c r="P165" s="28" t="s">
        <v>20</v>
      </c>
    </row>
    <row r="166" spans="1:16" s="1" customFormat="1" ht="18.2" customHeight="1" x14ac:dyDescent="0.2">
      <c r="A166" s="67"/>
      <c r="B166" s="67"/>
      <c r="C166" s="67"/>
      <c r="D166" s="25"/>
      <c r="E166" s="62"/>
      <c r="F166" s="26"/>
      <c r="G166" s="9" t="s">
        <v>30</v>
      </c>
      <c r="H166" s="27">
        <v>47620</v>
      </c>
      <c r="I166" s="9" t="s">
        <v>75</v>
      </c>
      <c r="J166" s="27">
        <v>47620</v>
      </c>
      <c r="K166" s="9" t="s">
        <v>74</v>
      </c>
      <c r="L166" s="27" t="s">
        <v>20</v>
      </c>
      <c r="M166" s="62"/>
      <c r="N166" s="26"/>
      <c r="O166" s="9" t="s">
        <v>31</v>
      </c>
      <c r="P166" s="28">
        <v>0</v>
      </c>
    </row>
    <row r="167" spans="1:16" s="1" customFormat="1" ht="7.5" customHeight="1" x14ac:dyDescent="0.15">
      <c r="A167" s="78"/>
      <c r="B167" s="84">
        <v>602</v>
      </c>
      <c r="C167" s="78"/>
      <c r="D167" s="77"/>
      <c r="E167" s="76"/>
      <c r="F167" s="75"/>
      <c r="G167" s="43"/>
      <c r="H167" s="16"/>
      <c r="I167" s="43"/>
      <c r="J167" s="16"/>
      <c r="K167" s="43"/>
      <c r="L167" s="16"/>
      <c r="M167" s="43"/>
      <c r="N167" s="16"/>
      <c r="O167" s="43"/>
      <c r="P167" s="70"/>
    </row>
    <row r="168" spans="1:16" s="1" customFormat="1" ht="18.2" customHeight="1" x14ac:dyDescent="0.15">
      <c r="A168" s="78"/>
      <c r="B168" s="78"/>
      <c r="C168" s="78"/>
      <c r="D168" s="85"/>
      <c r="E168" s="8" t="s">
        <v>102</v>
      </c>
      <c r="F168" s="8" t="s">
        <v>165</v>
      </c>
      <c r="G168" s="39" t="s">
        <v>23</v>
      </c>
      <c r="H168" s="10">
        <v>47620</v>
      </c>
      <c r="I168" s="39" t="s">
        <v>79</v>
      </c>
      <c r="J168" s="10">
        <v>47620</v>
      </c>
      <c r="K168" s="39" t="s">
        <v>25</v>
      </c>
      <c r="L168" s="10" t="s">
        <v>20</v>
      </c>
      <c r="M168" s="82"/>
      <c r="N168" s="11"/>
      <c r="O168" s="39" t="s">
        <v>26</v>
      </c>
      <c r="P168" s="40">
        <v>0</v>
      </c>
    </row>
    <row r="169" spans="1:16" s="1" customFormat="1" ht="18.2" customHeight="1" x14ac:dyDescent="0.15">
      <c r="A169" s="78"/>
      <c r="B169" s="78"/>
      <c r="C169" s="78"/>
      <c r="D169" s="81"/>
      <c r="E169" s="80"/>
      <c r="F169" s="79"/>
      <c r="G169" s="39" t="s">
        <v>16</v>
      </c>
      <c r="H169" s="10">
        <v>0</v>
      </c>
      <c r="I169" s="39" t="s">
        <v>78</v>
      </c>
      <c r="J169" s="10" t="s">
        <v>20</v>
      </c>
      <c r="K169" s="39" t="s">
        <v>77</v>
      </c>
      <c r="L169" s="10" t="s">
        <v>20</v>
      </c>
      <c r="M169" s="39" t="s">
        <v>76</v>
      </c>
      <c r="N169" s="10">
        <v>0</v>
      </c>
      <c r="O169" s="39" t="s">
        <v>29</v>
      </c>
      <c r="P169" s="40" t="s">
        <v>20</v>
      </c>
    </row>
    <row r="170" spans="1:16" s="1" customFormat="1" ht="18.2" customHeight="1" x14ac:dyDescent="0.15">
      <c r="A170" s="78"/>
      <c r="B170" s="78"/>
      <c r="C170" s="78"/>
      <c r="D170" s="77"/>
      <c r="E170" s="76"/>
      <c r="F170" s="75"/>
      <c r="G170" s="41" t="s">
        <v>30</v>
      </c>
      <c r="H170" s="42">
        <v>47620</v>
      </c>
      <c r="I170" s="41" t="s">
        <v>75</v>
      </c>
      <c r="J170" s="42">
        <v>47620</v>
      </c>
      <c r="K170" s="41" t="s">
        <v>74</v>
      </c>
      <c r="L170" s="42" t="s">
        <v>20</v>
      </c>
      <c r="M170" s="43"/>
      <c r="N170" s="16"/>
      <c r="O170" s="41" t="s">
        <v>31</v>
      </c>
      <c r="P170" s="44">
        <v>0</v>
      </c>
    </row>
    <row r="171" spans="1:16" s="1" customFormat="1" ht="18.2" customHeight="1" x14ac:dyDescent="0.15">
      <c r="A171" s="84">
        <v>600</v>
      </c>
      <c r="B171" s="78"/>
      <c r="C171" s="78"/>
      <c r="D171" s="1095" t="s">
        <v>164</v>
      </c>
      <c r="E171" s="1095"/>
      <c r="F171" s="83" t="s">
        <v>163</v>
      </c>
      <c r="G171" s="39" t="s">
        <v>23</v>
      </c>
      <c r="H171" s="10">
        <v>47620</v>
      </c>
      <c r="I171" s="39" t="s">
        <v>79</v>
      </c>
      <c r="J171" s="10">
        <v>47620</v>
      </c>
      <c r="K171" s="39" t="s">
        <v>25</v>
      </c>
      <c r="L171" s="10" t="s">
        <v>20</v>
      </c>
      <c r="M171" s="82"/>
      <c r="N171" s="11"/>
      <c r="O171" s="39" t="s">
        <v>26</v>
      </c>
      <c r="P171" s="40">
        <v>0</v>
      </c>
    </row>
    <row r="172" spans="1:16" s="1" customFormat="1" ht="18.2" customHeight="1" x14ac:dyDescent="0.15">
      <c r="A172" s="78"/>
      <c r="B172" s="78"/>
      <c r="C172" s="78"/>
      <c r="D172" s="81"/>
      <c r="E172" s="80"/>
      <c r="F172" s="79"/>
      <c r="G172" s="39" t="s">
        <v>16</v>
      </c>
      <c r="H172" s="10">
        <v>25000</v>
      </c>
      <c r="I172" s="39" t="s">
        <v>78</v>
      </c>
      <c r="J172" s="10">
        <v>25000</v>
      </c>
      <c r="K172" s="39" t="s">
        <v>77</v>
      </c>
      <c r="L172" s="10">
        <v>25000</v>
      </c>
      <c r="M172" s="39" t="s">
        <v>76</v>
      </c>
      <c r="N172" s="10">
        <v>0</v>
      </c>
      <c r="O172" s="39" t="s">
        <v>29</v>
      </c>
      <c r="P172" s="40">
        <v>0</v>
      </c>
    </row>
    <row r="173" spans="1:16" s="1" customFormat="1" ht="18.2" customHeight="1" x14ac:dyDescent="0.15">
      <c r="A173" s="78"/>
      <c r="B173" s="78"/>
      <c r="C173" s="78"/>
      <c r="D173" s="77"/>
      <c r="E173" s="76"/>
      <c r="F173" s="75"/>
      <c r="G173" s="41" t="s">
        <v>30</v>
      </c>
      <c r="H173" s="42">
        <v>72620</v>
      </c>
      <c r="I173" s="41" t="s">
        <v>75</v>
      </c>
      <c r="J173" s="42">
        <v>72620</v>
      </c>
      <c r="K173" s="41" t="s">
        <v>74</v>
      </c>
      <c r="L173" s="42" t="s">
        <v>20</v>
      </c>
      <c r="M173" s="43"/>
      <c r="N173" s="16"/>
      <c r="O173" s="41" t="s">
        <v>31</v>
      </c>
      <c r="P173" s="44">
        <v>0</v>
      </c>
    </row>
    <row r="174" spans="1:16" s="1" customFormat="1" ht="3.75" customHeight="1" x14ac:dyDescent="0.2">
      <c r="A174" s="87"/>
      <c r="B174" s="87"/>
      <c r="C174" s="87"/>
      <c r="D174" s="80"/>
      <c r="E174" s="89"/>
      <c r="F174" s="89"/>
      <c r="G174" s="89"/>
      <c r="H174" s="89"/>
      <c r="I174" s="89"/>
      <c r="J174" s="89"/>
      <c r="K174" s="89"/>
      <c r="L174" s="89"/>
      <c r="M174" s="89"/>
      <c r="N174" s="89"/>
      <c r="O174" s="89"/>
      <c r="P174" s="89"/>
    </row>
    <row r="175" spans="1:16" s="1" customFormat="1" ht="18.2" customHeight="1" x14ac:dyDescent="0.2">
      <c r="A175" s="87"/>
      <c r="B175" s="87"/>
      <c r="C175" s="87"/>
      <c r="D175" s="88"/>
      <c r="E175" s="86" t="s">
        <v>162</v>
      </c>
      <c r="F175" s="1093" t="s">
        <v>158</v>
      </c>
      <c r="G175" s="1093"/>
      <c r="H175" s="1093"/>
      <c r="I175" s="1093"/>
      <c r="J175" s="1093"/>
      <c r="K175" s="1093"/>
      <c r="L175" s="1093"/>
      <c r="M175" s="1093"/>
      <c r="N175" s="1093"/>
      <c r="O175" s="1093"/>
      <c r="P175" s="1093"/>
    </row>
    <row r="176" spans="1:16" s="1" customFormat="1" ht="18.2" customHeight="1" x14ac:dyDescent="0.2">
      <c r="A176" s="87"/>
      <c r="B176" s="87"/>
      <c r="C176" s="87"/>
      <c r="D176" s="68" t="s">
        <v>161</v>
      </c>
      <c r="E176" s="86" t="s">
        <v>88</v>
      </c>
      <c r="F176" s="1093" t="s">
        <v>160</v>
      </c>
      <c r="G176" s="1093"/>
      <c r="H176" s="1093"/>
      <c r="I176" s="1093"/>
      <c r="J176" s="1093"/>
      <c r="K176" s="1093"/>
      <c r="L176" s="1093"/>
      <c r="M176" s="1093"/>
      <c r="N176" s="1093"/>
      <c r="O176" s="1093"/>
      <c r="P176" s="1093"/>
    </row>
    <row r="177" spans="1:16" s="1" customFormat="1" ht="7.5" customHeight="1" x14ac:dyDescent="0.2">
      <c r="A177" s="67"/>
      <c r="B177" s="67"/>
      <c r="C177" s="67"/>
      <c r="D177" s="25"/>
      <c r="E177" s="62"/>
      <c r="F177" s="26"/>
      <c r="G177" s="62"/>
      <c r="H177" s="26"/>
      <c r="I177" s="62"/>
      <c r="J177" s="26"/>
      <c r="K177" s="62"/>
      <c r="L177" s="26"/>
      <c r="M177" s="62"/>
      <c r="N177" s="26"/>
      <c r="O177" s="62"/>
      <c r="P177" s="66"/>
    </row>
    <row r="178" spans="1:16" s="1" customFormat="1" ht="18.2" customHeight="1" x14ac:dyDescent="0.2">
      <c r="A178" s="65">
        <v>700</v>
      </c>
      <c r="B178" s="65">
        <v>701</v>
      </c>
      <c r="C178" s="65">
        <v>1</v>
      </c>
      <c r="D178" s="25"/>
      <c r="E178" s="9" t="s">
        <v>98</v>
      </c>
      <c r="F178" s="63" t="s">
        <v>97</v>
      </c>
      <c r="G178" s="9" t="s">
        <v>23</v>
      </c>
      <c r="H178" s="27" t="s">
        <v>20</v>
      </c>
      <c r="I178" s="9" t="s">
        <v>79</v>
      </c>
      <c r="J178" s="27" t="s">
        <v>20</v>
      </c>
      <c r="K178" s="9" t="s">
        <v>25</v>
      </c>
      <c r="L178" s="27" t="s">
        <v>20</v>
      </c>
      <c r="M178" s="62"/>
      <c r="N178" s="26"/>
      <c r="O178" s="9" t="s">
        <v>26</v>
      </c>
      <c r="P178" s="28" t="s">
        <v>20</v>
      </c>
    </row>
    <row r="179" spans="1:16" s="1" customFormat="1" ht="18.2" customHeight="1" x14ac:dyDescent="0.2">
      <c r="A179" s="67"/>
      <c r="B179" s="67"/>
      <c r="C179" s="67"/>
      <c r="D179" s="25"/>
      <c r="E179" s="62"/>
      <c r="F179" s="26"/>
      <c r="G179" s="9" t="s">
        <v>16</v>
      </c>
      <c r="H179" s="27">
        <v>0</v>
      </c>
      <c r="I179" s="9" t="s">
        <v>78</v>
      </c>
      <c r="J179" s="27" t="s">
        <v>20</v>
      </c>
      <c r="K179" s="9" t="s">
        <v>77</v>
      </c>
      <c r="L179" s="27" t="s">
        <v>20</v>
      </c>
      <c r="M179" s="9" t="s">
        <v>76</v>
      </c>
      <c r="N179" s="27">
        <v>0</v>
      </c>
      <c r="O179" s="9" t="s">
        <v>29</v>
      </c>
      <c r="P179" s="28" t="s">
        <v>20</v>
      </c>
    </row>
    <row r="180" spans="1:16" s="1" customFormat="1" ht="18.2" customHeight="1" x14ac:dyDescent="0.2">
      <c r="A180" s="67"/>
      <c r="B180" s="67"/>
      <c r="C180" s="67"/>
      <c r="D180" s="25"/>
      <c r="E180" s="62"/>
      <c r="F180" s="26"/>
      <c r="G180" s="9" t="s">
        <v>30</v>
      </c>
      <c r="H180" s="27">
        <v>0</v>
      </c>
      <c r="I180" s="9" t="s">
        <v>75</v>
      </c>
      <c r="J180" s="27" t="s">
        <v>20</v>
      </c>
      <c r="K180" s="9" t="s">
        <v>74</v>
      </c>
      <c r="L180" s="27" t="s">
        <v>20</v>
      </c>
      <c r="M180" s="62"/>
      <c r="N180" s="26"/>
      <c r="O180" s="9" t="s">
        <v>31</v>
      </c>
      <c r="P180" s="28" t="s">
        <v>20</v>
      </c>
    </row>
    <row r="181" spans="1:16" s="1" customFormat="1" ht="7.5" customHeight="1" x14ac:dyDescent="0.15">
      <c r="A181" s="78"/>
      <c r="B181" s="84">
        <v>701</v>
      </c>
      <c r="C181" s="78"/>
      <c r="D181" s="77"/>
      <c r="E181" s="76"/>
      <c r="F181" s="75"/>
      <c r="G181" s="43"/>
      <c r="H181" s="16"/>
      <c r="I181" s="43"/>
      <c r="J181" s="16"/>
      <c r="K181" s="43"/>
      <c r="L181" s="16"/>
      <c r="M181" s="43"/>
      <c r="N181" s="16"/>
      <c r="O181" s="43"/>
      <c r="P181" s="70"/>
    </row>
    <row r="182" spans="1:16" s="1" customFormat="1" ht="18.2" customHeight="1" x14ac:dyDescent="0.15">
      <c r="A182" s="78"/>
      <c r="B182" s="78"/>
      <c r="C182" s="78"/>
      <c r="D182" s="85"/>
      <c r="E182" s="8" t="s">
        <v>85</v>
      </c>
      <c r="F182" s="8" t="s">
        <v>160</v>
      </c>
      <c r="G182" s="39" t="s">
        <v>23</v>
      </c>
      <c r="H182" s="10" t="s">
        <v>20</v>
      </c>
      <c r="I182" s="39" t="s">
        <v>79</v>
      </c>
      <c r="J182" s="10" t="s">
        <v>20</v>
      </c>
      <c r="K182" s="39" t="s">
        <v>25</v>
      </c>
      <c r="L182" s="10" t="s">
        <v>20</v>
      </c>
      <c r="M182" s="82"/>
      <c r="N182" s="11"/>
      <c r="O182" s="39" t="s">
        <v>26</v>
      </c>
      <c r="P182" s="40" t="s">
        <v>20</v>
      </c>
    </row>
    <row r="183" spans="1:16" s="1" customFormat="1" ht="18.2" customHeight="1" x14ac:dyDescent="0.15">
      <c r="A183" s="78"/>
      <c r="B183" s="78"/>
      <c r="C183" s="78"/>
      <c r="D183" s="81"/>
      <c r="E183" s="80"/>
      <c r="F183" s="79"/>
      <c r="G183" s="39" t="s">
        <v>16</v>
      </c>
      <c r="H183" s="10">
        <v>0</v>
      </c>
      <c r="I183" s="39" t="s">
        <v>78</v>
      </c>
      <c r="J183" s="10" t="s">
        <v>20</v>
      </c>
      <c r="K183" s="39" t="s">
        <v>77</v>
      </c>
      <c r="L183" s="10" t="s">
        <v>20</v>
      </c>
      <c r="M183" s="39" t="s">
        <v>76</v>
      </c>
      <c r="N183" s="10">
        <v>0</v>
      </c>
      <c r="O183" s="39" t="s">
        <v>29</v>
      </c>
      <c r="P183" s="40" t="s">
        <v>20</v>
      </c>
    </row>
    <row r="184" spans="1:16" s="1" customFormat="1" ht="18.2" customHeight="1" x14ac:dyDescent="0.15">
      <c r="A184" s="78"/>
      <c r="B184" s="78"/>
      <c r="C184" s="78"/>
      <c r="D184" s="77"/>
      <c r="E184" s="76"/>
      <c r="F184" s="75"/>
      <c r="G184" s="41" t="s">
        <v>30</v>
      </c>
      <c r="H184" s="42">
        <v>0</v>
      </c>
      <c r="I184" s="41" t="s">
        <v>75</v>
      </c>
      <c r="J184" s="42" t="s">
        <v>20</v>
      </c>
      <c r="K184" s="41" t="s">
        <v>74</v>
      </c>
      <c r="L184" s="42" t="s">
        <v>20</v>
      </c>
      <c r="M184" s="43"/>
      <c r="N184" s="16"/>
      <c r="O184" s="41" t="s">
        <v>31</v>
      </c>
      <c r="P184" s="44" t="s">
        <v>20</v>
      </c>
    </row>
    <row r="185" spans="1:16" s="1" customFormat="1" ht="18.2" customHeight="1" x14ac:dyDescent="0.15">
      <c r="A185" s="84">
        <v>700</v>
      </c>
      <c r="B185" s="78"/>
      <c r="C185" s="78"/>
      <c r="D185" s="1095" t="s">
        <v>159</v>
      </c>
      <c r="E185" s="1095"/>
      <c r="F185" s="83" t="s">
        <v>158</v>
      </c>
      <c r="G185" s="39" t="s">
        <v>23</v>
      </c>
      <c r="H185" s="10" t="s">
        <v>20</v>
      </c>
      <c r="I185" s="39" t="s">
        <v>79</v>
      </c>
      <c r="J185" s="10" t="s">
        <v>20</v>
      </c>
      <c r="K185" s="39" t="s">
        <v>25</v>
      </c>
      <c r="L185" s="10" t="s">
        <v>20</v>
      </c>
      <c r="M185" s="82"/>
      <c r="N185" s="11"/>
      <c r="O185" s="39" t="s">
        <v>26</v>
      </c>
      <c r="P185" s="40" t="s">
        <v>20</v>
      </c>
    </row>
    <row r="186" spans="1:16" s="1" customFormat="1" ht="18.2" customHeight="1" x14ac:dyDescent="0.15">
      <c r="A186" s="78"/>
      <c r="B186" s="78"/>
      <c r="C186" s="78"/>
      <c r="D186" s="81"/>
      <c r="E186" s="80"/>
      <c r="F186" s="79"/>
      <c r="G186" s="39" t="s">
        <v>16</v>
      </c>
      <c r="H186" s="10">
        <v>0</v>
      </c>
      <c r="I186" s="39" t="s">
        <v>78</v>
      </c>
      <c r="J186" s="10" t="s">
        <v>20</v>
      </c>
      <c r="K186" s="39" t="s">
        <v>77</v>
      </c>
      <c r="L186" s="10" t="s">
        <v>20</v>
      </c>
      <c r="M186" s="39" t="s">
        <v>76</v>
      </c>
      <c r="N186" s="10">
        <v>0</v>
      </c>
      <c r="O186" s="39" t="s">
        <v>29</v>
      </c>
      <c r="P186" s="40" t="s">
        <v>20</v>
      </c>
    </row>
    <row r="187" spans="1:16" s="1" customFormat="1" ht="18.2" customHeight="1" x14ac:dyDescent="0.15">
      <c r="A187" s="78"/>
      <c r="B187" s="78"/>
      <c r="C187" s="78"/>
      <c r="D187" s="77"/>
      <c r="E187" s="76"/>
      <c r="F187" s="75"/>
      <c r="G187" s="41" t="s">
        <v>30</v>
      </c>
      <c r="H187" s="42">
        <v>0</v>
      </c>
      <c r="I187" s="41" t="s">
        <v>75</v>
      </c>
      <c r="J187" s="42" t="s">
        <v>20</v>
      </c>
      <c r="K187" s="41" t="s">
        <v>74</v>
      </c>
      <c r="L187" s="42" t="s">
        <v>20</v>
      </c>
      <c r="M187" s="43"/>
      <c r="N187" s="16"/>
      <c r="O187" s="41" t="s">
        <v>31</v>
      </c>
      <c r="P187" s="44" t="s">
        <v>20</v>
      </c>
    </row>
    <row r="188" spans="1:16" s="1" customFormat="1" ht="3.75" customHeight="1" x14ac:dyDescent="0.2">
      <c r="A188" s="87"/>
      <c r="B188" s="87"/>
      <c r="C188" s="87"/>
      <c r="D188" s="80"/>
      <c r="E188" s="89"/>
      <c r="F188" s="89"/>
      <c r="G188" s="89"/>
      <c r="H188" s="89"/>
      <c r="I188" s="89"/>
      <c r="J188" s="89"/>
      <c r="K188" s="89"/>
      <c r="L188" s="89"/>
      <c r="M188" s="89"/>
      <c r="N188" s="89"/>
      <c r="O188" s="89"/>
      <c r="P188" s="89"/>
    </row>
    <row r="189" spans="1:16" s="1" customFormat="1" ht="18.2" customHeight="1" x14ac:dyDescent="0.2">
      <c r="A189" s="87"/>
      <c r="B189" s="87"/>
      <c r="C189" s="87"/>
      <c r="D189" s="88"/>
      <c r="E189" s="86" t="s">
        <v>157</v>
      </c>
      <c r="F189" s="1093" t="s">
        <v>149</v>
      </c>
      <c r="G189" s="1093"/>
      <c r="H189" s="1093"/>
      <c r="I189" s="1093"/>
      <c r="J189" s="1093"/>
      <c r="K189" s="1093"/>
      <c r="L189" s="1093"/>
      <c r="M189" s="1093"/>
      <c r="N189" s="1093"/>
      <c r="O189" s="1093"/>
      <c r="P189" s="1093"/>
    </row>
    <row r="190" spans="1:16" s="1" customFormat="1" ht="18.2" customHeight="1" x14ac:dyDescent="0.2">
      <c r="A190" s="87"/>
      <c r="B190" s="87"/>
      <c r="C190" s="87"/>
      <c r="D190" s="68" t="s">
        <v>156</v>
      </c>
      <c r="E190" s="86" t="s">
        <v>99</v>
      </c>
      <c r="F190" s="1093" t="s">
        <v>155</v>
      </c>
      <c r="G190" s="1093"/>
      <c r="H190" s="1093"/>
      <c r="I190" s="1093"/>
      <c r="J190" s="1093"/>
      <c r="K190" s="1093"/>
      <c r="L190" s="1093"/>
      <c r="M190" s="1093"/>
      <c r="N190" s="1093"/>
      <c r="O190" s="1093"/>
      <c r="P190" s="1093"/>
    </row>
    <row r="191" spans="1:16" s="1" customFormat="1" ht="7.5" customHeight="1" x14ac:dyDescent="0.2">
      <c r="A191" s="67"/>
      <c r="B191" s="67"/>
      <c r="C191" s="67"/>
      <c r="D191" s="25"/>
      <c r="E191" s="62"/>
      <c r="F191" s="26"/>
      <c r="G191" s="62"/>
      <c r="H191" s="26"/>
      <c r="I191" s="62"/>
      <c r="J191" s="26"/>
      <c r="K191" s="62"/>
      <c r="L191" s="26"/>
      <c r="M191" s="62"/>
      <c r="N191" s="26"/>
      <c r="O191" s="62"/>
      <c r="P191" s="66"/>
    </row>
    <row r="192" spans="1:16" s="1" customFormat="1" ht="18.2" customHeight="1" x14ac:dyDescent="0.2">
      <c r="A192" s="65">
        <v>900</v>
      </c>
      <c r="B192" s="65">
        <v>903</v>
      </c>
      <c r="C192" s="65">
        <v>1</v>
      </c>
      <c r="D192" s="25"/>
      <c r="E192" s="9" t="s">
        <v>98</v>
      </c>
      <c r="F192" s="63" t="s">
        <v>97</v>
      </c>
      <c r="G192" s="9" t="s">
        <v>23</v>
      </c>
      <c r="H192" s="27">
        <v>3765.07</v>
      </c>
      <c r="I192" s="9" t="s">
        <v>79</v>
      </c>
      <c r="J192" s="27">
        <v>3765.07</v>
      </c>
      <c r="K192" s="9" t="s">
        <v>25</v>
      </c>
      <c r="L192" s="27" t="s">
        <v>20</v>
      </c>
      <c r="M192" s="62"/>
      <c r="N192" s="26"/>
      <c r="O192" s="9" t="s">
        <v>26</v>
      </c>
      <c r="P192" s="28">
        <v>0</v>
      </c>
    </row>
    <row r="193" spans="1:16" s="1" customFormat="1" ht="18.2" customHeight="1" x14ac:dyDescent="0.2">
      <c r="A193" s="67"/>
      <c r="B193" s="67"/>
      <c r="C193" s="67"/>
      <c r="D193" s="25"/>
      <c r="E193" s="62"/>
      <c r="F193" s="26"/>
      <c r="G193" s="9" t="s">
        <v>16</v>
      </c>
      <c r="H193" s="27">
        <v>13400</v>
      </c>
      <c r="I193" s="9" t="s">
        <v>78</v>
      </c>
      <c r="J193" s="27">
        <v>1379.09</v>
      </c>
      <c r="K193" s="9" t="s">
        <v>77</v>
      </c>
      <c r="L193" s="27">
        <v>5301.27</v>
      </c>
      <c r="M193" s="9" t="s">
        <v>76</v>
      </c>
      <c r="N193" s="27">
        <v>8098.73</v>
      </c>
      <c r="O193" s="9" t="s">
        <v>29</v>
      </c>
      <c r="P193" s="28">
        <v>3922.18</v>
      </c>
    </row>
    <row r="194" spans="1:16" s="1" customFormat="1" ht="18.2" customHeight="1" x14ac:dyDescent="0.2">
      <c r="A194" s="67"/>
      <c r="B194" s="67"/>
      <c r="C194" s="67"/>
      <c r="D194" s="25"/>
      <c r="E194" s="62"/>
      <c r="F194" s="26"/>
      <c r="G194" s="9" t="s">
        <v>30</v>
      </c>
      <c r="H194" s="27">
        <v>17165.07</v>
      </c>
      <c r="I194" s="9" t="s">
        <v>75</v>
      </c>
      <c r="J194" s="27">
        <v>5144.16</v>
      </c>
      <c r="K194" s="9" t="s">
        <v>74</v>
      </c>
      <c r="L194" s="27" t="s">
        <v>20</v>
      </c>
      <c r="M194" s="62"/>
      <c r="N194" s="26"/>
      <c r="O194" s="9" t="s">
        <v>31</v>
      </c>
      <c r="P194" s="28">
        <v>3922.18</v>
      </c>
    </row>
    <row r="195" spans="1:16" s="1" customFormat="1" ht="7.5" customHeight="1" x14ac:dyDescent="0.15">
      <c r="A195" s="78"/>
      <c r="B195" s="84">
        <v>903</v>
      </c>
      <c r="C195" s="78"/>
      <c r="D195" s="77"/>
      <c r="E195" s="76"/>
      <c r="F195" s="75"/>
      <c r="G195" s="43"/>
      <c r="H195" s="16"/>
      <c r="I195" s="43"/>
      <c r="J195" s="16"/>
      <c r="K195" s="43"/>
      <c r="L195" s="16"/>
      <c r="M195" s="43"/>
      <c r="N195" s="16"/>
      <c r="O195" s="43"/>
      <c r="P195" s="70"/>
    </row>
    <row r="196" spans="1:16" s="1" customFormat="1" ht="18.2" customHeight="1" x14ac:dyDescent="0.15">
      <c r="A196" s="78"/>
      <c r="B196" s="78"/>
      <c r="C196" s="78"/>
      <c r="D196" s="85"/>
      <c r="E196" s="8" t="s">
        <v>94</v>
      </c>
      <c r="F196" s="8" t="s">
        <v>155</v>
      </c>
      <c r="G196" s="39" t="s">
        <v>23</v>
      </c>
      <c r="H196" s="10">
        <v>3765.07</v>
      </c>
      <c r="I196" s="39" t="s">
        <v>79</v>
      </c>
      <c r="J196" s="10">
        <v>3765.07</v>
      </c>
      <c r="K196" s="39" t="s">
        <v>25</v>
      </c>
      <c r="L196" s="10" t="s">
        <v>20</v>
      </c>
      <c r="M196" s="82"/>
      <c r="N196" s="11"/>
      <c r="O196" s="39" t="s">
        <v>26</v>
      </c>
      <c r="P196" s="40">
        <v>0</v>
      </c>
    </row>
    <row r="197" spans="1:16" s="1" customFormat="1" ht="18.2" customHeight="1" x14ac:dyDescent="0.15">
      <c r="A197" s="78"/>
      <c r="B197" s="78"/>
      <c r="C197" s="78"/>
      <c r="D197" s="81"/>
      <c r="E197" s="80"/>
      <c r="F197" s="79"/>
      <c r="G197" s="39" t="s">
        <v>16</v>
      </c>
      <c r="H197" s="10">
        <v>13400</v>
      </c>
      <c r="I197" s="39" t="s">
        <v>78</v>
      </c>
      <c r="J197" s="10">
        <v>1379.09</v>
      </c>
      <c r="K197" s="39" t="s">
        <v>77</v>
      </c>
      <c r="L197" s="10">
        <v>5301.27</v>
      </c>
      <c r="M197" s="39" t="s">
        <v>76</v>
      </c>
      <c r="N197" s="10">
        <v>8098.73</v>
      </c>
      <c r="O197" s="39" t="s">
        <v>29</v>
      </c>
      <c r="P197" s="40">
        <v>3922.18</v>
      </c>
    </row>
    <row r="198" spans="1:16" s="1" customFormat="1" ht="18.2" customHeight="1" x14ac:dyDescent="0.15">
      <c r="A198" s="78"/>
      <c r="B198" s="78"/>
      <c r="C198" s="78"/>
      <c r="D198" s="77"/>
      <c r="E198" s="76"/>
      <c r="F198" s="75"/>
      <c r="G198" s="41" t="s">
        <v>30</v>
      </c>
      <c r="H198" s="42">
        <v>17165.07</v>
      </c>
      <c r="I198" s="41" t="s">
        <v>75</v>
      </c>
      <c r="J198" s="42">
        <v>5144.16</v>
      </c>
      <c r="K198" s="41" t="s">
        <v>74</v>
      </c>
      <c r="L198" s="42" t="s">
        <v>20</v>
      </c>
      <c r="M198" s="43"/>
      <c r="N198" s="16"/>
      <c r="O198" s="41" t="s">
        <v>31</v>
      </c>
      <c r="P198" s="44">
        <v>3922.18</v>
      </c>
    </row>
    <row r="199" spans="1:16" s="1" customFormat="1" ht="18.2" customHeight="1" x14ac:dyDescent="0.2">
      <c r="A199" s="87"/>
      <c r="B199" s="87"/>
      <c r="C199" s="87"/>
      <c r="D199" s="68" t="s">
        <v>154</v>
      </c>
      <c r="E199" s="86" t="s">
        <v>153</v>
      </c>
      <c r="F199" s="1093" t="s">
        <v>151</v>
      </c>
      <c r="G199" s="1093"/>
      <c r="H199" s="1093"/>
      <c r="I199" s="1093"/>
      <c r="J199" s="1093"/>
      <c r="K199" s="1093"/>
      <c r="L199" s="1093"/>
      <c r="M199" s="1093"/>
      <c r="N199" s="1093"/>
      <c r="O199" s="1093"/>
      <c r="P199" s="1093"/>
    </row>
    <row r="200" spans="1:16" s="1" customFormat="1" ht="7.5" customHeight="1" x14ac:dyDescent="0.2">
      <c r="A200" s="67"/>
      <c r="B200" s="67"/>
      <c r="C200" s="67"/>
      <c r="D200" s="25"/>
      <c r="E200" s="62"/>
      <c r="F200" s="26"/>
      <c r="G200" s="62"/>
      <c r="H200" s="26"/>
      <c r="I200" s="62"/>
      <c r="J200" s="26"/>
      <c r="K200" s="62"/>
      <c r="L200" s="26"/>
      <c r="M200" s="62"/>
      <c r="N200" s="26"/>
      <c r="O200" s="62"/>
      <c r="P200" s="66"/>
    </row>
    <row r="201" spans="1:16" s="1" customFormat="1" ht="18.2" customHeight="1" x14ac:dyDescent="0.2">
      <c r="A201" s="65"/>
      <c r="B201" s="65">
        <v>908</v>
      </c>
      <c r="C201" s="65">
        <v>2</v>
      </c>
      <c r="D201" s="25"/>
      <c r="E201" s="9" t="s">
        <v>96</v>
      </c>
      <c r="F201" s="63" t="s">
        <v>95</v>
      </c>
      <c r="G201" s="9" t="s">
        <v>23</v>
      </c>
      <c r="H201" s="27" t="s">
        <v>20</v>
      </c>
      <c r="I201" s="9" t="s">
        <v>79</v>
      </c>
      <c r="J201" s="27" t="s">
        <v>20</v>
      </c>
      <c r="K201" s="9" t="s">
        <v>25</v>
      </c>
      <c r="L201" s="27" t="s">
        <v>20</v>
      </c>
      <c r="M201" s="62"/>
      <c r="N201" s="26"/>
      <c r="O201" s="9" t="s">
        <v>26</v>
      </c>
      <c r="P201" s="28" t="s">
        <v>20</v>
      </c>
    </row>
    <row r="202" spans="1:16" s="1" customFormat="1" ht="18.2" customHeight="1" x14ac:dyDescent="0.2">
      <c r="A202" s="67"/>
      <c r="B202" s="67"/>
      <c r="C202" s="67"/>
      <c r="D202" s="25"/>
      <c r="E202" s="62"/>
      <c r="F202" s="26"/>
      <c r="G202" s="9" t="s">
        <v>16</v>
      </c>
      <c r="H202" s="27">
        <v>521773</v>
      </c>
      <c r="I202" s="9" t="s">
        <v>78</v>
      </c>
      <c r="J202" s="27">
        <v>506773</v>
      </c>
      <c r="K202" s="9" t="s">
        <v>77</v>
      </c>
      <c r="L202" s="27">
        <v>506773</v>
      </c>
      <c r="M202" s="9" t="s">
        <v>76</v>
      </c>
      <c r="N202" s="27">
        <v>15000</v>
      </c>
      <c r="O202" s="9" t="s">
        <v>29</v>
      </c>
      <c r="P202" s="28">
        <v>0</v>
      </c>
    </row>
    <row r="203" spans="1:16" s="1" customFormat="1" ht="18.2" customHeight="1" x14ac:dyDescent="0.2">
      <c r="A203" s="67"/>
      <c r="B203" s="67"/>
      <c r="C203" s="67"/>
      <c r="D203" s="25"/>
      <c r="E203" s="62"/>
      <c r="F203" s="26"/>
      <c r="G203" s="9" t="s">
        <v>30</v>
      </c>
      <c r="H203" s="27">
        <v>521773</v>
      </c>
      <c r="I203" s="9" t="s">
        <v>75</v>
      </c>
      <c r="J203" s="27">
        <v>506773</v>
      </c>
      <c r="K203" s="9" t="s">
        <v>74</v>
      </c>
      <c r="L203" s="27" t="s">
        <v>20</v>
      </c>
      <c r="M203" s="62"/>
      <c r="N203" s="26"/>
      <c r="O203" s="9" t="s">
        <v>31</v>
      </c>
      <c r="P203" s="28">
        <v>0</v>
      </c>
    </row>
    <row r="204" spans="1:16" s="1" customFormat="1" ht="7.5" customHeight="1" x14ac:dyDescent="0.15">
      <c r="A204" s="78"/>
      <c r="B204" s="84">
        <v>908</v>
      </c>
      <c r="C204" s="78"/>
      <c r="D204" s="77"/>
      <c r="E204" s="76"/>
      <c r="F204" s="75"/>
      <c r="G204" s="43"/>
      <c r="H204" s="16"/>
      <c r="I204" s="43"/>
      <c r="J204" s="16"/>
      <c r="K204" s="43"/>
      <c r="L204" s="16"/>
      <c r="M204" s="43"/>
      <c r="N204" s="16"/>
      <c r="O204" s="43"/>
      <c r="P204" s="70"/>
    </row>
    <row r="205" spans="1:16" s="1" customFormat="1" ht="18.2" customHeight="1" x14ac:dyDescent="0.15">
      <c r="A205" s="78"/>
      <c r="B205" s="78"/>
      <c r="C205" s="78"/>
      <c r="D205" s="85"/>
      <c r="E205" s="8" t="s">
        <v>152</v>
      </c>
      <c r="F205" s="8" t="s">
        <v>151</v>
      </c>
      <c r="G205" s="39" t="s">
        <v>23</v>
      </c>
      <c r="H205" s="10" t="s">
        <v>20</v>
      </c>
      <c r="I205" s="39" t="s">
        <v>79</v>
      </c>
      <c r="J205" s="10" t="s">
        <v>20</v>
      </c>
      <c r="K205" s="39" t="s">
        <v>25</v>
      </c>
      <c r="L205" s="10" t="s">
        <v>20</v>
      </c>
      <c r="M205" s="82"/>
      <c r="N205" s="11"/>
      <c r="O205" s="39" t="s">
        <v>26</v>
      </c>
      <c r="P205" s="40" t="s">
        <v>20</v>
      </c>
    </row>
    <row r="206" spans="1:16" s="1" customFormat="1" ht="18.2" customHeight="1" x14ac:dyDescent="0.15">
      <c r="A206" s="78"/>
      <c r="B206" s="78"/>
      <c r="C206" s="78"/>
      <c r="D206" s="81"/>
      <c r="E206" s="80"/>
      <c r="F206" s="79"/>
      <c r="G206" s="39" t="s">
        <v>16</v>
      </c>
      <c r="H206" s="10">
        <v>521773</v>
      </c>
      <c r="I206" s="39" t="s">
        <v>78</v>
      </c>
      <c r="J206" s="10">
        <v>506773</v>
      </c>
      <c r="K206" s="39" t="s">
        <v>77</v>
      </c>
      <c r="L206" s="10">
        <v>506773</v>
      </c>
      <c r="M206" s="39" t="s">
        <v>76</v>
      </c>
      <c r="N206" s="10">
        <v>15000</v>
      </c>
      <c r="O206" s="39" t="s">
        <v>29</v>
      </c>
      <c r="P206" s="40">
        <v>0</v>
      </c>
    </row>
    <row r="207" spans="1:16" s="1" customFormat="1" ht="18.2" customHeight="1" x14ac:dyDescent="0.15">
      <c r="A207" s="78"/>
      <c r="B207" s="78"/>
      <c r="C207" s="78"/>
      <c r="D207" s="77"/>
      <c r="E207" s="76"/>
      <c r="F207" s="75"/>
      <c r="G207" s="41" t="s">
        <v>30</v>
      </c>
      <c r="H207" s="42">
        <v>521773</v>
      </c>
      <c r="I207" s="41" t="s">
        <v>75</v>
      </c>
      <c r="J207" s="42">
        <v>506773</v>
      </c>
      <c r="K207" s="41" t="s">
        <v>74</v>
      </c>
      <c r="L207" s="42" t="s">
        <v>20</v>
      </c>
      <c r="M207" s="43"/>
      <c r="N207" s="16"/>
      <c r="O207" s="41" t="s">
        <v>31</v>
      </c>
      <c r="P207" s="44">
        <v>0</v>
      </c>
    </row>
    <row r="208" spans="1:16" s="1" customFormat="1" ht="18.2" customHeight="1" x14ac:dyDescent="0.15">
      <c r="A208" s="84">
        <v>900</v>
      </c>
      <c r="B208" s="78"/>
      <c r="C208" s="78"/>
      <c r="D208" s="1095" t="s">
        <v>150</v>
      </c>
      <c r="E208" s="1095"/>
      <c r="F208" s="83" t="s">
        <v>149</v>
      </c>
      <c r="G208" s="39" t="s">
        <v>23</v>
      </c>
      <c r="H208" s="10">
        <v>3765.07</v>
      </c>
      <c r="I208" s="39" t="s">
        <v>79</v>
      </c>
      <c r="J208" s="10">
        <v>3765.07</v>
      </c>
      <c r="K208" s="39" t="s">
        <v>25</v>
      </c>
      <c r="L208" s="10" t="s">
        <v>20</v>
      </c>
      <c r="M208" s="82"/>
      <c r="N208" s="11"/>
      <c r="O208" s="39" t="s">
        <v>26</v>
      </c>
      <c r="P208" s="40">
        <v>0</v>
      </c>
    </row>
    <row r="209" spans="1:16" s="1" customFormat="1" ht="18.2" customHeight="1" x14ac:dyDescent="0.15">
      <c r="A209" s="78"/>
      <c r="B209" s="78"/>
      <c r="C209" s="78"/>
      <c r="D209" s="81"/>
      <c r="E209" s="80"/>
      <c r="F209" s="79"/>
      <c r="G209" s="39" t="s">
        <v>16</v>
      </c>
      <c r="H209" s="10">
        <v>535173</v>
      </c>
      <c r="I209" s="39" t="s">
        <v>78</v>
      </c>
      <c r="J209" s="10">
        <v>508152.09</v>
      </c>
      <c r="K209" s="39" t="s">
        <v>77</v>
      </c>
      <c r="L209" s="10">
        <v>512074.27</v>
      </c>
      <c r="M209" s="39" t="s">
        <v>76</v>
      </c>
      <c r="N209" s="10">
        <v>23098.73</v>
      </c>
      <c r="O209" s="39" t="s">
        <v>29</v>
      </c>
      <c r="P209" s="40">
        <v>3922.1799999999898</v>
      </c>
    </row>
    <row r="210" spans="1:16" s="1" customFormat="1" ht="18.2" customHeight="1" x14ac:dyDescent="0.15">
      <c r="A210" s="78"/>
      <c r="B210" s="78"/>
      <c r="C210" s="78"/>
      <c r="D210" s="77"/>
      <c r="E210" s="76"/>
      <c r="F210" s="75"/>
      <c r="G210" s="41" t="s">
        <v>30</v>
      </c>
      <c r="H210" s="42">
        <v>538938.06999999995</v>
      </c>
      <c r="I210" s="41" t="s">
        <v>75</v>
      </c>
      <c r="J210" s="42">
        <v>511917.16</v>
      </c>
      <c r="K210" s="41" t="s">
        <v>74</v>
      </c>
      <c r="L210" s="42" t="s">
        <v>20</v>
      </c>
      <c r="M210" s="43"/>
      <c r="N210" s="16"/>
      <c r="O210" s="41" t="s">
        <v>31</v>
      </c>
      <c r="P210" s="44">
        <v>3922.1799999999898</v>
      </c>
    </row>
    <row r="211" spans="1:16" s="1" customFormat="1" ht="3.75" customHeight="1" x14ac:dyDescent="0.2">
      <c r="A211" s="87"/>
      <c r="B211" s="87"/>
      <c r="C211" s="87"/>
      <c r="D211" s="80"/>
      <c r="E211" s="89"/>
      <c r="F211" s="89"/>
      <c r="G211" s="89"/>
      <c r="H211" s="89"/>
      <c r="I211" s="89"/>
      <c r="J211" s="89"/>
      <c r="K211" s="89"/>
      <c r="L211" s="89"/>
      <c r="M211" s="89"/>
      <c r="N211" s="89"/>
      <c r="O211" s="89"/>
      <c r="P211" s="89"/>
    </row>
    <row r="212" spans="1:16" s="1" customFormat="1" ht="18.2" customHeight="1" x14ac:dyDescent="0.2">
      <c r="A212" s="87"/>
      <c r="B212" s="87"/>
      <c r="C212" s="87"/>
      <c r="D212" s="88"/>
      <c r="E212" s="86" t="s">
        <v>148</v>
      </c>
      <c r="F212" s="1093" t="s">
        <v>144</v>
      </c>
      <c r="G212" s="1093"/>
      <c r="H212" s="1093"/>
      <c r="I212" s="1093"/>
      <c r="J212" s="1093"/>
      <c r="K212" s="1093"/>
      <c r="L212" s="1093"/>
      <c r="M212" s="1093"/>
      <c r="N212" s="1093"/>
      <c r="O212" s="1093"/>
      <c r="P212" s="1093"/>
    </row>
    <row r="213" spans="1:16" s="1" customFormat="1" ht="18.2" customHeight="1" x14ac:dyDescent="0.2">
      <c r="A213" s="87"/>
      <c r="B213" s="87"/>
      <c r="C213" s="87"/>
      <c r="D213" s="68" t="s">
        <v>147</v>
      </c>
      <c r="E213" s="86" t="s">
        <v>103</v>
      </c>
      <c r="F213" s="1093" t="s">
        <v>146</v>
      </c>
      <c r="G213" s="1093"/>
      <c r="H213" s="1093"/>
      <c r="I213" s="1093"/>
      <c r="J213" s="1093"/>
      <c r="K213" s="1093"/>
      <c r="L213" s="1093"/>
      <c r="M213" s="1093"/>
      <c r="N213" s="1093"/>
      <c r="O213" s="1093"/>
      <c r="P213" s="1093"/>
    </row>
    <row r="214" spans="1:16" s="1" customFormat="1" ht="7.5" customHeight="1" x14ac:dyDescent="0.2">
      <c r="A214" s="67"/>
      <c r="B214" s="67"/>
      <c r="C214" s="67"/>
      <c r="D214" s="25"/>
      <c r="E214" s="62"/>
      <c r="F214" s="26"/>
      <c r="G214" s="62"/>
      <c r="H214" s="26"/>
      <c r="I214" s="62"/>
      <c r="J214" s="26"/>
      <c r="K214" s="62"/>
      <c r="L214" s="26"/>
      <c r="M214" s="62"/>
      <c r="N214" s="26"/>
      <c r="O214" s="62"/>
      <c r="P214" s="66"/>
    </row>
    <row r="215" spans="1:16" s="1" customFormat="1" ht="18.2" customHeight="1" x14ac:dyDescent="0.2">
      <c r="A215" s="65">
        <v>1100</v>
      </c>
      <c r="B215" s="65">
        <v>1102</v>
      </c>
      <c r="C215" s="65">
        <v>1</v>
      </c>
      <c r="D215" s="25"/>
      <c r="E215" s="9" t="s">
        <v>98</v>
      </c>
      <c r="F215" s="63" t="s">
        <v>97</v>
      </c>
      <c r="G215" s="9" t="s">
        <v>23</v>
      </c>
      <c r="H215" s="27" t="s">
        <v>20</v>
      </c>
      <c r="I215" s="9" t="s">
        <v>79</v>
      </c>
      <c r="J215" s="27" t="s">
        <v>20</v>
      </c>
      <c r="K215" s="9" t="s">
        <v>25</v>
      </c>
      <c r="L215" s="27" t="s">
        <v>20</v>
      </c>
      <c r="M215" s="62"/>
      <c r="N215" s="26"/>
      <c r="O215" s="9" t="s">
        <v>26</v>
      </c>
      <c r="P215" s="28" t="s">
        <v>20</v>
      </c>
    </row>
    <row r="216" spans="1:16" s="1" customFormat="1" ht="18.2" customHeight="1" x14ac:dyDescent="0.2">
      <c r="A216" s="67"/>
      <c r="B216" s="67"/>
      <c r="C216" s="67"/>
      <c r="D216" s="25"/>
      <c r="E216" s="62"/>
      <c r="F216" s="26"/>
      <c r="G216" s="9" t="s">
        <v>16</v>
      </c>
      <c r="H216" s="27">
        <v>0</v>
      </c>
      <c r="I216" s="9" t="s">
        <v>78</v>
      </c>
      <c r="J216" s="27" t="s">
        <v>20</v>
      </c>
      <c r="K216" s="9" t="s">
        <v>77</v>
      </c>
      <c r="L216" s="27" t="s">
        <v>20</v>
      </c>
      <c r="M216" s="9" t="s">
        <v>76</v>
      </c>
      <c r="N216" s="27">
        <v>0</v>
      </c>
      <c r="O216" s="9" t="s">
        <v>29</v>
      </c>
      <c r="P216" s="28" t="s">
        <v>20</v>
      </c>
    </row>
    <row r="217" spans="1:16" s="1" customFormat="1" ht="18.2" customHeight="1" x14ac:dyDescent="0.2">
      <c r="A217" s="67"/>
      <c r="B217" s="67"/>
      <c r="C217" s="67"/>
      <c r="D217" s="25"/>
      <c r="E217" s="62"/>
      <c r="F217" s="26"/>
      <c r="G217" s="9" t="s">
        <v>30</v>
      </c>
      <c r="H217" s="27">
        <v>0</v>
      </c>
      <c r="I217" s="9" t="s">
        <v>75</v>
      </c>
      <c r="J217" s="27" t="s">
        <v>20</v>
      </c>
      <c r="K217" s="9" t="s">
        <v>74</v>
      </c>
      <c r="L217" s="27" t="s">
        <v>20</v>
      </c>
      <c r="M217" s="62"/>
      <c r="N217" s="26"/>
      <c r="O217" s="9" t="s">
        <v>31</v>
      </c>
      <c r="P217" s="28" t="s">
        <v>20</v>
      </c>
    </row>
    <row r="218" spans="1:16" s="1" customFormat="1" ht="7.5" customHeight="1" x14ac:dyDescent="0.15">
      <c r="A218" s="78"/>
      <c r="B218" s="84">
        <v>1102</v>
      </c>
      <c r="C218" s="78"/>
      <c r="D218" s="77"/>
      <c r="E218" s="76"/>
      <c r="F218" s="75"/>
      <c r="G218" s="43"/>
      <c r="H218" s="16"/>
      <c r="I218" s="43"/>
      <c r="J218" s="16"/>
      <c r="K218" s="43"/>
      <c r="L218" s="16"/>
      <c r="M218" s="43"/>
      <c r="N218" s="16"/>
      <c r="O218" s="43"/>
      <c r="P218" s="70"/>
    </row>
    <row r="219" spans="1:16" s="1" customFormat="1" ht="18.2" customHeight="1" x14ac:dyDescent="0.15">
      <c r="A219" s="78"/>
      <c r="B219" s="78"/>
      <c r="C219" s="78"/>
      <c r="D219" s="85"/>
      <c r="E219" s="8" t="s">
        <v>102</v>
      </c>
      <c r="F219" s="8" t="s">
        <v>146</v>
      </c>
      <c r="G219" s="39" t="s">
        <v>23</v>
      </c>
      <c r="H219" s="10" t="s">
        <v>20</v>
      </c>
      <c r="I219" s="39" t="s">
        <v>79</v>
      </c>
      <c r="J219" s="10" t="s">
        <v>20</v>
      </c>
      <c r="K219" s="39" t="s">
        <v>25</v>
      </c>
      <c r="L219" s="10" t="s">
        <v>20</v>
      </c>
      <c r="M219" s="82"/>
      <c r="N219" s="11"/>
      <c r="O219" s="39" t="s">
        <v>26</v>
      </c>
      <c r="P219" s="40" t="s">
        <v>20</v>
      </c>
    </row>
    <row r="220" spans="1:16" s="1" customFormat="1" ht="18.2" customHeight="1" x14ac:dyDescent="0.15">
      <c r="A220" s="78"/>
      <c r="B220" s="78"/>
      <c r="C220" s="78"/>
      <c r="D220" s="81"/>
      <c r="E220" s="80"/>
      <c r="F220" s="79"/>
      <c r="G220" s="39" t="s">
        <v>16</v>
      </c>
      <c r="H220" s="10">
        <v>0</v>
      </c>
      <c r="I220" s="39" t="s">
        <v>78</v>
      </c>
      <c r="J220" s="10" t="s">
        <v>20</v>
      </c>
      <c r="K220" s="39" t="s">
        <v>77</v>
      </c>
      <c r="L220" s="10" t="s">
        <v>20</v>
      </c>
      <c r="M220" s="39" t="s">
        <v>76</v>
      </c>
      <c r="N220" s="10">
        <v>0</v>
      </c>
      <c r="O220" s="39" t="s">
        <v>29</v>
      </c>
      <c r="P220" s="40" t="s">
        <v>20</v>
      </c>
    </row>
    <row r="221" spans="1:16" s="1" customFormat="1" ht="18.2" customHeight="1" x14ac:dyDescent="0.15">
      <c r="A221" s="78"/>
      <c r="B221" s="78"/>
      <c r="C221" s="78"/>
      <c r="D221" s="77"/>
      <c r="E221" s="76"/>
      <c r="F221" s="75"/>
      <c r="G221" s="41" t="s">
        <v>30</v>
      </c>
      <c r="H221" s="42">
        <v>0</v>
      </c>
      <c r="I221" s="41" t="s">
        <v>75</v>
      </c>
      <c r="J221" s="42" t="s">
        <v>20</v>
      </c>
      <c r="K221" s="41" t="s">
        <v>74</v>
      </c>
      <c r="L221" s="42" t="s">
        <v>20</v>
      </c>
      <c r="M221" s="43"/>
      <c r="N221" s="16"/>
      <c r="O221" s="41" t="s">
        <v>31</v>
      </c>
      <c r="P221" s="44" t="s">
        <v>20</v>
      </c>
    </row>
    <row r="222" spans="1:16" s="1" customFormat="1" ht="18.2" customHeight="1" x14ac:dyDescent="0.15">
      <c r="A222" s="84">
        <v>1100</v>
      </c>
      <c r="B222" s="78"/>
      <c r="C222" s="78"/>
      <c r="D222" s="1095" t="s">
        <v>145</v>
      </c>
      <c r="E222" s="1095"/>
      <c r="F222" s="83" t="s">
        <v>144</v>
      </c>
      <c r="G222" s="39" t="s">
        <v>23</v>
      </c>
      <c r="H222" s="10" t="s">
        <v>20</v>
      </c>
      <c r="I222" s="39" t="s">
        <v>79</v>
      </c>
      <c r="J222" s="10" t="s">
        <v>20</v>
      </c>
      <c r="K222" s="39" t="s">
        <v>25</v>
      </c>
      <c r="L222" s="10" t="s">
        <v>20</v>
      </c>
      <c r="M222" s="82"/>
      <c r="N222" s="11"/>
      <c r="O222" s="39" t="s">
        <v>26</v>
      </c>
      <c r="P222" s="40" t="s">
        <v>20</v>
      </c>
    </row>
    <row r="223" spans="1:16" s="1" customFormat="1" ht="18.2" customHeight="1" x14ac:dyDescent="0.15">
      <c r="A223" s="78"/>
      <c r="B223" s="78"/>
      <c r="C223" s="78"/>
      <c r="D223" s="81"/>
      <c r="E223" s="80"/>
      <c r="F223" s="79"/>
      <c r="G223" s="39" t="s">
        <v>16</v>
      </c>
      <c r="H223" s="10">
        <v>0</v>
      </c>
      <c r="I223" s="39" t="s">
        <v>78</v>
      </c>
      <c r="J223" s="10" t="s">
        <v>20</v>
      </c>
      <c r="K223" s="39" t="s">
        <v>77</v>
      </c>
      <c r="L223" s="10" t="s">
        <v>20</v>
      </c>
      <c r="M223" s="39" t="s">
        <v>76</v>
      </c>
      <c r="N223" s="10">
        <v>0</v>
      </c>
      <c r="O223" s="39" t="s">
        <v>29</v>
      </c>
      <c r="P223" s="40" t="s">
        <v>20</v>
      </c>
    </row>
    <row r="224" spans="1:16" s="1" customFormat="1" ht="18.2" customHeight="1" x14ac:dyDescent="0.15">
      <c r="A224" s="78"/>
      <c r="B224" s="78"/>
      <c r="C224" s="78"/>
      <c r="D224" s="77"/>
      <c r="E224" s="76"/>
      <c r="F224" s="75"/>
      <c r="G224" s="41" t="s">
        <v>30</v>
      </c>
      <c r="H224" s="42">
        <v>0</v>
      </c>
      <c r="I224" s="41" t="s">
        <v>75</v>
      </c>
      <c r="J224" s="42" t="s">
        <v>20</v>
      </c>
      <c r="K224" s="41" t="s">
        <v>74</v>
      </c>
      <c r="L224" s="42" t="s">
        <v>20</v>
      </c>
      <c r="M224" s="43"/>
      <c r="N224" s="16"/>
      <c r="O224" s="41" t="s">
        <v>31</v>
      </c>
      <c r="P224" s="44" t="s">
        <v>20</v>
      </c>
    </row>
    <row r="225" spans="1:16" s="1" customFormat="1" ht="3.75" customHeight="1" x14ac:dyDescent="0.2">
      <c r="A225" s="87"/>
      <c r="B225" s="87"/>
      <c r="C225" s="87"/>
      <c r="D225" s="80"/>
      <c r="E225" s="89"/>
      <c r="F225" s="89"/>
      <c r="G225" s="89"/>
      <c r="H225" s="89"/>
      <c r="I225" s="89"/>
      <c r="J225" s="89"/>
      <c r="K225" s="89"/>
      <c r="L225" s="89"/>
      <c r="M225" s="89"/>
      <c r="N225" s="89"/>
      <c r="O225" s="89"/>
      <c r="P225" s="89"/>
    </row>
    <row r="226" spans="1:16" s="1" customFormat="1" ht="18.2" customHeight="1" x14ac:dyDescent="0.2">
      <c r="A226" s="87"/>
      <c r="B226" s="87"/>
      <c r="C226" s="87"/>
      <c r="D226" s="88"/>
      <c r="E226" s="86" t="s">
        <v>143</v>
      </c>
      <c r="F226" s="1093" t="s">
        <v>129</v>
      </c>
      <c r="G226" s="1093"/>
      <c r="H226" s="1093"/>
      <c r="I226" s="1093"/>
      <c r="J226" s="1093"/>
      <c r="K226" s="1093"/>
      <c r="L226" s="1093"/>
      <c r="M226" s="1093"/>
      <c r="N226" s="1093"/>
      <c r="O226" s="1093"/>
      <c r="P226" s="1093"/>
    </row>
    <row r="227" spans="1:16" s="1" customFormat="1" ht="18.2" customHeight="1" x14ac:dyDescent="0.2">
      <c r="A227" s="87"/>
      <c r="B227" s="87"/>
      <c r="C227" s="87"/>
      <c r="D227" s="68" t="s">
        <v>142</v>
      </c>
      <c r="E227" s="86" t="s">
        <v>88</v>
      </c>
      <c r="F227" s="1093" t="s">
        <v>141</v>
      </c>
      <c r="G227" s="1093"/>
      <c r="H227" s="1093"/>
      <c r="I227" s="1093"/>
      <c r="J227" s="1093"/>
      <c r="K227" s="1093"/>
      <c r="L227" s="1093"/>
      <c r="M227" s="1093"/>
      <c r="N227" s="1093"/>
      <c r="O227" s="1093"/>
      <c r="P227" s="1093"/>
    </row>
    <row r="228" spans="1:16" s="1" customFormat="1" ht="7.5" customHeight="1" x14ac:dyDescent="0.2">
      <c r="A228" s="67"/>
      <c r="B228" s="67"/>
      <c r="C228" s="67"/>
      <c r="D228" s="25"/>
      <c r="E228" s="62"/>
      <c r="F228" s="26"/>
      <c r="G228" s="62"/>
      <c r="H228" s="26"/>
      <c r="I228" s="62"/>
      <c r="J228" s="26"/>
      <c r="K228" s="62"/>
      <c r="L228" s="26"/>
      <c r="M228" s="62"/>
      <c r="N228" s="26"/>
      <c r="O228" s="62"/>
      <c r="P228" s="66"/>
    </row>
    <row r="229" spans="1:16" s="1" customFormat="1" ht="18.2" customHeight="1" x14ac:dyDescent="0.2">
      <c r="A229" s="65">
        <v>1200</v>
      </c>
      <c r="B229" s="65">
        <v>1201</v>
      </c>
      <c r="C229" s="65">
        <v>2</v>
      </c>
      <c r="D229" s="25"/>
      <c r="E229" s="9" t="s">
        <v>96</v>
      </c>
      <c r="F229" s="63" t="s">
        <v>95</v>
      </c>
      <c r="G229" s="9" t="s">
        <v>23</v>
      </c>
      <c r="H229" s="27" t="s">
        <v>20</v>
      </c>
      <c r="I229" s="9" t="s">
        <v>79</v>
      </c>
      <c r="J229" s="27" t="s">
        <v>20</v>
      </c>
      <c r="K229" s="9" t="s">
        <v>25</v>
      </c>
      <c r="L229" s="27" t="s">
        <v>20</v>
      </c>
      <c r="M229" s="62"/>
      <c r="N229" s="26"/>
      <c r="O229" s="9" t="s">
        <v>26</v>
      </c>
      <c r="P229" s="28" t="s">
        <v>20</v>
      </c>
    </row>
    <row r="230" spans="1:16" s="1" customFormat="1" ht="18.2" customHeight="1" x14ac:dyDescent="0.2">
      <c r="A230" s="67"/>
      <c r="B230" s="67"/>
      <c r="C230" s="67"/>
      <c r="D230" s="25"/>
      <c r="E230" s="62"/>
      <c r="F230" s="26"/>
      <c r="G230" s="9" t="s">
        <v>16</v>
      </c>
      <c r="H230" s="27">
        <v>238231</v>
      </c>
      <c r="I230" s="9" t="s">
        <v>78</v>
      </c>
      <c r="J230" s="27">
        <v>238231</v>
      </c>
      <c r="K230" s="9" t="s">
        <v>77</v>
      </c>
      <c r="L230" s="27">
        <v>238231</v>
      </c>
      <c r="M230" s="9" t="s">
        <v>76</v>
      </c>
      <c r="N230" s="27">
        <v>0</v>
      </c>
      <c r="O230" s="9" t="s">
        <v>29</v>
      </c>
      <c r="P230" s="28">
        <v>0</v>
      </c>
    </row>
    <row r="231" spans="1:16" s="1" customFormat="1" ht="18.2" customHeight="1" x14ac:dyDescent="0.2">
      <c r="A231" s="67"/>
      <c r="B231" s="67"/>
      <c r="C231" s="67"/>
      <c r="D231" s="25"/>
      <c r="E231" s="62"/>
      <c r="F231" s="26"/>
      <c r="G231" s="9" t="s">
        <v>30</v>
      </c>
      <c r="H231" s="27">
        <v>238231</v>
      </c>
      <c r="I231" s="9" t="s">
        <v>75</v>
      </c>
      <c r="J231" s="27">
        <v>238231</v>
      </c>
      <c r="K231" s="9" t="s">
        <v>74</v>
      </c>
      <c r="L231" s="27" t="s">
        <v>20</v>
      </c>
      <c r="M231" s="62"/>
      <c r="N231" s="26"/>
      <c r="O231" s="9" t="s">
        <v>31</v>
      </c>
      <c r="P231" s="28">
        <v>0</v>
      </c>
    </row>
    <row r="232" spans="1:16" s="1" customFormat="1" ht="7.5" customHeight="1" x14ac:dyDescent="0.15">
      <c r="A232" s="78"/>
      <c r="B232" s="84">
        <v>1201</v>
      </c>
      <c r="C232" s="78"/>
      <c r="D232" s="77"/>
      <c r="E232" s="76"/>
      <c r="F232" s="75"/>
      <c r="G232" s="43"/>
      <c r="H232" s="16"/>
      <c r="I232" s="43"/>
      <c r="J232" s="16"/>
      <c r="K232" s="43"/>
      <c r="L232" s="16"/>
      <c r="M232" s="43"/>
      <c r="N232" s="16"/>
      <c r="O232" s="43"/>
      <c r="P232" s="70"/>
    </row>
    <row r="233" spans="1:16" s="1" customFormat="1" ht="18.2" customHeight="1" x14ac:dyDescent="0.15">
      <c r="A233" s="78"/>
      <c r="B233" s="78"/>
      <c r="C233" s="78"/>
      <c r="D233" s="85"/>
      <c r="E233" s="8" t="s">
        <v>85</v>
      </c>
      <c r="F233" s="8" t="s">
        <v>141</v>
      </c>
      <c r="G233" s="39" t="s">
        <v>23</v>
      </c>
      <c r="H233" s="10" t="s">
        <v>20</v>
      </c>
      <c r="I233" s="39" t="s">
        <v>79</v>
      </c>
      <c r="J233" s="10" t="s">
        <v>20</v>
      </c>
      <c r="K233" s="39" t="s">
        <v>25</v>
      </c>
      <c r="L233" s="10" t="s">
        <v>20</v>
      </c>
      <c r="M233" s="82"/>
      <c r="N233" s="11"/>
      <c r="O233" s="39" t="s">
        <v>26</v>
      </c>
      <c r="P233" s="40" t="s">
        <v>20</v>
      </c>
    </row>
    <row r="234" spans="1:16" s="1" customFormat="1" ht="18.2" customHeight="1" x14ac:dyDescent="0.15">
      <c r="A234" s="78"/>
      <c r="B234" s="78"/>
      <c r="C234" s="78"/>
      <c r="D234" s="81"/>
      <c r="E234" s="80"/>
      <c r="F234" s="79"/>
      <c r="G234" s="39" t="s">
        <v>16</v>
      </c>
      <c r="H234" s="10">
        <v>238231</v>
      </c>
      <c r="I234" s="39" t="s">
        <v>78</v>
      </c>
      <c r="J234" s="10">
        <v>238231</v>
      </c>
      <c r="K234" s="39" t="s">
        <v>77</v>
      </c>
      <c r="L234" s="10">
        <v>238231</v>
      </c>
      <c r="M234" s="39" t="s">
        <v>76</v>
      </c>
      <c r="N234" s="10">
        <v>0</v>
      </c>
      <c r="O234" s="39" t="s">
        <v>29</v>
      </c>
      <c r="P234" s="40">
        <v>0</v>
      </c>
    </row>
    <row r="235" spans="1:16" s="1" customFormat="1" ht="18.2" customHeight="1" x14ac:dyDescent="0.15">
      <c r="A235" s="78"/>
      <c r="B235" s="78"/>
      <c r="C235" s="78"/>
      <c r="D235" s="77"/>
      <c r="E235" s="76"/>
      <c r="F235" s="75"/>
      <c r="G235" s="41" t="s">
        <v>30</v>
      </c>
      <c r="H235" s="42">
        <v>238231</v>
      </c>
      <c r="I235" s="41" t="s">
        <v>75</v>
      </c>
      <c r="J235" s="42">
        <v>238231</v>
      </c>
      <c r="K235" s="41" t="s">
        <v>74</v>
      </c>
      <c r="L235" s="42" t="s">
        <v>20</v>
      </c>
      <c r="M235" s="43"/>
      <c r="N235" s="16"/>
      <c r="O235" s="41" t="s">
        <v>31</v>
      </c>
      <c r="P235" s="44">
        <v>0</v>
      </c>
    </row>
    <row r="236" spans="1:16" s="1" customFormat="1" ht="18.2" customHeight="1" x14ac:dyDescent="0.2">
      <c r="A236" s="87"/>
      <c r="B236" s="87"/>
      <c r="C236" s="87"/>
      <c r="D236" s="68" t="s">
        <v>140</v>
      </c>
      <c r="E236" s="86" t="s">
        <v>103</v>
      </c>
      <c r="F236" s="1093" t="s">
        <v>139</v>
      </c>
      <c r="G236" s="1093"/>
      <c r="H236" s="1093"/>
      <c r="I236" s="1093"/>
      <c r="J236" s="1093"/>
      <c r="K236" s="1093"/>
      <c r="L236" s="1093"/>
      <c r="M236" s="1093"/>
      <c r="N236" s="1093"/>
      <c r="O236" s="1093"/>
      <c r="P236" s="1093"/>
    </row>
    <row r="237" spans="1:16" s="1" customFormat="1" ht="7.5" customHeight="1" x14ac:dyDescent="0.2">
      <c r="A237" s="67"/>
      <c r="B237" s="67"/>
      <c r="C237" s="67"/>
      <c r="D237" s="25"/>
      <c r="E237" s="62"/>
      <c r="F237" s="26"/>
      <c r="G237" s="62"/>
      <c r="H237" s="26"/>
      <c r="I237" s="62"/>
      <c r="J237" s="26"/>
      <c r="K237" s="62"/>
      <c r="L237" s="26"/>
      <c r="M237" s="62"/>
      <c r="N237" s="26"/>
      <c r="O237" s="62"/>
      <c r="P237" s="66"/>
    </row>
    <row r="238" spans="1:16" s="1" customFormat="1" ht="18.2" customHeight="1" x14ac:dyDescent="0.2">
      <c r="A238" s="65"/>
      <c r="B238" s="65">
        <v>1202</v>
      </c>
      <c r="C238" s="65">
        <v>2</v>
      </c>
      <c r="D238" s="25"/>
      <c r="E238" s="9" t="s">
        <v>96</v>
      </c>
      <c r="F238" s="63" t="s">
        <v>95</v>
      </c>
      <c r="G238" s="9" t="s">
        <v>23</v>
      </c>
      <c r="H238" s="27" t="s">
        <v>20</v>
      </c>
      <c r="I238" s="9" t="s">
        <v>79</v>
      </c>
      <c r="J238" s="27" t="s">
        <v>20</v>
      </c>
      <c r="K238" s="9" t="s">
        <v>25</v>
      </c>
      <c r="L238" s="27" t="s">
        <v>20</v>
      </c>
      <c r="M238" s="62"/>
      <c r="N238" s="26"/>
      <c r="O238" s="9" t="s">
        <v>26</v>
      </c>
      <c r="P238" s="28" t="s">
        <v>20</v>
      </c>
    </row>
    <row r="239" spans="1:16" s="1" customFormat="1" ht="18.2" customHeight="1" x14ac:dyDescent="0.2">
      <c r="A239" s="67"/>
      <c r="B239" s="67"/>
      <c r="C239" s="67"/>
      <c r="D239" s="25"/>
      <c r="E239" s="62"/>
      <c r="F239" s="26"/>
      <c r="G239" s="9" t="s">
        <v>16</v>
      </c>
      <c r="H239" s="27">
        <v>0</v>
      </c>
      <c r="I239" s="9" t="s">
        <v>78</v>
      </c>
      <c r="J239" s="27" t="s">
        <v>20</v>
      </c>
      <c r="K239" s="9" t="s">
        <v>77</v>
      </c>
      <c r="L239" s="27" t="s">
        <v>20</v>
      </c>
      <c r="M239" s="9" t="s">
        <v>76</v>
      </c>
      <c r="N239" s="27">
        <v>0</v>
      </c>
      <c r="O239" s="9" t="s">
        <v>29</v>
      </c>
      <c r="P239" s="28" t="s">
        <v>20</v>
      </c>
    </row>
    <row r="240" spans="1:16" s="1" customFormat="1" ht="18.2" customHeight="1" x14ac:dyDescent="0.2">
      <c r="A240" s="67"/>
      <c r="B240" s="67"/>
      <c r="C240" s="67"/>
      <c r="D240" s="25"/>
      <c r="E240" s="62"/>
      <c r="F240" s="26"/>
      <c r="G240" s="9" t="s">
        <v>30</v>
      </c>
      <c r="H240" s="27">
        <v>0</v>
      </c>
      <c r="I240" s="9" t="s">
        <v>75</v>
      </c>
      <c r="J240" s="27" t="s">
        <v>20</v>
      </c>
      <c r="K240" s="9" t="s">
        <v>74</v>
      </c>
      <c r="L240" s="27" t="s">
        <v>20</v>
      </c>
      <c r="M240" s="62"/>
      <c r="N240" s="26"/>
      <c r="O240" s="9" t="s">
        <v>31</v>
      </c>
      <c r="P240" s="28" t="s">
        <v>20</v>
      </c>
    </row>
    <row r="241" spans="1:16" s="1" customFormat="1" ht="7.5" customHeight="1" x14ac:dyDescent="0.15">
      <c r="A241" s="78"/>
      <c r="B241" s="84">
        <v>1202</v>
      </c>
      <c r="C241" s="78"/>
      <c r="D241" s="77"/>
      <c r="E241" s="76"/>
      <c r="F241" s="75"/>
      <c r="G241" s="43"/>
      <c r="H241" s="16"/>
      <c r="I241" s="43"/>
      <c r="J241" s="16"/>
      <c r="K241" s="43"/>
      <c r="L241" s="16"/>
      <c r="M241" s="43"/>
      <c r="N241" s="16"/>
      <c r="O241" s="43"/>
      <c r="P241" s="70"/>
    </row>
    <row r="242" spans="1:16" s="1" customFormat="1" ht="18.2" customHeight="1" x14ac:dyDescent="0.15">
      <c r="A242" s="78"/>
      <c r="B242" s="78"/>
      <c r="C242" s="78"/>
      <c r="D242" s="85"/>
      <c r="E242" s="8" t="s">
        <v>102</v>
      </c>
      <c r="F242" s="8" t="s">
        <v>139</v>
      </c>
      <c r="G242" s="39" t="s">
        <v>23</v>
      </c>
      <c r="H242" s="10" t="s">
        <v>20</v>
      </c>
      <c r="I242" s="39" t="s">
        <v>79</v>
      </c>
      <c r="J242" s="10" t="s">
        <v>20</v>
      </c>
      <c r="K242" s="39" t="s">
        <v>25</v>
      </c>
      <c r="L242" s="10" t="s">
        <v>20</v>
      </c>
      <c r="M242" s="82"/>
      <c r="N242" s="11"/>
      <c r="O242" s="39" t="s">
        <v>26</v>
      </c>
      <c r="P242" s="40" t="s">
        <v>20</v>
      </c>
    </row>
    <row r="243" spans="1:16" s="1" customFormat="1" ht="18.2" customHeight="1" x14ac:dyDescent="0.15">
      <c r="A243" s="78"/>
      <c r="B243" s="78"/>
      <c r="C243" s="78"/>
      <c r="D243" s="81"/>
      <c r="E243" s="80"/>
      <c r="F243" s="79"/>
      <c r="G243" s="39" t="s">
        <v>16</v>
      </c>
      <c r="H243" s="10">
        <v>0</v>
      </c>
      <c r="I243" s="39" t="s">
        <v>78</v>
      </c>
      <c r="J243" s="10" t="s">
        <v>20</v>
      </c>
      <c r="K243" s="39" t="s">
        <v>77</v>
      </c>
      <c r="L243" s="10" t="s">
        <v>20</v>
      </c>
      <c r="M243" s="39" t="s">
        <v>76</v>
      </c>
      <c r="N243" s="10">
        <v>0</v>
      </c>
      <c r="O243" s="39" t="s">
        <v>29</v>
      </c>
      <c r="P243" s="40" t="s">
        <v>20</v>
      </c>
    </row>
    <row r="244" spans="1:16" s="1" customFormat="1" ht="18.2" customHeight="1" x14ac:dyDescent="0.15">
      <c r="A244" s="78"/>
      <c r="B244" s="78"/>
      <c r="C244" s="78"/>
      <c r="D244" s="77"/>
      <c r="E244" s="76"/>
      <c r="F244" s="75"/>
      <c r="G244" s="41" t="s">
        <v>30</v>
      </c>
      <c r="H244" s="42">
        <v>0</v>
      </c>
      <c r="I244" s="41" t="s">
        <v>75</v>
      </c>
      <c r="J244" s="42" t="s">
        <v>20</v>
      </c>
      <c r="K244" s="41" t="s">
        <v>74</v>
      </c>
      <c r="L244" s="42" t="s">
        <v>20</v>
      </c>
      <c r="M244" s="43"/>
      <c r="N244" s="16"/>
      <c r="O244" s="41" t="s">
        <v>31</v>
      </c>
      <c r="P244" s="44" t="s">
        <v>20</v>
      </c>
    </row>
    <row r="245" spans="1:16" s="1" customFormat="1" ht="18.2" customHeight="1" x14ac:dyDescent="0.2">
      <c r="A245" s="87"/>
      <c r="B245" s="87"/>
      <c r="C245" s="87"/>
      <c r="D245" s="68" t="s">
        <v>138</v>
      </c>
      <c r="E245" s="86" t="s">
        <v>137</v>
      </c>
      <c r="F245" s="1093" t="s">
        <v>135</v>
      </c>
      <c r="G245" s="1093"/>
      <c r="H245" s="1093"/>
      <c r="I245" s="1093"/>
      <c r="J245" s="1093"/>
      <c r="K245" s="1093"/>
      <c r="L245" s="1093"/>
      <c r="M245" s="1093"/>
      <c r="N245" s="1093"/>
      <c r="O245" s="1093"/>
      <c r="P245" s="1093"/>
    </row>
    <row r="246" spans="1:16" s="1" customFormat="1" ht="7.5" customHeight="1" x14ac:dyDescent="0.2">
      <c r="A246" s="67"/>
      <c r="B246" s="67"/>
      <c r="C246" s="67"/>
      <c r="D246" s="25"/>
      <c r="E246" s="62"/>
      <c r="F246" s="26"/>
      <c r="G246" s="62"/>
      <c r="H246" s="26"/>
      <c r="I246" s="62"/>
      <c r="J246" s="26"/>
      <c r="K246" s="62"/>
      <c r="L246" s="26"/>
      <c r="M246" s="62"/>
      <c r="N246" s="26"/>
      <c r="O246" s="62"/>
      <c r="P246" s="66"/>
    </row>
    <row r="247" spans="1:16" s="1" customFormat="1" ht="18.2" customHeight="1" x14ac:dyDescent="0.2">
      <c r="A247" s="65"/>
      <c r="B247" s="65">
        <v>1207</v>
      </c>
      <c r="C247" s="65">
        <v>1</v>
      </c>
      <c r="D247" s="25"/>
      <c r="E247" s="9" t="s">
        <v>98</v>
      </c>
      <c r="F247" s="63" t="s">
        <v>97</v>
      </c>
      <c r="G247" s="9" t="s">
        <v>23</v>
      </c>
      <c r="H247" s="27" t="s">
        <v>20</v>
      </c>
      <c r="I247" s="9" t="s">
        <v>79</v>
      </c>
      <c r="J247" s="27" t="s">
        <v>20</v>
      </c>
      <c r="K247" s="9" t="s">
        <v>25</v>
      </c>
      <c r="L247" s="27" t="s">
        <v>20</v>
      </c>
      <c r="M247" s="62"/>
      <c r="N247" s="26"/>
      <c r="O247" s="9" t="s">
        <v>26</v>
      </c>
      <c r="P247" s="28" t="s">
        <v>20</v>
      </c>
    </row>
    <row r="248" spans="1:16" s="1" customFormat="1" ht="18.2" customHeight="1" x14ac:dyDescent="0.2">
      <c r="A248" s="67"/>
      <c r="B248" s="67"/>
      <c r="C248" s="67"/>
      <c r="D248" s="25"/>
      <c r="E248" s="62"/>
      <c r="F248" s="26"/>
      <c r="G248" s="9" t="s">
        <v>16</v>
      </c>
      <c r="H248" s="27">
        <v>12200</v>
      </c>
      <c r="I248" s="9" t="s">
        <v>78</v>
      </c>
      <c r="J248" s="27" t="s">
        <v>20</v>
      </c>
      <c r="K248" s="9" t="s">
        <v>77</v>
      </c>
      <c r="L248" s="27" t="s">
        <v>20</v>
      </c>
      <c r="M248" s="9" t="s">
        <v>76</v>
      </c>
      <c r="N248" s="27">
        <v>12200</v>
      </c>
      <c r="O248" s="9" t="s">
        <v>29</v>
      </c>
      <c r="P248" s="28" t="s">
        <v>20</v>
      </c>
    </row>
    <row r="249" spans="1:16" s="1" customFormat="1" ht="18.2" customHeight="1" x14ac:dyDescent="0.2">
      <c r="A249" s="67"/>
      <c r="B249" s="67"/>
      <c r="C249" s="67"/>
      <c r="D249" s="25"/>
      <c r="E249" s="62"/>
      <c r="F249" s="26"/>
      <c r="G249" s="9" t="s">
        <v>30</v>
      </c>
      <c r="H249" s="27">
        <v>12200</v>
      </c>
      <c r="I249" s="9" t="s">
        <v>75</v>
      </c>
      <c r="J249" s="27" t="s">
        <v>20</v>
      </c>
      <c r="K249" s="9" t="s">
        <v>74</v>
      </c>
      <c r="L249" s="27" t="s">
        <v>20</v>
      </c>
      <c r="M249" s="62"/>
      <c r="N249" s="26"/>
      <c r="O249" s="9" t="s">
        <v>31</v>
      </c>
      <c r="P249" s="28" t="s">
        <v>20</v>
      </c>
    </row>
    <row r="250" spans="1:16" s="1" customFormat="1" ht="7.5" customHeight="1" x14ac:dyDescent="0.15">
      <c r="A250" s="78"/>
      <c r="B250" s="84">
        <v>1207</v>
      </c>
      <c r="C250" s="78"/>
      <c r="D250" s="77"/>
      <c r="E250" s="76"/>
      <c r="F250" s="75"/>
      <c r="G250" s="43"/>
      <c r="H250" s="16"/>
      <c r="I250" s="43"/>
      <c r="J250" s="16"/>
      <c r="K250" s="43"/>
      <c r="L250" s="16"/>
      <c r="M250" s="43"/>
      <c r="N250" s="16"/>
      <c r="O250" s="43"/>
      <c r="P250" s="70"/>
    </row>
    <row r="251" spans="1:16" s="1" customFormat="1" ht="18.2" customHeight="1" x14ac:dyDescent="0.15">
      <c r="A251" s="78"/>
      <c r="B251" s="78"/>
      <c r="C251" s="78"/>
      <c r="D251" s="85"/>
      <c r="E251" s="8" t="s">
        <v>136</v>
      </c>
      <c r="F251" s="8" t="s">
        <v>135</v>
      </c>
      <c r="G251" s="39" t="s">
        <v>23</v>
      </c>
      <c r="H251" s="10" t="s">
        <v>20</v>
      </c>
      <c r="I251" s="39" t="s">
        <v>79</v>
      </c>
      <c r="J251" s="10" t="s">
        <v>20</v>
      </c>
      <c r="K251" s="39" t="s">
        <v>25</v>
      </c>
      <c r="L251" s="10" t="s">
        <v>20</v>
      </c>
      <c r="M251" s="82"/>
      <c r="N251" s="11"/>
      <c r="O251" s="39" t="s">
        <v>26</v>
      </c>
      <c r="P251" s="40" t="s">
        <v>20</v>
      </c>
    </row>
    <row r="252" spans="1:16" s="1" customFormat="1" ht="18.2" customHeight="1" x14ac:dyDescent="0.15">
      <c r="A252" s="78"/>
      <c r="B252" s="78"/>
      <c r="C252" s="78"/>
      <c r="D252" s="81"/>
      <c r="E252" s="80"/>
      <c r="F252" s="79"/>
      <c r="G252" s="39" t="s">
        <v>16</v>
      </c>
      <c r="H252" s="10">
        <v>12200</v>
      </c>
      <c r="I252" s="39" t="s">
        <v>78</v>
      </c>
      <c r="J252" s="10" t="s">
        <v>20</v>
      </c>
      <c r="K252" s="39" t="s">
        <v>77</v>
      </c>
      <c r="L252" s="10" t="s">
        <v>20</v>
      </c>
      <c r="M252" s="39" t="s">
        <v>76</v>
      </c>
      <c r="N252" s="10">
        <v>12200</v>
      </c>
      <c r="O252" s="39" t="s">
        <v>29</v>
      </c>
      <c r="P252" s="40" t="s">
        <v>20</v>
      </c>
    </row>
    <row r="253" spans="1:16" s="1" customFormat="1" ht="18.2" customHeight="1" x14ac:dyDescent="0.15">
      <c r="A253" s="78"/>
      <c r="B253" s="78"/>
      <c r="C253" s="78"/>
      <c r="D253" s="77"/>
      <c r="E253" s="76"/>
      <c r="F253" s="75"/>
      <c r="G253" s="41" t="s">
        <v>30</v>
      </c>
      <c r="H253" s="42">
        <v>12200</v>
      </c>
      <c r="I253" s="41" t="s">
        <v>75</v>
      </c>
      <c r="J253" s="42" t="s">
        <v>20</v>
      </c>
      <c r="K253" s="41" t="s">
        <v>74</v>
      </c>
      <c r="L253" s="42" t="s">
        <v>20</v>
      </c>
      <c r="M253" s="43"/>
      <c r="N253" s="16"/>
      <c r="O253" s="41" t="s">
        <v>31</v>
      </c>
      <c r="P253" s="44" t="s">
        <v>20</v>
      </c>
    </row>
    <row r="254" spans="1:16" s="1" customFormat="1" ht="18.2" customHeight="1" x14ac:dyDescent="0.2">
      <c r="A254" s="87"/>
      <c r="B254" s="87"/>
      <c r="C254" s="87"/>
      <c r="D254" s="68" t="s">
        <v>134</v>
      </c>
      <c r="E254" s="86" t="s">
        <v>133</v>
      </c>
      <c r="F254" s="1093" t="s">
        <v>131</v>
      </c>
      <c r="G254" s="1093"/>
      <c r="H254" s="1093"/>
      <c r="I254" s="1093"/>
      <c r="J254" s="1093"/>
      <c r="K254" s="1093"/>
      <c r="L254" s="1093"/>
      <c r="M254" s="1093"/>
      <c r="N254" s="1093"/>
      <c r="O254" s="1093"/>
      <c r="P254" s="1093"/>
    </row>
    <row r="255" spans="1:16" s="1" customFormat="1" ht="7.5" customHeight="1" x14ac:dyDescent="0.2">
      <c r="A255" s="67"/>
      <c r="B255" s="67"/>
      <c r="C255" s="67"/>
      <c r="D255" s="25"/>
      <c r="E255" s="62"/>
      <c r="F255" s="26"/>
      <c r="G255" s="62"/>
      <c r="H255" s="26"/>
      <c r="I255" s="62"/>
      <c r="J255" s="26"/>
      <c r="K255" s="62"/>
      <c r="L255" s="26"/>
      <c r="M255" s="62"/>
      <c r="N255" s="26"/>
      <c r="O255" s="62"/>
      <c r="P255" s="66"/>
    </row>
    <row r="256" spans="1:16" s="1" customFormat="1" ht="18.2" customHeight="1" x14ac:dyDescent="0.2">
      <c r="A256" s="65"/>
      <c r="B256" s="65">
        <v>1210</v>
      </c>
      <c r="C256" s="65">
        <v>1</v>
      </c>
      <c r="D256" s="25"/>
      <c r="E256" s="9" t="s">
        <v>98</v>
      </c>
      <c r="F256" s="63" t="s">
        <v>97</v>
      </c>
      <c r="G256" s="9" t="s">
        <v>23</v>
      </c>
      <c r="H256" s="27" t="s">
        <v>20</v>
      </c>
      <c r="I256" s="9" t="s">
        <v>79</v>
      </c>
      <c r="J256" s="27" t="s">
        <v>20</v>
      </c>
      <c r="K256" s="9" t="s">
        <v>25</v>
      </c>
      <c r="L256" s="27" t="s">
        <v>20</v>
      </c>
      <c r="M256" s="62"/>
      <c r="N256" s="26"/>
      <c r="O256" s="9" t="s">
        <v>26</v>
      </c>
      <c r="P256" s="28" t="s">
        <v>20</v>
      </c>
    </row>
    <row r="257" spans="1:16" s="1" customFormat="1" ht="18.2" customHeight="1" x14ac:dyDescent="0.2">
      <c r="A257" s="67"/>
      <c r="B257" s="67"/>
      <c r="C257" s="67"/>
      <c r="D257" s="25"/>
      <c r="E257" s="62"/>
      <c r="F257" s="26"/>
      <c r="G257" s="9" t="s">
        <v>16</v>
      </c>
      <c r="H257" s="27">
        <v>0</v>
      </c>
      <c r="I257" s="9" t="s">
        <v>78</v>
      </c>
      <c r="J257" s="27" t="s">
        <v>20</v>
      </c>
      <c r="K257" s="9" t="s">
        <v>77</v>
      </c>
      <c r="L257" s="27" t="s">
        <v>20</v>
      </c>
      <c r="M257" s="9" t="s">
        <v>76</v>
      </c>
      <c r="N257" s="27">
        <v>0</v>
      </c>
      <c r="O257" s="9" t="s">
        <v>29</v>
      </c>
      <c r="P257" s="28" t="s">
        <v>20</v>
      </c>
    </row>
    <row r="258" spans="1:16" s="1" customFormat="1" ht="18.2" customHeight="1" x14ac:dyDescent="0.2">
      <c r="A258" s="67"/>
      <c r="B258" s="67"/>
      <c r="C258" s="67"/>
      <c r="D258" s="25"/>
      <c r="E258" s="62"/>
      <c r="F258" s="26"/>
      <c r="G258" s="9" t="s">
        <v>30</v>
      </c>
      <c r="H258" s="27">
        <v>0</v>
      </c>
      <c r="I258" s="9" t="s">
        <v>75</v>
      </c>
      <c r="J258" s="27" t="s">
        <v>20</v>
      </c>
      <c r="K258" s="9" t="s">
        <v>74</v>
      </c>
      <c r="L258" s="27" t="s">
        <v>20</v>
      </c>
      <c r="M258" s="62"/>
      <c r="N258" s="26"/>
      <c r="O258" s="9" t="s">
        <v>31</v>
      </c>
      <c r="P258" s="28" t="s">
        <v>20</v>
      </c>
    </row>
    <row r="259" spans="1:16" s="1" customFormat="1" ht="7.5" customHeight="1" x14ac:dyDescent="0.15">
      <c r="A259" s="78"/>
      <c r="B259" s="84">
        <v>1210</v>
      </c>
      <c r="C259" s="78"/>
      <c r="D259" s="77"/>
      <c r="E259" s="76"/>
      <c r="F259" s="75"/>
      <c r="G259" s="43"/>
      <c r="H259" s="16"/>
      <c r="I259" s="43"/>
      <c r="J259" s="16"/>
      <c r="K259" s="43"/>
      <c r="L259" s="16"/>
      <c r="M259" s="43"/>
      <c r="N259" s="16"/>
      <c r="O259" s="43"/>
      <c r="P259" s="70"/>
    </row>
    <row r="260" spans="1:16" s="1" customFormat="1" ht="18.2" customHeight="1" x14ac:dyDescent="0.15">
      <c r="A260" s="78"/>
      <c r="B260" s="78"/>
      <c r="C260" s="78"/>
      <c r="D260" s="85"/>
      <c r="E260" s="8" t="s">
        <v>132</v>
      </c>
      <c r="F260" s="8" t="s">
        <v>131</v>
      </c>
      <c r="G260" s="39" t="s">
        <v>23</v>
      </c>
      <c r="H260" s="10" t="s">
        <v>20</v>
      </c>
      <c r="I260" s="39" t="s">
        <v>79</v>
      </c>
      <c r="J260" s="10" t="s">
        <v>20</v>
      </c>
      <c r="K260" s="39" t="s">
        <v>25</v>
      </c>
      <c r="L260" s="10" t="s">
        <v>20</v>
      </c>
      <c r="M260" s="82"/>
      <c r="N260" s="11"/>
      <c r="O260" s="39" t="s">
        <v>26</v>
      </c>
      <c r="P260" s="40" t="s">
        <v>20</v>
      </c>
    </row>
    <row r="261" spans="1:16" s="1" customFormat="1" ht="18.2" customHeight="1" x14ac:dyDescent="0.15">
      <c r="A261" s="78"/>
      <c r="B261" s="78"/>
      <c r="C261" s="78"/>
      <c r="D261" s="81"/>
      <c r="E261" s="80"/>
      <c r="F261" s="79"/>
      <c r="G261" s="39" t="s">
        <v>16</v>
      </c>
      <c r="H261" s="10">
        <v>0</v>
      </c>
      <c r="I261" s="39" t="s">
        <v>78</v>
      </c>
      <c r="J261" s="10" t="s">
        <v>20</v>
      </c>
      <c r="K261" s="39" t="s">
        <v>77</v>
      </c>
      <c r="L261" s="10" t="s">
        <v>20</v>
      </c>
      <c r="M261" s="39" t="s">
        <v>76</v>
      </c>
      <c r="N261" s="10">
        <v>0</v>
      </c>
      <c r="O261" s="39" t="s">
        <v>29</v>
      </c>
      <c r="P261" s="40" t="s">
        <v>20</v>
      </c>
    </row>
    <row r="262" spans="1:16" s="1" customFormat="1" ht="18.2" customHeight="1" x14ac:dyDescent="0.15">
      <c r="A262" s="78"/>
      <c r="B262" s="78"/>
      <c r="C262" s="78"/>
      <c r="D262" s="77"/>
      <c r="E262" s="76"/>
      <c r="F262" s="75"/>
      <c r="G262" s="41" t="s">
        <v>30</v>
      </c>
      <c r="H262" s="42">
        <v>0</v>
      </c>
      <c r="I262" s="41" t="s">
        <v>75</v>
      </c>
      <c r="J262" s="42" t="s">
        <v>20</v>
      </c>
      <c r="K262" s="41" t="s">
        <v>74</v>
      </c>
      <c r="L262" s="42" t="s">
        <v>20</v>
      </c>
      <c r="M262" s="43"/>
      <c r="N262" s="16"/>
      <c r="O262" s="41" t="s">
        <v>31</v>
      </c>
      <c r="P262" s="44" t="s">
        <v>20</v>
      </c>
    </row>
    <row r="263" spans="1:16" s="1" customFormat="1" ht="18.2" customHeight="1" x14ac:dyDescent="0.15">
      <c r="A263" s="84">
        <v>1200</v>
      </c>
      <c r="B263" s="78"/>
      <c r="C263" s="78"/>
      <c r="D263" s="1095" t="s">
        <v>130</v>
      </c>
      <c r="E263" s="1095"/>
      <c r="F263" s="83" t="s">
        <v>129</v>
      </c>
      <c r="G263" s="39" t="s">
        <v>23</v>
      </c>
      <c r="H263" s="10" t="s">
        <v>20</v>
      </c>
      <c r="I263" s="39" t="s">
        <v>79</v>
      </c>
      <c r="J263" s="10" t="s">
        <v>20</v>
      </c>
      <c r="K263" s="39" t="s">
        <v>25</v>
      </c>
      <c r="L263" s="10" t="s">
        <v>20</v>
      </c>
      <c r="M263" s="82"/>
      <c r="N263" s="11"/>
      <c r="O263" s="39" t="s">
        <v>26</v>
      </c>
      <c r="P263" s="40" t="s">
        <v>20</v>
      </c>
    </row>
    <row r="264" spans="1:16" s="1" customFormat="1" ht="18.2" customHeight="1" x14ac:dyDescent="0.15">
      <c r="A264" s="78"/>
      <c r="B264" s="78"/>
      <c r="C264" s="78"/>
      <c r="D264" s="81"/>
      <c r="E264" s="80"/>
      <c r="F264" s="79"/>
      <c r="G264" s="39" t="s">
        <v>16</v>
      </c>
      <c r="H264" s="10">
        <v>250431</v>
      </c>
      <c r="I264" s="39" t="s">
        <v>78</v>
      </c>
      <c r="J264" s="10">
        <v>238231</v>
      </c>
      <c r="K264" s="39" t="s">
        <v>77</v>
      </c>
      <c r="L264" s="10">
        <v>238231</v>
      </c>
      <c r="M264" s="39" t="s">
        <v>76</v>
      </c>
      <c r="N264" s="10">
        <v>12200</v>
      </c>
      <c r="O264" s="39" t="s">
        <v>29</v>
      </c>
      <c r="P264" s="40">
        <v>0</v>
      </c>
    </row>
    <row r="265" spans="1:16" s="1" customFormat="1" ht="18.2" customHeight="1" x14ac:dyDescent="0.15">
      <c r="A265" s="78"/>
      <c r="B265" s="78"/>
      <c r="C265" s="78"/>
      <c r="D265" s="77"/>
      <c r="E265" s="76"/>
      <c r="F265" s="75"/>
      <c r="G265" s="41" t="s">
        <v>30</v>
      </c>
      <c r="H265" s="42">
        <v>250431</v>
      </c>
      <c r="I265" s="41" t="s">
        <v>75</v>
      </c>
      <c r="J265" s="42">
        <v>238231</v>
      </c>
      <c r="K265" s="41" t="s">
        <v>74</v>
      </c>
      <c r="L265" s="42" t="s">
        <v>20</v>
      </c>
      <c r="M265" s="43"/>
      <c r="N265" s="16"/>
      <c r="O265" s="41" t="s">
        <v>31</v>
      </c>
      <c r="P265" s="44">
        <v>0</v>
      </c>
    </row>
    <row r="266" spans="1:16" s="1" customFormat="1" ht="3.75" customHeight="1" x14ac:dyDescent="0.2">
      <c r="A266" s="87"/>
      <c r="B266" s="87"/>
      <c r="C266" s="87"/>
      <c r="D266" s="80"/>
      <c r="E266" s="89"/>
      <c r="F266" s="89"/>
      <c r="G266" s="89"/>
      <c r="H266" s="89"/>
      <c r="I266" s="89"/>
      <c r="J266" s="89"/>
      <c r="K266" s="89"/>
      <c r="L266" s="89"/>
      <c r="M266" s="89"/>
      <c r="N266" s="89"/>
      <c r="O266" s="89"/>
      <c r="P266" s="89"/>
    </row>
    <row r="267" spans="1:16" s="1" customFormat="1" ht="18.2" customHeight="1" x14ac:dyDescent="0.2">
      <c r="A267" s="87"/>
      <c r="B267" s="87"/>
      <c r="C267" s="87"/>
      <c r="D267" s="88"/>
      <c r="E267" s="86" t="s">
        <v>128</v>
      </c>
      <c r="F267" s="1093" t="s">
        <v>120</v>
      </c>
      <c r="G267" s="1093"/>
      <c r="H267" s="1093"/>
      <c r="I267" s="1093"/>
      <c r="J267" s="1093"/>
      <c r="K267" s="1093"/>
      <c r="L267" s="1093"/>
      <c r="M267" s="1093"/>
      <c r="N267" s="1093"/>
      <c r="O267" s="1093"/>
      <c r="P267" s="1093"/>
    </row>
    <row r="268" spans="1:16" s="1" customFormat="1" ht="18.2" customHeight="1" x14ac:dyDescent="0.2">
      <c r="A268" s="87"/>
      <c r="B268" s="87"/>
      <c r="C268" s="87"/>
      <c r="D268" s="68" t="s">
        <v>127</v>
      </c>
      <c r="E268" s="86" t="s">
        <v>88</v>
      </c>
      <c r="F268" s="1093" t="s">
        <v>126</v>
      </c>
      <c r="G268" s="1093"/>
      <c r="H268" s="1093"/>
      <c r="I268" s="1093"/>
      <c r="J268" s="1093"/>
      <c r="K268" s="1093"/>
      <c r="L268" s="1093"/>
      <c r="M268" s="1093"/>
      <c r="N268" s="1093"/>
      <c r="O268" s="1093"/>
      <c r="P268" s="1093"/>
    </row>
    <row r="269" spans="1:16" s="1" customFormat="1" ht="7.5" customHeight="1" x14ac:dyDescent="0.2">
      <c r="A269" s="67"/>
      <c r="B269" s="67"/>
      <c r="C269" s="67"/>
      <c r="D269" s="25"/>
      <c r="E269" s="62"/>
      <c r="F269" s="26"/>
      <c r="G269" s="62"/>
      <c r="H269" s="26"/>
      <c r="I269" s="62"/>
      <c r="J269" s="26"/>
      <c r="K269" s="62"/>
      <c r="L269" s="26"/>
      <c r="M269" s="62"/>
      <c r="N269" s="26"/>
      <c r="O269" s="62"/>
      <c r="P269" s="66"/>
    </row>
    <row r="270" spans="1:16" s="1" customFormat="1" ht="18.2" customHeight="1" x14ac:dyDescent="0.2">
      <c r="A270" s="65">
        <v>1400</v>
      </c>
      <c r="B270" s="65">
        <v>1401</v>
      </c>
      <c r="C270" s="65">
        <v>1</v>
      </c>
      <c r="D270" s="25"/>
      <c r="E270" s="9" t="s">
        <v>98</v>
      </c>
      <c r="F270" s="63" t="s">
        <v>97</v>
      </c>
      <c r="G270" s="9" t="s">
        <v>23</v>
      </c>
      <c r="H270" s="27" t="s">
        <v>20</v>
      </c>
      <c r="I270" s="9" t="s">
        <v>79</v>
      </c>
      <c r="J270" s="27" t="s">
        <v>20</v>
      </c>
      <c r="K270" s="9" t="s">
        <v>25</v>
      </c>
      <c r="L270" s="27" t="s">
        <v>20</v>
      </c>
      <c r="M270" s="62"/>
      <c r="N270" s="26"/>
      <c r="O270" s="9" t="s">
        <v>26</v>
      </c>
      <c r="P270" s="28" t="s">
        <v>20</v>
      </c>
    </row>
    <row r="271" spans="1:16" s="1" customFormat="1" ht="18.2" customHeight="1" x14ac:dyDescent="0.2">
      <c r="A271" s="67"/>
      <c r="B271" s="67"/>
      <c r="C271" s="67"/>
      <c r="D271" s="25"/>
      <c r="E271" s="62"/>
      <c r="F271" s="26"/>
      <c r="G271" s="9" t="s">
        <v>16</v>
      </c>
      <c r="H271" s="27">
        <v>115000</v>
      </c>
      <c r="I271" s="9" t="s">
        <v>78</v>
      </c>
      <c r="J271" s="27" t="s">
        <v>20</v>
      </c>
      <c r="K271" s="9" t="s">
        <v>77</v>
      </c>
      <c r="L271" s="27">
        <v>64336.69</v>
      </c>
      <c r="M271" s="9" t="s">
        <v>76</v>
      </c>
      <c r="N271" s="27">
        <v>50340</v>
      </c>
      <c r="O271" s="9" t="s">
        <v>29</v>
      </c>
      <c r="P271" s="28">
        <v>64336.69</v>
      </c>
    </row>
    <row r="272" spans="1:16" s="1" customFormat="1" ht="18.2" customHeight="1" x14ac:dyDescent="0.2">
      <c r="A272" s="67"/>
      <c r="B272" s="67"/>
      <c r="C272" s="67"/>
      <c r="D272" s="25"/>
      <c r="E272" s="62"/>
      <c r="F272" s="26"/>
      <c r="G272" s="9" t="s">
        <v>30</v>
      </c>
      <c r="H272" s="27">
        <v>115000</v>
      </c>
      <c r="I272" s="9" t="s">
        <v>75</v>
      </c>
      <c r="J272" s="27" t="s">
        <v>20</v>
      </c>
      <c r="K272" s="9" t="s">
        <v>74</v>
      </c>
      <c r="L272" s="27">
        <v>323.31</v>
      </c>
      <c r="M272" s="62"/>
      <c r="N272" s="26"/>
      <c r="O272" s="9" t="s">
        <v>31</v>
      </c>
      <c r="P272" s="28">
        <v>64336.69</v>
      </c>
    </row>
    <row r="273" spans="1:16" s="1" customFormat="1" ht="7.5" customHeight="1" x14ac:dyDescent="0.15">
      <c r="A273" s="78"/>
      <c r="B273" s="84">
        <v>1401</v>
      </c>
      <c r="C273" s="78"/>
      <c r="D273" s="77"/>
      <c r="E273" s="76"/>
      <c r="F273" s="75"/>
      <c r="G273" s="43"/>
      <c r="H273" s="16"/>
      <c r="I273" s="43"/>
      <c r="J273" s="16"/>
      <c r="K273" s="43"/>
      <c r="L273" s="16"/>
      <c r="M273" s="43"/>
      <c r="N273" s="16"/>
      <c r="O273" s="43"/>
      <c r="P273" s="70"/>
    </row>
    <row r="274" spans="1:16" s="1" customFormat="1" ht="18.2" customHeight="1" x14ac:dyDescent="0.15">
      <c r="A274" s="78"/>
      <c r="B274" s="78"/>
      <c r="C274" s="78"/>
      <c r="D274" s="85"/>
      <c r="E274" s="8" t="s">
        <v>85</v>
      </c>
      <c r="F274" s="8" t="s">
        <v>126</v>
      </c>
      <c r="G274" s="39" t="s">
        <v>23</v>
      </c>
      <c r="H274" s="10" t="s">
        <v>20</v>
      </c>
      <c r="I274" s="39" t="s">
        <v>79</v>
      </c>
      <c r="J274" s="10" t="s">
        <v>20</v>
      </c>
      <c r="K274" s="39" t="s">
        <v>25</v>
      </c>
      <c r="L274" s="10" t="s">
        <v>20</v>
      </c>
      <c r="M274" s="82"/>
      <c r="N274" s="11"/>
      <c r="O274" s="39" t="s">
        <v>26</v>
      </c>
      <c r="P274" s="40" t="s">
        <v>20</v>
      </c>
    </row>
    <row r="275" spans="1:16" s="1" customFormat="1" ht="18.2" customHeight="1" x14ac:dyDescent="0.15">
      <c r="A275" s="78"/>
      <c r="B275" s="78"/>
      <c r="C275" s="78"/>
      <c r="D275" s="81"/>
      <c r="E275" s="80"/>
      <c r="F275" s="79"/>
      <c r="G275" s="39" t="s">
        <v>16</v>
      </c>
      <c r="H275" s="10">
        <v>115000</v>
      </c>
      <c r="I275" s="39" t="s">
        <v>78</v>
      </c>
      <c r="J275" s="10" t="s">
        <v>20</v>
      </c>
      <c r="K275" s="39" t="s">
        <v>77</v>
      </c>
      <c r="L275" s="10">
        <v>64336.69</v>
      </c>
      <c r="M275" s="39" t="s">
        <v>76</v>
      </c>
      <c r="N275" s="10">
        <v>50340</v>
      </c>
      <c r="O275" s="39" t="s">
        <v>29</v>
      </c>
      <c r="P275" s="40">
        <v>64336.69</v>
      </c>
    </row>
    <row r="276" spans="1:16" s="1" customFormat="1" ht="18.2" customHeight="1" x14ac:dyDescent="0.15">
      <c r="A276" s="78"/>
      <c r="B276" s="78"/>
      <c r="C276" s="78"/>
      <c r="D276" s="77"/>
      <c r="E276" s="76"/>
      <c r="F276" s="75"/>
      <c r="G276" s="41" t="s">
        <v>30</v>
      </c>
      <c r="H276" s="42">
        <v>115000</v>
      </c>
      <c r="I276" s="41" t="s">
        <v>75</v>
      </c>
      <c r="J276" s="42" t="s">
        <v>20</v>
      </c>
      <c r="K276" s="41" t="s">
        <v>74</v>
      </c>
      <c r="L276" s="42">
        <v>323.31</v>
      </c>
      <c r="M276" s="43"/>
      <c r="N276" s="16"/>
      <c r="O276" s="41" t="s">
        <v>31</v>
      </c>
      <c r="P276" s="44">
        <v>64336.69</v>
      </c>
    </row>
    <row r="277" spans="1:16" s="1" customFormat="1" ht="18.2" customHeight="1" x14ac:dyDescent="0.2">
      <c r="A277" s="87"/>
      <c r="B277" s="87"/>
      <c r="C277" s="87"/>
      <c r="D277" s="68" t="s">
        <v>125</v>
      </c>
      <c r="E277" s="86" t="s">
        <v>103</v>
      </c>
      <c r="F277" s="1093" t="s">
        <v>124</v>
      </c>
      <c r="G277" s="1093"/>
      <c r="H277" s="1093"/>
      <c r="I277" s="1093"/>
      <c r="J277" s="1093"/>
      <c r="K277" s="1093"/>
      <c r="L277" s="1093"/>
      <c r="M277" s="1093"/>
      <c r="N277" s="1093"/>
      <c r="O277" s="1093"/>
      <c r="P277" s="1093"/>
    </row>
    <row r="278" spans="1:16" s="1" customFormat="1" ht="7.5" customHeight="1" x14ac:dyDescent="0.2">
      <c r="A278" s="67"/>
      <c r="B278" s="67"/>
      <c r="C278" s="67"/>
      <c r="D278" s="25"/>
      <c r="E278" s="62"/>
      <c r="F278" s="26"/>
      <c r="G278" s="62"/>
      <c r="H278" s="26"/>
      <c r="I278" s="62"/>
      <c r="J278" s="26"/>
      <c r="K278" s="62"/>
      <c r="L278" s="26"/>
      <c r="M278" s="62"/>
      <c r="N278" s="26"/>
      <c r="O278" s="62"/>
      <c r="P278" s="66"/>
    </row>
    <row r="279" spans="1:16" s="1" customFormat="1" ht="18.2" customHeight="1" x14ac:dyDescent="0.2">
      <c r="A279" s="65"/>
      <c r="B279" s="65">
        <v>1402</v>
      </c>
      <c r="C279" s="65">
        <v>1</v>
      </c>
      <c r="D279" s="25"/>
      <c r="E279" s="9" t="s">
        <v>98</v>
      </c>
      <c r="F279" s="63" t="s">
        <v>97</v>
      </c>
      <c r="G279" s="9" t="s">
        <v>23</v>
      </c>
      <c r="H279" s="27" t="s">
        <v>20</v>
      </c>
      <c r="I279" s="9" t="s">
        <v>79</v>
      </c>
      <c r="J279" s="27" t="s">
        <v>20</v>
      </c>
      <c r="K279" s="9" t="s">
        <v>25</v>
      </c>
      <c r="L279" s="27" t="s">
        <v>20</v>
      </c>
      <c r="M279" s="62"/>
      <c r="N279" s="26"/>
      <c r="O279" s="9" t="s">
        <v>26</v>
      </c>
      <c r="P279" s="28" t="s">
        <v>20</v>
      </c>
    </row>
    <row r="280" spans="1:16" s="1" customFormat="1" ht="18.2" customHeight="1" x14ac:dyDescent="0.2">
      <c r="A280" s="67"/>
      <c r="B280" s="67"/>
      <c r="C280" s="67"/>
      <c r="D280" s="25"/>
      <c r="E280" s="62"/>
      <c r="F280" s="26"/>
      <c r="G280" s="9" t="s">
        <v>16</v>
      </c>
      <c r="H280" s="27">
        <v>0</v>
      </c>
      <c r="I280" s="9" t="s">
        <v>78</v>
      </c>
      <c r="J280" s="27" t="s">
        <v>20</v>
      </c>
      <c r="K280" s="9" t="s">
        <v>77</v>
      </c>
      <c r="L280" s="27" t="s">
        <v>20</v>
      </c>
      <c r="M280" s="9" t="s">
        <v>76</v>
      </c>
      <c r="N280" s="27">
        <v>0</v>
      </c>
      <c r="O280" s="9" t="s">
        <v>29</v>
      </c>
      <c r="P280" s="28" t="s">
        <v>20</v>
      </c>
    </row>
    <row r="281" spans="1:16" s="1" customFormat="1" ht="18.2" customHeight="1" x14ac:dyDescent="0.2">
      <c r="A281" s="67"/>
      <c r="B281" s="67"/>
      <c r="C281" s="67"/>
      <c r="D281" s="25"/>
      <c r="E281" s="62"/>
      <c r="F281" s="26"/>
      <c r="G281" s="9" t="s">
        <v>30</v>
      </c>
      <c r="H281" s="27">
        <v>0</v>
      </c>
      <c r="I281" s="9" t="s">
        <v>75</v>
      </c>
      <c r="J281" s="27" t="s">
        <v>20</v>
      </c>
      <c r="K281" s="9" t="s">
        <v>74</v>
      </c>
      <c r="L281" s="27" t="s">
        <v>20</v>
      </c>
      <c r="M281" s="62"/>
      <c r="N281" s="26"/>
      <c r="O281" s="9" t="s">
        <v>31</v>
      </c>
      <c r="P281" s="28" t="s">
        <v>20</v>
      </c>
    </row>
    <row r="282" spans="1:16" s="1" customFormat="1" ht="7.5" customHeight="1" x14ac:dyDescent="0.15">
      <c r="A282" s="78"/>
      <c r="B282" s="84">
        <v>1402</v>
      </c>
      <c r="C282" s="78"/>
      <c r="D282" s="77"/>
      <c r="E282" s="76"/>
      <c r="F282" s="75"/>
      <c r="G282" s="43"/>
      <c r="H282" s="16"/>
      <c r="I282" s="43"/>
      <c r="J282" s="16"/>
      <c r="K282" s="43"/>
      <c r="L282" s="16"/>
      <c r="M282" s="43"/>
      <c r="N282" s="16"/>
      <c r="O282" s="43"/>
      <c r="P282" s="70"/>
    </row>
    <row r="283" spans="1:16" s="1" customFormat="1" ht="18.2" customHeight="1" x14ac:dyDescent="0.15">
      <c r="A283" s="78"/>
      <c r="B283" s="78"/>
      <c r="C283" s="78"/>
      <c r="D283" s="85"/>
      <c r="E283" s="8" t="s">
        <v>102</v>
      </c>
      <c r="F283" s="8" t="s">
        <v>124</v>
      </c>
      <c r="G283" s="39" t="s">
        <v>23</v>
      </c>
      <c r="H283" s="10" t="s">
        <v>20</v>
      </c>
      <c r="I283" s="39" t="s">
        <v>79</v>
      </c>
      <c r="J283" s="10" t="s">
        <v>20</v>
      </c>
      <c r="K283" s="39" t="s">
        <v>25</v>
      </c>
      <c r="L283" s="10" t="s">
        <v>20</v>
      </c>
      <c r="M283" s="82"/>
      <c r="N283" s="11"/>
      <c r="O283" s="39" t="s">
        <v>26</v>
      </c>
      <c r="P283" s="40" t="s">
        <v>20</v>
      </c>
    </row>
    <row r="284" spans="1:16" s="1" customFormat="1" ht="18.2" customHeight="1" x14ac:dyDescent="0.15">
      <c r="A284" s="78"/>
      <c r="B284" s="78"/>
      <c r="C284" s="78"/>
      <c r="D284" s="81"/>
      <c r="E284" s="80"/>
      <c r="F284" s="79"/>
      <c r="G284" s="39" t="s">
        <v>16</v>
      </c>
      <c r="H284" s="10">
        <v>0</v>
      </c>
      <c r="I284" s="39" t="s">
        <v>78</v>
      </c>
      <c r="J284" s="10" t="s">
        <v>20</v>
      </c>
      <c r="K284" s="39" t="s">
        <v>77</v>
      </c>
      <c r="L284" s="10" t="s">
        <v>20</v>
      </c>
      <c r="M284" s="39" t="s">
        <v>76</v>
      </c>
      <c r="N284" s="10">
        <v>0</v>
      </c>
      <c r="O284" s="39" t="s">
        <v>29</v>
      </c>
      <c r="P284" s="40" t="s">
        <v>20</v>
      </c>
    </row>
    <row r="285" spans="1:16" s="1" customFormat="1" ht="18.2" customHeight="1" x14ac:dyDescent="0.15">
      <c r="A285" s="78"/>
      <c r="B285" s="78"/>
      <c r="C285" s="78"/>
      <c r="D285" s="77"/>
      <c r="E285" s="76"/>
      <c r="F285" s="75"/>
      <c r="G285" s="41" t="s">
        <v>30</v>
      </c>
      <c r="H285" s="42">
        <v>0</v>
      </c>
      <c r="I285" s="41" t="s">
        <v>75</v>
      </c>
      <c r="J285" s="42" t="s">
        <v>20</v>
      </c>
      <c r="K285" s="41" t="s">
        <v>74</v>
      </c>
      <c r="L285" s="42" t="s">
        <v>20</v>
      </c>
      <c r="M285" s="43"/>
      <c r="N285" s="16"/>
      <c r="O285" s="41" t="s">
        <v>31</v>
      </c>
      <c r="P285" s="44" t="s">
        <v>20</v>
      </c>
    </row>
    <row r="286" spans="1:16" s="1" customFormat="1" ht="18.2" customHeight="1" x14ac:dyDescent="0.2">
      <c r="A286" s="87"/>
      <c r="B286" s="87"/>
      <c r="C286" s="87"/>
      <c r="D286" s="68" t="s">
        <v>123</v>
      </c>
      <c r="E286" s="86" t="s">
        <v>99</v>
      </c>
      <c r="F286" s="1093" t="s">
        <v>122</v>
      </c>
      <c r="G286" s="1093"/>
      <c r="H286" s="1093"/>
      <c r="I286" s="1093"/>
      <c r="J286" s="1093"/>
      <c r="K286" s="1093"/>
      <c r="L286" s="1093"/>
      <c r="M286" s="1093"/>
      <c r="N286" s="1093"/>
      <c r="O286" s="1093"/>
      <c r="P286" s="1093"/>
    </row>
    <row r="287" spans="1:16" s="1" customFormat="1" ht="7.5" customHeight="1" x14ac:dyDescent="0.2">
      <c r="A287" s="67"/>
      <c r="B287" s="67"/>
      <c r="C287" s="67"/>
      <c r="D287" s="25"/>
      <c r="E287" s="62"/>
      <c r="F287" s="26"/>
      <c r="G287" s="62"/>
      <c r="H287" s="26"/>
      <c r="I287" s="62"/>
      <c r="J287" s="26"/>
      <c r="K287" s="62"/>
      <c r="L287" s="26"/>
      <c r="M287" s="62"/>
      <c r="N287" s="26"/>
      <c r="O287" s="62"/>
      <c r="P287" s="66"/>
    </row>
    <row r="288" spans="1:16" s="1" customFormat="1" ht="18.2" customHeight="1" x14ac:dyDescent="0.2">
      <c r="A288" s="65"/>
      <c r="B288" s="65">
        <v>1403</v>
      </c>
      <c r="C288" s="65">
        <v>1</v>
      </c>
      <c r="D288" s="25"/>
      <c r="E288" s="9" t="s">
        <v>98</v>
      </c>
      <c r="F288" s="63" t="s">
        <v>97</v>
      </c>
      <c r="G288" s="9" t="s">
        <v>23</v>
      </c>
      <c r="H288" s="27">
        <v>94953.98</v>
      </c>
      <c r="I288" s="9" t="s">
        <v>79</v>
      </c>
      <c r="J288" s="27">
        <v>94953.98</v>
      </c>
      <c r="K288" s="9" t="s">
        <v>25</v>
      </c>
      <c r="L288" s="27" t="s">
        <v>20</v>
      </c>
      <c r="M288" s="62"/>
      <c r="N288" s="26"/>
      <c r="O288" s="9" t="s">
        <v>26</v>
      </c>
      <c r="P288" s="28">
        <v>0</v>
      </c>
    </row>
    <row r="289" spans="1:16" s="1" customFormat="1" ht="18.2" customHeight="1" x14ac:dyDescent="0.2">
      <c r="A289" s="67"/>
      <c r="B289" s="67"/>
      <c r="C289" s="67"/>
      <c r="D289" s="25"/>
      <c r="E289" s="62"/>
      <c r="F289" s="26"/>
      <c r="G289" s="9" t="s">
        <v>16</v>
      </c>
      <c r="H289" s="27">
        <v>152000</v>
      </c>
      <c r="I289" s="9" t="s">
        <v>78</v>
      </c>
      <c r="J289" s="27">
        <v>56561.4</v>
      </c>
      <c r="K289" s="9" t="s">
        <v>77</v>
      </c>
      <c r="L289" s="27">
        <v>151999.73000000001</v>
      </c>
      <c r="M289" s="9" t="s">
        <v>76</v>
      </c>
      <c r="N289" s="27">
        <v>0.26999999998952301</v>
      </c>
      <c r="O289" s="9" t="s">
        <v>29</v>
      </c>
      <c r="P289" s="28">
        <v>95438.33</v>
      </c>
    </row>
    <row r="290" spans="1:16" s="1" customFormat="1" ht="18.2" customHeight="1" x14ac:dyDescent="0.2">
      <c r="A290" s="67"/>
      <c r="B290" s="67"/>
      <c r="C290" s="67"/>
      <c r="D290" s="25"/>
      <c r="E290" s="62"/>
      <c r="F290" s="26"/>
      <c r="G290" s="9" t="s">
        <v>30</v>
      </c>
      <c r="H290" s="27">
        <v>246953.98</v>
      </c>
      <c r="I290" s="9" t="s">
        <v>75</v>
      </c>
      <c r="J290" s="27">
        <v>151515.38</v>
      </c>
      <c r="K290" s="9" t="s">
        <v>74</v>
      </c>
      <c r="L290" s="27" t="s">
        <v>20</v>
      </c>
      <c r="M290" s="62"/>
      <c r="N290" s="26"/>
      <c r="O290" s="9" t="s">
        <v>31</v>
      </c>
      <c r="P290" s="28">
        <v>95438.33</v>
      </c>
    </row>
    <row r="291" spans="1:16" s="1" customFormat="1" ht="7.5" customHeight="1" x14ac:dyDescent="0.15">
      <c r="A291" s="78"/>
      <c r="B291" s="84">
        <v>1403</v>
      </c>
      <c r="C291" s="78"/>
      <c r="D291" s="77"/>
      <c r="E291" s="76"/>
      <c r="F291" s="75"/>
      <c r="G291" s="43"/>
      <c r="H291" s="16"/>
      <c r="I291" s="43"/>
      <c r="J291" s="16"/>
      <c r="K291" s="43"/>
      <c r="L291" s="16"/>
      <c r="M291" s="43"/>
      <c r="N291" s="16"/>
      <c r="O291" s="43"/>
      <c r="P291" s="70"/>
    </row>
    <row r="292" spans="1:16" s="1" customFormat="1" ht="18.2" customHeight="1" x14ac:dyDescent="0.15">
      <c r="A292" s="78"/>
      <c r="B292" s="78"/>
      <c r="C292" s="78"/>
      <c r="D292" s="85"/>
      <c r="E292" s="8" t="s">
        <v>94</v>
      </c>
      <c r="F292" s="8" t="s">
        <v>122</v>
      </c>
      <c r="G292" s="39" t="s">
        <v>23</v>
      </c>
      <c r="H292" s="10">
        <v>94953.98</v>
      </c>
      <c r="I292" s="39" t="s">
        <v>79</v>
      </c>
      <c r="J292" s="10">
        <v>94953.98</v>
      </c>
      <c r="K292" s="39" t="s">
        <v>25</v>
      </c>
      <c r="L292" s="10" t="s">
        <v>20</v>
      </c>
      <c r="M292" s="82"/>
      <c r="N292" s="11"/>
      <c r="O292" s="39" t="s">
        <v>26</v>
      </c>
      <c r="P292" s="40">
        <v>0</v>
      </c>
    </row>
    <row r="293" spans="1:16" s="1" customFormat="1" ht="18.2" customHeight="1" x14ac:dyDescent="0.15">
      <c r="A293" s="78"/>
      <c r="B293" s="78"/>
      <c r="C293" s="78"/>
      <c r="D293" s="81"/>
      <c r="E293" s="80"/>
      <c r="F293" s="79"/>
      <c r="G293" s="39" t="s">
        <v>16</v>
      </c>
      <c r="H293" s="10">
        <v>152000</v>
      </c>
      <c r="I293" s="39" t="s">
        <v>78</v>
      </c>
      <c r="J293" s="10">
        <v>56561.4</v>
      </c>
      <c r="K293" s="39" t="s">
        <v>77</v>
      </c>
      <c r="L293" s="10">
        <v>151999.73000000001</v>
      </c>
      <c r="M293" s="39" t="s">
        <v>76</v>
      </c>
      <c r="N293" s="10">
        <v>0.26999999998952301</v>
      </c>
      <c r="O293" s="39" t="s">
        <v>29</v>
      </c>
      <c r="P293" s="40">
        <v>95438.33</v>
      </c>
    </row>
    <row r="294" spans="1:16" s="1" customFormat="1" ht="18.2" customHeight="1" x14ac:dyDescent="0.15">
      <c r="A294" s="78"/>
      <c r="B294" s="78"/>
      <c r="C294" s="78"/>
      <c r="D294" s="77"/>
      <c r="E294" s="76"/>
      <c r="F294" s="75"/>
      <c r="G294" s="41" t="s">
        <v>30</v>
      </c>
      <c r="H294" s="42">
        <v>246953.98</v>
      </c>
      <c r="I294" s="41" t="s">
        <v>75</v>
      </c>
      <c r="J294" s="42">
        <v>151515.38</v>
      </c>
      <c r="K294" s="41" t="s">
        <v>74</v>
      </c>
      <c r="L294" s="42" t="s">
        <v>20</v>
      </c>
      <c r="M294" s="43"/>
      <c r="N294" s="16"/>
      <c r="O294" s="41" t="s">
        <v>31</v>
      </c>
      <c r="P294" s="44">
        <v>95438.33</v>
      </c>
    </row>
    <row r="295" spans="1:16" s="1" customFormat="1" ht="18.2" customHeight="1" x14ac:dyDescent="0.15">
      <c r="A295" s="84">
        <v>1400</v>
      </c>
      <c r="B295" s="78"/>
      <c r="C295" s="78"/>
      <c r="D295" s="1095" t="s">
        <v>121</v>
      </c>
      <c r="E295" s="1095"/>
      <c r="F295" s="83" t="s">
        <v>120</v>
      </c>
      <c r="G295" s="39" t="s">
        <v>23</v>
      </c>
      <c r="H295" s="10">
        <v>94953.98</v>
      </c>
      <c r="I295" s="39" t="s">
        <v>79</v>
      </c>
      <c r="J295" s="10">
        <v>94953.98</v>
      </c>
      <c r="K295" s="39" t="s">
        <v>25</v>
      </c>
      <c r="L295" s="10" t="s">
        <v>20</v>
      </c>
      <c r="M295" s="82"/>
      <c r="N295" s="11"/>
      <c r="O295" s="39" t="s">
        <v>26</v>
      </c>
      <c r="P295" s="40">
        <v>0</v>
      </c>
    </row>
    <row r="296" spans="1:16" s="1" customFormat="1" ht="18.2" customHeight="1" x14ac:dyDescent="0.15">
      <c r="A296" s="78"/>
      <c r="B296" s="78"/>
      <c r="C296" s="78"/>
      <c r="D296" s="81"/>
      <c r="E296" s="80"/>
      <c r="F296" s="79"/>
      <c r="G296" s="39" t="s">
        <v>16</v>
      </c>
      <c r="H296" s="10">
        <v>267000</v>
      </c>
      <c r="I296" s="39" t="s">
        <v>78</v>
      </c>
      <c r="J296" s="10">
        <v>56561.4</v>
      </c>
      <c r="K296" s="39" t="s">
        <v>77</v>
      </c>
      <c r="L296" s="10">
        <v>216336.42</v>
      </c>
      <c r="M296" s="39" t="s">
        <v>76</v>
      </c>
      <c r="N296" s="10">
        <v>50340.27</v>
      </c>
      <c r="O296" s="39" t="s">
        <v>29</v>
      </c>
      <c r="P296" s="40">
        <v>159775.01999999999</v>
      </c>
    </row>
    <row r="297" spans="1:16" s="1" customFormat="1" ht="18.2" customHeight="1" x14ac:dyDescent="0.15">
      <c r="A297" s="78"/>
      <c r="B297" s="78"/>
      <c r="C297" s="78"/>
      <c r="D297" s="77"/>
      <c r="E297" s="76"/>
      <c r="F297" s="75"/>
      <c r="G297" s="41" t="s">
        <v>30</v>
      </c>
      <c r="H297" s="42">
        <v>361953.98</v>
      </c>
      <c r="I297" s="41" t="s">
        <v>75</v>
      </c>
      <c r="J297" s="42">
        <v>151515.38</v>
      </c>
      <c r="K297" s="41" t="s">
        <v>74</v>
      </c>
      <c r="L297" s="42">
        <v>323.31</v>
      </c>
      <c r="M297" s="43"/>
      <c r="N297" s="16"/>
      <c r="O297" s="41" t="s">
        <v>31</v>
      </c>
      <c r="P297" s="44">
        <v>159775.01999999999</v>
      </c>
    </row>
    <row r="298" spans="1:16" s="1" customFormat="1" ht="3.75" customHeight="1" x14ac:dyDescent="0.2">
      <c r="A298" s="87"/>
      <c r="B298" s="87"/>
      <c r="C298" s="87"/>
      <c r="D298" s="80"/>
      <c r="E298" s="89"/>
      <c r="F298" s="89"/>
      <c r="G298" s="89"/>
      <c r="H298" s="89"/>
      <c r="I298" s="89"/>
      <c r="J298" s="89"/>
      <c r="K298" s="89"/>
      <c r="L298" s="89"/>
      <c r="M298" s="89"/>
      <c r="N298" s="89"/>
      <c r="O298" s="89"/>
      <c r="P298" s="89"/>
    </row>
    <row r="299" spans="1:16" s="1" customFormat="1" ht="18.2" customHeight="1" x14ac:dyDescent="0.2">
      <c r="A299" s="87"/>
      <c r="B299" s="87"/>
      <c r="C299" s="87"/>
      <c r="D299" s="88"/>
      <c r="E299" s="86" t="s">
        <v>119</v>
      </c>
      <c r="F299" s="1093" t="s">
        <v>115</v>
      </c>
      <c r="G299" s="1093"/>
      <c r="H299" s="1093"/>
      <c r="I299" s="1093"/>
      <c r="J299" s="1093"/>
      <c r="K299" s="1093"/>
      <c r="L299" s="1093"/>
      <c r="M299" s="1093"/>
      <c r="N299" s="1093"/>
      <c r="O299" s="1093"/>
      <c r="P299" s="1093"/>
    </row>
    <row r="300" spans="1:16" s="1" customFormat="1" ht="18.2" customHeight="1" x14ac:dyDescent="0.2">
      <c r="A300" s="87"/>
      <c r="B300" s="87"/>
      <c r="C300" s="87"/>
      <c r="D300" s="68" t="s">
        <v>118</v>
      </c>
      <c r="E300" s="86" t="s">
        <v>103</v>
      </c>
      <c r="F300" s="1093" t="s">
        <v>117</v>
      </c>
      <c r="G300" s="1093"/>
      <c r="H300" s="1093"/>
      <c r="I300" s="1093"/>
      <c r="J300" s="1093"/>
      <c r="K300" s="1093"/>
      <c r="L300" s="1093"/>
      <c r="M300" s="1093"/>
      <c r="N300" s="1093"/>
      <c r="O300" s="1093"/>
      <c r="P300" s="1093"/>
    </row>
    <row r="301" spans="1:16" s="1" customFormat="1" ht="7.5" customHeight="1" x14ac:dyDescent="0.2">
      <c r="A301" s="67"/>
      <c r="B301" s="67"/>
      <c r="C301" s="67"/>
      <c r="D301" s="25"/>
      <c r="E301" s="62"/>
      <c r="F301" s="26"/>
      <c r="G301" s="62"/>
      <c r="H301" s="26"/>
      <c r="I301" s="62"/>
      <c r="J301" s="26"/>
      <c r="K301" s="62"/>
      <c r="L301" s="26"/>
      <c r="M301" s="62"/>
      <c r="N301" s="26"/>
      <c r="O301" s="62"/>
      <c r="P301" s="66"/>
    </row>
    <row r="302" spans="1:16" s="1" customFormat="1" ht="18.2" customHeight="1" x14ac:dyDescent="0.2">
      <c r="A302" s="65">
        <v>1500</v>
      </c>
      <c r="B302" s="65">
        <v>1502</v>
      </c>
      <c r="C302" s="65">
        <v>1</v>
      </c>
      <c r="D302" s="25"/>
      <c r="E302" s="9" t="s">
        <v>98</v>
      </c>
      <c r="F302" s="63" t="s">
        <v>97</v>
      </c>
      <c r="G302" s="9" t="s">
        <v>23</v>
      </c>
      <c r="H302" s="27" t="s">
        <v>20</v>
      </c>
      <c r="I302" s="9" t="s">
        <v>79</v>
      </c>
      <c r="J302" s="27" t="s">
        <v>20</v>
      </c>
      <c r="K302" s="9" t="s">
        <v>25</v>
      </c>
      <c r="L302" s="27" t="s">
        <v>20</v>
      </c>
      <c r="M302" s="62"/>
      <c r="N302" s="26"/>
      <c r="O302" s="9" t="s">
        <v>26</v>
      </c>
      <c r="P302" s="28" t="s">
        <v>20</v>
      </c>
    </row>
    <row r="303" spans="1:16" s="1" customFormat="1" ht="18.2" customHeight="1" x14ac:dyDescent="0.2">
      <c r="A303" s="67"/>
      <c r="B303" s="67"/>
      <c r="C303" s="67"/>
      <c r="D303" s="25"/>
      <c r="E303" s="62"/>
      <c r="F303" s="26"/>
      <c r="G303" s="9" t="s">
        <v>16</v>
      </c>
      <c r="H303" s="27">
        <v>100000</v>
      </c>
      <c r="I303" s="9" t="s">
        <v>78</v>
      </c>
      <c r="J303" s="27">
        <v>80000</v>
      </c>
      <c r="K303" s="9" t="s">
        <v>77</v>
      </c>
      <c r="L303" s="27">
        <v>80000</v>
      </c>
      <c r="M303" s="9" t="s">
        <v>76</v>
      </c>
      <c r="N303" s="27">
        <v>20000</v>
      </c>
      <c r="O303" s="9" t="s">
        <v>29</v>
      </c>
      <c r="P303" s="28">
        <v>0</v>
      </c>
    </row>
    <row r="304" spans="1:16" s="1" customFormat="1" ht="18.2" customHeight="1" x14ac:dyDescent="0.2">
      <c r="A304" s="67"/>
      <c r="B304" s="67"/>
      <c r="C304" s="67"/>
      <c r="D304" s="25"/>
      <c r="E304" s="62"/>
      <c r="F304" s="26"/>
      <c r="G304" s="9" t="s">
        <v>30</v>
      </c>
      <c r="H304" s="27">
        <v>100000</v>
      </c>
      <c r="I304" s="9" t="s">
        <v>75</v>
      </c>
      <c r="J304" s="27">
        <v>80000</v>
      </c>
      <c r="K304" s="9" t="s">
        <v>74</v>
      </c>
      <c r="L304" s="27" t="s">
        <v>20</v>
      </c>
      <c r="M304" s="62"/>
      <c r="N304" s="26"/>
      <c r="O304" s="9" t="s">
        <v>31</v>
      </c>
      <c r="P304" s="28">
        <v>0</v>
      </c>
    </row>
    <row r="305" spans="1:16" s="1" customFormat="1" ht="7.5" customHeight="1" x14ac:dyDescent="0.15">
      <c r="A305" s="78"/>
      <c r="B305" s="84">
        <v>1502</v>
      </c>
      <c r="C305" s="78"/>
      <c r="D305" s="77"/>
      <c r="E305" s="76"/>
      <c r="F305" s="75"/>
      <c r="G305" s="43"/>
      <c r="H305" s="16"/>
      <c r="I305" s="43"/>
      <c r="J305" s="16"/>
      <c r="K305" s="43"/>
      <c r="L305" s="16"/>
      <c r="M305" s="43"/>
      <c r="N305" s="16"/>
      <c r="O305" s="43"/>
      <c r="P305" s="70"/>
    </row>
    <row r="306" spans="1:16" s="1" customFormat="1" ht="18.2" customHeight="1" x14ac:dyDescent="0.15">
      <c r="A306" s="78"/>
      <c r="B306" s="78"/>
      <c r="C306" s="78"/>
      <c r="D306" s="85"/>
      <c r="E306" s="8" t="s">
        <v>102</v>
      </c>
      <c r="F306" s="8" t="s">
        <v>117</v>
      </c>
      <c r="G306" s="39" t="s">
        <v>23</v>
      </c>
      <c r="H306" s="10" t="s">
        <v>20</v>
      </c>
      <c r="I306" s="39" t="s">
        <v>79</v>
      </c>
      <c r="J306" s="10" t="s">
        <v>20</v>
      </c>
      <c r="K306" s="39" t="s">
        <v>25</v>
      </c>
      <c r="L306" s="10" t="s">
        <v>20</v>
      </c>
      <c r="M306" s="82"/>
      <c r="N306" s="11"/>
      <c r="O306" s="39" t="s">
        <v>26</v>
      </c>
      <c r="P306" s="40" t="s">
        <v>20</v>
      </c>
    </row>
    <row r="307" spans="1:16" s="1" customFormat="1" ht="18.2" customHeight="1" x14ac:dyDescent="0.15">
      <c r="A307" s="78"/>
      <c r="B307" s="78"/>
      <c r="C307" s="78"/>
      <c r="D307" s="81"/>
      <c r="E307" s="80"/>
      <c r="F307" s="79"/>
      <c r="G307" s="39" t="s">
        <v>16</v>
      </c>
      <c r="H307" s="10">
        <v>100000</v>
      </c>
      <c r="I307" s="39" t="s">
        <v>78</v>
      </c>
      <c r="J307" s="10">
        <v>80000</v>
      </c>
      <c r="K307" s="39" t="s">
        <v>77</v>
      </c>
      <c r="L307" s="10">
        <v>80000</v>
      </c>
      <c r="M307" s="39" t="s">
        <v>76</v>
      </c>
      <c r="N307" s="10">
        <v>20000</v>
      </c>
      <c r="O307" s="39" t="s">
        <v>29</v>
      </c>
      <c r="P307" s="40">
        <v>0</v>
      </c>
    </row>
    <row r="308" spans="1:16" s="1" customFormat="1" ht="18.2" customHeight="1" x14ac:dyDescent="0.15">
      <c r="A308" s="78"/>
      <c r="B308" s="78"/>
      <c r="C308" s="78"/>
      <c r="D308" s="77"/>
      <c r="E308" s="76"/>
      <c r="F308" s="75"/>
      <c r="G308" s="41" t="s">
        <v>30</v>
      </c>
      <c r="H308" s="42">
        <v>100000</v>
      </c>
      <c r="I308" s="41" t="s">
        <v>75</v>
      </c>
      <c r="J308" s="42">
        <v>80000</v>
      </c>
      <c r="K308" s="41" t="s">
        <v>74</v>
      </c>
      <c r="L308" s="42" t="s">
        <v>20</v>
      </c>
      <c r="M308" s="43"/>
      <c r="N308" s="16"/>
      <c r="O308" s="41" t="s">
        <v>31</v>
      </c>
      <c r="P308" s="44">
        <v>0</v>
      </c>
    </row>
    <row r="309" spans="1:16" s="1" customFormat="1" ht="18.2" customHeight="1" x14ac:dyDescent="0.15">
      <c r="A309" s="84">
        <v>1500</v>
      </c>
      <c r="B309" s="78"/>
      <c r="C309" s="78"/>
      <c r="D309" s="1095" t="s">
        <v>116</v>
      </c>
      <c r="E309" s="1095"/>
      <c r="F309" s="83" t="s">
        <v>115</v>
      </c>
      <c r="G309" s="39" t="s">
        <v>23</v>
      </c>
      <c r="H309" s="10" t="s">
        <v>20</v>
      </c>
      <c r="I309" s="39" t="s">
        <v>79</v>
      </c>
      <c r="J309" s="10" t="s">
        <v>20</v>
      </c>
      <c r="K309" s="39" t="s">
        <v>25</v>
      </c>
      <c r="L309" s="10" t="s">
        <v>20</v>
      </c>
      <c r="M309" s="82"/>
      <c r="N309" s="11"/>
      <c r="O309" s="39" t="s">
        <v>26</v>
      </c>
      <c r="P309" s="40" t="s">
        <v>20</v>
      </c>
    </row>
    <row r="310" spans="1:16" s="1" customFormat="1" ht="18.2" customHeight="1" x14ac:dyDescent="0.15">
      <c r="A310" s="78"/>
      <c r="B310" s="78"/>
      <c r="C310" s="78"/>
      <c r="D310" s="81"/>
      <c r="E310" s="80"/>
      <c r="F310" s="79"/>
      <c r="G310" s="39" t="s">
        <v>16</v>
      </c>
      <c r="H310" s="10">
        <v>100000</v>
      </c>
      <c r="I310" s="39" t="s">
        <v>78</v>
      </c>
      <c r="J310" s="10">
        <v>80000</v>
      </c>
      <c r="K310" s="39" t="s">
        <v>77</v>
      </c>
      <c r="L310" s="10">
        <v>80000</v>
      </c>
      <c r="M310" s="39" t="s">
        <v>76</v>
      </c>
      <c r="N310" s="10">
        <v>20000</v>
      </c>
      <c r="O310" s="39" t="s">
        <v>29</v>
      </c>
      <c r="P310" s="40">
        <v>0</v>
      </c>
    </row>
    <row r="311" spans="1:16" s="1" customFormat="1" ht="18.2" customHeight="1" x14ac:dyDescent="0.15">
      <c r="A311" s="78"/>
      <c r="B311" s="78"/>
      <c r="C311" s="78"/>
      <c r="D311" s="77"/>
      <c r="E311" s="76"/>
      <c r="F311" s="75"/>
      <c r="G311" s="41" t="s">
        <v>30</v>
      </c>
      <c r="H311" s="42">
        <v>100000</v>
      </c>
      <c r="I311" s="41" t="s">
        <v>75</v>
      </c>
      <c r="J311" s="42">
        <v>80000</v>
      </c>
      <c r="K311" s="41" t="s">
        <v>74</v>
      </c>
      <c r="L311" s="42" t="s">
        <v>20</v>
      </c>
      <c r="M311" s="43"/>
      <c r="N311" s="16"/>
      <c r="O311" s="41" t="s">
        <v>31</v>
      </c>
      <c r="P311" s="44">
        <v>0</v>
      </c>
    </row>
    <row r="312" spans="1:16" s="1" customFormat="1" ht="3.75" customHeight="1" x14ac:dyDescent="0.2">
      <c r="A312" s="87"/>
      <c r="B312" s="87"/>
      <c r="C312" s="87"/>
      <c r="D312" s="80"/>
      <c r="E312" s="89"/>
      <c r="F312" s="89"/>
      <c r="G312" s="89"/>
      <c r="H312" s="89"/>
      <c r="I312" s="89"/>
      <c r="J312" s="89"/>
      <c r="K312" s="89"/>
      <c r="L312" s="89"/>
      <c r="M312" s="89"/>
      <c r="N312" s="89"/>
      <c r="O312" s="89"/>
      <c r="P312" s="89"/>
    </row>
    <row r="313" spans="1:16" s="1" customFormat="1" ht="18.2" customHeight="1" x14ac:dyDescent="0.2">
      <c r="A313" s="87"/>
      <c r="B313" s="87"/>
      <c r="C313" s="87"/>
      <c r="D313" s="88"/>
      <c r="E313" s="86" t="s">
        <v>114</v>
      </c>
      <c r="F313" s="1093" t="s">
        <v>108</v>
      </c>
      <c r="G313" s="1093"/>
      <c r="H313" s="1093"/>
      <c r="I313" s="1093"/>
      <c r="J313" s="1093"/>
      <c r="K313" s="1093"/>
      <c r="L313" s="1093"/>
      <c r="M313" s="1093"/>
      <c r="N313" s="1093"/>
      <c r="O313" s="1093"/>
      <c r="P313" s="1093"/>
    </row>
    <row r="314" spans="1:16" s="1" customFormat="1" ht="18.2" customHeight="1" x14ac:dyDescent="0.2">
      <c r="A314" s="87"/>
      <c r="B314" s="87"/>
      <c r="C314" s="87"/>
      <c r="D314" s="68" t="s">
        <v>113</v>
      </c>
      <c r="E314" s="86" t="s">
        <v>88</v>
      </c>
      <c r="F314" s="1093" t="s">
        <v>112</v>
      </c>
      <c r="G314" s="1093"/>
      <c r="H314" s="1093"/>
      <c r="I314" s="1093"/>
      <c r="J314" s="1093"/>
      <c r="K314" s="1093"/>
      <c r="L314" s="1093"/>
      <c r="M314" s="1093"/>
      <c r="N314" s="1093"/>
      <c r="O314" s="1093"/>
      <c r="P314" s="1093"/>
    </row>
    <row r="315" spans="1:16" s="1" customFormat="1" ht="7.5" customHeight="1" x14ac:dyDescent="0.2">
      <c r="A315" s="67"/>
      <c r="B315" s="67"/>
      <c r="C315" s="67"/>
      <c r="D315" s="25"/>
      <c r="E315" s="62"/>
      <c r="F315" s="26"/>
      <c r="G315" s="62"/>
      <c r="H315" s="26"/>
      <c r="I315" s="62"/>
      <c r="J315" s="26"/>
      <c r="K315" s="62"/>
      <c r="L315" s="26"/>
      <c r="M315" s="62"/>
      <c r="N315" s="26"/>
      <c r="O315" s="62"/>
      <c r="P315" s="66"/>
    </row>
    <row r="316" spans="1:16" s="1" customFormat="1" ht="18.2" customHeight="1" x14ac:dyDescent="0.2">
      <c r="A316" s="65">
        <v>1800</v>
      </c>
      <c r="B316" s="65">
        <v>1801</v>
      </c>
      <c r="C316" s="65">
        <v>1</v>
      </c>
      <c r="D316" s="25"/>
      <c r="E316" s="9" t="s">
        <v>98</v>
      </c>
      <c r="F316" s="63" t="s">
        <v>97</v>
      </c>
      <c r="G316" s="9" t="s">
        <v>23</v>
      </c>
      <c r="H316" s="27" t="s">
        <v>20</v>
      </c>
      <c r="I316" s="9" t="s">
        <v>79</v>
      </c>
      <c r="J316" s="27" t="s">
        <v>20</v>
      </c>
      <c r="K316" s="9" t="s">
        <v>25</v>
      </c>
      <c r="L316" s="27" t="s">
        <v>20</v>
      </c>
      <c r="M316" s="62"/>
      <c r="N316" s="26"/>
      <c r="O316" s="9" t="s">
        <v>26</v>
      </c>
      <c r="P316" s="28" t="s">
        <v>20</v>
      </c>
    </row>
    <row r="317" spans="1:16" s="1" customFormat="1" ht="18.2" customHeight="1" x14ac:dyDescent="0.2">
      <c r="A317" s="67"/>
      <c r="B317" s="67"/>
      <c r="C317" s="67"/>
      <c r="D317" s="25"/>
      <c r="E317" s="62"/>
      <c r="F317" s="26"/>
      <c r="G317" s="9" t="s">
        <v>16</v>
      </c>
      <c r="H317" s="27">
        <v>62000</v>
      </c>
      <c r="I317" s="9" t="s">
        <v>78</v>
      </c>
      <c r="J317" s="27">
        <v>62000</v>
      </c>
      <c r="K317" s="9" t="s">
        <v>77</v>
      </c>
      <c r="L317" s="27">
        <v>62000</v>
      </c>
      <c r="M317" s="9" t="s">
        <v>76</v>
      </c>
      <c r="N317" s="27">
        <v>0</v>
      </c>
      <c r="O317" s="9" t="s">
        <v>29</v>
      </c>
      <c r="P317" s="28">
        <v>0</v>
      </c>
    </row>
    <row r="318" spans="1:16" s="1" customFormat="1" ht="18.2" customHeight="1" x14ac:dyDescent="0.2">
      <c r="A318" s="67"/>
      <c r="B318" s="67"/>
      <c r="C318" s="67"/>
      <c r="D318" s="25"/>
      <c r="E318" s="62"/>
      <c r="F318" s="26"/>
      <c r="G318" s="9" t="s">
        <v>30</v>
      </c>
      <c r="H318" s="27">
        <v>62000</v>
      </c>
      <c r="I318" s="9" t="s">
        <v>75</v>
      </c>
      <c r="J318" s="27">
        <v>62000</v>
      </c>
      <c r="K318" s="9" t="s">
        <v>74</v>
      </c>
      <c r="L318" s="27" t="s">
        <v>20</v>
      </c>
      <c r="M318" s="62"/>
      <c r="N318" s="26"/>
      <c r="O318" s="9" t="s">
        <v>31</v>
      </c>
      <c r="P318" s="28">
        <v>0</v>
      </c>
    </row>
    <row r="319" spans="1:16" s="1" customFormat="1" ht="7.5" customHeight="1" x14ac:dyDescent="0.15">
      <c r="A319" s="78"/>
      <c r="B319" s="84">
        <v>1801</v>
      </c>
      <c r="C319" s="78"/>
      <c r="D319" s="77"/>
      <c r="E319" s="76"/>
      <c r="F319" s="75"/>
      <c r="G319" s="43"/>
      <c r="H319" s="16"/>
      <c r="I319" s="43"/>
      <c r="J319" s="16"/>
      <c r="K319" s="43"/>
      <c r="L319" s="16"/>
      <c r="M319" s="43"/>
      <c r="N319" s="16"/>
      <c r="O319" s="43"/>
      <c r="P319" s="70"/>
    </row>
    <row r="320" spans="1:16" s="1" customFormat="1" ht="18.2" customHeight="1" x14ac:dyDescent="0.15">
      <c r="A320" s="78"/>
      <c r="B320" s="78"/>
      <c r="C320" s="78"/>
      <c r="D320" s="85"/>
      <c r="E320" s="8" t="s">
        <v>85</v>
      </c>
      <c r="F320" s="8" t="s">
        <v>112</v>
      </c>
      <c r="G320" s="39" t="s">
        <v>23</v>
      </c>
      <c r="H320" s="10" t="s">
        <v>20</v>
      </c>
      <c r="I320" s="39" t="s">
        <v>79</v>
      </c>
      <c r="J320" s="10" t="s">
        <v>20</v>
      </c>
      <c r="K320" s="39" t="s">
        <v>25</v>
      </c>
      <c r="L320" s="10" t="s">
        <v>20</v>
      </c>
      <c r="M320" s="82"/>
      <c r="N320" s="11"/>
      <c r="O320" s="39" t="s">
        <v>26</v>
      </c>
      <c r="P320" s="40" t="s">
        <v>20</v>
      </c>
    </row>
    <row r="321" spans="1:16" s="1" customFormat="1" ht="18.2" customHeight="1" x14ac:dyDescent="0.15">
      <c r="A321" s="78"/>
      <c r="B321" s="78"/>
      <c r="C321" s="78"/>
      <c r="D321" s="81"/>
      <c r="E321" s="80"/>
      <c r="F321" s="79"/>
      <c r="G321" s="39" t="s">
        <v>16</v>
      </c>
      <c r="H321" s="10">
        <v>62000</v>
      </c>
      <c r="I321" s="39" t="s">
        <v>78</v>
      </c>
      <c r="J321" s="10">
        <v>62000</v>
      </c>
      <c r="K321" s="39" t="s">
        <v>77</v>
      </c>
      <c r="L321" s="10">
        <v>62000</v>
      </c>
      <c r="M321" s="39" t="s">
        <v>76</v>
      </c>
      <c r="N321" s="10">
        <v>0</v>
      </c>
      <c r="O321" s="39" t="s">
        <v>29</v>
      </c>
      <c r="P321" s="40">
        <v>0</v>
      </c>
    </row>
    <row r="322" spans="1:16" s="1" customFormat="1" ht="18.2" customHeight="1" x14ac:dyDescent="0.15">
      <c r="A322" s="78"/>
      <c r="B322" s="78"/>
      <c r="C322" s="78"/>
      <c r="D322" s="77"/>
      <c r="E322" s="76"/>
      <c r="F322" s="75"/>
      <c r="G322" s="41" t="s">
        <v>30</v>
      </c>
      <c r="H322" s="42">
        <v>62000</v>
      </c>
      <c r="I322" s="41" t="s">
        <v>75</v>
      </c>
      <c r="J322" s="42">
        <v>62000</v>
      </c>
      <c r="K322" s="41" t="s">
        <v>74</v>
      </c>
      <c r="L322" s="42" t="s">
        <v>20</v>
      </c>
      <c r="M322" s="43"/>
      <c r="N322" s="16"/>
      <c r="O322" s="41" t="s">
        <v>31</v>
      </c>
      <c r="P322" s="44">
        <v>0</v>
      </c>
    </row>
    <row r="323" spans="1:16" s="1" customFormat="1" ht="18.2" customHeight="1" x14ac:dyDescent="0.2">
      <c r="A323" s="87"/>
      <c r="B323" s="87"/>
      <c r="C323" s="87"/>
      <c r="D323" s="68" t="s">
        <v>111</v>
      </c>
      <c r="E323" s="86" t="s">
        <v>103</v>
      </c>
      <c r="F323" s="1093" t="s">
        <v>110</v>
      </c>
      <c r="G323" s="1093"/>
      <c r="H323" s="1093"/>
      <c r="I323" s="1093"/>
      <c r="J323" s="1093"/>
      <c r="K323" s="1093"/>
      <c r="L323" s="1093"/>
      <c r="M323" s="1093"/>
      <c r="N323" s="1093"/>
      <c r="O323" s="1093"/>
      <c r="P323" s="1093"/>
    </row>
    <row r="324" spans="1:16" s="1" customFormat="1" ht="7.5" customHeight="1" x14ac:dyDescent="0.2">
      <c r="A324" s="67"/>
      <c r="B324" s="67"/>
      <c r="C324" s="67"/>
      <c r="D324" s="25"/>
      <c r="E324" s="62"/>
      <c r="F324" s="26"/>
      <c r="G324" s="62"/>
      <c r="H324" s="26"/>
      <c r="I324" s="62"/>
      <c r="J324" s="26"/>
      <c r="K324" s="62"/>
      <c r="L324" s="26"/>
      <c r="M324" s="62"/>
      <c r="N324" s="26"/>
      <c r="O324" s="62"/>
      <c r="P324" s="66"/>
    </row>
    <row r="325" spans="1:16" s="1" customFormat="1" ht="18.2" customHeight="1" x14ac:dyDescent="0.2">
      <c r="A325" s="65"/>
      <c r="B325" s="65">
        <v>1802</v>
      </c>
      <c r="C325" s="65">
        <v>1</v>
      </c>
      <c r="D325" s="25"/>
      <c r="E325" s="9" t="s">
        <v>98</v>
      </c>
      <c r="F325" s="63" t="s">
        <v>97</v>
      </c>
      <c r="G325" s="9" t="s">
        <v>23</v>
      </c>
      <c r="H325" s="27" t="s">
        <v>20</v>
      </c>
      <c r="I325" s="9" t="s">
        <v>79</v>
      </c>
      <c r="J325" s="27" t="s">
        <v>20</v>
      </c>
      <c r="K325" s="9" t="s">
        <v>25</v>
      </c>
      <c r="L325" s="27" t="s">
        <v>20</v>
      </c>
      <c r="M325" s="62"/>
      <c r="N325" s="26"/>
      <c r="O325" s="9" t="s">
        <v>26</v>
      </c>
      <c r="P325" s="28" t="s">
        <v>20</v>
      </c>
    </row>
    <row r="326" spans="1:16" s="1" customFormat="1" ht="18.2" customHeight="1" x14ac:dyDescent="0.2">
      <c r="A326" s="67"/>
      <c r="B326" s="67"/>
      <c r="C326" s="67"/>
      <c r="D326" s="25"/>
      <c r="E326" s="62"/>
      <c r="F326" s="26"/>
      <c r="G326" s="9" t="s">
        <v>16</v>
      </c>
      <c r="H326" s="27">
        <v>0</v>
      </c>
      <c r="I326" s="9" t="s">
        <v>78</v>
      </c>
      <c r="J326" s="27" t="s">
        <v>20</v>
      </c>
      <c r="K326" s="9" t="s">
        <v>77</v>
      </c>
      <c r="L326" s="27" t="s">
        <v>20</v>
      </c>
      <c r="M326" s="9" t="s">
        <v>76</v>
      </c>
      <c r="N326" s="27">
        <v>0</v>
      </c>
      <c r="O326" s="9" t="s">
        <v>29</v>
      </c>
      <c r="P326" s="28" t="s">
        <v>20</v>
      </c>
    </row>
    <row r="327" spans="1:16" s="1" customFormat="1" ht="18.2" customHeight="1" x14ac:dyDescent="0.2">
      <c r="A327" s="67"/>
      <c r="B327" s="67"/>
      <c r="C327" s="67"/>
      <c r="D327" s="25"/>
      <c r="E327" s="62"/>
      <c r="F327" s="26"/>
      <c r="G327" s="9" t="s">
        <v>30</v>
      </c>
      <c r="H327" s="27">
        <v>0</v>
      </c>
      <c r="I327" s="9" t="s">
        <v>75</v>
      </c>
      <c r="J327" s="27" t="s">
        <v>20</v>
      </c>
      <c r="K327" s="9" t="s">
        <v>74</v>
      </c>
      <c r="L327" s="27" t="s">
        <v>20</v>
      </c>
      <c r="M327" s="62"/>
      <c r="N327" s="26"/>
      <c r="O327" s="9" t="s">
        <v>31</v>
      </c>
      <c r="P327" s="28" t="s">
        <v>20</v>
      </c>
    </row>
    <row r="328" spans="1:16" s="1" customFormat="1" ht="7.5" customHeight="1" x14ac:dyDescent="0.15">
      <c r="A328" s="78"/>
      <c r="B328" s="84">
        <v>1802</v>
      </c>
      <c r="C328" s="78"/>
      <c r="D328" s="77"/>
      <c r="E328" s="76"/>
      <c r="F328" s="75"/>
      <c r="G328" s="43"/>
      <c r="H328" s="16"/>
      <c r="I328" s="43"/>
      <c r="J328" s="16"/>
      <c r="K328" s="43"/>
      <c r="L328" s="16"/>
      <c r="M328" s="43"/>
      <c r="N328" s="16"/>
      <c r="O328" s="43"/>
      <c r="P328" s="70"/>
    </row>
    <row r="329" spans="1:16" s="1" customFormat="1" ht="18.2" customHeight="1" x14ac:dyDescent="0.15">
      <c r="A329" s="78"/>
      <c r="B329" s="78"/>
      <c r="C329" s="78"/>
      <c r="D329" s="85"/>
      <c r="E329" s="8" t="s">
        <v>102</v>
      </c>
      <c r="F329" s="8" t="s">
        <v>110</v>
      </c>
      <c r="G329" s="39" t="s">
        <v>23</v>
      </c>
      <c r="H329" s="10" t="s">
        <v>20</v>
      </c>
      <c r="I329" s="39" t="s">
        <v>79</v>
      </c>
      <c r="J329" s="10" t="s">
        <v>20</v>
      </c>
      <c r="K329" s="39" t="s">
        <v>25</v>
      </c>
      <c r="L329" s="10" t="s">
        <v>20</v>
      </c>
      <c r="M329" s="82"/>
      <c r="N329" s="11"/>
      <c r="O329" s="39" t="s">
        <v>26</v>
      </c>
      <c r="P329" s="40" t="s">
        <v>20</v>
      </c>
    </row>
    <row r="330" spans="1:16" s="1" customFormat="1" ht="18.2" customHeight="1" x14ac:dyDescent="0.15">
      <c r="A330" s="78"/>
      <c r="B330" s="78"/>
      <c r="C330" s="78"/>
      <c r="D330" s="81"/>
      <c r="E330" s="80"/>
      <c r="F330" s="79"/>
      <c r="G330" s="39" t="s">
        <v>16</v>
      </c>
      <c r="H330" s="10">
        <v>0</v>
      </c>
      <c r="I330" s="39" t="s">
        <v>78</v>
      </c>
      <c r="J330" s="10" t="s">
        <v>20</v>
      </c>
      <c r="K330" s="39" t="s">
        <v>77</v>
      </c>
      <c r="L330" s="10" t="s">
        <v>20</v>
      </c>
      <c r="M330" s="39" t="s">
        <v>76</v>
      </c>
      <c r="N330" s="10">
        <v>0</v>
      </c>
      <c r="O330" s="39" t="s">
        <v>29</v>
      </c>
      <c r="P330" s="40" t="s">
        <v>20</v>
      </c>
    </row>
    <row r="331" spans="1:16" s="1" customFormat="1" ht="18.2" customHeight="1" x14ac:dyDescent="0.15">
      <c r="A331" s="78"/>
      <c r="B331" s="78"/>
      <c r="C331" s="78"/>
      <c r="D331" s="77"/>
      <c r="E331" s="76"/>
      <c r="F331" s="75"/>
      <c r="G331" s="41" t="s">
        <v>30</v>
      </c>
      <c r="H331" s="42">
        <v>0</v>
      </c>
      <c r="I331" s="41" t="s">
        <v>75</v>
      </c>
      <c r="J331" s="42" t="s">
        <v>20</v>
      </c>
      <c r="K331" s="41" t="s">
        <v>74</v>
      </c>
      <c r="L331" s="42" t="s">
        <v>20</v>
      </c>
      <c r="M331" s="43"/>
      <c r="N331" s="16"/>
      <c r="O331" s="41" t="s">
        <v>31</v>
      </c>
      <c r="P331" s="44" t="s">
        <v>20</v>
      </c>
    </row>
    <row r="332" spans="1:16" s="1" customFormat="1" ht="18.2" customHeight="1" x14ac:dyDescent="0.15">
      <c r="A332" s="84">
        <v>1800</v>
      </c>
      <c r="B332" s="78"/>
      <c r="C332" s="78"/>
      <c r="D332" s="1095" t="s">
        <v>109</v>
      </c>
      <c r="E332" s="1095"/>
      <c r="F332" s="83" t="s">
        <v>108</v>
      </c>
      <c r="G332" s="39" t="s">
        <v>23</v>
      </c>
      <c r="H332" s="10" t="s">
        <v>20</v>
      </c>
      <c r="I332" s="39" t="s">
        <v>79</v>
      </c>
      <c r="J332" s="10" t="s">
        <v>20</v>
      </c>
      <c r="K332" s="39" t="s">
        <v>25</v>
      </c>
      <c r="L332" s="10" t="s">
        <v>20</v>
      </c>
      <c r="M332" s="82"/>
      <c r="N332" s="11"/>
      <c r="O332" s="39" t="s">
        <v>26</v>
      </c>
      <c r="P332" s="40" t="s">
        <v>20</v>
      </c>
    </row>
    <row r="333" spans="1:16" s="1" customFormat="1" ht="18.2" customHeight="1" x14ac:dyDescent="0.15">
      <c r="A333" s="78"/>
      <c r="B333" s="78"/>
      <c r="C333" s="78"/>
      <c r="D333" s="81"/>
      <c r="E333" s="80"/>
      <c r="F333" s="79"/>
      <c r="G333" s="39" t="s">
        <v>16</v>
      </c>
      <c r="H333" s="10">
        <v>62000</v>
      </c>
      <c r="I333" s="39" t="s">
        <v>78</v>
      </c>
      <c r="J333" s="10">
        <v>62000</v>
      </c>
      <c r="K333" s="39" t="s">
        <v>77</v>
      </c>
      <c r="L333" s="10">
        <v>62000</v>
      </c>
      <c r="M333" s="39" t="s">
        <v>76</v>
      </c>
      <c r="N333" s="10">
        <v>0</v>
      </c>
      <c r="O333" s="39" t="s">
        <v>29</v>
      </c>
      <c r="P333" s="40">
        <v>0</v>
      </c>
    </row>
    <row r="334" spans="1:16" s="1" customFormat="1" ht="18.2" customHeight="1" x14ac:dyDescent="0.15">
      <c r="A334" s="78"/>
      <c r="B334" s="78"/>
      <c r="C334" s="78"/>
      <c r="D334" s="77"/>
      <c r="E334" s="76"/>
      <c r="F334" s="75"/>
      <c r="G334" s="41" t="s">
        <v>30</v>
      </c>
      <c r="H334" s="42">
        <v>62000</v>
      </c>
      <c r="I334" s="41" t="s">
        <v>75</v>
      </c>
      <c r="J334" s="42">
        <v>62000</v>
      </c>
      <c r="K334" s="41" t="s">
        <v>74</v>
      </c>
      <c r="L334" s="42" t="s">
        <v>20</v>
      </c>
      <c r="M334" s="43"/>
      <c r="N334" s="16"/>
      <c r="O334" s="41" t="s">
        <v>31</v>
      </c>
      <c r="P334" s="44">
        <v>0</v>
      </c>
    </row>
    <row r="335" spans="1:16" s="1" customFormat="1" ht="3.75" customHeight="1" x14ac:dyDescent="0.2">
      <c r="A335" s="87"/>
      <c r="B335" s="87"/>
      <c r="C335" s="87"/>
      <c r="D335" s="80"/>
      <c r="E335" s="89"/>
      <c r="F335" s="89"/>
      <c r="G335" s="89"/>
      <c r="H335" s="89"/>
      <c r="I335" s="89"/>
      <c r="J335" s="89"/>
      <c r="K335" s="89"/>
      <c r="L335" s="89"/>
      <c r="M335" s="89"/>
      <c r="N335" s="89"/>
      <c r="O335" s="89"/>
      <c r="P335" s="89"/>
    </row>
    <row r="336" spans="1:16" s="1" customFormat="1" ht="18.2" customHeight="1" x14ac:dyDescent="0.2">
      <c r="A336" s="87"/>
      <c r="B336" s="87"/>
      <c r="C336" s="87"/>
      <c r="D336" s="88"/>
      <c r="E336" s="86" t="s">
        <v>107</v>
      </c>
      <c r="F336" s="1093" t="s">
        <v>91</v>
      </c>
      <c r="G336" s="1093"/>
      <c r="H336" s="1093"/>
      <c r="I336" s="1093"/>
      <c r="J336" s="1093"/>
      <c r="K336" s="1093"/>
      <c r="L336" s="1093"/>
      <c r="M336" s="1093"/>
      <c r="N336" s="1093"/>
      <c r="O336" s="1093"/>
      <c r="P336" s="1093"/>
    </row>
    <row r="337" spans="1:16" s="1" customFormat="1" ht="18.2" customHeight="1" x14ac:dyDescent="0.2">
      <c r="A337" s="87"/>
      <c r="B337" s="87"/>
      <c r="C337" s="87"/>
      <c r="D337" s="68" t="s">
        <v>106</v>
      </c>
      <c r="E337" s="86" t="s">
        <v>88</v>
      </c>
      <c r="F337" s="1093" t="s">
        <v>105</v>
      </c>
      <c r="G337" s="1093"/>
      <c r="H337" s="1093"/>
      <c r="I337" s="1093"/>
      <c r="J337" s="1093"/>
      <c r="K337" s="1093"/>
      <c r="L337" s="1093"/>
      <c r="M337" s="1093"/>
      <c r="N337" s="1093"/>
      <c r="O337" s="1093"/>
      <c r="P337" s="1093"/>
    </row>
    <row r="338" spans="1:16" s="1" customFormat="1" ht="7.5" customHeight="1" x14ac:dyDescent="0.2">
      <c r="A338" s="67"/>
      <c r="B338" s="67"/>
      <c r="C338" s="67"/>
      <c r="D338" s="25"/>
      <c r="E338" s="62"/>
      <c r="F338" s="26"/>
      <c r="G338" s="62"/>
      <c r="H338" s="26"/>
      <c r="I338" s="62"/>
      <c r="J338" s="26"/>
      <c r="K338" s="62"/>
      <c r="L338" s="26"/>
      <c r="M338" s="62"/>
      <c r="N338" s="26"/>
      <c r="O338" s="62"/>
      <c r="P338" s="66"/>
    </row>
    <row r="339" spans="1:16" s="1" customFormat="1" ht="18.2" customHeight="1" x14ac:dyDescent="0.2">
      <c r="A339" s="65">
        <v>2000</v>
      </c>
      <c r="B339" s="65">
        <v>2001</v>
      </c>
      <c r="C339" s="65">
        <v>1</v>
      </c>
      <c r="D339" s="25"/>
      <c r="E339" s="9" t="s">
        <v>98</v>
      </c>
      <c r="F339" s="63" t="s">
        <v>97</v>
      </c>
      <c r="G339" s="9" t="s">
        <v>23</v>
      </c>
      <c r="H339" s="27" t="s">
        <v>20</v>
      </c>
      <c r="I339" s="9" t="s">
        <v>79</v>
      </c>
      <c r="J339" s="27" t="s">
        <v>20</v>
      </c>
      <c r="K339" s="9" t="s">
        <v>25</v>
      </c>
      <c r="L339" s="27" t="s">
        <v>20</v>
      </c>
      <c r="M339" s="62"/>
      <c r="N339" s="26"/>
      <c r="O339" s="9" t="s">
        <v>26</v>
      </c>
      <c r="P339" s="28" t="s">
        <v>20</v>
      </c>
    </row>
    <row r="340" spans="1:16" s="1" customFormat="1" ht="18.2" customHeight="1" x14ac:dyDescent="0.2">
      <c r="A340" s="67"/>
      <c r="B340" s="67"/>
      <c r="C340" s="67"/>
      <c r="D340" s="25"/>
      <c r="E340" s="62"/>
      <c r="F340" s="26"/>
      <c r="G340" s="9" t="s">
        <v>16</v>
      </c>
      <c r="H340" s="27">
        <v>56446</v>
      </c>
      <c r="I340" s="9" t="s">
        <v>78</v>
      </c>
      <c r="J340" s="27" t="s">
        <v>20</v>
      </c>
      <c r="K340" s="9" t="s">
        <v>77</v>
      </c>
      <c r="L340" s="27" t="s">
        <v>20</v>
      </c>
      <c r="M340" s="9" t="s">
        <v>76</v>
      </c>
      <c r="N340" s="27">
        <v>56446</v>
      </c>
      <c r="O340" s="9" t="s">
        <v>29</v>
      </c>
      <c r="P340" s="28" t="s">
        <v>20</v>
      </c>
    </row>
    <row r="341" spans="1:16" s="1" customFormat="1" ht="18.2" customHeight="1" x14ac:dyDescent="0.2">
      <c r="A341" s="67"/>
      <c r="B341" s="67"/>
      <c r="C341" s="67"/>
      <c r="D341" s="25"/>
      <c r="E341" s="62"/>
      <c r="F341" s="26"/>
      <c r="G341" s="9" t="s">
        <v>30</v>
      </c>
      <c r="H341" s="27">
        <v>56446</v>
      </c>
      <c r="I341" s="9" t="s">
        <v>75</v>
      </c>
      <c r="J341" s="27" t="s">
        <v>20</v>
      </c>
      <c r="K341" s="9" t="s">
        <v>74</v>
      </c>
      <c r="L341" s="27" t="s">
        <v>20</v>
      </c>
      <c r="M341" s="62"/>
      <c r="N341" s="26"/>
      <c r="O341" s="9" t="s">
        <v>31</v>
      </c>
      <c r="P341" s="28" t="s">
        <v>20</v>
      </c>
    </row>
    <row r="342" spans="1:16" s="1" customFormat="1" ht="7.5" customHeight="1" x14ac:dyDescent="0.15">
      <c r="A342" s="78"/>
      <c r="B342" s="84">
        <v>2001</v>
      </c>
      <c r="C342" s="78"/>
      <c r="D342" s="77"/>
      <c r="E342" s="76"/>
      <c r="F342" s="75"/>
      <c r="G342" s="43"/>
      <c r="H342" s="16"/>
      <c r="I342" s="43"/>
      <c r="J342" s="16"/>
      <c r="K342" s="43"/>
      <c r="L342" s="16"/>
      <c r="M342" s="43"/>
      <c r="N342" s="16"/>
      <c r="O342" s="43"/>
      <c r="P342" s="70"/>
    </row>
    <row r="343" spans="1:16" s="1" customFormat="1" ht="18.2" customHeight="1" x14ac:dyDescent="0.15">
      <c r="A343" s="78"/>
      <c r="B343" s="78"/>
      <c r="C343" s="78"/>
      <c r="D343" s="85"/>
      <c r="E343" s="8" t="s">
        <v>85</v>
      </c>
      <c r="F343" s="8" t="s">
        <v>105</v>
      </c>
      <c r="G343" s="39" t="s">
        <v>23</v>
      </c>
      <c r="H343" s="10" t="s">
        <v>20</v>
      </c>
      <c r="I343" s="39" t="s">
        <v>79</v>
      </c>
      <c r="J343" s="10" t="s">
        <v>20</v>
      </c>
      <c r="K343" s="39" t="s">
        <v>25</v>
      </c>
      <c r="L343" s="10" t="s">
        <v>20</v>
      </c>
      <c r="M343" s="82"/>
      <c r="N343" s="11"/>
      <c r="O343" s="39" t="s">
        <v>26</v>
      </c>
      <c r="P343" s="40" t="s">
        <v>20</v>
      </c>
    </row>
    <row r="344" spans="1:16" s="1" customFormat="1" ht="18.2" customHeight="1" x14ac:dyDescent="0.15">
      <c r="A344" s="78"/>
      <c r="B344" s="78"/>
      <c r="C344" s="78"/>
      <c r="D344" s="81"/>
      <c r="E344" s="80"/>
      <c r="F344" s="79"/>
      <c r="G344" s="39" t="s">
        <v>16</v>
      </c>
      <c r="H344" s="10">
        <v>56446</v>
      </c>
      <c r="I344" s="39" t="s">
        <v>78</v>
      </c>
      <c r="J344" s="10" t="s">
        <v>20</v>
      </c>
      <c r="K344" s="39" t="s">
        <v>77</v>
      </c>
      <c r="L344" s="10" t="s">
        <v>20</v>
      </c>
      <c r="M344" s="39" t="s">
        <v>76</v>
      </c>
      <c r="N344" s="10">
        <v>56446</v>
      </c>
      <c r="O344" s="39" t="s">
        <v>29</v>
      </c>
      <c r="P344" s="40" t="s">
        <v>20</v>
      </c>
    </row>
    <row r="345" spans="1:16" s="1" customFormat="1" ht="18.2" customHeight="1" x14ac:dyDescent="0.15">
      <c r="A345" s="78"/>
      <c r="B345" s="78"/>
      <c r="C345" s="78"/>
      <c r="D345" s="77"/>
      <c r="E345" s="76"/>
      <c r="F345" s="75"/>
      <c r="G345" s="41" t="s">
        <v>30</v>
      </c>
      <c r="H345" s="42">
        <v>56446</v>
      </c>
      <c r="I345" s="41" t="s">
        <v>75</v>
      </c>
      <c r="J345" s="42" t="s">
        <v>20</v>
      </c>
      <c r="K345" s="41" t="s">
        <v>74</v>
      </c>
      <c r="L345" s="42" t="s">
        <v>20</v>
      </c>
      <c r="M345" s="43"/>
      <c r="N345" s="16"/>
      <c r="O345" s="41" t="s">
        <v>31</v>
      </c>
      <c r="P345" s="44" t="s">
        <v>20</v>
      </c>
    </row>
    <row r="346" spans="1:16" s="1" customFormat="1" ht="18.2" customHeight="1" x14ac:dyDescent="0.2">
      <c r="A346" s="87"/>
      <c r="B346" s="87"/>
      <c r="C346" s="87"/>
      <c r="D346" s="68" t="s">
        <v>104</v>
      </c>
      <c r="E346" s="86" t="s">
        <v>103</v>
      </c>
      <c r="F346" s="1093" t="s">
        <v>101</v>
      </c>
      <c r="G346" s="1093"/>
      <c r="H346" s="1093"/>
      <c r="I346" s="1093"/>
      <c r="J346" s="1093"/>
      <c r="K346" s="1093"/>
      <c r="L346" s="1093"/>
      <c r="M346" s="1093"/>
      <c r="N346" s="1093"/>
      <c r="O346" s="1093"/>
      <c r="P346" s="1093"/>
    </row>
    <row r="347" spans="1:16" s="1" customFormat="1" ht="7.5" customHeight="1" x14ac:dyDescent="0.2">
      <c r="A347" s="67"/>
      <c r="B347" s="67"/>
      <c r="C347" s="67"/>
      <c r="D347" s="25"/>
      <c r="E347" s="62"/>
      <c r="F347" s="26"/>
      <c r="G347" s="62"/>
      <c r="H347" s="26"/>
      <c r="I347" s="62"/>
      <c r="J347" s="26"/>
      <c r="K347" s="62"/>
      <c r="L347" s="26"/>
      <c r="M347" s="62"/>
      <c r="N347" s="26"/>
      <c r="O347" s="62"/>
      <c r="P347" s="66"/>
    </row>
    <row r="348" spans="1:16" s="1" customFormat="1" ht="18.2" customHeight="1" x14ac:dyDescent="0.2">
      <c r="A348" s="65"/>
      <c r="B348" s="65">
        <v>2002</v>
      </c>
      <c r="C348" s="65">
        <v>1</v>
      </c>
      <c r="D348" s="25"/>
      <c r="E348" s="9" t="s">
        <v>98</v>
      </c>
      <c r="F348" s="63" t="s">
        <v>97</v>
      </c>
      <c r="G348" s="9" t="s">
        <v>23</v>
      </c>
      <c r="H348" s="27" t="s">
        <v>20</v>
      </c>
      <c r="I348" s="9" t="s">
        <v>79</v>
      </c>
      <c r="J348" s="27" t="s">
        <v>20</v>
      </c>
      <c r="K348" s="9" t="s">
        <v>25</v>
      </c>
      <c r="L348" s="27" t="s">
        <v>20</v>
      </c>
      <c r="M348" s="62"/>
      <c r="N348" s="26"/>
      <c r="O348" s="9" t="s">
        <v>26</v>
      </c>
      <c r="P348" s="28" t="s">
        <v>20</v>
      </c>
    </row>
    <row r="349" spans="1:16" s="1" customFormat="1" ht="18.2" customHeight="1" x14ac:dyDescent="0.2">
      <c r="A349" s="67"/>
      <c r="B349" s="67"/>
      <c r="C349" s="67"/>
      <c r="D349" s="25"/>
      <c r="E349" s="62"/>
      <c r="F349" s="26"/>
      <c r="G349" s="9" t="s">
        <v>16</v>
      </c>
      <c r="H349" s="27">
        <v>0</v>
      </c>
      <c r="I349" s="9" t="s">
        <v>78</v>
      </c>
      <c r="J349" s="27" t="s">
        <v>20</v>
      </c>
      <c r="K349" s="9" t="s">
        <v>77</v>
      </c>
      <c r="L349" s="27" t="s">
        <v>20</v>
      </c>
      <c r="M349" s="9" t="s">
        <v>76</v>
      </c>
      <c r="N349" s="27">
        <v>0</v>
      </c>
      <c r="O349" s="9" t="s">
        <v>29</v>
      </c>
      <c r="P349" s="28" t="s">
        <v>20</v>
      </c>
    </row>
    <row r="350" spans="1:16" s="1" customFormat="1" ht="18.2" customHeight="1" x14ac:dyDescent="0.2">
      <c r="A350" s="67"/>
      <c r="B350" s="67"/>
      <c r="C350" s="67"/>
      <c r="D350" s="25"/>
      <c r="E350" s="62"/>
      <c r="F350" s="26"/>
      <c r="G350" s="9" t="s">
        <v>30</v>
      </c>
      <c r="H350" s="27">
        <v>0</v>
      </c>
      <c r="I350" s="9" t="s">
        <v>75</v>
      </c>
      <c r="J350" s="27" t="s">
        <v>20</v>
      </c>
      <c r="K350" s="9" t="s">
        <v>74</v>
      </c>
      <c r="L350" s="27" t="s">
        <v>20</v>
      </c>
      <c r="M350" s="62"/>
      <c r="N350" s="26"/>
      <c r="O350" s="9" t="s">
        <v>31</v>
      </c>
      <c r="P350" s="28" t="s">
        <v>20</v>
      </c>
    </row>
    <row r="351" spans="1:16" s="1" customFormat="1" ht="7.5" customHeight="1" x14ac:dyDescent="0.15">
      <c r="A351" s="78"/>
      <c r="B351" s="84">
        <v>2002</v>
      </c>
      <c r="C351" s="78"/>
      <c r="D351" s="77"/>
      <c r="E351" s="76"/>
      <c r="F351" s="75"/>
      <c r="G351" s="43"/>
      <c r="H351" s="16"/>
      <c r="I351" s="43"/>
      <c r="J351" s="16"/>
      <c r="K351" s="43"/>
      <c r="L351" s="16"/>
      <c r="M351" s="43"/>
      <c r="N351" s="16"/>
      <c r="O351" s="43"/>
      <c r="P351" s="70"/>
    </row>
    <row r="352" spans="1:16" s="1" customFormat="1" ht="18.2" customHeight="1" x14ac:dyDescent="0.15">
      <c r="A352" s="78"/>
      <c r="B352" s="78"/>
      <c r="C352" s="78"/>
      <c r="D352" s="85"/>
      <c r="E352" s="8" t="s">
        <v>102</v>
      </c>
      <c r="F352" s="8" t="s">
        <v>101</v>
      </c>
      <c r="G352" s="39" t="s">
        <v>23</v>
      </c>
      <c r="H352" s="10" t="s">
        <v>20</v>
      </c>
      <c r="I352" s="39" t="s">
        <v>79</v>
      </c>
      <c r="J352" s="10" t="s">
        <v>20</v>
      </c>
      <c r="K352" s="39" t="s">
        <v>25</v>
      </c>
      <c r="L352" s="10" t="s">
        <v>20</v>
      </c>
      <c r="M352" s="82"/>
      <c r="N352" s="11"/>
      <c r="O352" s="39" t="s">
        <v>26</v>
      </c>
      <c r="P352" s="40" t="s">
        <v>20</v>
      </c>
    </row>
    <row r="353" spans="1:16" s="1" customFormat="1" ht="18.2" customHeight="1" x14ac:dyDescent="0.15">
      <c r="A353" s="78"/>
      <c r="B353" s="78"/>
      <c r="C353" s="78"/>
      <c r="D353" s="81"/>
      <c r="E353" s="80"/>
      <c r="F353" s="79"/>
      <c r="G353" s="39" t="s">
        <v>16</v>
      </c>
      <c r="H353" s="10">
        <v>0</v>
      </c>
      <c r="I353" s="39" t="s">
        <v>78</v>
      </c>
      <c r="J353" s="10" t="s">
        <v>20</v>
      </c>
      <c r="K353" s="39" t="s">
        <v>77</v>
      </c>
      <c r="L353" s="10" t="s">
        <v>20</v>
      </c>
      <c r="M353" s="39" t="s">
        <v>76</v>
      </c>
      <c r="N353" s="10">
        <v>0</v>
      </c>
      <c r="O353" s="39" t="s">
        <v>29</v>
      </c>
      <c r="P353" s="40" t="s">
        <v>20</v>
      </c>
    </row>
    <row r="354" spans="1:16" s="1" customFormat="1" ht="18.2" customHeight="1" x14ac:dyDescent="0.15">
      <c r="A354" s="78"/>
      <c r="B354" s="78"/>
      <c r="C354" s="78"/>
      <c r="D354" s="77"/>
      <c r="E354" s="76"/>
      <c r="F354" s="75"/>
      <c r="G354" s="41" t="s">
        <v>30</v>
      </c>
      <c r="H354" s="42">
        <v>0</v>
      </c>
      <c r="I354" s="41" t="s">
        <v>75</v>
      </c>
      <c r="J354" s="42" t="s">
        <v>20</v>
      </c>
      <c r="K354" s="41" t="s">
        <v>74</v>
      </c>
      <c r="L354" s="42" t="s">
        <v>20</v>
      </c>
      <c r="M354" s="43"/>
      <c r="N354" s="16"/>
      <c r="O354" s="41" t="s">
        <v>31</v>
      </c>
      <c r="P354" s="44" t="s">
        <v>20</v>
      </c>
    </row>
    <row r="355" spans="1:16" s="1" customFormat="1" ht="18.2" customHeight="1" x14ac:dyDescent="0.2">
      <c r="A355" s="87"/>
      <c r="B355" s="87"/>
      <c r="C355" s="87"/>
      <c r="D355" s="68" t="s">
        <v>100</v>
      </c>
      <c r="E355" s="86" t="s">
        <v>99</v>
      </c>
      <c r="F355" s="1093" t="s">
        <v>93</v>
      </c>
      <c r="G355" s="1093"/>
      <c r="H355" s="1093"/>
      <c r="I355" s="1093"/>
      <c r="J355" s="1093"/>
      <c r="K355" s="1093"/>
      <c r="L355" s="1093"/>
      <c r="M355" s="1093"/>
      <c r="N355" s="1093"/>
      <c r="O355" s="1093"/>
      <c r="P355" s="1093"/>
    </row>
    <row r="356" spans="1:16" s="1" customFormat="1" ht="7.5" customHeight="1" x14ac:dyDescent="0.2">
      <c r="A356" s="67"/>
      <c r="B356" s="67"/>
      <c r="C356" s="67"/>
      <c r="D356" s="25"/>
      <c r="E356" s="62"/>
      <c r="F356" s="26"/>
      <c r="G356" s="62"/>
      <c r="H356" s="26"/>
      <c r="I356" s="62"/>
      <c r="J356" s="26"/>
      <c r="K356" s="62"/>
      <c r="L356" s="26"/>
      <c r="M356" s="62"/>
      <c r="N356" s="26"/>
      <c r="O356" s="62"/>
      <c r="P356" s="66"/>
    </row>
    <row r="357" spans="1:16" s="1" customFormat="1" ht="18.2" customHeight="1" x14ac:dyDescent="0.2">
      <c r="A357" s="65"/>
      <c r="B357" s="65">
        <v>2003</v>
      </c>
      <c r="C357" s="65">
        <v>1</v>
      </c>
      <c r="D357" s="25"/>
      <c r="E357" s="9" t="s">
        <v>98</v>
      </c>
      <c r="F357" s="63" t="s">
        <v>97</v>
      </c>
      <c r="G357" s="9" t="s">
        <v>23</v>
      </c>
      <c r="H357" s="27" t="s">
        <v>20</v>
      </c>
      <c r="I357" s="9" t="s">
        <v>79</v>
      </c>
      <c r="J357" s="27" t="s">
        <v>20</v>
      </c>
      <c r="K357" s="9" t="s">
        <v>25</v>
      </c>
      <c r="L357" s="27" t="s">
        <v>20</v>
      </c>
      <c r="M357" s="62"/>
      <c r="N357" s="26"/>
      <c r="O357" s="9" t="s">
        <v>26</v>
      </c>
      <c r="P357" s="28" t="s">
        <v>20</v>
      </c>
    </row>
    <row r="358" spans="1:16" s="1" customFormat="1" ht="18.2" customHeight="1" x14ac:dyDescent="0.2">
      <c r="A358" s="67"/>
      <c r="B358" s="67"/>
      <c r="C358" s="67"/>
      <c r="D358" s="25"/>
      <c r="E358" s="62"/>
      <c r="F358" s="26"/>
      <c r="G358" s="9" t="s">
        <v>16</v>
      </c>
      <c r="H358" s="27">
        <v>3565174.13</v>
      </c>
      <c r="I358" s="9" t="s">
        <v>78</v>
      </c>
      <c r="J358" s="27" t="s">
        <v>20</v>
      </c>
      <c r="K358" s="9" t="s">
        <v>77</v>
      </c>
      <c r="L358" s="27" t="s">
        <v>20</v>
      </c>
      <c r="M358" s="9" t="s">
        <v>76</v>
      </c>
      <c r="N358" s="27">
        <v>3565174.13</v>
      </c>
      <c r="O358" s="9" t="s">
        <v>29</v>
      </c>
      <c r="P358" s="28" t="s">
        <v>20</v>
      </c>
    </row>
    <row r="359" spans="1:16" s="1" customFormat="1" ht="18.2" customHeight="1" x14ac:dyDescent="0.2">
      <c r="A359" s="67"/>
      <c r="B359" s="67"/>
      <c r="C359" s="67"/>
      <c r="D359" s="25"/>
      <c r="E359" s="62"/>
      <c r="F359" s="26"/>
      <c r="G359" s="9" t="s">
        <v>30</v>
      </c>
      <c r="H359" s="27">
        <v>3565174.13</v>
      </c>
      <c r="I359" s="9" t="s">
        <v>75</v>
      </c>
      <c r="J359" s="27" t="s">
        <v>20</v>
      </c>
      <c r="K359" s="9" t="s">
        <v>74</v>
      </c>
      <c r="L359" s="27" t="s">
        <v>20</v>
      </c>
      <c r="M359" s="62"/>
      <c r="N359" s="26"/>
      <c r="O359" s="9" t="s">
        <v>31</v>
      </c>
      <c r="P359" s="28" t="s">
        <v>20</v>
      </c>
    </row>
    <row r="360" spans="1:16" s="1" customFormat="1" ht="7.5" customHeight="1" x14ac:dyDescent="0.2">
      <c r="A360" s="67"/>
      <c r="B360" s="67"/>
      <c r="C360" s="67"/>
      <c r="D360" s="25"/>
      <c r="E360" s="62"/>
      <c r="F360" s="26"/>
      <c r="G360" s="62"/>
      <c r="H360" s="26"/>
      <c r="I360" s="62"/>
      <c r="J360" s="26"/>
      <c r="K360" s="62"/>
      <c r="L360" s="26"/>
      <c r="M360" s="62"/>
      <c r="N360" s="26"/>
      <c r="O360" s="62"/>
      <c r="P360" s="66"/>
    </row>
    <row r="361" spans="1:16" s="1" customFormat="1" ht="18.2" customHeight="1" x14ac:dyDescent="0.2">
      <c r="A361" s="65"/>
      <c r="B361" s="65"/>
      <c r="C361" s="65">
        <v>2</v>
      </c>
      <c r="D361" s="25"/>
      <c r="E361" s="9" t="s">
        <v>96</v>
      </c>
      <c r="F361" s="63" t="s">
        <v>95</v>
      </c>
      <c r="G361" s="9" t="s">
        <v>23</v>
      </c>
      <c r="H361" s="27" t="s">
        <v>20</v>
      </c>
      <c r="I361" s="9" t="s">
        <v>79</v>
      </c>
      <c r="J361" s="27" t="s">
        <v>20</v>
      </c>
      <c r="K361" s="9" t="s">
        <v>25</v>
      </c>
      <c r="L361" s="27" t="s">
        <v>20</v>
      </c>
      <c r="M361" s="62"/>
      <c r="N361" s="26"/>
      <c r="O361" s="9" t="s">
        <v>26</v>
      </c>
      <c r="P361" s="28" t="s">
        <v>20</v>
      </c>
    </row>
    <row r="362" spans="1:16" s="1" customFormat="1" ht="18.2" customHeight="1" x14ac:dyDescent="0.2">
      <c r="A362" s="67"/>
      <c r="B362" s="67"/>
      <c r="C362" s="67"/>
      <c r="D362" s="25"/>
      <c r="E362" s="62"/>
      <c r="F362" s="26"/>
      <c r="G362" s="9" t="s">
        <v>16</v>
      </c>
      <c r="H362" s="27">
        <v>1318000</v>
      </c>
      <c r="I362" s="9" t="s">
        <v>78</v>
      </c>
      <c r="J362" s="27" t="s">
        <v>20</v>
      </c>
      <c r="K362" s="9" t="s">
        <v>77</v>
      </c>
      <c r="L362" s="27" t="s">
        <v>20</v>
      </c>
      <c r="M362" s="9" t="s">
        <v>76</v>
      </c>
      <c r="N362" s="27">
        <v>1318000</v>
      </c>
      <c r="O362" s="9" t="s">
        <v>29</v>
      </c>
      <c r="P362" s="28" t="s">
        <v>20</v>
      </c>
    </row>
    <row r="363" spans="1:16" s="1" customFormat="1" ht="18.2" customHeight="1" x14ac:dyDescent="0.2">
      <c r="A363" s="67"/>
      <c r="B363" s="67"/>
      <c r="C363" s="67"/>
      <c r="D363" s="25"/>
      <c r="E363" s="62"/>
      <c r="F363" s="26"/>
      <c r="G363" s="9" t="s">
        <v>30</v>
      </c>
      <c r="H363" s="27">
        <v>1318000</v>
      </c>
      <c r="I363" s="9" t="s">
        <v>75</v>
      </c>
      <c r="J363" s="27" t="s">
        <v>20</v>
      </c>
      <c r="K363" s="9" t="s">
        <v>74</v>
      </c>
      <c r="L363" s="27" t="s">
        <v>20</v>
      </c>
      <c r="M363" s="62"/>
      <c r="N363" s="26"/>
      <c r="O363" s="9" t="s">
        <v>31</v>
      </c>
      <c r="P363" s="28" t="s">
        <v>20</v>
      </c>
    </row>
    <row r="364" spans="1:16" s="1" customFormat="1" ht="7.5" customHeight="1" x14ac:dyDescent="0.15">
      <c r="A364" s="78"/>
      <c r="B364" s="84">
        <v>2003</v>
      </c>
      <c r="C364" s="78"/>
      <c r="D364" s="77"/>
      <c r="E364" s="76"/>
      <c r="F364" s="75"/>
      <c r="G364" s="43"/>
      <c r="H364" s="16"/>
      <c r="I364" s="43"/>
      <c r="J364" s="16"/>
      <c r="K364" s="43"/>
      <c r="L364" s="16"/>
      <c r="M364" s="43"/>
      <c r="N364" s="16"/>
      <c r="O364" s="43"/>
      <c r="P364" s="70"/>
    </row>
    <row r="365" spans="1:16" s="1" customFormat="1" ht="18.2" customHeight="1" x14ac:dyDescent="0.15">
      <c r="A365" s="78"/>
      <c r="B365" s="78"/>
      <c r="C365" s="78"/>
      <c r="D365" s="85"/>
      <c r="E365" s="8" t="s">
        <v>94</v>
      </c>
      <c r="F365" s="8" t="s">
        <v>93</v>
      </c>
      <c r="G365" s="39" t="s">
        <v>23</v>
      </c>
      <c r="H365" s="10" t="s">
        <v>20</v>
      </c>
      <c r="I365" s="39" t="s">
        <v>79</v>
      </c>
      <c r="J365" s="10" t="s">
        <v>20</v>
      </c>
      <c r="K365" s="39" t="s">
        <v>25</v>
      </c>
      <c r="L365" s="10" t="s">
        <v>20</v>
      </c>
      <c r="M365" s="82"/>
      <c r="N365" s="11"/>
      <c r="O365" s="39" t="s">
        <v>26</v>
      </c>
      <c r="P365" s="40" t="s">
        <v>20</v>
      </c>
    </row>
    <row r="366" spans="1:16" s="1" customFormat="1" ht="18.2" customHeight="1" x14ac:dyDescent="0.15">
      <c r="A366" s="78"/>
      <c r="B366" s="78"/>
      <c r="C366" s="78"/>
      <c r="D366" s="81"/>
      <c r="E366" s="80"/>
      <c r="F366" s="79"/>
      <c r="G366" s="39" t="s">
        <v>16</v>
      </c>
      <c r="H366" s="10">
        <v>4883174.13</v>
      </c>
      <c r="I366" s="39" t="s">
        <v>78</v>
      </c>
      <c r="J366" s="10" t="s">
        <v>20</v>
      </c>
      <c r="K366" s="39" t="s">
        <v>77</v>
      </c>
      <c r="L366" s="10" t="s">
        <v>20</v>
      </c>
      <c r="M366" s="39" t="s">
        <v>76</v>
      </c>
      <c r="N366" s="10">
        <v>4883174.13</v>
      </c>
      <c r="O366" s="39" t="s">
        <v>29</v>
      </c>
      <c r="P366" s="40" t="s">
        <v>20</v>
      </c>
    </row>
    <row r="367" spans="1:16" s="1" customFormat="1" ht="18.2" customHeight="1" x14ac:dyDescent="0.15">
      <c r="A367" s="78"/>
      <c r="B367" s="78"/>
      <c r="C367" s="78"/>
      <c r="D367" s="77"/>
      <c r="E367" s="76"/>
      <c r="F367" s="75"/>
      <c r="G367" s="41" t="s">
        <v>30</v>
      </c>
      <c r="H367" s="42">
        <v>4883174.13</v>
      </c>
      <c r="I367" s="41" t="s">
        <v>75</v>
      </c>
      <c r="J367" s="42" t="s">
        <v>20</v>
      </c>
      <c r="K367" s="41" t="s">
        <v>74</v>
      </c>
      <c r="L367" s="42" t="s">
        <v>20</v>
      </c>
      <c r="M367" s="43"/>
      <c r="N367" s="16"/>
      <c r="O367" s="41" t="s">
        <v>31</v>
      </c>
      <c r="P367" s="44" t="s">
        <v>20</v>
      </c>
    </row>
    <row r="368" spans="1:16" s="1" customFormat="1" ht="18.2" customHeight="1" x14ac:dyDescent="0.15">
      <c r="A368" s="84">
        <v>2000</v>
      </c>
      <c r="B368" s="78"/>
      <c r="C368" s="78"/>
      <c r="D368" s="1095" t="s">
        <v>92</v>
      </c>
      <c r="E368" s="1095"/>
      <c r="F368" s="83" t="s">
        <v>91</v>
      </c>
      <c r="G368" s="39" t="s">
        <v>23</v>
      </c>
      <c r="H368" s="10" t="s">
        <v>20</v>
      </c>
      <c r="I368" s="39" t="s">
        <v>79</v>
      </c>
      <c r="J368" s="10" t="s">
        <v>20</v>
      </c>
      <c r="K368" s="39" t="s">
        <v>25</v>
      </c>
      <c r="L368" s="10" t="s">
        <v>20</v>
      </c>
      <c r="M368" s="82"/>
      <c r="N368" s="11"/>
      <c r="O368" s="39" t="s">
        <v>26</v>
      </c>
      <c r="P368" s="40" t="s">
        <v>20</v>
      </c>
    </row>
    <row r="369" spans="1:16" s="1" customFormat="1" ht="18.2" customHeight="1" x14ac:dyDescent="0.15">
      <c r="A369" s="78"/>
      <c r="B369" s="78"/>
      <c r="C369" s="78"/>
      <c r="D369" s="81"/>
      <c r="E369" s="80"/>
      <c r="F369" s="79"/>
      <c r="G369" s="39" t="s">
        <v>16</v>
      </c>
      <c r="H369" s="10">
        <v>4939620.13</v>
      </c>
      <c r="I369" s="39" t="s">
        <v>78</v>
      </c>
      <c r="J369" s="10" t="s">
        <v>20</v>
      </c>
      <c r="K369" s="39" t="s">
        <v>77</v>
      </c>
      <c r="L369" s="10" t="s">
        <v>20</v>
      </c>
      <c r="M369" s="39" t="s">
        <v>76</v>
      </c>
      <c r="N369" s="10">
        <v>4939620.13</v>
      </c>
      <c r="O369" s="39" t="s">
        <v>29</v>
      </c>
      <c r="P369" s="40" t="s">
        <v>20</v>
      </c>
    </row>
    <row r="370" spans="1:16" s="1" customFormat="1" ht="18.2" customHeight="1" x14ac:dyDescent="0.15">
      <c r="A370" s="78"/>
      <c r="B370" s="78"/>
      <c r="C370" s="78"/>
      <c r="D370" s="77"/>
      <c r="E370" s="76"/>
      <c r="F370" s="75"/>
      <c r="G370" s="41" t="s">
        <v>30</v>
      </c>
      <c r="H370" s="42">
        <v>4939620.13</v>
      </c>
      <c r="I370" s="41" t="s">
        <v>75</v>
      </c>
      <c r="J370" s="42" t="s">
        <v>20</v>
      </c>
      <c r="K370" s="41" t="s">
        <v>74</v>
      </c>
      <c r="L370" s="42" t="s">
        <v>20</v>
      </c>
      <c r="M370" s="43"/>
      <c r="N370" s="16"/>
      <c r="O370" s="41" t="s">
        <v>31</v>
      </c>
      <c r="P370" s="44" t="s">
        <v>20</v>
      </c>
    </row>
    <row r="371" spans="1:16" s="1" customFormat="1" ht="3.75" customHeight="1" x14ac:dyDescent="0.2">
      <c r="A371" s="87"/>
      <c r="B371" s="87"/>
      <c r="C371" s="87"/>
      <c r="D371" s="80"/>
      <c r="E371" s="89"/>
      <c r="F371" s="89"/>
      <c r="G371" s="89"/>
      <c r="H371" s="89"/>
      <c r="I371" s="89"/>
      <c r="J371" s="89"/>
      <c r="K371" s="89"/>
      <c r="L371" s="89"/>
      <c r="M371" s="89"/>
      <c r="N371" s="89"/>
      <c r="O371" s="89"/>
      <c r="P371" s="89"/>
    </row>
    <row r="372" spans="1:16" s="1" customFormat="1" ht="18.2" customHeight="1" x14ac:dyDescent="0.2">
      <c r="A372" s="87"/>
      <c r="B372" s="87"/>
      <c r="C372" s="87"/>
      <c r="D372" s="88"/>
      <c r="E372" s="86" t="s">
        <v>90</v>
      </c>
      <c r="F372" s="1093" t="s">
        <v>82</v>
      </c>
      <c r="G372" s="1093"/>
      <c r="H372" s="1093"/>
      <c r="I372" s="1093"/>
      <c r="J372" s="1093"/>
      <c r="K372" s="1093"/>
      <c r="L372" s="1093"/>
      <c r="M372" s="1093"/>
      <c r="N372" s="1093"/>
      <c r="O372" s="1093"/>
      <c r="P372" s="1093"/>
    </row>
    <row r="373" spans="1:16" s="1" customFormat="1" ht="18.2" customHeight="1" x14ac:dyDescent="0.2">
      <c r="A373" s="87"/>
      <c r="B373" s="87"/>
      <c r="C373" s="87"/>
      <c r="D373" s="68" t="s">
        <v>89</v>
      </c>
      <c r="E373" s="86" t="s">
        <v>88</v>
      </c>
      <c r="F373" s="1093" t="s">
        <v>84</v>
      </c>
      <c r="G373" s="1093"/>
      <c r="H373" s="1093"/>
      <c r="I373" s="1093"/>
      <c r="J373" s="1093"/>
      <c r="K373" s="1093"/>
      <c r="L373" s="1093"/>
      <c r="M373" s="1093"/>
      <c r="N373" s="1093"/>
      <c r="O373" s="1093"/>
      <c r="P373" s="1093"/>
    </row>
    <row r="374" spans="1:16" s="1" customFormat="1" ht="7.5" customHeight="1" x14ac:dyDescent="0.2">
      <c r="A374" s="67"/>
      <c r="B374" s="67"/>
      <c r="C374" s="67"/>
      <c r="D374" s="25"/>
      <c r="E374" s="62"/>
      <c r="F374" s="26"/>
      <c r="G374" s="62"/>
      <c r="H374" s="26"/>
      <c r="I374" s="62"/>
      <c r="J374" s="26"/>
      <c r="K374" s="62"/>
      <c r="L374" s="26"/>
      <c r="M374" s="62"/>
      <c r="N374" s="26"/>
      <c r="O374" s="62"/>
      <c r="P374" s="66"/>
    </row>
    <row r="375" spans="1:16" s="1" customFormat="1" ht="18.2" customHeight="1" x14ac:dyDescent="0.2">
      <c r="A375" s="65">
        <v>9900</v>
      </c>
      <c r="B375" s="65">
        <v>9901</v>
      </c>
      <c r="C375" s="65">
        <v>7</v>
      </c>
      <c r="D375" s="25"/>
      <c r="E375" s="9" t="s">
        <v>87</v>
      </c>
      <c r="F375" s="63" t="s">
        <v>86</v>
      </c>
      <c r="G375" s="9" t="s">
        <v>23</v>
      </c>
      <c r="H375" s="27" t="s">
        <v>20</v>
      </c>
      <c r="I375" s="9" t="s">
        <v>79</v>
      </c>
      <c r="J375" s="27" t="s">
        <v>20</v>
      </c>
      <c r="K375" s="9" t="s">
        <v>25</v>
      </c>
      <c r="L375" s="27" t="s">
        <v>20</v>
      </c>
      <c r="M375" s="62"/>
      <c r="N375" s="26"/>
      <c r="O375" s="9" t="s">
        <v>26</v>
      </c>
      <c r="P375" s="28" t="s">
        <v>20</v>
      </c>
    </row>
    <row r="376" spans="1:16" s="1" customFormat="1" ht="18.2" customHeight="1" x14ac:dyDescent="0.2">
      <c r="A376" s="67"/>
      <c r="B376" s="67"/>
      <c r="C376" s="67"/>
      <c r="D376" s="25"/>
      <c r="E376" s="62"/>
      <c r="F376" s="26"/>
      <c r="G376" s="9" t="s">
        <v>16</v>
      </c>
      <c r="H376" s="27">
        <v>6731942.21</v>
      </c>
      <c r="I376" s="9" t="s">
        <v>78</v>
      </c>
      <c r="J376" s="27">
        <v>5009398.87</v>
      </c>
      <c r="K376" s="9" t="s">
        <v>77</v>
      </c>
      <c r="L376" s="27">
        <v>5015899.09</v>
      </c>
      <c r="M376" s="9" t="s">
        <v>76</v>
      </c>
      <c r="N376" s="27">
        <v>1716043.12</v>
      </c>
      <c r="O376" s="9" t="s">
        <v>29</v>
      </c>
      <c r="P376" s="28">
        <v>6500.2200000006696</v>
      </c>
    </row>
    <row r="377" spans="1:16" s="1" customFormat="1" ht="18.2" customHeight="1" x14ac:dyDescent="0.2">
      <c r="A377" s="67"/>
      <c r="B377" s="67"/>
      <c r="C377" s="67"/>
      <c r="D377" s="25"/>
      <c r="E377" s="62"/>
      <c r="F377" s="26"/>
      <c r="G377" s="9" t="s">
        <v>30</v>
      </c>
      <c r="H377" s="27">
        <v>6731942.21</v>
      </c>
      <c r="I377" s="9" t="s">
        <v>75</v>
      </c>
      <c r="J377" s="27">
        <v>5009398.87</v>
      </c>
      <c r="K377" s="9" t="s">
        <v>74</v>
      </c>
      <c r="L377" s="27" t="s">
        <v>20</v>
      </c>
      <c r="M377" s="62"/>
      <c r="N377" s="26"/>
      <c r="O377" s="9" t="s">
        <v>31</v>
      </c>
      <c r="P377" s="28">
        <v>6500.2200000006696</v>
      </c>
    </row>
    <row r="378" spans="1:16" s="1" customFormat="1" ht="7.5" customHeight="1" x14ac:dyDescent="0.15">
      <c r="A378" s="78"/>
      <c r="B378" s="84">
        <v>9901</v>
      </c>
      <c r="C378" s="78"/>
      <c r="D378" s="77"/>
      <c r="E378" s="76"/>
      <c r="F378" s="75"/>
      <c r="G378" s="43"/>
      <c r="H378" s="16"/>
      <c r="I378" s="43"/>
      <c r="J378" s="16"/>
      <c r="K378" s="43"/>
      <c r="L378" s="16"/>
      <c r="M378" s="43"/>
      <c r="N378" s="16"/>
      <c r="O378" s="43"/>
      <c r="P378" s="70"/>
    </row>
    <row r="379" spans="1:16" s="1" customFormat="1" ht="18.2" customHeight="1" x14ac:dyDescent="0.15">
      <c r="A379" s="78"/>
      <c r="B379" s="78"/>
      <c r="C379" s="78"/>
      <c r="D379" s="85"/>
      <c r="E379" s="8" t="s">
        <v>85</v>
      </c>
      <c r="F379" s="8" t="s">
        <v>84</v>
      </c>
      <c r="G379" s="39" t="s">
        <v>23</v>
      </c>
      <c r="H379" s="10" t="s">
        <v>20</v>
      </c>
      <c r="I379" s="39" t="s">
        <v>79</v>
      </c>
      <c r="J379" s="10" t="s">
        <v>20</v>
      </c>
      <c r="K379" s="39" t="s">
        <v>25</v>
      </c>
      <c r="L379" s="10" t="s">
        <v>20</v>
      </c>
      <c r="M379" s="82"/>
      <c r="N379" s="11"/>
      <c r="O379" s="39" t="s">
        <v>26</v>
      </c>
      <c r="P379" s="40" t="s">
        <v>20</v>
      </c>
    </row>
    <row r="380" spans="1:16" s="1" customFormat="1" ht="18.2" customHeight="1" x14ac:dyDescent="0.15">
      <c r="A380" s="78"/>
      <c r="B380" s="78"/>
      <c r="C380" s="78"/>
      <c r="D380" s="81"/>
      <c r="E380" s="80"/>
      <c r="F380" s="79"/>
      <c r="G380" s="39" t="s">
        <v>16</v>
      </c>
      <c r="H380" s="10">
        <v>6731942.21</v>
      </c>
      <c r="I380" s="39" t="s">
        <v>78</v>
      </c>
      <c r="J380" s="10">
        <v>5009398.87</v>
      </c>
      <c r="K380" s="39" t="s">
        <v>77</v>
      </c>
      <c r="L380" s="10">
        <v>5015899.09</v>
      </c>
      <c r="M380" s="39" t="s">
        <v>76</v>
      </c>
      <c r="N380" s="10">
        <v>1716043.12</v>
      </c>
      <c r="O380" s="39" t="s">
        <v>29</v>
      </c>
      <c r="P380" s="40">
        <v>6500.2200000006696</v>
      </c>
    </row>
    <row r="381" spans="1:16" s="1" customFormat="1" ht="18.2" customHeight="1" x14ac:dyDescent="0.15">
      <c r="A381" s="78"/>
      <c r="B381" s="78"/>
      <c r="C381" s="78"/>
      <c r="D381" s="77"/>
      <c r="E381" s="76"/>
      <c r="F381" s="75"/>
      <c r="G381" s="41" t="s">
        <v>30</v>
      </c>
      <c r="H381" s="42">
        <v>6731942.21</v>
      </c>
      <c r="I381" s="41" t="s">
        <v>75</v>
      </c>
      <c r="J381" s="42">
        <v>5009398.87</v>
      </c>
      <c r="K381" s="41" t="s">
        <v>74</v>
      </c>
      <c r="L381" s="42" t="s">
        <v>20</v>
      </c>
      <c r="M381" s="43"/>
      <c r="N381" s="16"/>
      <c r="O381" s="41" t="s">
        <v>31</v>
      </c>
      <c r="P381" s="44">
        <v>6500.2200000006696</v>
      </c>
    </row>
    <row r="382" spans="1:16" s="1" customFormat="1" ht="18.2" customHeight="1" x14ac:dyDescent="0.15">
      <c r="A382" s="84">
        <v>9900</v>
      </c>
      <c r="B382" s="78"/>
      <c r="C382" s="78"/>
      <c r="D382" s="1095" t="s">
        <v>83</v>
      </c>
      <c r="E382" s="1095"/>
      <c r="F382" s="83" t="s">
        <v>82</v>
      </c>
      <c r="G382" s="39" t="s">
        <v>23</v>
      </c>
      <c r="H382" s="10" t="s">
        <v>20</v>
      </c>
      <c r="I382" s="39" t="s">
        <v>79</v>
      </c>
      <c r="J382" s="10" t="s">
        <v>20</v>
      </c>
      <c r="K382" s="39" t="s">
        <v>25</v>
      </c>
      <c r="L382" s="10" t="s">
        <v>20</v>
      </c>
      <c r="M382" s="82"/>
      <c r="N382" s="11"/>
      <c r="O382" s="39" t="s">
        <v>26</v>
      </c>
      <c r="P382" s="40" t="s">
        <v>20</v>
      </c>
    </row>
    <row r="383" spans="1:16" s="1" customFormat="1" ht="18.2" customHeight="1" x14ac:dyDescent="0.15">
      <c r="A383" s="78"/>
      <c r="B383" s="78"/>
      <c r="C383" s="78"/>
      <c r="D383" s="81"/>
      <c r="E383" s="80"/>
      <c r="F383" s="79"/>
      <c r="G383" s="39" t="s">
        <v>16</v>
      </c>
      <c r="H383" s="10">
        <v>6731942.21</v>
      </c>
      <c r="I383" s="39" t="s">
        <v>78</v>
      </c>
      <c r="J383" s="10">
        <v>5009398.87</v>
      </c>
      <c r="K383" s="39" t="s">
        <v>77</v>
      </c>
      <c r="L383" s="10">
        <v>5015899.09</v>
      </c>
      <c r="M383" s="39" t="s">
        <v>76</v>
      </c>
      <c r="N383" s="10">
        <v>1716043.12</v>
      </c>
      <c r="O383" s="39" t="s">
        <v>29</v>
      </c>
      <c r="P383" s="40">
        <v>6500.2200000006696</v>
      </c>
    </row>
    <row r="384" spans="1:16" s="1" customFormat="1" ht="18.2" customHeight="1" x14ac:dyDescent="0.15">
      <c r="A384" s="78"/>
      <c r="B384" s="78"/>
      <c r="C384" s="78"/>
      <c r="D384" s="77"/>
      <c r="E384" s="76"/>
      <c r="F384" s="75"/>
      <c r="G384" s="41" t="s">
        <v>30</v>
      </c>
      <c r="H384" s="42">
        <v>6731942.21</v>
      </c>
      <c r="I384" s="41" t="s">
        <v>75</v>
      </c>
      <c r="J384" s="42">
        <v>5009398.87</v>
      </c>
      <c r="K384" s="41" t="s">
        <v>74</v>
      </c>
      <c r="L384" s="42" t="s">
        <v>20</v>
      </c>
      <c r="M384" s="43"/>
      <c r="N384" s="16"/>
      <c r="O384" s="41" t="s">
        <v>31</v>
      </c>
      <c r="P384" s="44">
        <v>6500.2200000006696</v>
      </c>
    </row>
    <row r="385" spans="4:16" s="1" customFormat="1" ht="3.75" customHeight="1" x14ac:dyDescent="0.15"/>
    <row r="386" spans="4:16" s="1" customFormat="1" ht="18.2" customHeight="1" x14ac:dyDescent="0.15">
      <c r="D386" s="2"/>
      <c r="E386" s="6"/>
      <c r="F386" s="3" t="s">
        <v>81</v>
      </c>
      <c r="G386" s="35" t="s">
        <v>23</v>
      </c>
      <c r="H386" s="5">
        <v>2425453.48</v>
      </c>
      <c r="I386" s="35" t="s">
        <v>79</v>
      </c>
      <c r="J386" s="5">
        <v>2159761.09</v>
      </c>
      <c r="K386" s="35" t="s">
        <v>25</v>
      </c>
      <c r="L386" s="5">
        <v>-124614.97</v>
      </c>
      <c r="M386" s="36"/>
      <c r="N386" s="6"/>
      <c r="O386" s="35" t="s">
        <v>26</v>
      </c>
      <c r="P386" s="37">
        <v>141077.420000001</v>
      </c>
    </row>
    <row r="387" spans="4:16" s="1" customFormat="1" ht="18.2" customHeight="1" x14ac:dyDescent="0.15">
      <c r="D387" s="7"/>
      <c r="E387" s="11"/>
      <c r="F387" s="38"/>
      <c r="G387" s="39" t="s">
        <v>16</v>
      </c>
      <c r="H387" s="10">
        <v>39286432.450000003</v>
      </c>
      <c r="I387" s="39" t="s">
        <v>78</v>
      </c>
      <c r="J387" s="10">
        <v>27179869.43</v>
      </c>
      <c r="K387" s="39" t="s">
        <v>77</v>
      </c>
      <c r="L387" s="10">
        <v>29780874.379999999</v>
      </c>
      <c r="M387" s="39" t="s">
        <v>76</v>
      </c>
      <c r="N387" s="10">
        <v>8740530.7299999893</v>
      </c>
      <c r="O387" s="39" t="s">
        <v>29</v>
      </c>
      <c r="P387" s="40">
        <v>2601004.95000001</v>
      </c>
    </row>
    <row r="388" spans="4:16" s="1" customFormat="1" ht="18.2" customHeight="1" x14ac:dyDescent="0.15">
      <c r="D388" s="13"/>
      <c r="E388" s="16"/>
      <c r="F388" s="16"/>
      <c r="G388" s="41" t="s">
        <v>30</v>
      </c>
      <c r="H388" s="42">
        <v>41711885.93</v>
      </c>
      <c r="I388" s="41" t="s">
        <v>75</v>
      </c>
      <c r="J388" s="42">
        <v>29339630.52</v>
      </c>
      <c r="K388" s="41" t="s">
        <v>74</v>
      </c>
      <c r="L388" s="42">
        <v>765027.34</v>
      </c>
      <c r="M388" s="43"/>
      <c r="N388" s="16"/>
      <c r="O388" s="41" t="s">
        <v>31</v>
      </c>
      <c r="P388" s="44">
        <v>2742082.3700000099</v>
      </c>
    </row>
    <row r="389" spans="4:16" s="1" customFormat="1" ht="3.75" customHeight="1" x14ac:dyDescent="0.15"/>
    <row r="390" spans="4:16" s="1" customFormat="1" ht="18.2" customHeight="1" x14ac:dyDescent="0.15">
      <c r="D390" s="2"/>
      <c r="E390" s="6"/>
      <c r="F390" s="3" t="s">
        <v>80</v>
      </c>
      <c r="G390" s="35" t="s">
        <v>23</v>
      </c>
      <c r="H390" s="5">
        <v>2425453.48</v>
      </c>
      <c r="I390" s="35" t="s">
        <v>79</v>
      </c>
      <c r="J390" s="5">
        <v>2159761.09</v>
      </c>
      <c r="K390" s="35" t="s">
        <v>25</v>
      </c>
      <c r="L390" s="5">
        <v>-124614.97</v>
      </c>
      <c r="M390" s="36"/>
      <c r="N390" s="6"/>
      <c r="O390" s="35" t="s">
        <v>26</v>
      </c>
      <c r="P390" s="37">
        <v>141077.420000001</v>
      </c>
    </row>
    <row r="391" spans="4:16" s="1" customFormat="1" ht="18.2" customHeight="1" x14ac:dyDescent="0.15">
      <c r="D391" s="7"/>
      <c r="E391" s="11"/>
      <c r="F391" s="38"/>
      <c r="G391" s="39" t="s">
        <v>16</v>
      </c>
      <c r="H391" s="10">
        <v>39286432.450000003</v>
      </c>
      <c r="I391" s="39" t="s">
        <v>78</v>
      </c>
      <c r="J391" s="10">
        <v>27179869.43</v>
      </c>
      <c r="K391" s="39" t="s">
        <v>77</v>
      </c>
      <c r="L391" s="10">
        <v>29780874.379999999</v>
      </c>
      <c r="M391" s="39" t="s">
        <v>76</v>
      </c>
      <c r="N391" s="10">
        <v>8740530.7299999893</v>
      </c>
      <c r="O391" s="39" t="s">
        <v>29</v>
      </c>
      <c r="P391" s="40">
        <v>2601004.95000001</v>
      </c>
    </row>
    <row r="392" spans="4:16" s="1" customFormat="1" ht="18.2" customHeight="1" x14ac:dyDescent="0.15">
      <c r="D392" s="13"/>
      <c r="E392" s="16"/>
      <c r="F392" s="16"/>
      <c r="G392" s="41" t="s">
        <v>30</v>
      </c>
      <c r="H392" s="42">
        <v>41711885.93</v>
      </c>
      <c r="I392" s="41" t="s">
        <v>75</v>
      </c>
      <c r="J392" s="42">
        <v>29339630.52</v>
      </c>
      <c r="K392" s="41" t="s">
        <v>74</v>
      </c>
      <c r="L392" s="42">
        <v>765027.34</v>
      </c>
      <c r="M392" s="43"/>
      <c r="N392" s="16"/>
      <c r="O392" s="41" t="s">
        <v>31</v>
      </c>
      <c r="P392" s="44">
        <v>2742082.3700000099</v>
      </c>
    </row>
    <row r="393" spans="4:16" s="1" customFormat="1" ht="28.7" customHeight="1" x14ac:dyDescent="0.15"/>
  </sheetData>
  <mergeCells count="77">
    <mergeCell ref="M3:N3"/>
    <mergeCell ref="M4:N4"/>
    <mergeCell ref="M5:N5"/>
    <mergeCell ref="F346:P346"/>
    <mergeCell ref="F355:P355"/>
    <mergeCell ref="G5:H5"/>
    <mergeCell ref="I3:J3"/>
    <mergeCell ref="I4:J4"/>
    <mergeCell ref="I5:J5"/>
    <mergeCell ref="F277:P277"/>
    <mergeCell ref="F286:P286"/>
    <mergeCell ref="F29:P29"/>
    <mergeCell ref="F299:P299"/>
    <mergeCell ref="F3:F5"/>
    <mergeCell ref="F46:P46"/>
    <mergeCell ref="F55:P55"/>
    <mergeCell ref="F372:P372"/>
    <mergeCell ref="F373:P373"/>
    <mergeCell ref="O3:P3"/>
    <mergeCell ref="O4:P4"/>
    <mergeCell ref="O5:P5"/>
    <mergeCell ref="K3:L3"/>
    <mergeCell ref="K4:L4"/>
    <mergeCell ref="K5:L5"/>
    <mergeCell ref="F300:P300"/>
    <mergeCell ref="F313:P313"/>
    <mergeCell ref="F314:P314"/>
    <mergeCell ref="F323:P323"/>
    <mergeCell ref="F336:P336"/>
    <mergeCell ref="F337:P337"/>
    <mergeCell ref="G3:H3"/>
    <mergeCell ref="G4:H4"/>
    <mergeCell ref="F68:P68"/>
    <mergeCell ref="F81:P81"/>
    <mergeCell ref="F90:P90"/>
    <mergeCell ref="F199:P199"/>
    <mergeCell ref="F236:P236"/>
    <mergeCell ref="F162:P162"/>
    <mergeCell ref="F245:P245"/>
    <mergeCell ref="F254:P254"/>
    <mergeCell ref="F267:P267"/>
    <mergeCell ref="F268:P268"/>
    <mergeCell ref="F212:P212"/>
    <mergeCell ref="F213:P213"/>
    <mergeCell ref="F226:P226"/>
    <mergeCell ref="F227:P227"/>
    <mergeCell ref="F175:P175"/>
    <mergeCell ref="F176:P176"/>
    <mergeCell ref="F189:P189"/>
    <mergeCell ref="F190:P190"/>
    <mergeCell ref="D309:E309"/>
    <mergeCell ref="D332:E332"/>
    <mergeCell ref="D368:E368"/>
    <mergeCell ref="D382:E382"/>
    <mergeCell ref="D7:E7"/>
    <mergeCell ref="D8:E8"/>
    <mergeCell ref="D185:E185"/>
    <mergeCell ref="D208:E208"/>
    <mergeCell ref="D222:E222"/>
    <mergeCell ref="D263:E263"/>
    <mergeCell ref="D295:E295"/>
    <mergeCell ref="A1:O1"/>
    <mergeCell ref="D103:E103"/>
    <mergeCell ref="D117:E117"/>
    <mergeCell ref="D148:E148"/>
    <mergeCell ref="D171:E171"/>
    <mergeCell ref="D3:E5"/>
    <mergeCell ref="F10:P10"/>
    <mergeCell ref="F107:P107"/>
    <mergeCell ref="F108:P108"/>
    <mergeCell ref="F11:P11"/>
    <mergeCell ref="F20:P20"/>
    <mergeCell ref="F121:P121"/>
    <mergeCell ref="F122:P122"/>
    <mergeCell ref="F135:P135"/>
    <mergeCell ref="F152:P152"/>
    <mergeCell ref="F153:P153"/>
  </mergeCells>
  <pageMargins left="0.7" right="0.7" top="0.75" bottom="0.75" header="0.3" footer="0.3"/>
  <pageSetup paperSize="9" scale="9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2BF5F-B1B4-43AE-B524-BB4CCE974440}">
  <dimension ref="A1:P48"/>
  <sheetViews>
    <sheetView view="pageBreakPreview" zoomScale="50" zoomScaleSheetLayoutView="50" workbookViewId="0">
      <pane xSplit="1" ySplit="1" topLeftCell="B2" activePane="bottomRight" state="frozen"/>
      <selection pane="topRight" activeCell="B1" sqref="B1"/>
      <selection pane="bottomLeft" activeCell="A2" sqref="A2"/>
      <selection pane="bottomRight" activeCell="J2" sqref="J2"/>
    </sheetView>
  </sheetViews>
  <sheetFormatPr defaultColWidth="8.85546875" defaultRowHeight="20.25" x14ac:dyDescent="0.3"/>
  <cols>
    <col min="1" max="1" width="34.5703125" style="841" customWidth="1"/>
    <col min="2" max="2" width="24" style="842" customWidth="1"/>
    <col min="3" max="3" width="27.28515625" style="842" customWidth="1"/>
    <col min="4" max="5" width="28.140625" style="842" customWidth="1"/>
    <col min="6" max="6" width="27.42578125" style="842" customWidth="1"/>
    <col min="7" max="7" width="28.140625" style="842" customWidth="1"/>
    <col min="8" max="8" width="27.7109375" style="842" customWidth="1"/>
    <col min="9" max="9" width="24.28515625" style="844" customWidth="1"/>
    <col min="10" max="10" width="24.85546875" style="842" customWidth="1"/>
    <col min="11" max="11" width="20.85546875" style="842" customWidth="1"/>
    <col min="12" max="12" width="22.85546875" style="842" customWidth="1"/>
    <col min="13" max="13" width="22.5703125" style="842" customWidth="1"/>
    <col min="14" max="14" width="23.140625" style="843" customWidth="1"/>
    <col min="15" max="15" width="28.42578125" style="842" customWidth="1"/>
    <col min="16" max="16" width="29.140625" style="842" customWidth="1"/>
    <col min="17" max="17" width="98.5703125" style="841" customWidth="1"/>
    <col min="18" max="16384" width="8.85546875" style="841"/>
  </cols>
  <sheetData>
    <row r="1" spans="1:16" ht="183" customHeight="1" x14ac:dyDescent="0.3">
      <c r="A1" s="860" t="s">
        <v>1026</v>
      </c>
      <c r="B1" s="840" t="s">
        <v>977</v>
      </c>
      <c r="C1" s="840" t="s">
        <v>976</v>
      </c>
      <c r="D1" s="840" t="s">
        <v>1025</v>
      </c>
      <c r="E1" s="840" t="s">
        <v>975</v>
      </c>
      <c r="F1" s="840" t="s">
        <v>1024</v>
      </c>
      <c r="G1" s="840" t="s">
        <v>1023</v>
      </c>
      <c r="H1" s="840" t="s">
        <v>973</v>
      </c>
      <c r="I1" s="840" t="s">
        <v>972</v>
      </c>
      <c r="J1" s="840" t="s">
        <v>1022</v>
      </c>
      <c r="K1" s="840" t="s">
        <v>1021</v>
      </c>
      <c r="L1" s="840" t="s">
        <v>1020</v>
      </c>
      <c r="M1" s="840" t="s">
        <v>1019</v>
      </c>
      <c r="N1" s="840" t="s">
        <v>1018</v>
      </c>
      <c r="O1" s="859" t="s">
        <v>968</v>
      </c>
      <c r="P1" s="859" t="s">
        <v>967</v>
      </c>
    </row>
    <row r="2" spans="1:16" s="849" customFormat="1" ht="49.9" customHeight="1" x14ac:dyDescent="0.3">
      <c r="A2" s="852" t="s">
        <v>1017</v>
      </c>
      <c r="B2" s="851">
        <v>16026481.130000001</v>
      </c>
      <c r="C2" s="851">
        <v>242158.97</v>
      </c>
      <c r="D2" s="851"/>
      <c r="E2" s="851">
        <v>16238.93</v>
      </c>
      <c r="F2" s="851">
        <v>59800</v>
      </c>
      <c r="G2" s="851">
        <v>-65000</v>
      </c>
      <c r="H2" s="851">
        <v>47610.05</v>
      </c>
      <c r="I2" s="851">
        <v>37181.79</v>
      </c>
      <c r="J2" s="851">
        <v>-71127.91</v>
      </c>
      <c r="K2" s="851"/>
      <c r="L2" s="851">
        <v>1666.68</v>
      </c>
      <c r="M2" s="851">
        <f>8000-29379.97</f>
        <v>-21379.97</v>
      </c>
      <c r="N2" s="851"/>
      <c r="O2" s="850">
        <f t="shared" ref="O2:O41" si="0">C2+D2+E2+F2+G2+H2+I2+J2+K2+L2+M2+N2</f>
        <v>247148.53999999995</v>
      </c>
      <c r="P2" s="850">
        <f t="shared" ref="P2:P41" si="1">B2+O2</f>
        <v>16273629.67</v>
      </c>
    </row>
    <row r="3" spans="1:16" s="849" customFormat="1" ht="49.9" customHeight="1" x14ac:dyDescent="0.3">
      <c r="A3" s="852" t="s">
        <v>1016</v>
      </c>
      <c r="B3" s="851">
        <v>33060</v>
      </c>
      <c r="C3" s="851"/>
      <c r="D3" s="851"/>
      <c r="E3" s="851"/>
      <c r="F3" s="851"/>
      <c r="G3" s="851"/>
      <c r="H3" s="851"/>
      <c r="I3" s="851"/>
      <c r="J3" s="851"/>
      <c r="K3" s="851"/>
      <c r="L3" s="851"/>
      <c r="M3" s="851"/>
      <c r="N3" s="851"/>
      <c r="O3" s="850">
        <f t="shared" si="0"/>
        <v>0</v>
      </c>
      <c r="P3" s="850">
        <f t="shared" si="1"/>
        <v>33060</v>
      </c>
    </row>
    <row r="4" spans="1:16" s="849" customFormat="1" ht="49.9" customHeight="1" x14ac:dyDescent="0.3">
      <c r="A4" s="852" t="s">
        <v>1015</v>
      </c>
      <c r="B4" s="851">
        <v>2968448.57</v>
      </c>
      <c r="C4" s="851">
        <v>3880.3</v>
      </c>
      <c r="D4" s="851"/>
      <c r="E4" s="851"/>
      <c r="F4" s="851"/>
      <c r="G4" s="851"/>
      <c r="H4" s="851"/>
      <c r="I4" s="851">
        <v>553.76</v>
      </c>
      <c r="J4" s="851">
        <v>-56052.92</v>
      </c>
      <c r="K4" s="851"/>
      <c r="L4" s="851"/>
      <c r="M4" s="851"/>
      <c r="N4" s="851"/>
      <c r="O4" s="850">
        <f t="shared" si="0"/>
        <v>-51618.86</v>
      </c>
      <c r="P4" s="850">
        <f t="shared" si="1"/>
        <v>2916829.71</v>
      </c>
    </row>
    <row r="5" spans="1:16" s="849" customFormat="1" ht="49.9" customHeight="1" x14ac:dyDescent="0.3">
      <c r="A5" s="852" t="s">
        <v>1014</v>
      </c>
      <c r="B5" s="851">
        <v>36500</v>
      </c>
      <c r="C5" s="851"/>
      <c r="D5" s="851"/>
      <c r="E5" s="851"/>
      <c r="F5" s="851"/>
      <c r="G5" s="851"/>
      <c r="H5" s="851"/>
      <c r="I5" s="851">
        <v>921.9</v>
      </c>
      <c r="J5" s="851">
        <v>15000</v>
      </c>
      <c r="K5" s="851"/>
      <c r="L5" s="851"/>
      <c r="M5" s="851"/>
      <c r="N5" s="851"/>
      <c r="O5" s="850">
        <f t="shared" si="0"/>
        <v>15921.9</v>
      </c>
      <c r="P5" s="850">
        <f t="shared" si="1"/>
        <v>52421.9</v>
      </c>
    </row>
    <row r="6" spans="1:16" s="849" customFormat="1" ht="49.9" customHeight="1" x14ac:dyDescent="0.3">
      <c r="A6" s="852" t="s">
        <v>1013</v>
      </c>
      <c r="B6" s="851"/>
      <c r="C6" s="851"/>
      <c r="D6" s="851"/>
      <c r="E6" s="851"/>
      <c r="F6" s="851"/>
      <c r="G6" s="851"/>
      <c r="H6" s="851"/>
      <c r="I6" s="851"/>
      <c r="J6" s="851"/>
      <c r="K6" s="851"/>
      <c r="L6" s="851"/>
      <c r="M6" s="851"/>
      <c r="N6" s="851"/>
      <c r="O6" s="850">
        <f t="shared" si="0"/>
        <v>0</v>
      </c>
      <c r="P6" s="850">
        <f t="shared" si="1"/>
        <v>0</v>
      </c>
    </row>
    <row r="7" spans="1:16" s="849" customFormat="1" ht="49.9" customHeight="1" x14ac:dyDescent="0.3">
      <c r="A7" s="852" t="s">
        <v>1012</v>
      </c>
      <c r="B7" s="851">
        <v>245500</v>
      </c>
      <c r="C7" s="851"/>
      <c r="D7" s="851"/>
      <c r="E7" s="858"/>
      <c r="F7" s="851"/>
      <c r="G7" s="858"/>
      <c r="H7" s="851"/>
      <c r="I7" s="851"/>
      <c r="J7" s="851"/>
      <c r="K7" s="851"/>
      <c r="L7" s="851"/>
      <c r="M7" s="851"/>
      <c r="N7" s="851">
        <v>23554</v>
      </c>
      <c r="O7" s="850">
        <f t="shared" si="0"/>
        <v>23554</v>
      </c>
      <c r="P7" s="850">
        <f t="shared" si="1"/>
        <v>269054</v>
      </c>
    </row>
    <row r="8" spans="1:16" s="849" customFormat="1" ht="49.9" customHeight="1" x14ac:dyDescent="0.3">
      <c r="A8" s="852" t="s">
        <v>1011</v>
      </c>
      <c r="B8" s="851">
        <v>343050</v>
      </c>
      <c r="C8" s="851"/>
      <c r="D8" s="857"/>
      <c r="E8" s="856"/>
      <c r="F8" s="851"/>
      <c r="G8" s="856"/>
      <c r="H8" s="851"/>
      <c r="I8" s="851"/>
      <c r="J8" s="851">
        <v>-11050</v>
      </c>
      <c r="K8" s="851"/>
      <c r="L8" s="851"/>
      <c r="M8" s="851"/>
      <c r="N8" s="851"/>
      <c r="O8" s="850">
        <f t="shared" si="0"/>
        <v>-11050</v>
      </c>
      <c r="P8" s="850">
        <f t="shared" si="1"/>
        <v>332000</v>
      </c>
    </row>
    <row r="9" spans="1:16" s="854" customFormat="1" ht="49.9" customHeight="1" x14ac:dyDescent="0.3">
      <c r="A9" s="853" t="s">
        <v>1010</v>
      </c>
      <c r="B9" s="851">
        <v>869489.72</v>
      </c>
      <c r="C9" s="851"/>
      <c r="D9" s="857"/>
      <c r="E9" s="856"/>
      <c r="F9" s="851">
        <v>2619.2600000000002</v>
      </c>
      <c r="G9" s="856"/>
      <c r="H9" s="851"/>
      <c r="I9" s="851">
        <v>9967.2999999999993</v>
      </c>
      <c r="J9" s="851">
        <v>-55000</v>
      </c>
      <c r="K9" s="851"/>
      <c r="L9" s="851"/>
      <c r="M9" s="851"/>
      <c r="N9" s="851"/>
      <c r="O9" s="850">
        <f t="shared" si="0"/>
        <v>-42413.440000000002</v>
      </c>
      <c r="P9" s="850">
        <f t="shared" si="1"/>
        <v>827076.28</v>
      </c>
    </row>
    <row r="10" spans="1:16" s="849" customFormat="1" ht="49.9" customHeight="1" x14ac:dyDescent="0.3">
      <c r="A10" s="852" t="s">
        <v>1009</v>
      </c>
      <c r="B10" s="851">
        <v>1160744.2</v>
      </c>
      <c r="C10" s="851">
        <v>5500</v>
      </c>
      <c r="D10" s="857"/>
      <c r="E10" s="856"/>
      <c r="F10" s="851">
        <v>34513.99</v>
      </c>
      <c r="G10" s="856"/>
      <c r="H10" s="851"/>
      <c r="I10" s="851"/>
      <c r="J10" s="851">
        <v>12082.82</v>
      </c>
      <c r="K10" s="851"/>
      <c r="L10" s="851"/>
      <c r="M10" s="851"/>
      <c r="N10" s="851"/>
      <c r="O10" s="850">
        <f t="shared" si="0"/>
        <v>52096.81</v>
      </c>
      <c r="P10" s="850">
        <f t="shared" si="1"/>
        <v>1212841.01</v>
      </c>
    </row>
    <row r="11" spans="1:16" s="849" customFormat="1" ht="49.9" customHeight="1" x14ac:dyDescent="0.3">
      <c r="A11" s="852" t="s">
        <v>1008</v>
      </c>
      <c r="B11" s="851">
        <v>1085156</v>
      </c>
      <c r="C11" s="851">
        <v>7588.4</v>
      </c>
      <c r="D11" s="851"/>
      <c r="E11" s="855"/>
      <c r="F11" s="851">
        <v>352353.98</v>
      </c>
      <c r="G11" s="855"/>
      <c r="H11" s="851"/>
      <c r="I11" s="851">
        <v>193331.19</v>
      </c>
      <c r="J11" s="851"/>
      <c r="K11" s="851"/>
      <c r="L11" s="851"/>
      <c r="M11" s="851"/>
      <c r="N11" s="851"/>
      <c r="O11" s="850">
        <f t="shared" si="0"/>
        <v>553273.57000000007</v>
      </c>
      <c r="P11" s="850">
        <f t="shared" si="1"/>
        <v>1638429.57</v>
      </c>
    </row>
    <row r="12" spans="1:16" s="849" customFormat="1" ht="49.9" customHeight="1" x14ac:dyDescent="0.3">
      <c r="A12" s="852" t="s">
        <v>1007</v>
      </c>
      <c r="B12" s="851">
        <v>151002.07</v>
      </c>
      <c r="C12" s="851">
        <v>26913.18</v>
      </c>
      <c r="D12" s="851"/>
      <c r="E12" s="851">
        <v>25000</v>
      </c>
      <c r="F12" s="851"/>
      <c r="G12" s="851"/>
      <c r="H12" s="851"/>
      <c r="I12" s="851">
        <v>5673.37</v>
      </c>
      <c r="J12" s="851">
        <v>5695.3</v>
      </c>
      <c r="K12" s="851"/>
      <c r="L12" s="851"/>
      <c r="M12" s="851"/>
      <c r="N12" s="851"/>
      <c r="O12" s="850">
        <f t="shared" si="0"/>
        <v>63281.850000000006</v>
      </c>
      <c r="P12" s="850">
        <f t="shared" si="1"/>
        <v>214283.92</v>
      </c>
    </row>
    <row r="13" spans="1:16" s="849" customFormat="1" ht="49.9" customHeight="1" x14ac:dyDescent="0.3">
      <c r="A13" s="852" t="s">
        <v>1006</v>
      </c>
      <c r="B13" s="851">
        <v>20710</v>
      </c>
      <c r="C13" s="851">
        <v>11007.54</v>
      </c>
      <c r="D13" s="851"/>
      <c r="E13" s="851"/>
      <c r="F13" s="851"/>
      <c r="G13" s="851"/>
      <c r="H13" s="851"/>
      <c r="I13" s="851"/>
      <c r="J13" s="851">
        <v>-11232.36</v>
      </c>
      <c r="K13" s="851"/>
      <c r="L13" s="851"/>
      <c r="M13" s="851"/>
      <c r="N13" s="851"/>
      <c r="O13" s="850">
        <f t="shared" si="0"/>
        <v>-224.81999999999971</v>
      </c>
      <c r="P13" s="850">
        <f t="shared" si="1"/>
        <v>20485.18</v>
      </c>
    </row>
    <row r="14" spans="1:16" s="849" customFormat="1" ht="49.9" customHeight="1" x14ac:dyDescent="0.3">
      <c r="A14" s="852" t="s">
        <v>1005</v>
      </c>
      <c r="B14" s="851"/>
      <c r="C14" s="851"/>
      <c r="D14" s="851"/>
      <c r="E14" s="851"/>
      <c r="F14" s="851"/>
      <c r="G14" s="851"/>
      <c r="H14" s="851"/>
      <c r="I14" s="851"/>
      <c r="J14" s="851"/>
      <c r="K14" s="851"/>
      <c r="L14" s="851"/>
      <c r="M14" s="851"/>
      <c r="N14" s="851"/>
      <c r="O14" s="850">
        <f t="shared" si="0"/>
        <v>0</v>
      </c>
      <c r="P14" s="850">
        <f t="shared" si="1"/>
        <v>0</v>
      </c>
    </row>
    <row r="15" spans="1:16" s="849" customFormat="1" ht="49.9" customHeight="1" x14ac:dyDescent="0.3">
      <c r="A15" s="852" t="s">
        <v>1004</v>
      </c>
      <c r="B15" s="851">
        <v>100000</v>
      </c>
      <c r="C15" s="851"/>
      <c r="D15" s="851"/>
      <c r="E15" s="851"/>
      <c r="F15" s="851"/>
      <c r="G15" s="851"/>
      <c r="H15" s="851"/>
      <c r="I15" s="851"/>
      <c r="J15" s="851"/>
      <c r="K15" s="851"/>
      <c r="L15" s="851"/>
      <c r="M15" s="851"/>
      <c r="N15" s="851"/>
      <c r="O15" s="850">
        <f t="shared" si="0"/>
        <v>0</v>
      </c>
      <c r="P15" s="850">
        <f t="shared" si="1"/>
        <v>100000</v>
      </c>
    </row>
    <row r="16" spans="1:16" s="849" customFormat="1" ht="49.9" customHeight="1" x14ac:dyDescent="0.3">
      <c r="A16" s="852" t="s">
        <v>1003</v>
      </c>
      <c r="B16" s="851"/>
      <c r="C16" s="851"/>
      <c r="D16" s="851">
        <v>200000</v>
      </c>
      <c r="E16" s="851"/>
      <c r="F16" s="851"/>
      <c r="G16" s="851"/>
      <c r="H16" s="851"/>
      <c r="I16" s="851"/>
      <c r="J16" s="851"/>
      <c r="K16" s="851"/>
      <c r="L16" s="851"/>
      <c r="M16" s="851"/>
      <c r="N16" s="851"/>
      <c r="O16" s="850">
        <f t="shared" si="0"/>
        <v>200000</v>
      </c>
      <c r="P16" s="850">
        <f t="shared" si="1"/>
        <v>200000</v>
      </c>
    </row>
    <row r="17" spans="1:16" s="849" customFormat="1" ht="49.9" customHeight="1" x14ac:dyDescent="0.3">
      <c r="A17" s="852" t="s">
        <v>1002</v>
      </c>
      <c r="B17" s="851"/>
      <c r="C17" s="851"/>
      <c r="D17" s="851"/>
      <c r="E17" s="851"/>
      <c r="F17" s="851"/>
      <c r="G17" s="851"/>
      <c r="H17" s="851"/>
      <c r="I17" s="851"/>
      <c r="J17" s="851"/>
      <c r="K17" s="851"/>
      <c r="L17" s="851"/>
      <c r="M17" s="851"/>
      <c r="N17" s="851"/>
      <c r="O17" s="850">
        <f t="shared" si="0"/>
        <v>0</v>
      </c>
      <c r="P17" s="850">
        <f t="shared" si="1"/>
        <v>0</v>
      </c>
    </row>
    <row r="18" spans="1:16" s="854" customFormat="1" ht="49.9" customHeight="1" x14ac:dyDescent="0.3">
      <c r="A18" s="853" t="s">
        <v>1001</v>
      </c>
      <c r="B18" s="851">
        <v>1289766.1000000001</v>
      </c>
      <c r="C18" s="851">
        <v>16920</v>
      </c>
      <c r="D18" s="851">
        <v>375000</v>
      </c>
      <c r="E18" s="851">
        <v>10000</v>
      </c>
      <c r="F18" s="851">
        <v>93209.33</v>
      </c>
      <c r="G18" s="851"/>
      <c r="H18" s="851"/>
      <c r="I18" s="851"/>
      <c r="J18" s="851">
        <v>-68740.56</v>
      </c>
      <c r="K18" s="851">
        <v>500000</v>
      </c>
      <c r="L18" s="851"/>
      <c r="M18" s="851">
        <v>-8000</v>
      </c>
      <c r="N18" s="851"/>
      <c r="O18" s="850">
        <f t="shared" si="0"/>
        <v>918388.77</v>
      </c>
      <c r="P18" s="850">
        <f t="shared" si="1"/>
        <v>2208154.87</v>
      </c>
    </row>
    <row r="19" spans="1:16" s="849" customFormat="1" ht="49.9" customHeight="1" x14ac:dyDescent="0.3">
      <c r="A19" s="852" t="s">
        <v>1000</v>
      </c>
      <c r="B19" s="851">
        <v>75000</v>
      </c>
      <c r="C19" s="851"/>
      <c r="D19" s="851"/>
      <c r="E19" s="851"/>
      <c r="F19" s="851"/>
      <c r="G19" s="851"/>
      <c r="H19" s="851"/>
      <c r="I19" s="851"/>
      <c r="J19" s="851">
        <v>2000</v>
      </c>
      <c r="K19" s="851"/>
      <c r="L19" s="851"/>
      <c r="M19" s="851"/>
      <c r="N19" s="851"/>
      <c r="O19" s="850">
        <f t="shared" si="0"/>
        <v>2000</v>
      </c>
      <c r="P19" s="850">
        <f t="shared" si="1"/>
        <v>77000</v>
      </c>
    </row>
    <row r="20" spans="1:16" s="849" customFormat="1" ht="49.9" customHeight="1" x14ac:dyDescent="0.3">
      <c r="A20" s="852" t="s">
        <v>999</v>
      </c>
      <c r="B20" s="851"/>
      <c r="C20" s="851"/>
      <c r="D20" s="851">
        <v>25000</v>
      </c>
      <c r="E20" s="851"/>
      <c r="F20" s="851"/>
      <c r="G20" s="851"/>
      <c r="H20" s="851"/>
      <c r="I20" s="851"/>
      <c r="J20" s="851"/>
      <c r="K20" s="851"/>
      <c r="L20" s="851"/>
      <c r="M20" s="851"/>
      <c r="N20" s="851"/>
      <c r="O20" s="850">
        <f t="shared" si="0"/>
        <v>25000</v>
      </c>
      <c r="P20" s="850">
        <f t="shared" si="1"/>
        <v>25000</v>
      </c>
    </row>
    <row r="21" spans="1:16" s="849" customFormat="1" ht="49.9" customHeight="1" x14ac:dyDescent="0.3">
      <c r="A21" s="852" t="s">
        <v>998</v>
      </c>
      <c r="B21" s="851"/>
      <c r="C21" s="851"/>
      <c r="D21" s="851"/>
      <c r="E21" s="851"/>
      <c r="F21" s="851"/>
      <c r="G21" s="851"/>
      <c r="H21" s="851"/>
      <c r="I21" s="851"/>
      <c r="J21" s="851"/>
      <c r="K21" s="851"/>
      <c r="L21" s="851"/>
      <c r="M21" s="851"/>
      <c r="N21" s="851"/>
      <c r="O21" s="850">
        <f t="shared" si="0"/>
        <v>0</v>
      </c>
      <c r="P21" s="850">
        <f t="shared" si="1"/>
        <v>0</v>
      </c>
    </row>
    <row r="22" spans="1:16" s="849" customFormat="1" ht="49.9" customHeight="1" x14ac:dyDescent="0.3">
      <c r="A22" s="852" t="s">
        <v>997</v>
      </c>
      <c r="B22" s="851"/>
      <c r="C22" s="851"/>
      <c r="D22" s="851"/>
      <c r="E22" s="851"/>
      <c r="F22" s="851"/>
      <c r="G22" s="851"/>
      <c r="H22" s="851"/>
      <c r="I22" s="851"/>
      <c r="J22" s="851"/>
      <c r="K22" s="851"/>
      <c r="L22" s="851"/>
      <c r="M22" s="851"/>
      <c r="N22" s="851"/>
      <c r="O22" s="850">
        <f t="shared" si="0"/>
        <v>0</v>
      </c>
      <c r="P22" s="850">
        <f t="shared" si="1"/>
        <v>0</v>
      </c>
    </row>
    <row r="23" spans="1:16" s="849" customFormat="1" ht="49.9" customHeight="1" x14ac:dyDescent="0.3">
      <c r="A23" s="852" t="s">
        <v>996</v>
      </c>
      <c r="B23" s="851">
        <v>13400</v>
      </c>
      <c r="C23" s="851"/>
      <c r="D23" s="851"/>
      <c r="E23" s="851"/>
      <c r="F23" s="851"/>
      <c r="G23" s="851"/>
      <c r="H23" s="851"/>
      <c r="I23" s="851"/>
      <c r="J23" s="851"/>
      <c r="K23" s="851"/>
      <c r="L23" s="851"/>
      <c r="M23" s="851"/>
      <c r="N23" s="851"/>
      <c r="O23" s="850">
        <f t="shared" si="0"/>
        <v>0</v>
      </c>
      <c r="P23" s="850">
        <f t="shared" si="1"/>
        <v>13400</v>
      </c>
    </row>
    <row r="24" spans="1:16" s="849" customFormat="1" ht="49.9" customHeight="1" x14ac:dyDescent="0.3">
      <c r="A24" s="852" t="s">
        <v>995</v>
      </c>
      <c r="B24" s="851"/>
      <c r="C24" s="851"/>
      <c r="D24" s="851">
        <v>550000</v>
      </c>
      <c r="E24" s="851"/>
      <c r="F24" s="851"/>
      <c r="G24" s="851"/>
      <c r="H24" s="851"/>
      <c r="I24" s="851"/>
      <c r="J24" s="851">
        <v>-28227</v>
      </c>
      <c r="K24" s="851"/>
      <c r="L24" s="851"/>
      <c r="M24" s="851"/>
      <c r="N24" s="851"/>
      <c r="O24" s="850">
        <f t="shared" si="0"/>
        <v>521773</v>
      </c>
      <c r="P24" s="850">
        <f t="shared" si="1"/>
        <v>521773</v>
      </c>
    </row>
    <row r="25" spans="1:16" s="849" customFormat="1" ht="49.9" customHeight="1" x14ac:dyDescent="0.3">
      <c r="A25" s="853" t="s">
        <v>994</v>
      </c>
      <c r="B25" s="851"/>
      <c r="C25" s="851"/>
      <c r="D25" s="851"/>
      <c r="E25" s="851"/>
      <c r="F25" s="851"/>
      <c r="G25" s="851"/>
      <c r="H25" s="851"/>
      <c r="I25" s="851"/>
      <c r="J25" s="851"/>
      <c r="K25" s="851"/>
      <c r="L25" s="851"/>
      <c r="M25" s="851"/>
      <c r="N25" s="851"/>
      <c r="O25" s="850">
        <f t="shared" si="0"/>
        <v>0</v>
      </c>
      <c r="P25" s="850">
        <f t="shared" si="1"/>
        <v>0</v>
      </c>
    </row>
    <row r="26" spans="1:16" s="849" customFormat="1" ht="49.9" customHeight="1" x14ac:dyDescent="0.3">
      <c r="A26" s="852" t="s">
        <v>993</v>
      </c>
      <c r="B26" s="851"/>
      <c r="C26" s="851"/>
      <c r="D26" s="851">
        <v>300000</v>
      </c>
      <c r="E26" s="851"/>
      <c r="F26" s="851"/>
      <c r="G26" s="851"/>
      <c r="H26" s="851"/>
      <c r="I26" s="851"/>
      <c r="J26" s="851">
        <v>-61769</v>
      </c>
      <c r="K26" s="851"/>
      <c r="L26" s="851"/>
      <c r="M26" s="851"/>
      <c r="N26" s="851"/>
      <c r="O26" s="850">
        <f t="shared" si="0"/>
        <v>238231</v>
      </c>
      <c r="P26" s="850">
        <f t="shared" si="1"/>
        <v>238231</v>
      </c>
    </row>
    <row r="27" spans="1:16" s="849" customFormat="1" ht="49.9" customHeight="1" x14ac:dyDescent="0.3">
      <c r="A27" s="852" t="s">
        <v>992</v>
      </c>
      <c r="B27" s="851"/>
      <c r="C27" s="851"/>
      <c r="D27" s="851"/>
      <c r="E27" s="851"/>
      <c r="F27" s="851"/>
      <c r="G27" s="851"/>
      <c r="H27" s="851"/>
      <c r="I27" s="851"/>
      <c r="J27" s="851"/>
      <c r="K27" s="851"/>
      <c r="L27" s="851"/>
      <c r="M27" s="851"/>
      <c r="N27" s="851"/>
      <c r="O27" s="850">
        <f t="shared" si="0"/>
        <v>0</v>
      </c>
      <c r="P27" s="850">
        <f t="shared" si="1"/>
        <v>0</v>
      </c>
    </row>
    <row r="28" spans="1:16" s="849" customFormat="1" ht="49.9" customHeight="1" x14ac:dyDescent="0.3">
      <c r="A28" s="852" t="s">
        <v>991</v>
      </c>
      <c r="B28" s="851"/>
      <c r="C28" s="851"/>
      <c r="D28" s="851"/>
      <c r="E28" s="851"/>
      <c r="F28" s="851"/>
      <c r="G28" s="851"/>
      <c r="H28" s="851"/>
      <c r="I28" s="851"/>
      <c r="J28" s="851">
        <v>12200</v>
      </c>
      <c r="K28" s="851"/>
      <c r="L28" s="851"/>
      <c r="M28" s="851"/>
      <c r="N28" s="851"/>
      <c r="O28" s="850">
        <f t="shared" si="0"/>
        <v>12200</v>
      </c>
      <c r="P28" s="850">
        <f t="shared" si="1"/>
        <v>12200</v>
      </c>
    </row>
    <row r="29" spans="1:16" s="849" customFormat="1" ht="49.9" customHeight="1" x14ac:dyDescent="0.3">
      <c r="A29" s="852" t="s">
        <v>990</v>
      </c>
      <c r="B29" s="851"/>
      <c r="C29" s="851"/>
      <c r="D29" s="851"/>
      <c r="E29" s="851"/>
      <c r="F29" s="851"/>
      <c r="G29" s="851"/>
      <c r="H29" s="851"/>
      <c r="I29" s="851"/>
      <c r="J29" s="851"/>
      <c r="K29" s="851"/>
      <c r="L29" s="851"/>
      <c r="M29" s="851"/>
      <c r="N29" s="851"/>
      <c r="O29" s="850">
        <f t="shared" si="0"/>
        <v>0</v>
      </c>
      <c r="P29" s="850">
        <f t="shared" si="1"/>
        <v>0</v>
      </c>
    </row>
    <row r="30" spans="1:16" s="849" customFormat="1" ht="49.9" customHeight="1" x14ac:dyDescent="0.3">
      <c r="A30" s="853" t="s">
        <v>989</v>
      </c>
      <c r="B30" s="851">
        <v>12200</v>
      </c>
      <c r="C30" s="851"/>
      <c r="D30" s="851"/>
      <c r="E30" s="851"/>
      <c r="F30" s="851"/>
      <c r="G30" s="851"/>
      <c r="H30" s="851"/>
      <c r="I30" s="851"/>
      <c r="J30" s="851">
        <v>-12200</v>
      </c>
      <c r="K30" s="851"/>
      <c r="L30" s="851"/>
      <c r="M30" s="851"/>
      <c r="N30" s="851"/>
      <c r="O30" s="850">
        <f t="shared" si="0"/>
        <v>-12200</v>
      </c>
      <c r="P30" s="850">
        <f t="shared" si="1"/>
        <v>0</v>
      </c>
    </row>
    <row r="31" spans="1:16" s="849" customFormat="1" ht="49.9" customHeight="1" x14ac:dyDescent="0.3">
      <c r="A31" s="852" t="s">
        <v>988</v>
      </c>
      <c r="B31" s="851"/>
      <c r="C31" s="851"/>
      <c r="D31" s="851">
        <v>50000</v>
      </c>
      <c r="E31" s="851"/>
      <c r="F31" s="851"/>
      <c r="G31" s="851">
        <v>65000</v>
      </c>
      <c r="H31" s="851"/>
      <c r="I31" s="851"/>
      <c r="J31" s="851"/>
      <c r="K31" s="851"/>
      <c r="L31" s="851"/>
      <c r="M31" s="851"/>
      <c r="N31" s="851"/>
      <c r="O31" s="850">
        <f t="shared" si="0"/>
        <v>115000</v>
      </c>
      <c r="P31" s="850">
        <f t="shared" si="1"/>
        <v>115000</v>
      </c>
    </row>
    <row r="32" spans="1:16" s="849" customFormat="1" ht="49.9" customHeight="1" x14ac:dyDescent="0.3">
      <c r="A32" s="852" t="s">
        <v>987</v>
      </c>
      <c r="B32" s="851"/>
      <c r="C32" s="851"/>
      <c r="D32" s="851"/>
      <c r="E32" s="851"/>
      <c r="F32" s="851"/>
      <c r="G32" s="851"/>
      <c r="H32" s="851"/>
      <c r="I32" s="851"/>
      <c r="J32" s="851"/>
      <c r="K32" s="851"/>
      <c r="L32" s="851"/>
      <c r="M32" s="851"/>
      <c r="N32" s="851"/>
      <c r="O32" s="850">
        <f t="shared" si="0"/>
        <v>0</v>
      </c>
      <c r="P32" s="850">
        <f t="shared" si="1"/>
        <v>0</v>
      </c>
    </row>
    <row r="33" spans="1:16" s="849" customFormat="1" ht="49.9" customHeight="1" x14ac:dyDescent="0.3">
      <c r="A33" s="852" t="s">
        <v>986</v>
      </c>
      <c r="B33" s="851">
        <v>150000</v>
      </c>
      <c r="C33" s="851"/>
      <c r="D33" s="851"/>
      <c r="E33" s="851"/>
      <c r="F33" s="851"/>
      <c r="G33" s="851"/>
      <c r="H33" s="851"/>
      <c r="I33" s="851"/>
      <c r="J33" s="851">
        <v>2000</v>
      </c>
      <c r="K33" s="851"/>
      <c r="L33" s="851"/>
      <c r="M33" s="851"/>
      <c r="N33" s="851"/>
      <c r="O33" s="850">
        <f t="shared" si="0"/>
        <v>2000</v>
      </c>
      <c r="P33" s="850">
        <f t="shared" si="1"/>
        <v>152000</v>
      </c>
    </row>
    <row r="34" spans="1:16" s="849" customFormat="1" ht="49.9" customHeight="1" x14ac:dyDescent="0.3">
      <c r="A34" s="852" t="s">
        <v>985</v>
      </c>
      <c r="B34" s="851">
        <v>100000</v>
      </c>
      <c r="C34" s="851"/>
      <c r="D34" s="851"/>
      <c r="E34" s="851"/>
      <c r="F34" s="851"/>
      <c r="G34" s="851"/>
      <c r="H34" s="851"/>
      <c r="I34" s="851"/>
      <c r="J34" s="851"/>
      <c r="K34" s="851"/>
      <c r="L34" s="851"/>
      <c r="M34" s="851"/>
      <c r="N34" s="851"/>
      <c r="O34" s="850">
        <f t="shared" si="0"/>
        <v>0</v>
      </c>
      <c r="P34" s="850">
        <f t="shared" si="1"/>
        <v>100000</v>
      </c>
    </row>
    <row r="35" spans="1:16" s="849" customFormat="1" ht="49.9" customHeight="1" x14ac:dyDescent="0.3">
      <c r="A35" s="852" t="s">
        <v>984</v>
      </c>
      <c r="B35" s="851"/>
      <c r="C35" s="851"/>
      <c r="D35" s="851"/>
      <c r="E35" s="851"/>
      <c r="F35" s="851"/>
      <c r="G35" s="851"/>
      <c r="H35" s="851"/>
      <c r="I35" s="851"/>
      <c r="J35" s="851">
        <v>62000</v>
      </c>
      <c r="K35" s="851"/>
      <c r="L35" s="851"/>
      <c r="M35" s="851"/>
      <c r="N35" s="851"/>
      <c r="O35" s="850">
        <f t="shared" si="0"/>
        <v>62000</v>
      </c>
      <c r="P35" s="850">
        <f t="shared" si="1"/>
        <v>62000</v>
      </c>
    </row>
    <row r="36" spans="1:16" s="849" customFormat="1" ht="49.9" customHeight="1" x14ac:dyDescent="0.3">
      <c r="A36" s="852" t="s">
        <v>983</v>
      </c>
      <c r="B36" s="851">
        <v>62000</v>
      </c>
      <c r="C36" s="851"/>
      <c r="D36" s="851"/>
      <c r="E36" s="851"/>
      <c r="F36" s="851"/>
      <c r="G36" s="851"/>
      <c r="H36" s="851"/>
      <c r="I36" s="851"/>
      <c r="J36" s="851">
        <v>-62000</v>
      </c>
      <c r="K36" s="851"/>
      <c r="L36" s="851"/>
      <c r="M36" s="851"/>
      <c r="N36" s="851"/>
      <c r="O36" s="850">
        <f t="shared" si="0"/>
        <v>-62000</v>
      </c>
      <c r="P36" s="850">
        <f t="shared" si="1"/>
        <v>0</v>
      </c>
    </row>
    <row r="37" spans="1:16" s="849" customFormat="1" ht="49.9" customHeight="1" x14ac:dyDescent="0.3">
      <c r="A37" s="853" t="s">
        <v>982</v>
      </c>
      <c r="B37" s="851">
        <v>80000</v>
      </c>
      <c r="C37" s="851"/>
      <c r="D37" s="851"/>
      <c r="E37" s="851"/>
      <c r="F37" s="851"/>
      <c r="G37" s="851"/>
      <c r="H37" s="851"/>
      <c r="I37" s="851"/>
      <c r="J37" s="851"/>
      <c r="K37" s="851"/>
      <c r="L37" s="851"/>
      <c r="M37" s="851"/>
      <c r="N37" s="851">
        <v>-23554</v>
      </c>
      <c r="O37" s="850">
        <f t="shared" si="0"/>
        <v>-23554</v>
      </c>
      <c r="P37" s="850">
        <f t="shared" si="1"/>
        <v>56446</v>
      </c>
    </row>
    <row r="38" spans="1:16" s="849" customFormat="1" ht="49.9" customHeight="1" x14ac:dyDescent="0.3">
      <c r="A38" s="852" t="s">
        <v>981</v>
      </c>
      <c r="B38" s="851"/>
      <c r="C38" s="851">
        <v>3815174.13</v>
      </c>
      <c r="D38" s="851">
        <v>-650000</v>
      </c>
      <c r="E38" s="851"/>
      <c r="F38" s="851"/>
      <c r="H38" s="851"/>
      <c r="I38" s="851">
        <v>1699402.79</v>
      </c>
      <c r="J38" s="851">
        <v>169583.8</v>
      </c>
      <c r="K38" s="851">
        <v>-500000</v>
      </c>
      <c r="L38" s="851"/>
      <c r="M38" s="851">
        <f>29379.97-998366.56</f>
        <v>-968986.59000000008</v>
      </c>
      <c r="N38" s="851"/>
      <c r="O38" s="850">
        <f t="shared" si="0"/>
        <v>3565174.13</v>
      </c>
      <c r="P38" s="850">
        <f t="shared" si="1"/>
        <v>3565174.13</v>
      </c>
    </row>
    <row r="39" spans="1:16" s="849" customFormat="1" ht="49.9" customHeight="1" x14ac:dyDescent="0.3">
      <c r="A39" s="853" t="s">
        <v>980</v>
      </c>
      <c r="B39" s="851">
        <v>35000</v>
      </c>
      <c r="C39" s="851">
        <v>850000</v>
      </c>
      <c r="D39" s="851">
        <v>-850000</v>
      </c>
      <c r="E39" s="851"/>
      <c r="F39" s="851"/>
      <c r="H39" s="851"/>
      <c r="I39" s="851">
        <v>123462.28</v>
      </c>
      <c r="J39" s="851">
        <f>89996-17000</f>
        <v>72996</v>
      </c>
      <c r="K39" s="851"/>
      <c r="L39" s="851"/>
      <c r="M39" s="851">
        <v>1086541.72</v>
      </c>
      <c r="N39" s="851"/>
      <c r="O39" s="850">
        <f t="shared" si="0"/>
        <v>1283000</v>
      </c>
      <c r="P39" s="850">
        <f t="shared" si="1"/>
        <v>1318000</v>
      </c>
    </row>
    <row r="40" spans="1:16" s="849" customFormat="1" ht="49.9" customHeight="1" x14ac:dyDescent="0.3">
      <c r="A40" s="852" t="s">
        <v>979</v>
      </c>
      <c r="B40" s="851">
        <v>6581942.21</v>
      </c>
      <c r="C40" s="851"/>
      <c r="D40" s="851"/>
      <c r="E40" s="851"/>
      <c r="F40" s="851"/>
      <c r="G40" s="851"/>
      <c r="H40" s="851"/>
      <c r="I40" s="851"/>
      <c r="J40" s="851">
        <v>150000</v>
      </c>
      <c r="K40" s="851"/>
      <c r="L40" s="851"/>
      <c r="M40" s="851">
        <f>20000-20000</f>
        <v>0</v>
      </c>
      <c r="N40" s="851"/>
      <c r="O40" s="850">
        <f t="shared" si="0"/>
        <v>150000</v>
      </c>
      <c r="P40" s="850">
        <f t="shared" si="1"/>
        <v>6731942.21</v>
      </c>
    </row>
    <row r="41" spans="1:16" s="845" customFormat="1" ht="49.9" customHeight="1" x14ac:dyDescent="0.3">
      <c r="A41" s="848" t="s">
        <v>952</v>
      </c>
      <c r="B41" s="847">
        <f t="shared" ref="B41:N41" si="2">SUM(B2:B40)</f>
        <v>31439450</v>
      </c>
      <c r="C41" s="847">
        <f t="shared" si="2"/>
        <v>4979142.5199999996</v>
      </c>
      <c r="D41" s="847">
        <f t="shared" si="2"/>
        <v>0</v>
      </c>
      <c r="E41" s="847">
        <f t="shared" si="2"/>
        <v>51238.93</v>
      </c>
      <c r="F41" s="847">
        <f t="shared" si="2"/>
        <v>542496.55999999994</v>
      </c>
      <c r="G41" s="847">
        <f t="shared" si="2"/>
        <v>0</v>
      </c>
      <c r="H41" s="847">
        <f t="shared" si="2"/>
        <v>47610.05</v>
      </c>
      <c r="I41" s="847">
        <f t="shared" si="2"/>
        <v>2070494.3800000001</v>
      </c>
      <c r="J41" s="847">
        <f t="shared" si="2"/>
        <v>66158.169999999984</v>
      </c>
      <c r="K41" s="847">
        <f t="shared" si="2"/>
        <v>0</v>
      </c>
      <c r="L41" s="847">
        <f t="shared" si="2"/>
        <v>1666.68</v>
      </c>
      <c r="M41" s="847">
        <f t="shared" si="2"/>
        <v>88175.159999999916</v>
      </c>
      <c r="N41" s="847">
        <f t="shared" si="2"/>
        <v>0</v>
      </c>
      <c r="O41" s="846">
        <f t="shared" si="0"/>
        <v>7846982.4499999983</v>
      </c>
      <c r="P41" s="846">
        <f t="shared" si="1"/>
        <v>39286432.449999996</v>
      </c>
    </row>
    <row r="44" spans="1:16" x14ac:dyDescent="0.3">
      <c r="I44" s="842"/>
    </row>
    <row r="48" spans="1:16" x14ac:dyDescent="0.3">
      <c r="L48" s="842" t="s">
        <v>43</v>
      </c>
    </row>
  </sheetData>
  <sheetProtection selectLockedCells="1" selectUnlockedCells="1"/>
  <pageMargins left="0.70866141732283472" right="0.70866141732283472" top="0.74803149606299213" bottom="0.74803149606299213" header="0.51181102362204722" footer="0.51181102362204722"/>
  <pageSetup paperSize="8" scale="44" firstPageNumber="0" orientation="landscape"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DD792-5DB7-42A7-A3EA-0DC56A221CD4}">
  <sheetPr>
    <pageSetUpPr fitToPage="1"/>
  </sheetPr>
  <dimension ref="A1:H94"/>
  <sheetViews>
    <sheetView view="pageBreakPreview" topLeftCell="A88" zoomScale="110" zoomScaleNormal="110" zoomScaleSheetLayoutView="110" workbookViewId="0">
      <selection sqref="A1:G1"/>
    </sheetView>
  </sheetViews>
  <sheetFormatPr defaultColWidth="8.85546875" defaultRowHeight="15" x14ac:dyDescent="0.2"/>
  <cols>
    <col min="1" max="1" width="15" style="861" customWidth="1"/>
    <col min="2" max="2" width="56.7109375" style="861" customWidth="1"/>
    <col min="3" max="3" width="10.28515625" style="861" customWidth="1"/>
    <col min="4" max="4" width="18.5703125" style="862" customWidth="1"/>
    <col min="5" max="5" width="34.28515625" style="861" customWidth="1"/>
    <col min="6" max="6" width="9.140625" style="861" customWidth="1"/>
    <col min="7" max="7" width="11.85546875" style="861" customWidth="1"/>
    <col min="8" max="8" width="0.5703125" style="861" customWidth="1"/>
    <col min="9" max="16384" width="8.85546875" style="861"/>
  </cols>
  <sheetData>
    <row r="1" spans="1:8" x14ac:dyDescent="0.2">
      <c r="A1" s="1190" t="s">
        <v>1155</v>
      </c>
      <c r="B1" s="1190"/>
      <c r="C1" s="1190"/>
      <c r="D1" s="1190"/>
      <c r="E1" s="1190"/>
      <c r="F1" s="1190"/>
      <c r="G1" s="1190"/>
    </row>
    <row r="2" spans="1:8" x14ac:dyDescent="0.2">
      <c r="A2" s="894"/>
      <c r="B2" s="894"/>
      <c r="C2" s="894"/>
      <c r="D2" s="894"/>
      <c r="E2" s="894"/>
      <c r="F2" s="894"/>
      <c r="G2" s="894"/>
    </row>
    <row r="3" spans="1:8" ht="31.5" x14ac:dyDescent="0.25">
      <c r="A3" s="874" t="s">
        <v>1154</v>
      </c>
      <c r="B3" s="874" t="s">
        <v>1050</v>
      </c>
      <c r="C3" s="874" t="s">
        <v>1049</v>
      </c>
      <c r="D3" s="874" t="s">
        <v>1048</v>
      </c>
      <c r="E3" s="874" t="s">
        <v>1047</v>
      </c>
      <c r="F3" s="874" t="s">
        <v>1046</v>
      </c>
      <c r="G3" s="874" t="s">
        <v>1045</v>
      </c>
    </row>
    <row r="4" spans="1:8" ht="78.75" x14ac:dyDescent="0.25">
      <c r="A4" s="884">
        <v>806</v>
      </c>
      <c r="B4" s="891" t="s">
        <v>1153</v>
      </c>
      <c r="C4" s="884">
        <v>10257</v>
      </c>
      <c r="D4" s="883">
        <v>-19198.060000000001</v>
      </c>
      <c r="E4" s="892" t="s">
        <v>1152</v>
      </c>
      <c r="F4" s="881">
        <v>2023</v>
      </c>
      <c r="G4" s="881">
        <v>2022</v>
      </c>
      <c r="H4" s="880">
        <f t="shared" ref="H4:H35" si="0">-D4</f>
        <v>19198.060000000001</v>
      </c>
    </row>
    <row r="5" spans="1:8" ht="78.75" x14ac:dyDescent="0.25">
      <c r="A5" s="884">
        <v>1014</v>
      </c>
      <c r="B5" s="885" t="s">
        <v>1151</v>
      </c>
      <c r="C5" s="884">
        <v>10252</v>
      </c>
      <c r="D5" s="883">
        <v>-168.7</v>
      </c>
      <c r="E5" s="892" t="s">
        <v>1150</v>
      </c>
      <c r="F5" s="881">
        <v>2023</v>
      </c>
      <c r="G5" s="881">
        <v>2022</v>
      </c>
      <c r="H5" s="880">
        <f t="shared" si="0"/>
        <v>168.7</v>
      </c>
    </row>
    <row r="6" spans="1:8" ht="110.25" x14ac:dyDescent="0.25">
      <c r="A6" s="884">
        <v>724</v>
      </c>
      <c r="B6" s="885" t="s">
        <v>1149</v>
      </c>
      <c r="C6" s="884">
        <v>10258</v>
      </c>
      <c r="D6" s="883">
        <v>-20</v>
      </c>
      <c r="E6" s="892" t="s">
        <v>1148</v>
      </c>
      <c r="F6" s="881">
        <v>2023</v>
      </c>
      <c r="G6" s="881">
        <v>2021</v>
      </c>
      <c r="H6" s="880">
        <f t="shared" si="0"/>
        <v>20</v>
      </c>
    </row>
    <row r="7" spans="1:8" ht="78.75" x14ac:dyDescent="0.25">
      <c r="A7" s="888">
        <v>794</v>
      </c>
      <c r="B7" s="889" t="s">
        <v>1147</v>
      </c>
      <c r="C7" s="888">
        <v>10298</v>
      </c>
      <c r="D7" s="887">
        <v>-244</v>
      </c>
      <c r="E7" s="882" t="s">
        <v>1142</v>
      </c>
      <c r="F7" s="886">
        <v>2023</v>
      </c>
      <c r="G7" s="886">
        <v>2021</v>
      </c>
      <c r="H7" s="880">
        <f t="shared" si="0"/>
        <v>244</v>
      </c>
    </row>
    <row r="8" spans="1:8" ht="78.75" x14ac:dyDescent="0.25">
      <c r="A8" s="884">
        <v>1070</v>
      </c>
      <c r="B8" s="885" t="s">
        <v>1146</v>
      </c>
      <c r="C8" s="884">
        <v>10298</v>
      </c>
      <c r="D8" s="883">
        <v>-32.01</v>
      </c>
      <c r="E8" s="892" t="s">
        <v>1142</v>
      </c>
      <c r="F8" s="881">
        <v>2023</v>
      </c>
      <c r="G8" s="881">
        <v>2022</v>
      </c>
      <c r="H8" s="880">
        <f t="shared" si="0"/>
        <v>32.01</v>
      </c>
    </row>
    <row r="9" spans="1:8" ht="78.75" x14ac:dyDescent="0.25">
      <c r="A9" s="888">
        <v>1072</v>
      </c>
      <c r="B9" s="889" t="s">
        <v>1145</v>
      </c>
      <c r="C9" s="888">
        <v>10299</v>
      </c>
      <c r="D9" s="887">
        <v>-80.64</v>
      </c>
      <c r="E9" s="882" t="s">
        <v>1142</v>
      </c>
      <c r="F9" s="886">
        <v>2023</v>
      </c>
      <c r="G9" s="886">
        <v>2022</v>
      </c>
      <c r="H9" s="880">
        <f t="shared" si="0"/>
        <v>80.64</v>
      </c>
    </row>
    <row r="10" spans="1:8" ht="78.75" x14ac:dyDescent="0.25">
      <c r="A10" s="884">
        <v>1073</v>
      </c>
      <c r="B10" s="885" t="s">
        <v>1144</v>
      </c>
      <c r="C10" s="884">
        <v>10298</v>
      </c>
      <c r="D10" s="883">
        <v>-1500</v>
      </c>
      <c r="E10" s="892" t="s">
        <v>1142</v>
      </c>
      <c r="F10" s="881">
        <v>2023</v>
      </c>
      <c r="G10" s="881">
        <v>2022</v>
      </c>
      <c r="H10" s="880">
        <f t="shared" si="0"/>
        <v>1500</v>
      </c>
    </row>
    <row r="11" spans="1:8" ht="78.75" x14ac:dyDescent="0.25">
      <c r="A11" s="888">
        <v>1083</v>
      </c>
      <c r="B11" s="889" t="s">
        <v>1143</v>
      </c>
      <c r="C11" s="888">
        <v>10263</v>
      </c>
      <c r="D11" s="887">
        <v>-104.27</v>
      </c>
      <c r="E11" s="882" t="s">
        <v>1142</v>
      </c>
      <c r="F11" s="886">
        <v>2023</v>
      </c>
      <c r="G11" s="886">
        <v>2022</v>
      </c>
      <c r="H11" s="880">
        <f t="shared" si="0"/>
        <v>104.27</v>
      </c>
    </row>
    <row r="12" spans="1:8" ht="63" x14ac:dyDescent="0.25">
      <c r="A12" s="884">
        <v>1199</v>
      </c>
      <c r="B12" s="885" t="s">
        <v>1141</v>
      </c>
      <c r="C12" s="884">
        <v>10247</v>
      </c>
      <c r="D12" s="883">
        <v>-100</v>
      </c>
      <c r="E12" s="892" t="s">
        <v>1140</v>
      </c>
      <c r="F12" s="881">
        <v>2023</v>
      </c>
      <c r="G12" s="881">
        <v>2022</v>
      </c>
      <c r="H12" s="880">
        <f t="shared" si="0"/>
        <v>100</v>
      </c>
    </row>
    <row r="13" spans="1:8" ht="63" x14ac:dyDescent="0.25">
      <c r="A13" s="888">
        <v>110</v>
      </c>
      <c r="B13" s="889" t="s">
        <v>1139</v>
      </c>
      <c r="C13" s="888">
        <v>10560</v>
      </c>
      <c r="D13" s="887">
        <v>-2.7</v>
      </c>
      <c r="E13" s="882" t="s">
        <v>1138</v>
      </c>
      <c r="F13" s="886">
        <v>2023</v>
      </c>
      <c r="G13" s="886">
        <v>2022</v>
      </c>
      <c r="H13" s="880">
        <f t="shared" si="0"/>
        <v>2.7</v>
      </c>
    </row>
    <row r="14" spans="1:8" ht="31.5" x14ac:dyDescent="0.25">
      <c r="A14" s="884">
        <v>142</v>
      </c>
      <c r="B14" s="885" t="s">
        <v>1085</v>
      </c>
      <c r="C14" s="884">
        <v>10286</v>
      </c>
      <c r="D14" s="883">
        <v>-181.12</v>
      </c>
      <c r="E14" s="892" t="s">
        <v>1137</v>
      </c>
      <c r="F14" s="881">
        <v>2023</v>
      </c>
      <c r="G14" s="881">
        <v>2021</v>
      </c>
      <c r="H14" s="880">
        <f t="shared" si="0"/>
        <v>181.12</v>
      </c>
    </row>
    <row r="15" spans="1:8" ht="31.5" x14ac:dyDescent="0.25">
      <c r="A15" s="884">
        <v>145</v>
      </c>
      <c r="B15" s="885" t="s">
        <v>1086</v>
      </c>
      <c r="C15" s="884">
        <v>10284</v>
      </c>
      <c r="D15" s="883">
        <v>-52.34</v>
      </c>
      <c r="E15" s="892" t="s">
        <v>1136</v>
      </c>
      <c r="F15" s="881">
        <v>2023</v>
      </c>
      <c r="G15" s="881">
        <v>2021</v>
      </c>
      <c r="H15" s="880">
        <f t="shared" si="0"/>
        <v>52.34</v>
      </c>
    </row>
    <row r="16" spans="1:8" ht="31.5" x14ac:dyDescent="0.25">
      <c r="A16" s="888">
        <v>730</v>
      </c>
      <c r="B16" s="889" t="s">
        <v>1135</v>
      </c>
      <c r="C16" s="888">
        <v>10560</v>
      </c>
      <c r="D16" s="887">
        <v>-15.86</v>
      </c>
      <c r="E16" s="882" t="s">
        <v>1134</v>
      </c>
      <c r="F16" s="886">
        <v>2023</v>
      </c>
      <c r="G16" s="886">
        <v>2022</v>
      </c>
      <c r="H16" s="880">
        <f t="shared" si="0"/>
        <v>15.86</v>
      </c>
    </row>
    <row r="17" spans="1:8" ht="63" x14ac:dyDescent="0.25">
      <c r="A17" s="888">
        <v>1360</v>
      </c>
      <c r="B17" s="889" t="s">
        <v>1133</v>
      </c>
      <c r="C17" s="888">
        <v>10286</v>
      </c>
      <c r="D17" s="887">
        <v>-2541.0300000000002</v>
      </c>
      <c r="E17" s="882" t="s">
        <v>1132</v>
      </c>
      <c r="F17" s="886">
        <v>2023</v>
      </c>
      <c r="G17" s="886">
        <v>2022</v>
      </c>
      <c r="H17" s="880">
        <f t="shared" si="0"/>
        <v>2541.0300000000002</v>
      </c>
    </row>
    <row r="18" spans="1:8" ht="31.5" x14ac:dyDescent="0.25">
      <c r="A18" s="884">
        <v>1361</v>
      </c>
      <c r="B18" s="885" t="s">
        <v>1131</v>
      </c>
      <c r="C18" s="884">
        <v>10284</v>
      </c>
      <c r="D18" s="883">
        <v>-934.05</v>
      </c>
      <c r="E18" s="892" t="s">
        <v>1130</v>
      </c>
      <c r="F18" s="881">
        <v>2023</v>
      </c>
      <c r="G18" s="881">
        <v>2022</v>
      </c>
      <c r="H18" s="880">
        <f t="shared" si="0"/>
        <v>934.05</v>
      </c>
    </row>
    <row r="19" spans="1:8" ht="31.5" x14ac:dyDescent="0.25">
      <c r="A19" s="888">
        <v>577</v>
      </c>
      <c r="B19" s="889" t="s">
        <v>1129</v>
      </c>
      <c r="C19" s="888">
        <v>10660</v>
      </c>
      <c r="D19" s="887">
        <v>-10</v>
      </c>
      <c r="E19" s="882" t="s">
        <v>1128</v>
      </c>
      <c r="F19" s="886">
        <v>2023</v>
      </c>
      <c r="G19" s="886">
        <v>2022</v>
      </c>
      <c r="H19" s="880">
        <f t="shared" si="0"/>
        <v>10</v>
      </c>
    </row>
    <row r="20" spans="1:8" ht="31.5" x14ac:dyDescent="0.25">
      <c r="A20" s="884">
        <v>772</v>
      </c>
      <c r="B20" s="885" t="s">
        <v>1127</v>
      </c>
      <c r="C20" s="884">
        <v>10241</v>
      </c>
      <c r="D20" s="883">
        <v>-0.01</v>
      </c>
      <c r="E20" s="892" t="s">
        <v>1126</v>
      </c>
      <c r="F20" s="881">
        <v>2023</v>
      </c>
      <c r="G20" s="881">
        <v>2022</v>
      </c>
      <c r="H20" s="880">
        <f t="shared" si="0"/>
        <v>0.01</v>
      </c>
    </row>
    <row r="21" spans="1:8" ht="47.25" x14ac:dyDescent="0.25">
      <c r="A21" s="888">
        <v>211</v>
      </c>
      <c r="B21" s="889" t="s">
        <v>1125</v>
      </c>
      <c r="C21" s="888">
        <v>10253</v>
      </c>
      <c r="D21" s="887">
        <v>-6965.61</v>
      </c>
      <c r="E21" s="882" t="s">
        <v>1124</v>
      </c>
      <c r="F21" s="886">
        <v>2023</v>
      </c>
      <c r="G21" s="886">
        <v>2021</v>
      </c>
      <c r="H21" s="880">
        <f t="shared" si="0"/>
        <v>6965.61</v>
      </c>
    </row>
    <row r="22" spans="1:8" ht="47.25" x14ac:dyDescent="0.25">
      <c r="A22" s="884">
        <v>211</v>
      </c>
      <c r="B22" s="885" t="s">
        <v>1125</v>
      </c>
      <c r="C22" s="884">
        <v>10253</v>
      </c>
      <c r="D22" s="883">
        <v>-7045.87</v>
      </c>
      <c r="E22" s="892" t="s">
        <v>1124</v>
      </c>
      <c r="F22" s="881">
        <v>2023</v>
      </c>
      <c r="G22" s="881">
        <v>2022</v>
      </c>
      <c r="H22" s="880">
        <f t="shared" si="0"/>
        <v>7045.87</v>
      </c>
    </row>
    <row r="23" spans="1:8" ht="78.75" x14ac:dyDescent="0.25">
      <c r="A23" s="884">
        <v>439</v>
      </c>
      <c r="B23" s="891" t="s">
        <v>1123</v>
      </c>
      <c r="C23" s="884">
        <v>10577</v>
      </c>
      <c r="D23" s="883">
        <v>-446.23</v>
      </c>
      <c r="E23" s="892" t="s">
        <v>1121</v>
      </c>
      <c r="F23" s="881">
        <v>2023</v>
      </c>
      <c r="G23" s="881">
        <v>2022</v>
      </c>
      <c r="H23" s="880">
        <f t="shared" si="0"/>
        <v>446.23</v>
      </c>
    </row>
    <row r="24" spans="1:8" ht="78.75" x14ac:dyDescent="0.25">
      <c r="A24" s="888">
        <v>498</v>
      </c>
      <c r="B24" s="890" t="s">
        <v>1122</v>
      </c>
      <c r="C24" s="888">
        <v>10277</v>
      </c>
      <c r="D24" s="887">
        <v>-2324.35</v>
      </c>
      <c r="E24" s="882" t="s">
        <v>1121</v>
      </c>
      <c r="F24" s="886">
        <v>2023</v>
      </c>
      <c r="G24" s="886">
        <v>2022</v>
      </c>
      <c r="H24" s="880">
        <f t="shared" si="0"/>
        <v>2324.35</v>
      </c>
    </row>
    <row r="25" spans="1:8" ht="78.75" x14ac:dyDescent="0.25">
      <c r="A25" s="888">
        <v>1192</v>
      </c>
      <c r="B25" s="890" t="s">
        <v>1120</v>
      </c>
      <c r="C25" s="888">
        <v>10216</v>
      </c>
      <c r="D25" s="887">
        <v>-209.38</v>
      </c>
      <c r="E25" s="882" t="s">
        <v>1119</v>
      </c>
      <c r="F25" s="886">
        <v>2023</v>
      </c>
      <c r="G25" s="886">
        <v>2022</v>
      </c>
      <c r="H25" s="880">
        <f t="shared" si="0"/>
        <v>209.38</v>
      </c>
    </row>
    <row r="26" spans="1:8" ht="94.5" x14ac:dyDescent="0.25">
      <c r="A26" s="888">
        <v>1194</v>
      </c>
      <c r="B26" s="890" t="s">
        <v>1118</v>
      </c>
      <c r="C26" s="888">
        <v>10216</v>
      </c>
      <c r="D26" s="887">
        <v>-1510.25</v>
      </c>
      <c r="E26" s="882" t="s">
        <v>1117</v>
      </c>
      <c r="F26" s="886">
        <v>2023</v>
      </c>
      <c r="G26" s="886">
        <v>2022</v>
      </c>
      <c r="H26" s="880">
        <f t="shared" si="0"/>
        <v>1510.25</v>
      </c>
    </row>
    <row r="27" spans="1:8" ht="31.5" x14ac:dyDescent="0.25">
      <c r="A27" s="888">
        <v>1220</v>
      </c>
      <c r="B27" s="889" t="s">
        <v>1116</v>
      </c>
      <c r="C27" s="888">
        <v>10578</v>
      </c>
      <c r="D27" s="887">
        <v>-246.47</v>
      </c>
      <c r="E27" s="882" t="s">
        <v>1115</v>
      </c>
      <c r="F27" s="886">
        <v>2023</v>
      </c>
      <c r="G27" s="886">
        <v>2021</v>
      </c>
      <c r="H27" s="880">
        <f t="shared" si="0"/>
        <v>246.47</v>
      </c>
    </row>
    <row r="28" spans="1:8" ht="63" x14ac:dyDescent="0.25">
      <c r="A28" s="884">
        <v>1556</v>
      </c>
      <c r="B28" s="885" t="s">
        <v>1114</v>
      </c>
      <c r="C28" s="884">
        <v>10281</v>
      </c>
      <c r="D28" s="883">
        <v>-0.01</v>
      </c>
      <c r="E28" s="892" t="s">
        <v>1113</v>
      </c>
      <c r="F28" s="881">
        <v>2023</v>
      </c>
      <c r="G28" s="881">
        <v>2022</v>
      </c>
      <c r="H28" s="880">
        <f t="shared" si="0"/>
        <v>0.01</v>
      </c>
    </row>
    <row r="29" spans="1:8" ht="94.5" x14ac:dyDescent="0.25">
      <c r="A29" s="888">
        <v>438</v>
      </c>
      <c r="B29" s="890" t="s">
        <v>1112</v>
      </c>
      <c r="C29" s="888">
        <v>10577</v>
      </c>
      <c r="D29" s="887">
        <v>-61</v>
      </c>
      <c r="E29" s="882" t="s">
        <v>1111</v>
      </c>
      <c r="F29" s="886">
        <v>2023</v>
      </c>
      <c r="G29" s="886">
        <v>2022</v>
      </c>
      <c r="H29" s="880">
        <f t="shared" si="0"/>
        <v>61</v>
      </c>
    </row>
    <row r="30" spans="1:8" ht="78.75" x14ac:dyDescent="0.25">
      <c r="A30" s="884">
        <v>547</v>
      </c>
      <c r="B30" s="891" t="s">
        <v>1110</v>
      </c>
      <c r="C30" s="884">
        <v>10216</v>
      </c>
      <c r="D30" s="883">
        <v>-550.17999999999995</v>
      </c>
      <c r="E30" s="892" t="s">
        <v>1109</v>
      </c>
      <c r="F30" s="881">
        <v>2023</v>
      </c>
      <c r="G30" s="881">
        <v>2022</v>
      </c>
      <c r="H30" s="880">
        <f t="shared" si="0"/>
        <v>550.17999999999995</v>
      </c>
    </row>
    <row r="31" spans="1:8" ht="94.5" x14ac:dyDescent="0.25">
      <c r="A31" s="884">
        <v>1193</v>
      </c>
      <c r="B31" s="891" t="s">
        <v>1108</v>
      </c>
      <c r="C31" s="884">
        <v>10216</v>
      </c>
      <c r="D31" s="883">
        <v>-154.06</v>
      </c>
      <c r="E31" s="892" t="s">
        <v>1107</v>
      </c>
      <c r="F31" s="881">
        <v>2023</v>
      </c>
      <c r="G31" s="881">
        <v>2022</v>
      </c>
      <c r="H31" s="880">
        <f t="shared" si="0"/>
        <v>154.06</v>
      </c>
    </row>
    <row r="32" spans="1:8" ht="78.75" x14ac:dyDescent="0.25">
      <c r="A32" s="884">
        <v>1166</v>
      </c>
      <c r="B32" s="885" t="s">
        <v>1106</v>
      </c>
      <c r="C32" s="884">
        <v>10252</v>
      </c>
      <c r="D32" s="883">
        <v>-30000</v>
      </c>
      <c r="E32" s="892" t="s">
        <v>1105</v>
      </c>
      <c r="F32" s="881">
        <v>2023</v>
      </c>
      <c r="G32" s="881">
        <v>2022</v>
      </c>
      <c r="H32" s="880">
        <f t="shared" si="0"/>
        <v>30000</v>
      </c>
    </row>
    <row r="33" spans="1:8" ht="94.5" x14ac:dyDescent="0.25">
      <c r="A33" s="884">
        <v>1181</v>
      </c>
      <c r="B33" s="885" t="s">
        <v>1104</v>
      </c>
      <c r="C33" s="884">
        <v>10251</v>
      </c>
      <c r="D33" s="883">
        <v>-1500</v>
      </c>
      <c r="E33" s="892" t="s">
        <v>1103</v>
      </c>
      <c r="F33" s="881">
        <v>2023</v>
      </c>
      <c r="G33" s="881">
        <v>2022</v>
      </c>
      <c r="H33" s="880">
        <f t="shared" si="0"/>
        <v>1500</v>
      </c>
    </row>
    <row r="34" spans="1:8" ht="94.5" x14ac:dyDescent="0.25">
      <c r="A34" s="888">
        <v>1180</v>
      </c>
      <c r="B34" s="889" t="s">
        <v>1102</v>
      </c>
      <c r="C34" s="888">
        <v>10251</v>
      </c>
      <c r="D34" s="887">
        <v>-2500</v>
      </c>
      <c r="E34" s="882" t="s">
        <v>1101</v>
      </c>
      <c r="F34" s="886">
        <v>2023</v>
      </c>
      <c r="G34" s="886">
        <v>2022</v>
      </c>
      <c r="H34" s="880">
        <f t="shared" si="0"/>
        <v>2500</v>
      </c>
    </row>
    <row r="35" spans="1:8" ht="78.75" x14ac:dyDescent="0.25">
      <c r="A35" s="888">
        <v>1144</v>
      </c>
      <c r="B35" s="890" t="s">
        <v>1100</v>
      </c>
      <c r="C35" s="888">
        <v>20003</v>
      </c>
      <c r="D35" s="887">
        <v>-179.85</v>
      </c>
      <c r="E35" s="882" t="s">
        <v>1099</v>
      </c>
      <c r="F35" s="886">
        <v>2023</v>
      </c>
      <c r="G35" s="886">
        <v>2021</v>
      </c>
      <c r="H35" s="880">
        <f t="shared" si="0"/>
        <v>179.85</v>
      </c>
    </row>
    <row r="36" spans="1:8" ht="63" x14ac:dyDescent="0.25">
      <c r="A36" s="888">
        <v>1036</v>
      </c>
      <c r="B36" s="890" t="s">
        <v>1098</v>
      </c>
      <c r="C36" s="888">
        <v>10215</v>
      </c>
      <c r="D36" s="887">
        <v>-548.32000000000005</v>
      </c>
      <c r="E36" s="882" t="s">
        <v>1095</v>
      </c>
      <c r="F36" s="886">
        <v>2023</v>
      </c>
      <c r="G36" s="886">
        <v>2022</v>
      </c>
      <c r="H36" s="880">
        <f t="shared" ref="H36:H67" si="1">-D36</f>
        <v>548.32000000000005</v>
      </c>
    </row>
    <row r="37" spans="1:8" ht="47.25" x14ac:dyDescent="0.25">
      <c r="A37" s="884">
        <v>1037</v>
      </c>
      <c r="B37" s="885" t="s">
        <v>1097</v>
      </c>
      <c r="C37" s="884">
        <v>10215</v>
      </c>
      <c r="D37" s="883">
        <v>-3439.95</v>
      </c>
      <c r="E37" s="892" t="s">
        <v>1095</v>
      </c>
      <c r="F37" s="881">
        <v>2023</v>
      </c>
      <c r="G37" s="881">
        <v>2022</v>
      </c>
      <c r="H37" s="880">
        <f t="shared" si="1"/>
        <v>3439.95</v>
      </c>
    </row>
    <row r="38" spans="1:8" ht="47.25" x14ac:dyDescent="0.25">
      <c r="A38" s="888">
        <v>1038</v>
      </c>
      <c r="B38" s="889" t="s">
        <v>1096</v>
      </c>
      <c r="C38" s="888">
        <v>10215</v>
      </c>
      <c r="D38" s="887">
        <v>-65.72</v>
      </c>
      <c r="E38" s="882" t="s">
        <v>1095</v>
      </c>
      <c r="F38" s="886">
        <v>2023</v>
      </c>
      <c r="G38" s="886">
        <v>2022</v>
      </c>
      <c r="H38" s="880">
        <f t="shared" si="1"/>
        <v>65.72</v>
      </c>
    </row>
    <row r="39" spans="1:8" ht="47.25" x14ac:dyDescent="0.25">
      <c r="A39" s="888">
        <v>1213</v>
      </c>
      <c r="B39" s="889" t="s">
        <v>1094</v>
      </c>
      <c r="C39" s="888">
        <v>10280</v>
      </c>
      <c r="D39" s="887">
        <v>-463.66</v>
      </c>
      <c r="E39" s="882" t="s">
        <v>1093</v>
      </c>
      <c r="F39" s="886">
        <v>2023</v>
      </c>
      <c r="G39" s="886">
        <v>2021</v>
      </c>
      <c r="H39" s="880">
        <f t="shared" si="1"/>
        <v>463.66</v>
      </c>
    </row>
    <row r="40" spans="1:8" ht="78.75" x14ac:dyDescent="0.25">
      <c r="A40" s="884">
        <v>1270</v>
      </c>
      <c r="B40" s="885" t="s">
        <v>1092</v>
      </c>
      <c r="C40" s="884">
        <v>10269</v>
      </c>
      <c r="D40" s="883">
        <v>-648.91</v>
      </c>
      <c r="E40" s="892" t="s">
        <v>1091</v>
      </c>
      <c r="F40" s="881">
        <v>2023</v>
      </c>
      <c r="G40" s="881">
        <v>2022</v>
      </c>
      <c r="H40" s="880">
        <f t="shared" si="1"/>
        <v>648.91</v>
      </c>
    </row>
    <row r="41" spans="1:8" ht="31.5" x14ac:dyDescent="0.25">
      <c r="A41" s="884"/>
      <c r="B41" s="878" t="s">
        <v>1090</v>
      </c>
      <c r="C41" s="884"/>
      <c r="D41" s="893">
        <f>SUM(D4:D40)</f>
        <v>-84044.610000000015</v>
      </c>
      <c r="E41" s="892"/>
      <c r="F41" s="881"/>
      <c r="G41" s="881"/>
      <c r="H41" s="880">
        <f t="shared" si="1"/>
        <v>84044.610000000015</v>
      </c>
    </row>
    <row r="42" spans="1:8" ht="47.25" x14ac:dyDescent="0.25">
      <c r="A42" s="888">
        <v>52</v>
      </c>
      <c r="B42" s="889" t="s">
        <v>1089</v>
      </c>
      <c r="C42" s="888">
        <v>10246</v>
      </c>
      <c r="D42" s="887">
        <v>-2697.72</v>
      </c>
      <c r="E42" s="882" t="s">
        <v>1055</v>
      </c>
      <c r="F42" s="886">
        <v>2023</v>
      </c>
      <c r="G42" s="886">
        <v>2021</v>
      </c>
      <c r="H42" s="880">
        <f t="shared" si="1"/>
        <v>2697.72</v>
      </c>
    </row>
    <row r="43" spans="1:8" ht="47.25" x14ac:dyDescent="0.25">
      <c r="A43" s="884">
        <v>54</v>
      </c>
      <c r="B43" s="885" t="s">
        <v>1088</v>
      </c>
      <c r="C43" s="884">
        <v>10213</v>
      </c>
      <c r="D43" s="883">
        <v>-3363.65</v>
      </c>
      <c r="E43" s="882" t="s">
        <v>1055</v>
      </c>
      <c r="F43" s="881">
        <v>2023</v>
      </c>
      <c r="G43" s="881">
        <v>2022</v>
      </c>
      <c r="H43" s="880">
        <f t="shared" si="1"/>
        <v>3363.65</v>
      </c>
    </row>
    <row r="44" spans="1:8" ht="47.25" x14ac:dyDescent="0.25">
      <c r="A44" s="884">
        <v>128</v>
      </c>
      <c r="B44" s="885" t="s">
        <v>1087</v>
      </c>
      <c r="C44" s="884">
        <v>10372</v>
      </c>
      <c r="D44" s="883">
        <v>-1000</v>
      </c>
      <c r="E44" s="882" t="s">
        <v>1055</v>
      </c>
      <c r="F44" s="881">
        <v>2023</v>
      </c>
      <c r="G44" s="881">
        <v>2022</v>
      </c>
      <c r="H44" s="880">
        <f t="shared" si="1"/>
        <v>1000</v>
      </c>
    </row>
    <row r="45" spans="1:8" ht="47.25" x14ac:dyDescent="0.25">
      <c r="A45" s="888">
        <v>141</v>
      </c>
      <c r="B45" s="889" t="s">
        <v>1086</v>
      </c>
      <c r="C45" s="888">
        <v>10284</v>
      </c>
      <c r="D45" s="887">
        <v>-200</v>
      </c>
      <c r="E45" s="882" t="s">
        <v>1055</v>
      </c>
      <c r="F45" s="886">
        <v>2023</v>
      </c>
      <c r="G45" s="886">
        <v>2021</v>
      </c>
      <c r="H45" s="880">
        <f t="shared" si="1"/>
        <v>200</v>
      </c>
    </row>
    <row r="46" spans="1:8" ht="47.25" x14ac:dyDescent="0.25">
      <c r="A46" s="888">
        <v>143</v>
      </c>
      <c r="B46" s="889" t="s">
        <v>1085</v>
      </c>
      <c r="C46" s="888">
        <v>10286</v>
      </c>
      <c r="D46" s="887">
        <v>-350</v>
      </c>
      <c r="E46" s="882" t="s">
        <v>1055</v>
      </c>
      <c r="F46" s="886">
        <v>2023</v>
      </c>
      <c r="G46" s="886">
        <v>2021</v>
      </c>
      <c r="H46" s="880">
        <f t="shared" si="1"/>
        <v>350</v>
      </c>
    </row>
    <row r="47" spans="1:8" ht="110.25" x14ac:dyDescent="0.25">
      <c r="A47" s="888">
        <v>447</v>
      </c>
      <c r="B47" s="890" t="s">
        <v>1084</v>
      </c>
      <c r="C47" s="888">
        <v>10279</v>
      </c>
      <c r="D47" s="887">
        <v>-75.400000000000006</v>
      </c>
      <c r="E47" s="882" t="s">
        <v>1055</v>
      </c>
      <c r="F47" s="886">
        <v>2023</v>
      </c>
      <c r="G47" s="886">
        <v>2021</v>
      </c>
      <c r="H47" s="880">
        <f t="shared" si="1"/>
        <v>75.400000000000006</v>
      </c>
    </row>
    <row r="48" spans="1:8" ht="63" x14ac:dyDescent="0.25">
      <c r="A48" s="884">
        <v>453</v>
      </c>
      <c r="B48" s="885" t="s">
        <v>1083</v>
      </c>
      <c r="C48" s="884">
        <v>10285</v>
      </c>
      <c r="D48" s="883">
        <v>-512.89</v>
      </c>
      <c r="E48" s="882" t="s">
        <v>1055</v>
      </c>
      <c r="F48" s="881">
        <v>2023</v>
      </c>
      <c r="G48" s="881">
        <v>2022</v>
      </c>
      <c r="H48" s="880">
        <f t="shared" si="1"/>
        <v>512.89</v>
      </c>
    </row>
    <row r="49" spans="1:8" ht="47.25" x14ac:dyDescent="0.25">
      <c r="A49" s="884">
        <v>502</v>
      </c>
      <c r="B49" s="891" t="s">
        <v>1082</v>
      </c>
      <c r="C49" s="884">
        <v>10239</v>
      </c>
      <c r="D49" s="883">
        <v>-1583.58</v>
      </c>
      <c r="E49" s="882" t="s">
        <v>1055</v>
      </c>
      <c r="F49" s="881">
        <v>2023</v>
      </c>
      <c r="G49" s="881">
        <v>2022</v>
      </c>
      <c r="H49" s="880">
        <f t="shared" si="1"/>
        <v>1583.58</v>
      </c>
    </row>
    <row r="50" spans="1:8" ht="63" x14ac:dyDescent="0.25">
      <c r="A50" s="888">
        <v>503</v>
      </c>
      <c r="B50" s="890" t="s">
        <v>1081</v>
      </c>
      <c r="C50" s="888">
        <v>10239</v>
      </c>
      <c r="D50" s="887">
        <v>-33.479999999999997</v>
      </c>
      <c r="E50" s="882" t="s">
        <v>1055</v>
      </c>
      <c r="F50" s="886">
        <v>2023</v>
      </c>
      <c r="G50" s="886">
        <v>2022</v>
      </c>
      <c r="H50" s="880">
        <f t="shared" si="1"/>
        <v>33.479999999999997</v>
      </c>
    </row>
    <row r="51" spans="1:8" ht="63" x14ac:dyDescent="0.25">
      <c r="A51" s="884">
        <v>504</v>
      </c>
      <c r="B51" s="891" t="s">
        <v>1080</v>
      </c>
      <c r="C51" s="884">
        <v>10239</v>
      </c>
      <c r="D51" s="883">
        <v>-528.66</v>
      </c>
      <c r="E51" s="882" t="s">
        <v>1055</v>
      </c>
      <c r="F51" s="881">
        <v>2023</v>
      </c>
      <c r="G51" s="881">
        <v>2022</v>
      </c>
      <c r="H51" s="880">
        <f t="shared" si="1"/>
        <v>528.66</v>
      </c>
    </row>
    <row r="52" spans="1:8" ht="47.25" x14ac:dyDescent="0.25">
      <c r="A52" s="888">
        <v>511</v>
      </c>
      <c r="B52" s="889" t="s">
        <v>1079</v>
      </c>
      <c r="C52" s="888">
        <v>10032</v>
      </c>
      <c r="D52" s="887">
        <v>-250</v>
      </c>
      <c r="E52" s="882" t="s">
        <v>1055</v>
      </c>
      <c r="F52" s="886">
        <v>2023</v>
      </c>
      <c r="G52" s="886">
        <v>2022</v>
      </c>
      <c r="H52" s="880">
        <f t="shared" si="1"/>
        <v>250</v>
      </c>
    </row>
    <row r="53" spans="1:8" ht="63" x14ac:dyDescent="0.25">
      <c r="A53" s="884">
        <v>613</v>
      </c>
      <c r="B53" s="885" t="s">
        <v>1078</v>
      </c>
      <c r="C53" s="884">
        <v>20012</v>
      </c>
      <c r="D53" s="883">
        <v>-546</v>
      </c>
      <c r="E53" s="882" t="s">
        <v>1055</v>
      </c>
      <c r="F53" s="881">
        <v>2023</v>
      </c>
      <c r="G53" s="881">
        <v>2021</v>
      </c>
      <c r="H53" s="880">
        <f t="shared" si="1"/>
        <v>546</v>
      </c>
    </row>
    <row r="54" spans="1:8" ht="47.25" x14ac:dyDescent="0.25">
      <c r="A54" s="888">
        <v>710</v>
      </c>
      <c r="B54" s="889" t="s">
        <v>1077</v>
      </c>
      <c r="C54" s="888">
        <v>10321</v>
      </c>
      <c r="D54" s="887">
        <v>-44.64</v>
      </c>
      <c r="E54" s="882" t="s">
        <v>1055</v>
      </c>
      <c r="F54" s="886">
        <v>2023</v>
      </c>
      <c r="G54" s="886">
        <v>2022</v>
      </c>
      <c r="H54" s="880">
        <f t="shared" si="1"/>
        <v>44.64</v>
      </c>
    </row>
    <row r="55" spans="1:8" ht="78.75" x14ac:dyDescent="0.25">
      <c r="A55" s="884">
        <v>741</v>
      </c>
      <c r="B55" s="891" t="s">
        <v>1076</v>
      </c>
      <c r="C55" s="884">
        <v>10272</v>
      </c>
      <c r="D55" s="883">
        <v>-15.96</v>
      </c>
      <c r="E55" s="882" t="s">
        <v>1055</v>
      </c>
      <c r="F55" s="881">
        <v>2023</v>
      </c>
      <c r="G55" s="881">
        <v>2021</v>
      </c>
      <c r="H55" s="880">
        <f t="shared" si="1"/>
        <v>15.96</v>
      </c>
    </row>
    <row r="56" spans="1:8" ht="63" x14ac:dyDescent="0.25">
      <c r="A56" s="888">
        <v>742</v>
      </c>
      <c r="B56" s="889" t="s">
        <v>1075</v>
      </c>
      <c r="C56" s="888">
        <v>10216</v>
      </c>
      <c r="D56" s="887">
        <v>-337.18</v>
      </c>
      <c r="E56" s="882" t="s">
        <v>1055</v>
      </c>
      <c r="F56" s="886">
        <v>2023</v>
      </c>
      <c r="G56" s="886">
        <v>2021</v>
      </c>
      <c r="H56" s="880">
        <f t="shared" si="1"/>
        <v>337.18</v>
      </c>
    </row>
    <row r="57" spans="1:8" ht="78.75" x14ac:dyDescent="0.25">
      <c r="A57" s="884">
        <v>743</v>
      </c>
      <c r="B57" s="891" t="s">
        <v>1074</v>
      </c>
      <c r="C57" s="884">
        <v>10578</v>
      </c>
      <c r="D57" s="883">
        <v>-66.25</v>
      </c>
      <c r="E57" s="882" t="s">
        <v>1055</v>
      </c>
      <c r="F57" s="881">
        <v>2023</v>
      </c>
      <c r="G57" s="881">
        <v>2021</v>
      </c>
      <c r="H57" s="880">
        <f t="shared" si="1"/>
        <v>66.25</v>
      </c>
    </row>
    <row r="58" spans="1:8" ht="63" x14ac:dyDescent="0.25">
      <c r="A58" s="888">
        <v>768</v>
      </c>
      <c r="B58" s="889" t="s">
        <v>1073</v>
      </c>
      <c r="C58" s="888">
        <v>10215</v>
      </c>
      <c r="D58" s="887">
        <v>-5028.0600000000004</v>
      </c>
      <c r="E58" s="882" t="s">
        <v>1055</v>
      </c>
      <c r="F58" s="886">
        <v>2023</v>
      </c>
      <c r="G58" s="886">
        <v>2018</v>
      </c>
      <c r="H58" s="880">
        <f t="shared" si="1"/>
        <v>5028.0600000000004</v>
      </c>
    </row>
    <row r="59" spans="1:8" ht="63" x14ac:dyDescent="0.25">
      <c r="A59" s="884">
        <v>769</v>
      </c>
      <c r="B59" s="885" t="s">
        <v>1072</v>
      </c>
      <c r="C59" s="884">
        <v>10215</v>
      </c>
      <c r="D59" s="883">
        <v>-3647.07</v>
      </c>
      <c r="E59" s="882" t="s">
        <v>1055</v>
      </c>
      <c r="F59" s="881">
        <v>2023</v>
      </c>
      <c r="G59" s="881">
        <v>2018</v>
      </c>
      <c r="H59" s="880">
        <f t="shared" si="1"/>
        <v>3647.07</v>
      </c>
    </row>
    <row r="60" spans="1:8" ht="78.75" x14ac:dyDescent="0.25">
      <c r="A60" s="888">
        <v>770</v>
      </c>
      <c r="B60" s="889" t="s">
        <v>1071</v>
      </c>
      <c r="C60" s="888">
        <v>10215</v>
      </c>
      <c r="D60" s="887">
        <v>-1259.3699999999999</v>
      </c>
      <c r="E60" s="882" t="s">
        <v>1055</v>
      </c>
      <c r="F60" s="886">
        <v>2023</v>
      </c>
      <c r="G60" s="886">
        <v>2018</v>
      </c>
      <c r="H60" s="880">
        <f t="shared" si="1"/>
        <v>1259.3699999999999</v>
      </c>
    </row>
    <row r="61" spans="1:8" ht="78.75" x14ac:dyDescent="0.25">
      <c r="A61" s="888">
        <v>851</v>
      </c>
      <c r="B61" s="889" t="s">
        <v>1070</v>
      </c>
      <c r="C61" s="888">
        <v>20014</v>
      </c>
      <c r="D61" s="887">
        <v>-1095.9000000000001</v>
      </c>
      <c r="E61" s="882" t="s">
        <v>1055</v>
      </c>
      <c r="F61" s="886">
        <v>2023</v>
      </c>
      <c r="G61" s="886">
        <v>2019</v>
      </c>
      <c r="H61" s="880">
        <f t="shared" si="1"/>
        <v>1095.9000000000001</v>
      </c>
    </row>
    <row r="62" spans="1:8" ht="63" x14ac:dyDescent="0.25">
      <c r="A62" s="884">
        <v>855</v>
      </c>
      <c r="B62" s="885" t="s">
        <v>1069</v>
      </c>
      <c r="C62" s="884">
        <v>10577</v>
      </c>
      <c r="D62" s="883">
        <v>-817.55</v>
      </c>
      <c r="E62" s="882" t="s">
        <v>1055</v>
      </c>
      <c r="F62" s="881">
        <v>2023</v>
      </c>
      <c r="G62" s="881">
        <v>2021</v>
      </c>
      <c r="H62" s="880">
        <f t="shared" si="1"/>
        <v>817.55</v>
      </c>
    </row>
    <row r="63" spans="1:8" ht="47.25" x14ac:dyDescent="0.25">
      <c r="A63" s="888">
        <v>882</v>
      </c>
      <c r="B63" s="889" t="s">
        <v>1068</v>
      </c>
      <c r="C63" s="888">
        <v>10577</v>
      </c>
      <c r="D63" s="887">
        <v>-728.74</v>
      </c>
      <c r="E63" s="882" t="s">
        <v>1055</v>
      </c>
      <c r="F63" s="886">
        <v>2023</v>
      </c>
      <c r="G63" s="886">
        <v>2021</v>
      </c>
      <c r="H63" s="880">
        <f t="shared" si="1"/>
        <v>728.74</v>
      </c>
    </row>
    <row r="64" spans="1:8" ht="47.25" x14ac:dyDescent="0.25">
      <c r="A64" s="884">
        <v>892</v>
      </c>
      <c r="B64" s="885" t="s">
        <v>1067</v>
      </c>
      <c r="C64" s="884">
        <v>10320</v>
      </c>
      <c r="D64" s="883">
        <v>-116.94</v>
      </c>
      <c r="E64" s="882" t="s">
        <v>1055</v>
      </c>
      <c r="F64" s="881">
        <v>2023</v>
      </c>
      <c r="G64" s="881">
        <v>2022</v>
      </c>
      <c r="H64" s="880">
        <f t="shared" si="1"/>
        <v>116.94</v>
      </c>
    </row>
    <row r="65" spans="1:8" ht="47.25" x14ac:dyDescent="0.25">
      <c r="A65" s="888">
        <v>1010</v>
      </c>
      <c r="B65" s="889" t="s">
        <v>1066</v>
      </c>
      <c r="C65" s="888">
        <v>10620</v>
      </c>
      <c r="D65" s="887">
        <v>-2000</v>
      </c>
      <c r="E65" s="882" t="s">
        <v>1055</v>
      </c>
      <c r="F65" s="886">
        <v>2023</v>
      </c>
      <c r="G65" s="886">
        <v>2022</v>
      </c>
      <c r="H65" s="880">
        <f t="shared" si="1"/>
        <v>2000</v>
      </c>
    </row>
    <row r="66" spans="1:8" ht="47.25" x14ac:dyDescent="0.25">
      <c r="A66" s="884">
        <v>1140</v>
      </c>
      <c r="B66" s="885" t="s">
        <v>1065</v>
      </c>
      <c r="C66" s="884">
        <v>10582</v>
      </c>
      <c r="D66" s="883">
        <v>-40.04</v>
      </c>
      <c r="E66" s="882" t="s">
        <v>1055</v>
      </c>
      <c r="F66" s="881">
        <v>2023</v>
      </c>
      <c r="G66" s="881">
        <v>2022</v>
      </c>
      <c r="H66" s="880">
        <f t="shared" si="1"/>
        <v>40.04</v>
      </c>
    </row>
    <row r="67" spans="1:8" ht="63" x14ac:dyDescent="0.25">
      <c r="A67" s="884">
        <v>1216</v>
      </c>
      <c r="B67" s="885" t="s">
        <v>1064</v>
      </c>
      <c r="C67" s="884">
        <v>10216</v>
      </c>
      <c r="D67" s="883">
        <v>-496.77</v>
      </c>
      <c r="E67" s="882" t="s">
        <v>1055</v>
      </c>
      <c r="F67" s="881">
        <v>2023</v>
      </c>
      <c r="G67" s="881">
        <v>2022</v>
      </c>
      <c r="H67" s="880">
        <f t="shared" si="1"/>
        <v>496.77</v>
      </c>
    </row>
    <row r="68" spans="1:8" ht="47.25" x14ac:dyDescent="0.25">
      <c r="A68" s="884">
        <v>1221</v>
      </c>
      <c r="B68" s="885" t="s">
        <v>1063</v>
      </c>
      <c r="C68" s="884">
        <v>10277</v>
      </c>
      <c r="D68" s="883">
        <v>-8525.89</v>
      </c>
      <c r="E68" s="882" t="s">
        <v>1055</v>
      </c>
      <c r="F68" s="881">
        <v>2023</v>
      </c>
      <c r="G68" s="881">
        <v>2020</v>
      </c>
      <c r="H68" s="880">
        <f t="shared" ref="H68:H76" si="2">-D68</f>
        <v>8525.89</v>
      </c>
    </row>
    <row r="69" spans="1:8" ht="47.25" x14ac:dyDescent="0.25">
      <c r="A69" s="888">
        <v>1224</v>
      </c>
      <c r="B69" s="889" t="s">
        <v>1062</v>
      </c>
      <c r="C69" s="888">
        <v>10272</v>
      </c>
      <c r="D69" s="887">
        <v>-140.56</v>
      </c>
      <c r="E69" s="882" t="s">
        <v>1055</v>
      </c>
      <c r="F69" s="886">
        <v>2023</v>
      </c>
      <c r="G69" s="886">
        <v>2021</v>
      </c>
      <c r="H69" s="880">
        <f t="shared" si="2"/>
        <v>140.56</v>
      </c>
    </row>
    <row r="70" spans="1:8" ht="63" x14ac:dyDescent="0.25">
      <c r="A70" s="884">
        <v>1229</v>
      </c>
      <c r="B70" s="885" t="s">
        <v>1061</v>
      </c>
      <c r="C70" s="884">
        <v>10280</v>
      </c>
      <c r="D70" s="883">
        <v>-233.08</v>
      </c>
      <c r="E70" s="882" t="s">
        <v>1055</v>
      </c>
      <c r="F70" s="881">
        <v>2023</v>
      </c>
      <c r="G70" s="881">
        <v>2022</v>
      </c>
      <c r="H70" s="880">
        <f t="shared" si="2"/>
        <v>233.08</v>
      </c>
    </row>
    <row r="71" spans="1:8" ht="63" x14ac:dyDescent="0.25">
      <c r="A71" s="888">
        <v>1231</v>
      </c>
      <c r="B71" s="889" t="s">
        <v>1061</v>
      </c>
      <c r="C71" s="888">
        <v>10271</v>
      </c>
      <c r="D71" s="887">
        <v>-169.95</v>
      </c>
      <c r="E71" s="882" t="s">
        <v>1055</v>
      </c>
      <c r="F71" s="886">
        <v>2023</v>
      </c>
      <c r="G71" s="886">
        <v>2022</v>
      </c>
      <c r="H71" s="880">
        <f t="shared" si="2"/>
        <v>169.95</v>
      </c>
    </row>
    <row r="72" spans="1:8" ht="94.5" x14ac:dyDescent="0.25">
      <c r="A72" s="888">
        <v>1364</v>
      </c>
      <c r="B72" s="890" t="s">
        <v>1060</v>
      </c>
      <c r="C72" s="888">
        <v>10575</v>
      </c>
      <c r="D72" s="887">
        <v>-972</v>
      </c>
      <c r="E72" s="882" t="s">
        <v>1055</v>
      </c>
      <c r="F72" s="886">
        <v>2023</v>
      </c>
      <c r="G72" s="886">
        <v>2022</v>
      </c>
      <c r="H72" s="880">
        <f t="shared" si="2"/>
        <v>972</v>
      </c>
    </row>
    <row r="73" spans="1:8" ht="63" x14ac:dyDescent="0.25">
      <c r="A73" s="888">
        <v>1842</v>
      </c>
      <c r="B73" s="889" t="s">
        <v>1059</v>
      </c>
      <c r="C73" s="888">
        <v>10215</v>
      </c>
      <c r="D73" s="887">
        <v>-1895.11</v>
      </c>
      <c r="E73" s="882" t="s">
        <v>1055</v>
      </c>
      <c r="F73" s="886">
        <v>2023</v>
      </c>
      <c r="G73" s="886">
        <v>2018</v>
      </c>
      <c r="H73" s="880">
        <f t="shared" si="2"/>
        <v>1895.11</v>
      </c>
    </row>
    <row r="74" spans="1:8" ht="63" x14ac:dyDescent="0.25">
      <c r="A74" s="884">
        <v>1843</v>
      </c>
      <c r="B74" s="885" t="s">
        <v>1058</v>
      </c>
      <c r="C74" s="884">
        <v>10215</v>
      </c>
      <c r="D74" s="883">
        <v>-369.28</v>
      </c>
      <c r="E74" s="882" t="s">
        <v>1055</v>
      </c>
      <c r="F74" s="881">
        <v>2023</v>
      </c>
      <c r="G74" s="881">
        <v>2018</v>
      </c>
      <c r="H74" s="880">
        <f t="shared" si="2"/>
        <v>369.28</v>
      </c>
    </row>
    <row r="75" spans="1:8" ht="63" x14ac:dyDescent="0.25">
      <c r="A75" s="888">
        <v>1844</v>
      </c>
      <c r="B75" s="889" t="s">
        <v>1057</v>
      </c>
      <c r="C75" s="888">
        <v>10215</v>
      </c>
      <c r="D75" s="887">
        <v>-117.34</v>
      </c>
      <c r="E75" s="882" t="s">
        <v>1055</v>
      </c>
      <c r="F75" s="886">
        <v>2023</v>
      </c>
      <c r="G75" s="886">
        <v>2018</v>
      </c>
      <c r="H75" s="880">
        <f t="shared" si="2"/>
        <v>117.34</v>
      </c>
    </row>
    <row r="76" spans="1:8" ht="63" x14ac:dyDescent="0.25">
      <c r="A76" s="884">
        <v>2257</v>
      </c>
      <c r="B76" s="885" t="s">
        <v>1056</v>
      </c>
      <c r="C76" s="884">
        <v>20014</v>
      </c>
      <c r="D76" s="883">
        <v>-1311.3</v>
      </c>
      <c r="E76" s="882" t="s">
        <v>1055</v>
      </c>
      <c r="F76" s="881">
        <v>2023</v>
      </c>
      <c r="G76" s="881">
        <v>2020</v>
      </c>
      <c r="H76" s="880">
        <f t="shared" si="2"/>
        <v>1311.3</v>
      </c>
    </row>
    <row r="77" spans="1:8" ht="47.25" x14ac:dyDescent="0.2">
      <c r="A77" s="879"/>
      <c r="B77" s="878" t="s">
        <v>1054</v>
      </c>
      <c r="C77" s="876"/>
      <c r="D77" s="877">
        <f>SUM(D42:D76)</f>
        <v>-40570.359999999993</v>
      </c>
      <c r="E77" s="876"/>
      <c r="F77" s="876"/>
      <c r="G77" s="876"/>
    </row>
    <row r="78" spans="1:8" ht="15.75" x14ac:dyDescent="0.2">
      <c r="A78" s="879"/>
      <c r="B78" s="878" t="s">
        <v>1053</v>
      </c>
      <c r="C78" s="876"/>
      <c r="D78" s="877">
        <f>D77+D41</f>
        <v>-124614.97</v>
      </c>
      <c r="E78" s="876"/>
      <c r="F78" s="876"/>
      <c r="G78" s="876"/>
    </row>
    <row r="79" spans="1:8" x14ac:dyDescent="0.2">
      <c r="B79" s="861" t="s">
        <v>43</v>
      </c>
    </row>
    <row r="80" spans="1:8" ht="15.75" x14ac:dyDescent="0.2">
      <c r="D80" s="875" t="s">
        <v>43</v>
      </c>
    </row>
    <row r="81" spans="1:7" x14ac:dyDescent="0.2">
      <c r="A81" s="1191" t="s">
        <v>1052</v>
      </c>
      <c r="B81" s="1191"/>
      <c r="C81" s="1191"/>
      <c r="D81" s="1191"/>
      <c r="E81" s="1191"/>
      <c r="F81" s="1191"/>
      <c r="G81" s="1191"/>
    </row>
    <row r="83" spans="1:7" ht="31.5" x14ac:dyDescent="0.25">
      <c r="A83" s="874" t="s">
        <v>1051</v>
      </c>
      <c r="B83" s="874" t="s">
        <v>1050</v>
      </c>
      <c r="C83" s="874" t="s">
        <v>1049</v>
      </c>
      <c r="D83" s="874" t="s">
        <v>1048</v>
      </c>
      <c r="E83" s="874" t="s">
        <v>1047</v>
      </c>
      <c r="F83" s="874" t="s">
        <v>1046</v>
      </c>
      <c r="G83" s="874" t="s">
        <v>1045</v>
      </c>
    </row>
    <row r="84" spans="1:7" ht="94.5" x14ac:dyDescent="0.25">
      <c r="A84" s="871">
        <v>54</v>
      </c>
      <c r="B84" s="873" t="s">
        <v>1044</v>
      </c>
      <c r="C84" s="871">
        <v>3016</v>
      </c>
      <c r="D84" s="870">
        <v>-337.8</v>
      </c>
      <c r="E84" s="869" t="s">
        <v>1043</v>
      </c>
      <c r="F84" s="868">
        <v>2023</v>
      </c>
      <c r="G84" s="868">
        <v>2021</v>
      </c>
    </row>
    <row r="85" spans="1:7" ht="94.5" x14ac:dyDescent="0.25">
      <c r="A85" s="871">
        <v>93</v>
      </c>
      <c r="B85" s="872" t="s">
        <v>1042</v>
      </c>
      <c r="C85" s="871">
        <v>3016</v>
      </c>
      <c r="D85" s="870">
        <v>-300</v>
      </c>
      <c r="E85" s="869" t="s">
        <v>1041</v>
      </c>
      <c r="F85" s="868">
        <v>2023</v>
      </c>
      <c r="G85" s="868">
        <v>2022</v>
      </c>
    </row>
    <row r="86" spans="1:7" ht="47.25" x14ac:dyDescent="0.25">
      <c r="A86" s="871">
        <v>144</v>
      </c>
      <c r="B86" s="873" t="s">
        <v>1040</v>
      </c>
      <c r="C86" s="871">
        <v>3016</v>
      </c>
      <c r="D86" s="870">
        <v>0.11</v>
      </c>
      <c r="E86" s="869" t="s">
        <v>1039</v>
      </c>
      <c r="F86" s="868">
        <v>2023</v>
      </c>
      <c r="G86" s="868">
        <v>2022</v>
      </c>
    </row>
    <row r="87" spans="1:7" ht="94.5" x14ac:dyDescent="0.25">
      <c r="A87" s="871">
        <v>146</v>
      </c>
      <c r="B87" s="872" t="s">
        <v>1038</v>
      </c>
      <c r="C87" s="871">
        <v>3057</v>
      </c>
      <c r="D87" s="870">
        <v>-209.38</v>
      </c>
      <c r="E87" s="869" t="s">
        <v>1037</v>
      </c>
      <c r="F87" s="868">
        <v>2023</v>
      </c>
      <c r="G87" s="868">
        <v>2022</v>
      </c>
    </row>
    <row r="88" spans="1:7" ht="79.900000000000006" customHeight="1" x14ac:dyDescent="0.25">
      <c r="A88" s="866">
        <v>229</v>
      </c>
      <c r="B88" s="866" t="s">
        <v>1036</v>
      </c>
      <c r="C88" s="866">
        <v>3016</v>
      </c>
      <c r="D88" s="867">
        <v>-261.48</v>
      </c>
      <c r="E88" s="866" t="s">
        <v>1035</v>
      </c>
      <c r="F88" s="866">
        <v>2023</v>
      </c>
      <c r="G88" s="866">
        <v>2021</v>
      </c>
    </row>
    <row r="89" spans="1:7" ht="18.600000000000001" customHeight="1" x14ac:dyDescent="0.25">
      <c r="A89" s="866"/>
      <c r="B89" s="864" t="s">
        <v>1034</v>
      </c>
      <c r="C89" s="864"/>
      <c r="D89" s="864" t="s">
        <v>1033</v>
      </c>
      <c r="E89" s="866"/>
      <c r="F89" s="866"/>
      <c r="G89" s="866"/>
    </row>
    <row r="90" spans="1:7" ht="31.5" x14ac:dyDescent="0.25">
      <c r="A90" s="866">
        <v>108</v>
      </c>
      <c r="B90" s="866" t="s">
        <v>1032</v>
      </c>
      <c r="C90" s="866">
        <v>3022</v>
      </c>
      <c r="D90" s="866">
        <v>-96</v>
      </c>
      <c r="E90" s="866" t="s">
        <v>1031</v>
      </c>
      <c r="F90" s="866">
        <v>2023</v>
      </c>
      <c r="G90" s="866">
        <v>2022</v>
      </c>
    </row>
    <row r="91" spans="1:7" ht="15.75" x14ac:dyDescent="0.25">
      <c r="A91" s="865"/>
      <c r="B91" s="864" t="s">
        <v>1030</v>
      </c>
      <c r="C91" s="864"/>
      <c r="D91" s="864" t="s">
        <v>1029</v>
      </c>
      <c r="E91" s="865"/>
      <c r="F91" s="865"/>
      <c r="G91" s="865"/>
    </row>
    <row r="92" spans="1:7" ht="15.75" x14ac:dyDescent="0.25">
      <c r="B92" s="864" t="s">
        <v>1028</v>
      </c>
      <c r="C92" s="864"/>
      <c r="D92" s="863">
        <f>D91+D89</f>
        <v>-1204.55</v>
      </c>
    </row>
    <row r="94" spans="1:7" x14ac:dyDescent="0.2">
      <c r="B94" s="861" t="s">
        <v>1027</v>
      </c>
      <c r="D94" s="862">
        <f>-(D78-D92)</f>
        <v>123410.42</v>
      </c>
    </row>
  </sheetData>
  <mergeCells count="2">
    <mergeCell ref="A1:G1"/>
    <mergeCell ref="A81:G81"/>
  </mergeCells>
  <printOptions horizontalCentered="1"/>
  <pageMargins left="0.23622047244094491" right="0.23622047244094491" top="0.74803149606299213" bottom="0.55118110236220474" header="0.31496062992125984" footer="0.31496062992125984"/>
  <pageSetup paperSize="9" scale="65" fitToHeight="0" orientation="portrait" r:id="rId1"/>
  <headerFooter alignWithMargins="0"/>
  <rowBreaks count="1" manualBreakCount="1">
    <brk id="79" max="6"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A085A-DA30-48B7-BA5C-16437B6C9558}">
  <sheetPr>
    <tabColor rgb="FFFFFF00"/>
  </sheetPr>
  <dimension ref="A1:M45"/>
  <sheetViews>
    <sheetView showGridLines="0" view="pageBreakPreview" zoomScale="50" zoomScaleNormal="50" zoomScaleSheetLayoutView="50" workbookViewId="0">
      <selection activeCell="N1" sqref="N1:P1048576"/>
    </sheetView>
  </sheetViews>
  <sheetFormatPr defaultRowHeight="20.25" x14ac:dyDescent="0.3"/>
  <cols>
    <col min="1" max="1" width="24.7109375" style="898" customWidth="1"/>
    <col min="2" max="2" width="17.42578125" style="898" customWidth="1"/>
    <col min="3" max="3" width="59.42578125" style="898" customWidth="1"/>
    <col min="4" max="4" width="26.7109375" style="898" customWidth="1"/>
    <col min="5" max="6" width="23.140625" style="898" customWidth="1"/>
    <col min="7" max="7" width="17.42578125" style="898" customWidth="1"/>
    <col min="8" max="8" width="22.5703125" style="898" customWidth="1"/>
    <col min="9" max="9" width="26.7109375" style="898" customWidth="1"/>
    <col min="10" max="10" width="28.7109375" style="898" customWidth="1"/>
    <col min="11" max="11" width="90.5703125" style="898" customWidth="1"/>
    <col min="12" max="12" width="23.7109375" style="897" customWidth="1"/>
    <col min="13" max="13" width="93.85546875" style="896" customWidth="1"/>
    <col min="14" max="16384" width="9.140625" style="895"/>
  </cols>
  <sheetData>
    <row r="1" spans="1:13" ht="58.5" x14ac:dyDescent="0.3">
      <c r="A1" s="902" t="s">
        <v>1262</v>
      </c>
      <c r="B1" s="902" t="s">
        <v>1261</v>
      </c>
      <c r="C1" s="902" t="s">
        <v>1260</v>
      </c>
      <c r="D1" s="902" t="s">
        <v>1259</v>
      </c>
      <c r="E1" s="902" t="s">
        <v>1258</v>
      </c>
      <c r="F1" s="902" t="s">
        <v>1257</v>
      </c>
      <c r="G1" s="902" t="s">
        <v>1256</v>
      </c>
      <c r="H1" s="902" t="s">
        <v>1255</v>
      </c>
      <c r="I1" s="902" t="s">
        <v>1254</v>
      </c>
      <c r="J1" s="902" t="s">
        <v>1253</v>
      </c>
      <c r="K1" s="902" t="s">
        <v>1252</v>
      </c>
      <c r="L1" s="907" t="s">
        <v>1251</v>
      </c>
      <c r="M1" s="908" t="s">
        <v>1250</v>
      </c>
    </row>
    <row r="2" spans="1:13" ht="97.5" x14ac:dyDescent="0.3">
      <c r="A2" s="904" t="s">
        <v>1188</v>
      </c>
      <c r="B2" s="904">
        <v>3016</v>
      </c>
      <c r="C2" s="904" t="s">
        <v>1195</v>
      </c>
      <c r="D2" s="904" t="s">
        <v>755</v>
      </c>
      <c r="E2" s="904" t="s">
        <v>873</v>
      </c>
      <c r="F2" s="904" t="s">
        <v>808</v>
      </c>
      <c r="G2" s="904">
        <v>464</v>
      </c>
      <c r="H2" s="904">
        <v>2015</v>
      </c>
      <c r="I2" s="904" t="s">
        <v>1236</v>
      </c>
      <c r="J2" s="904" t="s">
        <v>1249</v>
      </c>
      <c r="K2" s="904" t="s">
        <v>1248</v>
      </c>
      <c r="L2" s="905">
        <v>83.33</v>
      </c>
      <c r="M2" s="903" t="s">
        <v>1247</v>
      </c>
    </row>
    <row r="3" spans="1:13" ht="58.5" x14ac:dyDescent="0.3">
      <c r="A3" s="904" t="s">
        <v>1188</v>
      </c>
      <c r="B3" s="904">
        <v>3016</v>
      </c>
      <c r="C3" s="904" t="s">
        <v>1195</v>
      </c>
      <c r="D3" s="904" t="s">
        <v>755</v>
      </c>
      <c r="E3" s="904" t="s">
        <v>873</v>
      </c>
      <c r="F3" s="904" t="s">
        <v>808</v>
      </c>
      <c r="G3" s="904">
        <v>34</v>
      </c>
      <c r="H3" s="904">
        <v>2021</v>
      </c>
      <c r="I3" s="904" t="s">
        <v>1236</v>
      </c>
      <c r="J3" s="904" t="s">
        <v>1197</v>
      </c>
      <c r="K3" s="904" t="s">
        <v>1246</v>
      </c>
      <c r="L3" s="905">
        <v>4.47</v>
      </c>
      <c r="M3" s="903" t="s">
        <v>1192</v>
      </c>
    </row>
    <row r="4" spans="1:13" ht="58.5" x14ac:dyDescent="0.3">
      <c r="A4" s="904" t="s">
        <v>1188</v>
      </c>
      <c r="B4" s="904">
        <v>3016</v>
      </c>
      <c r="C4" s="904" t="s">
        <v>1195</v>
      </c>
      <c r="D4" s="904" t="s">
        <v>755</v>
      </c>
      <c r="E4" s="904" t="s">
        <v>873</v>
      </c>
      <c r="F4" s="904" t="s">
        <v>808</v>
      </c>
      <c r="G4" s="904">
        <v>62</v>
      </c>
      <c r="H4" s="904">
        <v>2021</v>
      </c>
      <c r="I4" s="904" t="s">
        <v>1236</v>
      </c>
      <c r="J4" s="904" t="s">
        <v>1204</v>
      </c>
      <c r="K4" s="904" t="s">
        <v>1245</v>
      </c>
      <c r="L4" s="905">
        <v>27.09</v>
      </c>
      <c r="M4" s="903" t="s">
        <v>1192</v>
      </c>
    </row>
    <row r="5" spans="1:13" ht="58.5" x14ac:dyDescent="0.3">
      <c r="A5" s="904" t="s">
        <v>1188</v>
      </c>
      <c r="B5" s="904">
        <v>3016</v>
      </c>
      <c r="C5" s="904" t="s">
        <v>1195</v>
      </c>
      <c r="D5" s="904" t="s">
        <v>755</v>
      </c>
      <c r="E5" s="904" t="s">
        <v>873</v>
      </c>
      <c r="F5" s="904" t="s">
        <v>808</v>
      </c>
      <c r="G5" s="904">
        <v>64</v>
      </c>
      <c r="H5" s="904">
        <v>2021</v>
      </c>
      <c r="I5" s="904" t="s">
        <v>1236</v>
      </c>
      <c r="J5" s="904" t="s">
        <v>1204</v>
      </c>
      <c r="K5" s="904" t="s">
        <v>1244</v>
      </c>
      <c r="L5" s="905">
        <v>4.22</v>
      </c>
      <c r="M5" s="903" t="s">
        <v>1192</v>
      </c>
    </row>
    <row r="6" spans="1:13" ht="58.5" x14ac:dyDescent="0.3">
      <c r="A6" s="904" t="s">
        <v>1188</v>
      </c>
      <c r="B6" s="904">
        <v>3016</v>
      </c>
      <c r="C6" s="904" t="s">
        <v>1195</v>
      </c>
      <c r="D6" s="904" t="s">
        <v>755</v>
      </c>
      <c r="E6" s="904" t="s">
        <v>873</v>
      </c>
      <c r="F6" s="904" t="s">
        <v>808</v>
      </c>
      <c r="G6" s="904">
        <v>162</v>
      </c>
      <c r="H6" s="904">
        <v>2021</v>
      </c>
      <c r="I6" s="904" t="s">
        <v>1236</v>
      </c>
      <c r="J6" s="904" t="s">
        <v>1197</v>
      </c>
      <c r="K6" s="904" t="s">
        <v>1243</v>
      </c>
      <c r="L6" s="905">
        <v>2.67</v>
      </c>
      <c r="M6" s="903" t="s">
        <v>1192</v>
      </c>
    </row>
    <row r="7" spans="1:13" ht="78" x14ac:dyDescent="0.3">
      <c r="A7" s="904" t="s">
        <v>1188</v>
      </c>
      <c r="B7" s="904">
        <v>3016</v>
      </c>
      <c r="C7" s="904" t="s">
        <v>1195</v>
      </c>
      <c r="D7" s="904" t="s">
        <v>755</v>
      </c>
      <c r="E7" s="904" t="s">
        <v>873</v>
      </c>
      <c r="F7" s="904" t="s">
        <v>808</v>
      </c>
      <c r="G7" s="904">
        <v>10</v>
      </c>
      <c r="H7" s="904">
        <v>2022</v>
      </c>
      <c r="I7" s="904" t="s">
        <v>1236</v>
      </c>
      <c r="J7" s="904" t="s">
        <v>1204</v>
      </c>
      <c r="K7" s="904" t="s">
        <v>1242</v>
      </c>
      <c r="L7" s="905">
        <v>4.9000000000000004</v>
      </c>
      <c r="M7" s="903" t="s">
        <v>1192</v>
      </c>
    </row>
    <row r="8" spans="1:13" ht="58.5" x14ac:dyDescent="0.3">
      <c r="A8" s="904" t="s">
        <v>1188</v>
      </c>
      <c r="B8" s="904">
        <v>3016</v>
      </c>
      <c r="C8" s="904" t="s">
        <v>1195</v>
      </c>
      <c r="D8" s="904" t="s">
        <v>755</v>
      </c>
      <c r="E8" s="904" t="s">
        <v>873</v>
      </c>
      <c r="F8" s="904" t="s">
        <v>808</v>
      </c>
      <c r="G8" s="904">
        <v>32</v>
      </c>
      <c r="H8" s="904">
        <v>2022</v>
      </c>
      <c r="I8" s="904" t="s">
        <v>1236</v>
      </c>
      <c r="J8" s="904" t="s">
        <v>1197</v>
      </c>
      <c r="K8" s="904" t="s">
        <v>1241</v>
      </c>
      <c r="L8" s="905">
        <v>5.04</v>
      </c>
      <c r="M8" s="903" t="s">
        <v>1192</v>
      </c>
    </row>
    <row r="9" spans="1:13" ht="58.5" x14ac:dyDescent="0.3">
      <c r="A9" s="904" t="s">
        <v>1188</v>
      </c>
      <c r="B9" s="904">
        <v>3016</v>
      </c>
      <c r="C9" s="904" t="s">
        <v>1195</v>
      </c>
      <c r="D9" s="904" t="s">
        <v>755</v>
      </c>
      <c r="E9" s="904" t="s">
        <v>873</v>
      </c>
      <c r="F9" s="904" t="s">
        <v>808</v>
      </c>
      <c r="G9" s="904">
        <v>63</v>
      </c>
      <c r="H9" s="904">
        <v>2022</v>
      </c>
      <c r="I9" s="904" t="s">
        <v>1236</v>
      </c>
      <c r="J9" s="904" t="s">
        <v>1204</v>
      </c>
      <c r="K9" s="904" t="s">
        <v>1240</v>
      </c>
      <c r="L9" s="905">
        <v>9.73</v>
      </c>
      <c r="M9" s="903" t="s">
        <v>1192</v>
      </c>
    </row>
    <row r="10" spans="1:13" ht="58.5" x14ac:dyDescent="0.3">
      <c r="A10" s="904" t="s">
        <v>1188</v>
      </c>
      <c r="B10" s="904">
        <v>3016</v>
      </c>
      <c r="C10" s="904" t="s">
        <v>1195</v>
      </c>
      <c r="D10" s="904" t="s">
        <v>755</v>
      </c>
      <c r="E10" s="904" t="s">
        <v>873</v>
      </c>
      <c r="F10" s="904" t="s">
        <v>808</v>
      </c>
      <c r="G10" s="904">
        <v>161</v>
      </c>
      <c r="H10" s="904">
        <v>2022</v>
      </c>
      <c r="I10" s="904" t="s">
        <v>1236</v>
      </c>
      <c r="J10" s="904" t="s">
        <v>933</v>
      </c>
      <c r="K10" s="904" t="s">
        <v>1239</v>
      </c>
      <c r="L10" s="905">
        <v>10.51</v>
      </c>
      <c r="M10" s="903" t="s">
        <v>1192</v>
      </c>
    </row>
    <row r="11" spans="1:13" ht="40.15" customHeight="1" x14ac:dyDescent="0.3">
      <c r="A11" s="904"/>
      <c r="B11" s="904"/>
      <c r="C11" s="904"/>
      <c r="D11" s="904"/>
      <c r="E11" s="904"/>
      <c r="F11" s="904"/>
      <c r="G11" s="904"/>
      <c r="H11" s="904"/>
      <c r="I11" s="904"/>
      <c r="J11" s="904"/>
      <c r="K11" s="902" t="s">
        <v>1238</v>
      </c>
      <c r="L11" s="901">
        <f>SUM(L2:L10)</f>
        <v>151.95999999999998</v>
      </c>
      <c r="M11" s="903"/>
    </row>
    <row r="12" spans="1:13" ht="253.5" x14ac:dyDescent="0.3">
      <c r="A12" s="904" t="s">
        <v>1227</v>
      </c>
      <c r="B12" s="904">
        <v>9030</v>
      </c>
      <c r="C12" s="904" t="s">
        <v>1237</v>
      </c>
      <c r="D12" s="904" t="s">
        <v>804</v>
      </c>
      <c r="E12" s="904" t="s">
        <v>866</v>
      </c>
      <c r="F12" s="904" t="s">
        <v>799</v>
      </c>
      <c r="G12" s="904">
        <v>193</v>
      </c>
      <c r="H12" s="904">
        <v>2017</v>
      </c>
      <c r="I12" s="904" t="s">
        <v>1236</v>
      </c>
      <c r="J12" s="904" t="s">
        <v>1235</v>
      </c>
      <c r="K12" s="904" t="s">
        <v>1234</v>
      </c>
      <c r="L12" s="905">
        <v>671.39</v>
      </c>
      <c r="M12" s="903" t="s">
        <v>1233</v>
      </c>
    </row>
    <row r="13" spans="1:13" ht="35.450000000000003" customHeight="1" x14ac:dyDescent="0.3">
      <c r="A13" s="904"/>
      <c r="B13" s="904"/>
      <c r="C13" s="904"/>
      <c r="D13" s="904"/>
      <c r="E13" s="904"/>
      <c r="F13" s="904"/>
      <c r="G13" s="904"/>
      <c r="H13" s="904"/>
      <c r="I13" s="904"/>
      <c r="J13" s="904"/>
      <c r="K13" s="902" t="s">
        <v>1232</v>
      </c>
      <c r="L13" s="901">
        <f>SUM(L12)</f>
        <v>671.39</v>
      </c>
      <c r="M13" s="903"/>
    </row>
    <row r="14" spans="1:13" ht="51.6" customHeight="1" x14ac:dyDescent="0.3">
      <c r="A14" s="904"/>
      <c r="B14" s="904"/>
      <c r="C14" s="904"/>
      <c r="D14" s="904"/>
      <c r="E14" s="904"/>
      <c r="F14" s="904"/>
      <c r="G14" s="904"/>
      <c r="H14" s="904"/>
      <c r="I14" s="904"/>
      <c r="J14" s="904"/>
      <c r="K14" s="902" t="s">
        <v>1231</v>
      </c>
      <c r="L14" s="901">
        <f>L13+L11</f>
        <v>823.34999999999991</v>
      </c>
      <c r="M14" s="903"/>
    </row>
    <row r="15" spans="1:13" ht="156" x14ac:dyDescent="0.3">
      <c r="A15" s="904" t="s">
        <v>1217</v>
      </c>
      <c r="B15" s="904">
        <v>2004</v>
      </c>
      <c r="C15" s="904" t="s">
        <v>1230</v>
      </c>
      <c r="D15" s="904" t="s">
        <v>768</v>
      </c>
      <c r="E15" s="904" t="s">
        <v>878</v>
      </c>
      <c r="F15" s="904" t="s">
        <v>813</v>
      </c>
      <c r="G15" s="904">
        <v>77</v>
      </c>
      <c r="H15" s="904">
        <v>2023</v>
      </c>
      <c r="I15" s="904" t="s">
        <v>429</v>
      </c>
      <c r="J15" s="904" t="s">
        <v>1186</v>
      </c>
      <c r="K15" s="904" t="s">
        <v>1229</v>
      </c>
      <c r="L15" s="905">
        <v>5203.99</v>
      </c>
      <c r="M15" s="903" t="s">
        <v>1228</v>
      </c>
    </row>
    <row r="16" spans="1:13" ht="78" x14ac:dyDescent="0.3">
      <c r="A16" s="904" t="s">
        <v>1227</v>
      </c>
      <c r="B16" s="904">
        <v>2003</v>
      </c>
      <c r="C16" s="904" t="s">
        <v>1226</v>
      </c>
      <c r="D16" s="904" t="s">
        <v>768</v>
      </c>
      <c r="E16" s="904" t="s">
        <v>878</v>
      </c>
      <c r="F16" s="904" t="s">
        <v>815</v>
      </c>
      <c r="G16" s="904">
        <v>183</v>
      </c>
      <c r="H16" s="904">
        <v>2023</v>
      </c>
      <c r="I16" s="904" t="s">
        <v>429</v>
      </c>
      <c r="J16" s="904" t="s">
        <v>1225</v>
      </c>
      <c r="K16" s="904" t="s">
        <v>1224</v>
      </c>
      <c r="L16" s="905">
        <v>82821.149999999994</v>
      </c>
      <c r="M16" s="903" t="s">
        <v>1223</v>
      </c>
    </row>
    <row r="17" spans="1:13" ht="39" x14ac:dyDescent="0.3">
      <c r="A17" s="904"/>
      <c r="B17" s="904"/>
      <c r="C17" s="904"/>
      <c r="D17" s="904"/>
      <c r="E17" s="904"/>
      <c r="F17" s="904"/>
      <c r="G17" s="904"/>
      <c r="H17" s="904"/>
      <c r="I17" s="904"/>
      <c r="J17" s="904"/>
      <c r="K17" s="902" t="s">
        <v>1222</v>
      </c>
      <c r="L17" s="907">
        <f>SUM(L15:L16)</f>
        <v>88025.14</v>
      </c>
      <c r="M17" s="903"/>
    </row>
    <row r="18" spans="1:13" ht="117" x14ac:dyDescent="0.3">
      <c r="A18" s="904" t="s">
        <v>1217</v>
      </c>
      <c r="B18" s="904">
        <v>3004</v>
      </c>
      <c r="C18" s="904" t="s">
        <v>1221</v>
      </c>
      <c r="D18" s="904" t="s">
        <v>755</v>
      </c>
      <c r="E18" s="904" t="s">
        <v>876</v>
      </c>
      <c r="F18" s="904" t="s">
        <v>811</v>
      </c>
      <c r="G18" s="904">
        <v>181</v>
      </c>
      <c r="H18" s="904">
        <v>2023</v>
      </c>
      <c r="I18" s="904" t="s">
        <v>429</v>
      </c>
      <c r="J18" s="904" t="s">
        <v>1220</v>
      </c>
      <c r="K18" s="904" t="s">
        <v>1219</v>
      </c>
      <c r="L18" s="905">
        <v>55.42</v>
      </c>
      <c r="M18" s="903" t="s">
        <v>1218</v>
      </c>
    </row>
    <row r="19" spans="1:13" ht="58.5" x14ac:dyDescent="0.3">
      <c r="A19" s="904" t="s">
        <v>1217</v>
      </c>
      <c r="B19" s="904">
        <v>3059</v>
      </c>
      <c r="C19" s="904" t="s">
        <v>1216</v>
      </c>
      <c r="D19" s="904" t="s">
        <v>755</v>
      </c>
      <c r="E19" s="904" t="s">
        <v>873</v>
      </c>
      <c r="F19" s="904" t="s">
        <v>808</v>
      </c>
      <c r="G19" s="904">
        <v>155</v>
      </c>
      <c r="H19" s="904">
        <v>2023</v>
      </c>
      <c r="I19" s="904" t="s">
        <v>429</v>
      </c>
      <c r="J19" s="904" t="s">
        <v>1215</v>
      </c>
      <c r="K19" s="904" t="s">
        <v>1214</v>
      </c>
      <c r="L19" s="905">
        <v>7.54</v>
      </c>
      <c r="M19" s="903" t="s">
        <v>1213</v>
      </c>
    </row>
    <row r="20" spans="1:13" ht="97.5" x14ac:dyDescent="0.3">
      <c r="A20" s="904" t="s">
        <v>1209</v>
      </c>
      <c r="B20" s="904">
        <v>3057</v>
      </c>
      <c r="C20" s="904" t="s">
        <v>1208</v>
      </c>
      <c r="D20" s="904" t="s">
        <v>755</v>
      </c>
      <c r="E20" s="904" t="s">
        <v>873</v>
      </c>
      <c r="F20" s="904" t="s">
        <v>807</v>
      </c>
      <c r="G20" s="904">
        <v>106</v>
      </c>
      <c r="H20" s="904">
        <v>2023</v>
      </c>
      <c r="I20" s="904" t="s">
        <v>429</v>
      </c>
      <c r="J20" s="904" t="s">
        <v>1212</v>
      </c>
      <c r="K20" s="904" t="s">
        <v>1211</v>
      </c>
      <c r="L20" s="905">
        <v>1087.49</v>
      </c>
      <c r="M20" s="903" t="s">
        <v>1210</v>
      </c>
    </row>
    <row r="21" spans="1:13" ht="97.5" x14ac:dyDescent="0.3">
      <c r="A21" s="904" t="s">
        <v>1209</v>
      </c>
      <c r="B21" s="904">
        <v>3057</v>
      </c>
      <c r="C21" s="904" t="s">
        <v>1208</v>
      </c>
      <c r="D21" s="904" t="s">
        <v>755</v>
      </c>
      <c r="E21" s="904" t="s">
        <v>873</v>
      </c>
      <c r="F21" s="904" t="s">
        <v>807</v>
      </c>
      <c r="G21" s="904">
        <v>142</v>
      </c>
      <c r="H21" s="904">
        <v>2023</v>
      </c>
      <c r="I21" s="904" t="s">
        <v>429</v>
      </c>
      <c r="J21" s="904" t="s">
        <v>1207</v>
      </c>
      <c r="K21" s="904" t="s">
        <v>1206</v>
      </c>
      <c r="L21" s="905">
        <v>246.33</v>
      </c>
      <c r="M21" s="903" t="s">
        <v>1205</v>
      </c>
    </row>
    <row r="22" spans="1:13" ht="97.5" x14ac:dyDescent="0.3">
      <c r="A22" s="904" t="s">
        <v>1188</v>
      </c>
      <c r="B22" s="904">
        <v>3016</v>
      </c>
      <c r="C22" s="904" t="s">
        <v>1195</v>
      </c>
      <c r="D22" s="904" t="s">
        <v>755</v>
      </c>
      <c r="E22" s="904" t="s">
        <v>873</v>
      </c>
      <c r="F22" s="904" t="s">
        <v>808</v>
      </c>
      <c r="G22" s="904">
        <v>19</v>
      </c>
      <c r="H22" s="904">
        <v>2023</v>
      </c>
      <c r="I22" s="904" t="s">
        <v>429</v>
      </c>
      <c r="J22" s="904" t="s">
        <v>1204</v>
      </c>
      <c r="K22" s="904" t="s">
        <v>1203</v>
      </c>
      <c r="L22" s="905">
        <v>4.46</v>
      </c>
      <c r="M22" s="903" t="s">
        <v>1192</v>
      </c>
    </row>
    <row r="23" spans="1:13" ht="58.5" x14ac:dyDescent="0.3">
      <c r="A23" s="904" t="s">
        <v>1188</v>
      </c>
      <c r="B23" s="904">
        <v>3016</v>
      </c>
      <c r="C23" s="904" t="s">
        <v>1195</v>
      </c>
      <c r="D23" s="904" t="s">
        <v>755</v>
      </c>
      <c r="E23" s="904" t="s">
        <v>873</v>
      </c>
      <c r="F23" s="904" t="s">
        <v>808</v>
      </c>
      <c r="G23" s="904">
        <v>35</v>
      </c>
      <c r="H23" s="904">
        <v>2023</v>
      </c>
      <c r="I23" s="904" t="s">
        <v>429</v>
      </c>
      <c r="J23" s="904" t="s">
        <v>1197</v>
      </c>
      <c r="K23" s="904" t="s">
        <v>1202</v>
      </c>
      <c r="L23" s="905">
        <v>2.37</v>
      </c>
      <c r="M23" s="903" t="s">
        <v>1192</v>
      </c>
    </row>
    <row r="24" spans="1:13" ht="58.5" x14ac:dyDescent="0.3">
      <c r="A24" s="904" t="s">
        <v>1188</v>
      </c>
      <c r="B24" s="904">
        <v>3016</v>
      </c>
      <c r="C24" s="904" t="s">
        <v>1195</v>
      </c>
      <c r="D24" s="904" t="s">
        <v>755</v>
      </c>
      <c r="E24" s="904" t="s">
        <v>873</v>
      </c>
      <c r="F24" s="904" t="s">
        <v>808</v>
      </c>
      <c r="G24" s="904">
        <v>55</v>
      </c>
      <c r="H24" s="904">
        <v>2023</v>
      </c>
      <c r="I24" s="904" t="s">
        <v>429</v>
      </c>
      <c r="J24" s="904" t="s">
        <v>1194</v>
      </c>
      <c r="K24" s="904" t="s">
        <v>1201</v>
      </c>
      <c r="L24" s="905">
        <v>103.76</v>
      </c>
      <c r="M24" s="903" t="s">
        <v>1192</v>
      </c>
    </row>
    <row r="25" spans="1:13" ht="78" x14ac:dyDescent="0.3">
      <c r="A25" s="904" t="s">
        <v>1188</v>
      </c>
      <c r="B25" s="904">
        <v>3016</v>
      </c>
      <c r="C25" s="904" t="s">
        <v>1195</v>
      </c>
      <c r="D25" s="904" t="s">
        <v>755</v>
      </c>
      <c r="E25" s="904" t="s">
        <v>873</v>
      </c>
      <c r="F25" s="904" t="s">
        <v>808</v>
      </c>
      <c r="G25" s="904">
        <v>69</v>
      </c>
      <c r="H25" s="904">
        <v>2023</v>
      </c>
      <c r="I25" s="904" t="s">
        <v>429</v>
      </c>
      <c r="J25" s="904" t="s">
        <v>1200</v>
      </c>
      <c r="K25" s="904" t="s">
        <v>1199</v>
      </c>
      <c r="L25" s="905">
        <v>10.94</v>
      </c>
      <c r="M25" s="903" t="s">
        <v>1192</v>
      </c>
    </row>
    <row r="26" spans="1:13" ht="97.5" x14ac:dyDescent="0.3">
      <c r="A26" s="904" t="s">
        <v>1188</v>
      </c>
      <c r="B26" s="904">
        <v>3016</v>
      </c>
      <c r="C26" s="904" t="s">
        <v>1195</v>
      </c>
      <c r="D26" s="904" t="s">
        <v>755</v>
      </c>
      <c r="E26" s="904" t="s">
        <v>873</v>
      </c>
      <c r="F26" s="904" t="s">
        <v>808</v>
      </c>
      <c r="G26" s="904">
        <v>72</v>
      </c>
      <c r="H26" s="904">
        <v>2023</v>
      </c>
      <c r="I26" s="904" t="s">
        <v>429</v>
      </c>
      <c r="J26" s="904" t="s">
        <v>1197</v>
      </c>
      <c r="K26" s="904" t="s">
        <v>1198</v>
      </c>
      <c r="L26" s="905">
        <v>0.88</v>
      </c>
      <c r="M26" s="903" t="s">
        <v>1192</v>
      </c>
    </row>
    <row r="27" spans="1:13" ht="58.5" x14ac:dyDescent="0.3">
      <c r="A27" s="904" t="s">
        <v>1188</v>
      </c>
      <c r="B27" s="904">
        <v>3016</v>
      </c>
      <c r="C27" s="904" t="s">
        <v>1195</v>
      </c>
      <c r="D27" s="904" t="s">
        <v>755</v>
      </c>
      <c r="E27" s="904" t="s">
        <v>873</v>
      </c>
      <c r="F27" s="904" t="s">
        <v>808</v>
      </c>
      <c r="G27" s="904">
        <v>145</v>
      </c>
      <c r="H27" s="904">
        <v>2023</v>
      </c>
      <c r="I27" s="904" t="s">
        <v>429</v>
      </c>
      <c r="J27" s="904" t="s">
        <v>1197</v>
      </c>
      <c r="K27" s="904" t="s">
        <v>1196</v>
      </c>
      <c r="L27" s="905">
        <v>1.06</v>
      </c>
      <c r="M27" s="903" t="s">
        <v>1192</v>
      </c>
    </row>
    <row r="28" spans="1:13" ht="58.5" x14ac:dyDescent="0.3">
      <c r="A28" s="904" t="s">
        <v>1188</v>
      </c>
      <c r="B28" s="904">
        <v>3016</v>
      </c>
      <c r="C28" s="904" t="s">
        <v>1195</v>
      </c>
      <c r="D28" s="904" t="s">
        <v>755</v>
      </c>
      <c r="E28" s="904" t="s">
        <v>873</v>
      </c>
      <c r="F28" s="904" t="s">
        <v>808</v>
      </c>
      <c r="G28" s="904">
        <v>188</v>
      </c>
      <c r="H28" s="904">
        <v>2023</v>
      </c>
      <c r="I28" s="904" t="s">
        <v>429</v>
      </c>
      <c r="J28" s="904" t="s">
        <v>1194</v>
      </c>
      <c r="K28" s="904" t="s">
        <v>1193</v>
      </c>
      <c r="L28" s="905">
        <v>88.22</v>
      </c>
      <c r="M28" s="903" t="s">
        <v>1192</v>
      </c>
    </row>
    <row r="29" spans="1:13" ht="58.5" x14ac:dyDescent="0.3">
      <c r="A29" s="904" t="s">
        <v>1188</v>
      </c>
      <c r="B29" s="904">
        <v>3019</v>
      </c>
      <c r="C29" s="904" t="s">
        <v>1187</v>
      </c>
      <c r="D29" s="904" t="s">
        <v>755</v>
      </c>
      <c r="E29" s="904" t="s">
        <v>873</v>
      </c>
      <c r="F29" s="904" t="s">
        <v>808</v>
      </c>
      <c r="G29" s="904">
        <v>11</v>
      </c>
      <c r="H29" s="904">
        <v>2023</v>
      </c>
      <c r="I29" s="904" t="s">
        <v>429</v>
      </c>
      <c r="J29" s="904" t="s">
        <v>1186</v>
      </c>
      <c r="K29" s="904" t="s">
        <v>1191</v>
      </c>
      <c r="L29" s="905">
        <v>24000</v>
      </c>
      <c r="M29" s="903" t="s">
        <v>1189</v>
      </c>
    </row>
    <row r="30" spans="1:13" ht="58.5" x14ac:dyDescent="0.3">
      <c r="A30" s="904" t="s">
        <v>1188</v>
      </c>
      <c r="B30" s="904">
        <v>3019</v>
      </c>
      <c r="C30" s="904" t="s">
        <v>1187</v>
      </c>
      <c r="D30" s="904" t="s">
        <v>755</v>
      </c>
      <c r="E30" s="904" t="s">
        <v>873</v>
      </c>
      <c r="F30" s="904" t="s">
        <v>808</v>
      </c>
      <c r="G30" s="904">
        <v>79</v>
      </c>
      <c r="H30" s="904">
        <v>2023</v>
      </c>
      <c r="I30" s="904" t="s">
        <v>429</v>
      </c>
      <c r="J30" s="904" t="s">
        <v>1186</v>
      </c>
      <c r="K30" s="904" t="s">
        <v>1190</v>
      </c>
      <c r="L30" s="905">
        <v>5333.33</v>
      </c>
      <c r="M30" s="903" t="s">
        <v>1189</v>
      </c>
    </row>
    <row r="31" spans="1:13" ht="78" x14ac:dyDescent="0.3">
      <c r="A31" s="904" t="s">
        <v>1188</v>
      </c>
      <c r="B31" s="904">
        <v>3019</v>
      </c>
      <c r="C31" s="904" t="s">
        <v>1187</v>
      </c>
      <c r="D31" s="904" t="s">
        <v>755</v>
      </c>
      <c r="E31" s="904" t="s">
        <v>873</v>
      </c>
      <c r="F31" s="904" t="s">
        <v>808</v>
      </c>
      <c r="G31" s="904">
        <v>92</v>
      </c>
      <c r="H31" s="904">
        <v>2023</v>
      </c>
      <c r="I31" s="904" t="s">
        <v>429</v>
      </c>
      <c r="J31" s="904" t="s">
        <v>1186</v>
      </c>
      <c r="K31" s="904" t="s">
        <v>1185</v>
      </c>
      <c r="L31" s="905">
        <v>27102.6</v>
      </c>
      <c r="M31" s="903" t="s">
        <v>1184</v>
      </c>
    </row>
    <row r="32" spans="1:13" ht="32.450000000000003" customHeight="1" x14ac:dyDescent="0.3">
      <c r="A32" s="904"/>
      <c r="B32" s="904"/>
      <c r="C32" s="904"/>
      <c r="D32" s="904"/>
      <c r="E32" s="904"/>
      <c r="F32" s="904"/>
      <c r="G32" s="904"/>
      <c r="H32" s="904"/>
      <c r="I32" s="904"/>
      <c r="J32" s="904"/>
      <c r="K32" s="902" t="s">
        <v>1183</v>
      </c>
      <c r="L32" s="906">
        <f>SUM(L18:L31)</f>
        <v>58044.4</v>
      </c>
      <c r="M32" s="903"/>
    </row>
    <row r="33" spans="1:13" ht="58.5" x14ac:dyDescent="0.3">
      <c r="A33" s="904" t="s">
        <v>1182</v>
      </c>
      <c r="B33" s="904">
        <v>9065</v>
      </c>
      <c r="C33" s="904" t="s">
        <v>1181</v>
      </c>
      <c r="D33" s="904" t="s">
        <v>804</v>
      </c>
      <c r="E33" s="904" t="s">
        <v>867</v>
      </c>
      <c r="F33" s="904" t="s">
        <v>803</v>
      </c>
      <c r="G33" s="904">
        <v>182</v>
      </c>
      <c r="H33" s="904">
        <v>2023</v>
      </c>
      <c r="I33" s="904" t="s">
        <v>429</v>
      </c>
      <c r="J33" s="904" t="s">
        <v>1180</v>
      </c>
      <c r="K33" s="904" t="s">
        <v>1179</v>
      </c>
      <c r="L33" s="905">
        <v>80.319999999999993</v>
      </c>
      <c r="M33" s="903" t="s">
        <v>1178</v>
      </c>
    </row>
    <row r="34" spans="1:13" ht="78" x14ac:dyDescent="0.3">
      <c r="A34" s="904" t="s">
        <v>1163</v>
      </c>
      <c r="B34" s="904">
        <v>9010</v>
      </c>
      <c r="C34" s="904" t="s">
        <v>1177</v>
      </c>
      <c r="D34" s="904" t="s">
        <v>804</v>
      </c>
      <c r="E34" s="904" t="s">
        <v>867</v>
      </c>
      <c r="F34" s="904" t="s">
        <v>800</v>
      </c>
      <c r="G34" s="904">
        <v>5</v>
      </c>
      <c r="H34" s="904">
        <v>2023</v>
      </c>
      <c r="I34" s="904" t="s">
        <v>429</v>
      </c>
      <c r="J34" s="904" t="s">
        <v>1173</v>
      </c>
      <c r="K34" s="904" t="s">
        <v>1176</v>
      </c>
      <c r="L34" s="905">
        <v>4044.26</v>
      </c>
      <c r="M34" s="903" t="s">
        <v>1175</v>
      </c>
    </row>
    <row r="35" spans="1:13" ht="78" x14ac:dyDescent="0.3">
      <c r="A35" s="904" t="s">
        <v>1163</v>
      </c>
      <c r="B35" s="904">
        <v>9025</v>
      </c>
      <c r="C35" s="904" t="s">
        <v>1174</v>
      </c>
      <c r="D35" s="904" t="s">
        <v>804</v>
      </c>
      <c r="E35" s="904" t="s">
        <v>867</v>
      </c>
      <c r="F35" s="904" t="s">
        <v>800</v>
      </c>
      <c r="G35" s="904">
        <v>2</v>
      </c>
      <c r="H35" s="904">
        <v>2023</v>
      </c>
      <c r="I35" s="904" t="s">
        <v>429</v>
      </c>
      <c r="J35" s="904" t="s">
        <v>1173</v>
      </c>
      <c r="K35" s="904" t="s">
        <v>1172</v>
      </c>
      <c r="L35" s="905">
        <v>31964.99</v>
      </c>
      <c r="M35" s="903" t="s">
        <v>1171</v>
      </c>
    </row>
    <row r="36" spans="1:13" ht="78" x14ac:dyDescent="0.3">
      <c r="A36" s="904" t="s">
        <v>1163</v>
      </c>
      <c r="B36" s="904">
        <v>9031</v>
      </c>
      <c r="C36" s="904" t="s">
        <v>1167</v>
      </c>
      <c r="D36" s="904" t="s">
        <v>804</v>
      </c>
      <c r="E36" s="904" t="s">
        <v>867</v>
      </c>
      <c r="F36" s="904" t="s">
        <v>800</v>
      </c>
      <c r="G36" s="904">
        <v>62</v>
      </c>
      <c r="H36" s="904">
        <v>2023</v>
      </c>
      <c r="I36" s="904" t="s">
        <v>429</v>
      </c>
      <c r="J36" s="904" t="s">
        <v>1170</v>
      </c>
      <c r="K36" s="904" t="s">
        <v>1169</v>
      </c>
      <c r="L36" s="905">
        <v>34.9</v>
      </c>
      <c r="M36" s="903" t="s">
        <v>1168</v>
      </c>
    </row>
    <row r="37" spans="1:13" ht="78" x14ac:dyDescent="0.3">
      <c r="A37" s="904" t="s">
        <v>1163</v>
      </c>
      <c r="B37" s="904">
        <v>9031</v>
      </c>
      <c r="C37" s="904" t="s">
        <v>1167</v>
      </c>
      <c r="D37" s="904" t="s">
        <v>804</v>
      </c>
      <c r="E37" s="904" t="s">
        <v>867</v>
      </c>
      <c r="F37" s="904" t="s">
        <v>800</v>
      </c>
      <c r="G37" s="904">
        <v>197</v>
      </c>
      <c r="H37" s="904">
        <v>2023</v>
      </c>
      <c r="I37" s="904" t="s">
        <v>429</v>
      </c>
      <c r="J37" s="904" t="s">
        <v>1166</v>
      </c>
      <c r="K37" s="904" t="s">
        <v>1165</v>
      </c>
      <c r="L37" s="905">
        <v>8.5</v>
      </c>
      <c r="M37" s="903" t="s">
        <v>1164</v>
      </c>
    </row>
    <row r="38" spans="1:13" ht="58.5" x14ac:dyDescent="0.3">
      <c r="A38" s="904" t="s">
        <v>1163</v>
      </c>
      <c r="B38" s="904">
        <v>9038</v>
      </c>
      <c r="C38" s="904" t="s">
        <v>1162</v>
      </c>
      <c r="D38" s="904" t="s">
        <v>804</v>
      </c>
      <c r="E38" s="904" t="s">
        <v>867</v>
      </c>
      <c r="F38" s="904" t="s">
        <v>803</v>
      </c>
      <c r="G38" s="904">
        <v>1</v>
      </c>
      <c r="H38" s="904">
        <v>2023</v>
      </c>
      <c r="I38" s="904" t="s">
        <v>429</v>
      </c>
      <c r="J38" s="904" t="s">
        <v>1161</v>
      </c>
      <c r="K38" s="904" t="s">
        <v>1160</v>
      </c>
      <c r="L38" s="905">
        <v>5160</v>
      </c>
      <c r="M38" s="903" t="s">
        <v>1159</v>
      </c>
    </row>
    <row r="39" spans="1:13" ht="37.15" customHeight="1" x14ac:dyDescent="0.3">
      <c r="A39" s="904"/>
      <c r="B39" s="904"/>
      <c r="C39" s="904"/>
      <c r="D39" s="904"/>
      <c r="E39" s="904"/>
      <c r="F39" s="904"/>
      <c r="G39" s="904"/>
      <c r="H39" s="904"/>
      <c r="I39" s="904"/>
      <c r="J39" s="904"/>
      <c r="K39" s="902" t="s">
        <v>1158</v>
      </c>
      <c r="L39" s="901">
        <f>SUM(L33:L38)</f>
        <v>41292.97</v>
      </c>
      <c r="M39" s="903"/>
    </row>
    <row r="40" spans="1:13" ht="31.15" customHeight="1" x14ac:dyDescent="0.3">
      <c r="A40" s="900"/>
      <c r="B40" s="900"/>
      <c r="C40" s="900"/>
      <c r="D40" s="900"/>
      <c r="E40" s="900"/>
      <c r="F40" s="900"/>
      <c r="G40" s="900"/>
      <c r="H40" s="900"/>
      <c r="I40" s="900"/>
      <c r="J40" s="900"/>
      <c r="K40" s="902" t="s">
        <v>1157</v>
      </c>
      <c r="L40" s="901">
        <f>L39+L32+L17</f>
        <v>187362.51</v>
      </c>
    </row>
    <row r="41" spans="1:13" ht="48.6" customHeight="1" x14ac:dyDescent="0.3">
      <c r="A41" s="900"/>
      <c r="B41" s="900"/>
      <c r="C41" s="900"/>
      <c r="D41" s="900"/>
      <c r="E41" s="900"/>
      <c r="F41" s="900"/>
      <c r="G41" s="900"/>
      <c r="H41" s="900"/>
      <c r="I41" s="900"/>
      <c r="J41" s="900"/>
      <c r="K41" s="902" t="s">
        <v>1156</v>
      </c>
      <c r="L41" s="901">
        <f>L40+L14</f>
        <v>188185.86000000002</v>
      </c>
    </row>
    <row r="42" spans="1:13" x14ac:dyDescent="0.3">
      <c r="A42" s="900"/>
      <c r="B42" s="900"/>
      <c r="C42" s="900"/>
      <c r="D42" s="900"/>
      <c r="E42" s="900"/>
      <c r="F42" s="900"/>
      <c r="G42" s="900"/>
      <c r="H42" s="900"/>
      <c r="I42" s="900"/>
      <c r="J42" s="900"/>
      <c r="K42" s="900"/>
    </row>
    <row r="43" spans="1:13" x14ac:dyDescent="0.3">
      <c r="A43" s="900"/>
      <c r="B43" s="900"/>
      <c r="C43" s="900"/>
      <c r="D43" s="900"/>
      <c r="E43" s="900"/>
      <c r="F43" s="900"/>
      <c r="G43" s="900"/>
      <c r="H43" s="900"/>
      <c r="I43" s="900"/>
      <c r="J43" s="900"/>
      <c r="K43" s="900"/>
    </row>
    <row r="44" spans="1:13" x14ac:dyDescent="0.3">
      <c r="A44" s="900"/>
      <c r="B44" s="900"/>
      <c r="C44" s="900"/>
      <c r="D44" s="900"/>
      <c r="E44" s="900"/>
      <c r="F44" s="900"/>
      <c r="G44" s="900"/>
      <c r="H44" s="900"/>
      <c r="I44" s="900"/>
      <c r="J44" s="900"/>
      <c r="K44" s="900"/>
    </row>
    <row r="45" spans="1:13" x14ac:dyDescent="0.3">
      <c r="A45" s="899"/>
      <c r="B45" s="899"/>
      <c r="C45" s="899"/>
      <c r="D45" s="899"/>
      <c r="E45" s="899"/>
      <c r="F45" s="899"/>
      <c r="G45" s="899"/>
      <c r="H45" s="899"/>
      <c r="I45" s="899"/>
      <c r="J45" s="899"/>
      <c r="K45" s="899"/>
    </row>
  </sheetData>
  <autoFilter ref="A1:M38" xr:uid="{7FE44E1A-F68E-4B59-A29E-13130DABD8B1}"/>
  <printOptions horizontalCentered="1"/>
  <pageMargins left="0.55118110236220474" right="0.55118110236220474" top="0.78740157480314965" bottom="0.78740157480314965" header="0.51181102362204722" footer="0.51181102362204722"/>
  <pageSetup paperSize="9" scale="28" orientation="landscape" r:id="rId1"/>
  <headerFooter>
    <oddHeader>&amp;L&amp;12 &amp;C&amp;14 &amp;R&amp;16&amp;A</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7344B-FA30-4D5B-8310-A057F3ADB6A8}">
  <sheetPr>
    <tabColor rgb="FF92D050"/>
    <pageSetUpPr fitToPage="1"/>
  </sheetPr>
  <dimension ref="A1:AF322"/>
  <sheetViews>
    <sheetView showGridLines="0" view="pageBreakPreview" zoomScale="40" zoomScaleNormal="30" zoomScaleSheetLayoutView="40" workbookViewId="0">
      <selection activeCell="P1" sqref="P1:AD1048576"/>
    </sheetView>
  </sheetViews>
  <sheetFormatPr defaultRowHeight="21.75" x14ac:dyDescent="0.2"/>
  <cols>
    <col min="1" max="1" width="28.5703125" style="909" customWidth="1"/>
    <col min="2" max="2" width="26.140625" style="909" customWidth="1"/>
    <col min="3" max="3" width="61" style="909" customWidth="1"/>
    <col min="4" max="4" width="40.140625" style="909" customWidth="1"/>
    <col min="5" max="5" width="37.7109375" style="909" customWidth="1"/>
    <col min="6" max="6" width="19.7109375" style="909" customWidth="1"/>
    <col min="7" max="7" width="29.5703125" style="909" customWidth="1"/>
    <col min="8" max="8" width="26.140625" style="909" customWidth="1"/>
    <col min="9" max="10" width="21.85546875" style="909" customWidth="1"/>
    <col min="11" max="11" width="30.5703125" style="909" customWidth="1"/>
    <col min="12" max="12" width="34.7109375" style="909" customWidth="1"/>
    <col min="13" max="13" width="94.7109375" style="909" customWidth="1"/>
    <col min="14" max="14" width="40.85546875" style="912" customWidth="1"/>
    <col min="15" max="15" width="74.85546875" style="911" customWidth="1"/>
    <col min="16" max="32" width="27.5703125" style="910" customWidth="1"/>
    <col min="33" max="16384" width="9.140625" style="909"/>
  </cols>
  <sheetData>
    <row r="1" spans="1:32" ht="67.5" x14ac:dyDescent="0.2">
      <c r="A1" s="920" t="s">
        <v>1918</v>
      </c>
      <c r="B1" s="920" t="s">
        <v>1917</v>
      </c>
      <c r="C1" s="920" t="s">
        <v>1916</v>
      </c>
      <c r="D1" s="920" t="s">
        <v>1915</v>
      </c>
      <c r="E1" s="920" t="s">
        <v>1914</v>
      </c>
      <c r="F1" s="920" t="s">
        <v>1913</v>
      </c>
      <c r="G1" s="920" t="s">
        <v>1912</v>
      </c>
      <c r="H1" s="920" t="s">
        <v>1911</v>
      </c>
      <c r="I1" s="920" t="s">
        <v>1910</v>
      </c>
      <c r="J1" s="920" t="s">
        <v>1909</v>
      </c>
      <c r="K1" s="920" t="s">
        <v>1254</v>
      </c>
      <c r="L1" s="920" t="s">
        <v>1908</v>
      </c>
      <c r="M1" s="920" t="s">
        <v>1907</v>
      </c>
      <c r="N1" s="922" t="s">
        <v>1251</v>
      </c>
      <c r="O1" s="921" t="s">
        <v>1250</v>
      </c>
      <c r="P1" s="919"/>
      <c r="Q1" s="919"/>
      <c r="R1" s="919"/>
      <c r="S1" s="919"/>
      <c r="T1" s="919"/>
      <c r="U1" s="919"/>
      <c r="V1" s="919"/>
      <c r="W1" s="919"/>
      <c r="X1" s="919"/>
      <c r="Y1" s="919"/>
      <c r="Z1" s="919"/>
      <c r="AA1" s="919"/>
      <c r="AB1" s="919"/>
      <c r="AC1" s="919"/>
      <c r="AD1" s="919"/>
      <c r="AE1" s="919"/>
      <c r="AF1" s="919"/>
    </row>
    <row r="2" spans="1:32" ht="87" x14ac:dyDescent="0.2">
      <c r="A2" s="916" t="s">
        <v>1217</v>
      </c>
      <c r="B2" s="916">
        <v>10213</v>
      </c>
      <c r="C2" s="916" t="s">
        <v>1807</v>
      </c>
      <c r="D2" s="916" t="s">
        <v>1283</v>
      </c>
      <c r="E2" s="916" t="s">
        <v>1289</v>
      </c>
      <c r="F2" s="916" t="s">
        <v>97</v>
      </c>
      <c r="G2" s="916" t="s">
        <v>837</v>
      </c>
      <c r="H2" s="916" t="s">
        <v>43</v>
      </c>
      <c r="I2" s="916">
        <v>54</v>
      </c>
      <c r="J2" s="916">
        <v>2022</v>
      </c>
      <c r="K2" s="916" t="s">
        <v>1236</v>
      </c>
      <c r="L2" s="916" t="s">
        <v>1806</v>
      </c>
      <c r="M2" s="916" t="s">
        <v>1088</v>
      </c>
      <c r="N2" s="918">
        <v>300</v>
      </c>
      <c r="O2" s="917" t="s">
        <v>1267</v>
      </c>
      <c r="P2" s="915"/>
      <c r="Q2" s="915"/>
      <c r="R2" s="915"/>
      <c r="S2" s="915"/>
      <c r="T2" s="915"/>
      <c r="U2" s="915"/>
      <c r="V2" s="915"/>
      <c r="W2" s="915"/>
      <c r="X2" s="915"/>
      <c r="Y2" s="915"/>
      <c r="Z2" s="915"/>
      <c r="AA2" s="915"/>
      <c r="AB2" s="915"/>
      <c r="AC2" s="915"/>
      <c r="AD2" s="915"/>
      <c r="AE2" s="915"/>
      <c r="AF2" s="915"/>
    </row>
    <row r="3" spans="1:32" ht="130.5" x14ac:dyDescent="0.2">
      <c r="A3" s="916" t="s">
        <v>1209</v>
      </c>
      <c r="B3" s="916">
        <v>10280</v>
      </c>
      <c r="C3" s="916" t="s">
        <v>1682</v>
      </c>
      <c r="D3" s="916" t="s">
        <v>1283</v>
      </c>
      <c r="E3" s="916" t="s">
        <v>190</v>
      </c>
      <c r="F3" s="916" t="s">
        <v>97</v>
      </c>
      <c r="G3" s="916" t="s">
        <v>837</v>
      </c>
      <c r="H3" s="916" t="s">
        <v>43</v>
      </c>
      <c r="I3" s="916">
        <v>900</v>
      </c>
      <c r="J3" s="916">
        <v>2022</v>
      </c>
      <c r="K3" s="916" t="s">
        <v>1236</v>
      </c>
      <c r="L3" s="916" t="s">
        <v>1687</v>
      </c>
      <c r="M3" s="916" t="s">
        <v>1905</v>
      </c>
      <c r="N3" s="918">
        <v>3000</v>
      </c>
      <c r="O3" s="917" t="s">
        <v>1267</v>
      </c>
      <c r="P3" s="915"/>
      <c r="Q3" s="915"/>
      <c r="R3" s="915"/>
      <c r="S3" s="915"/>
      <c r="T3" s="915"/>
      <c r="U3" s="915"/>
      <c r="V3" s="915"/>
      <c r="W3" s="915"/>
      <c r="X3" s="915"/>
      <c r="Y3" s="915"/>
      <c r="Z3" s="915"/>
      <c r="AA3" s="915"/>
      <c r="AB3" s="915"/>
      <c r="AC3" s="915"/>
      <c r="AD3" s="915"/>
      <c r="AE3" s="915"/>
      <c r="AF3" s="915"/>
    </row>
    <row r="4" spans="1:32" ht="65.25" x14ac:dyDescent="0.2">
      <c r="A4" s="916" t="s">
        <v>1209</v>
      </c>
      <c r="B4" s="916">
        <v>10280</v>
      </c>
      <c r="C4" s="916" t="s">
        <v>1682</v>
      </c>
      <c r="D4" s="916" t="s">
        <v>1283</v>
      </c>
      <c r="E4" s="916" t="s">
        <v>190</v>
      </c>
      <c r="F4" s="916" t="s">
        <v>97</v>
      </c>
      <c r="G4" s="916" t="s">
        <v>837</v>
      </c>
      <c r="H4" s="916" t="s">
        <v>43</v>
      </c>
      <c r="I4" s="916">
        <v>1153</v>
      </c>
      <c r="J4" s="916">
        <v>2022</v>
      </c>
      <c r="K4" s="916" t="s">
        <v>1236</v>
      </c>
      <c r="L4" s="916" t="s">
        <v>1684</v>
      </c>
      <c r="M4" s="916" t="s">
        <v>1904</v>
      </c>
      <c r="N4" s="918">
        <v>1220</v>
      </c>
      <c r="O4" s="917" t="s">
        <v>1267</v>
      </c>
      <c r="P4" s="915"/>
      <c r="Q4" s="915"/>
      <c r="R4" s="915"/>
      <c r="S4" s="915"/>
      <c r="T4" s="915"/>
      <c r="U4" s="915"/>
      <c r="V4" s="915"/>
      <c r="W4" s="915"/>
      <c r="X4" s="915"/>
      <c r="Y4" s="915"/>
      <c r="Z4" s="915"/>
      <c r="AA4" s="915"/>
      <c r="AB4" s="915"/>
      <c r="AC4" s="915"/>
      <c r="AD4" s="915"/>
      <c r="AE4" s="915"/>
      <c r="AF4" s="915"/>
    </row>
    <row r="5" spans="1:32" ht="130.5" x14ac:dyDescent="0.2">
      <c r="A5" s="916" t="s">
        <v>1209</v>
      </c>
      <c r="B5" s="916">
        <v>10325</v>
      </c>
      <c r="C5" s="916" t="s">
        <v>1662</v>
      </c>
      <c r="D5" s="916" t="s">
        <v>1283</v>
      </c>
      <c r="E5" s="916" t="s">
        <v>206</v>
      </c>
      <c r="F5" s="916" t="s">
        <v>97</v>
      </c>
      <c r="G5" s="916" t="s">
        <v>837</v>
      </c>
      <c r="H5" s="916" t="s">
        <v>43</v>
      </c>
      <c r="I5" s="916">
        <v>1286</v>
      </c>
      <c r="J5" s="916">
        <v>2015</v>
      </c>
      <c r="K5" s="916" t="s">
        <v>1236</v>
      </c>
      <c r="L5" s="916" t="s">
        <v>1186</v>
      </c>
      <c r="M5" s="916" t="s">
        <v>1903</v>
      </c>
      <c r="N5" s="918">
        <v>225</v>
      </c>
      <c r="O5" s="917" t="s">
        <v>1900</v>
      </c>
      <c r="P5" s="915"/>
      <c r="Q5" s="915"/>
      <c r="R5" s="915"/>
      <c r="S5" s="915"/>
      <c r="T5" s="915"/>
      <c r="U5" s="915"/>
      <c r="V5" s="915"/>
      <c r="W5" s="915"/>
      <c r="X5" s="915"/>
      <c r="Y5" s="915"/>
      <c r="Z5" s="915"/>
      <c r="AA5" s="915"/>
      <c r="AB5" s="915"/>
      <c r="AC5" s="915"/>
      <c r="AD5" s="915"/>
      <c r="AE5" s="915"/>
      <c r="AF5" s="915"/>
    </row>
    <row r="6" spans="1:32" ht="65.25" x14ac:dyDescent="0.2">
      <c r="A6" s="916" t="s">
        <v>1209</v>
      </c>
      <c r="B6" s="916">
        <v>10325</v>
      </c>
      <c r="C6" s="916" t="s">
        <v>1662</v>
      </c>
      <c r="D6" s="916" t="s">
        <v>1283</v>
      </c>
      <c r="E6" s="916" t="s">
        <v>206</v>
      </c>
      <c r="F6" s="916" t="s">
        <v>97</v>
      </c>
      <c r="G6" s="916" t="s">
        <v>837</v>
      </c>
      <c r="H6" s="916" t="s">
        <v>43</v>
      </c>
      <c r="I6" s="916">
        <v>844</v>
      </c>
      <c r="J6" s="916">
        <v>2016</v>
      </c>
      <c r="K6" s="916" t="s">
        <v>1236</v>
      </c>
      <c r="L6" s="916" t="s">
        <v>1186</v>
      </c>
      <c r="M6" s="916" t="s">
        <v>1902</v>
      </c>
      <c r="N6" s="918">
        <v>60</v>
      </c>
      <c r="O6" s="917" t="s">
        <v>1897</v>
      </c>
      <c r="P6" s="915"/>
      <c r="Q6" s="915"/>
      <c r="R6" s="915"/>
      <c r="S6" s="915"/>
      <c r="T6" s="915"/>
      <c r="U6" s="915"/>
      <c r="V6" s="915"/>
      <c r="W6" s="915"/>
      <c r="X6" s="915"/>
      <c r="Y6" s="915"/>
      <c r="Z6" s="915"/>
      <c r="AA6" s="915"/>
      <c r="AB6" s="915"/>
      <c r="AC6" s="915"/>
      <c r="AD6" s="915"/>
      <c r="AE6" s="915"/>
      <c r="AF6" s="915"/>
    </row>
    <row r="7" spans="1:32" ht="130.5" x14ac:dyDescent="0.2">
      <c r="A7" s="916" t="s">
        <v>1209</v>
      </c>
      <c r="B7" s="916">
        <v>10326</v>
      </c>
      <c r="C7" s="916" t="s">
        <v>1627</v>
      </c>
      <c r="D7" s="916" t="s">
        <v>1283</v>
      </c>
      <c r="E7" s="916" t="s">
        <v>206</v>
      </c>
      <c r="F7" s="916" t="s">
        <v>97</v>
      </c>
      <c r="G7" s="916" t="s">
        <v>22</v>
      </c>
      <c r="H7" s="916" t="s">
        <v>43</v>
      </c>
      <c r="I7" s="916">
        <v>899</v>
      </c>
      <c r="J7" s="916">
        <v>2016</v>
      </c>
      <c r="K7" s="916" t="s">
        <v>1236</v>
      </c>
      <c r="L7" s="916" t="s">
        <v>1186</v>
      </c>
      <c r="M7" s="916" t="s">
        <v>1901</v>
      </c>
      <c r="N7" s="918">
        <v>210</v>
      </c>
      <c r="O7" s="917" t="s">
        <v>1900</v>
      </c>
      <c r="P7" s="915"/>
      <c r="Q7" s="915"/>
      <c r="R7" s="915"/>
      <c r="S7" s="915"/>
      <c r="T7" s="915"/>
      <c r="U7" s="915"/>
      <c r="V7" s="915"/>
      <c r="W7" s="915"/>
      <c r="X7" s="915"/>
      <c r="Y7" s="915"/>
      <c r="Z7" s="915"/>
      <c r="AA7" s="915"/>
      <c r="AB7" s="915"/>
      <c r="AC7" s="915"/>
      <c r="AD7" s="915"/>
      <c r="AE7" s="915"/>
      <c r="AF7" s="915"/>
    </row>
    <row r="8" spans="1:32" ht="65.25" x14ac:dyDescent="0.2">
      <c r="A8" s="916" t="s">
        <v>1209</v>
      </c>
      <c r="B8" s="916">
        <v>10398</v>
      </c>
      <c r="C8" s="916" t="s">
        <v>1899</v>
      </c>
      <c r="D8" s="916" t="s">
        <v>1283</v>
      </c>
      <c r="E8" s="916" t="s">
        <v>184</v>
      </c>
      <c r="F8" s="916" t="s">
        <v>97</v>
      </c>
      <c r="G8" s="916" t="s">
        <v>22</v>
      </c>
      <c r="H8" s="916" t="s">
        <v>43</v>
      </c>
      <c r="I8" s="916">
        <v>1009</v>
      </c>
      <c r="J8" s="916">
        <v>2016</v>
      </c>
      <c r="K8" s="916" t="s">
        <v>1236</v>
      </c>
      <c r="L8" s="916" t="s">
        <v>1186</v>
      </c>
      <c r="M8" s="916" t="s">
        <v>1898</v>
      </c>
      <c r="N8" s="918">
        <v>30</v>
      </c>
      <c r="O8" s="917" t="s">
        <v>1897</v>
      </c>
      <c r="P8" s="915"/>
      <c r="Q8" s="915"/>
      <c r="R8" s="915"/>
      <c r="S8" s="915"/>
      <c r="T8" s="915"/>
      <c r="U8" s="915"/>
      <c r="V8" s="915"/>
      <c r="W8" s="915"/>
      <c r="X8" s="915"/>
      <c r="Y8" s="915"/>
      <c r="Z8" s="915"/>
      <c r="AA8" s="915"/>
      <c r="AB8" s="915"/>
      <c r="AC8" s="915"/>
      <c r="AD8" s="915"/>
      <c r="AE8" s="915"/>
      <c r="AF8" s="915"/>
    </row>
    <row r="9" spans="1:32" ht="108.75" x14ac:dyDescent="0.2">
      <c r="A9" s="916" t="s">
        <v>1209</v>
      </c>
      <c r="B9" s="916">
        <v>10577</v>
      </c>
      <c r="C9" s="916" t="s">
        <v>1613</v>
      </c>
      <c r="D9" s="916" t="s">
        <v>1283</v>
      </c>
      <c r="E9" s="916" t="s">
        <v>190</v>
      </c>
      <c r="F9" s="916" t="s">
        <v>97</v>
      </c>
      <c r="G9" s="916" t="s">
        <v>837</v>
      </c>
      <c r="H9" s="916" t="s">
        <v>43</v>
      </c>
      <c r="I9" s="916">
        <v>302</v>
      </c>
      <c r="J9" s="916">
        <v>2022</v>
      </c>
      <c r="K9" s="916" t="s">
        <v>1236</v>
      </c>
      <c r="L9" s="916" t="s">
        <v>1617</v>
      </c>
      <c r="M9" s="916" t="s">
        <v>1896</v>
      </c>
      <c r="N9" s="918">
        <v>2081.9299999999998</v>
      </c>
      <c r="O9" s="917" t="s">
        <v>1267</v>
      </c>
      <c r="P9" s="915"/>
      <c r="Q9" s="915"/>
      <c r="R9" s="915"/>
      <c r="S9" s="915"/>
      <c r="T9" s="915"/>
      <c r="U9" s="915"/>
      <c r="V9" s="915"/>
      <c r="W9" s="915"/>
      <c r="X9" s="915"/>
      <c r="Y9" s="915"/>
      <c r="Z9" s="915"/>
      <c r="AA9" s="915"/>
      <c r="AB9" s="915"/>
      <c r="AC9" s="915"/>
      <c r="AD9" s="915"/>
      <c r="AE9" s="915"/>
      <c r="AF9" s="915"/>
    </row>
    <row r="10" spans="1:32" ht="108.75" x14ac:dyDescent="0.2">
      <c r="A10" s="916" t="s">
        <v>1209</v>
      </c>
      <c r="B10" s="916">
        <v>10577</v>
      </c>
      <c r="C10" s="916" t="s">
        <v>1613</v>
      </c>
      <c r="D10" s="916" t="s">
        <v>1283</v>
      </c>
      <c r="E10" s="916" t="s">
        <v>190</v>
      </c>
      <c r="F10" s="916" t="s">
        <v>97</v>
      </c>
      <c r="G10" s="916" t="s">
        <v>837</v>
      </c>
      <c r="H10" s="916" t="s">
        <v>43</v>
      </c>
      <c r="I10" s="916">
        <v>311</v>
      </c>
      <c r="J10" s="916">
        <v>2022</v>
      </c>
      <c r="K10" s="916" t="s">
        <v>1236</v>
      </c>
      <c r="L10" s="916" t="s">
        <v>1617</v>
      </c>
      <c r="M10" s="916" t="s">
        <v>1895</v>
      </c>
      <c r="N10" s="918">
        <v>151.58000000000001</v>
      </c>
      <c r="O10" s="917" t="s">
        <v>1267</v>
      </c>
      <c r="P10" s="915"/>
      <c r="Q10" s="915"/>
      <c r="R10" s="915"/>
      <c r="S10" s="915"/>
      <c r="T10" s="915"/>
      <c r="U10" s="915"/>
      <c r="V10" s="915"/>
      <c r="W10" s="915"/>
      <c r="X10" s="915"/>
      <c r="Y10" s="915"/>
      <c r="Z10" s="915"/>
      <c r="AA10" s="915"/>
      <c r="AB10" s="915"/>
      <c r="AC10" s="915"/>
      <c r="AD10" s="915"/>
      <c r="AE10" s="915"/>
      <c r="AF10" s="915"/>
    </row>
    <row r="11" spans="1:32" ht="130.5" x14ac:dyDescent="0.2">
      <c r="A11" s="916" t="s">
        <v>1570</v>
      </c>
      <c r="B11" s="916">
        <v>10321</v>
      </c>
      <c r="C11" s="916" t="s">
        <v>1589</v>
      </c>
      <c r="D11" s="916" t="s">
        <v>1283</v>
      </c>
      <c r="E11" s="916" t="s">
        <v>188</v>
      </c>
      <c r="F11" s="916" t="s">
        <v>97</v>
      </c>
      <c r="G11" s="916" t="s">
        <v>837</v>
      </c>
      <c r="H11" s="916" t="s">
        <v>43</v>
      </c>
      <c r="I11" s="916">
        <v>263</v>
      </c>
      <c r="J11" s="916">
        <v>2018</v>
      </c>
      <c r="K11" s="916" t="s">
        <v>1236</v>
      </c>
      <c r="L11" s="916" t="s">
        <v>1853</v>
      </c>
      <c r="M11" s="916" t="s">
        <v>1894</v>
      </c>
      <c r="N11" s="918">
        <v>2940</v>
      </c>
      <c r="O11" s="917" t="s">
        <v>1267</v>
      </c>
      <c r="P11" s="915"/>
      <c r="Q11" s="915"/>
      <c r="R11" s="915"/>
      <c r="S11" s="915"/>
      <c r="T11" s="915"/>
      <c r="U11" s="915"/>
      <c r="V11" s="915"/>
      <c r="W11" s="915"/>
      <c r="X11" s="915"/>
      <c r="Y11" s="915"/>
      <c r="Z11" s="915"/>
      <c r="AA11" s="915"/>
      <c r="AB11" s="915"/>
      <c r="AC11" s="915"/>
      <c r="AD11" s="915"/>
      <c r="AE11" s="915"/>
      <c r="AF11" s="915"/>
    </row>
    <row r="12" spans="1:32" ht="108.75" x14ac:dyDescent="0.2">
      <c r="A12" s="916" t="s">
        <v>1570</v>
      </c>
      <c r="B12" s="916">
        <v>10575</v>
      </c>
      <c r="C12" s="916" t="s">
        <v>1580</v>
      </c>
      <c r="D12" s="916" t="s">
        <v>1283</v>
      </c>
      <c r="E12" s="916" t="s">
        <v>188</v>
      </c>
      <c r="F12" s="916" t="s">
        <v>97</v>
      </c>
      <c r="G12" s="916" t="s">
        <v>837</v>
      </c>
      <c r="H12" s="916" t="s">
        <v>43</v>
      </c>
      <c r="I12" s="916">
        <v>1364</v>
      </c>
      <c r="J12" s="916">
        <v>2022</v>
      </c>
      <c r="K12" s="916" t="s">
        <v>1236</v>
      </c>
      <c r="L12" s="916" t="s">
        <v>1893</v>
      </c>
      <c r="M12" s="916" t="s">
        <v>1060</v>
      </c>
      <c r="N12" s="918">
        <f>2880-972</f>
        <v>1908</v>
      </c>
      <c r="O12" s="917" t="s">
        <v>1267</v>
      </c>
      <c r="P12" s="915"/>
      <c r="Q12" s="915"/>
      <c r="R12" s="915"/>
      <c r="S12" s="915"/>
      <c r="T12" s="915"/>
      <c r="U12" s="915"/>
      <c r="V12" s="915"/>
      <c r="W12" s="915"/>
      <c r="X12" s="915"/>
      <c r="Y12" s="915"/>
      <c r="Z12" s="915"/>
      <c r="AA12" s="915"/>
      <c r="AB12" s="915"/>
      <c r="AC12" s="915"/>
      <c r="AD12" s="915"/>
      <c r="AE12" s="915"/>
      <c r="AF12" s="915"/>
    </row>
    <row r="13" spans="1:32" ht="108.75" x14ac:dyDescent="0.2">
      <c r="A13" s="916" t="s">
        <v>1570</v>
      </c>
      <c r="B13" s="916">
        <v>10576</v>
      </c>
      <c r="C13" s="916" t="s">
        <v>1577</v>
      </c>
      <c r="D13" s="916" t="s">
        <v>1283</v>
      </c>
      <c r="E13" s="916" t="s">
        <v>1289</v>
      </c>
      <c r="F13" s="916" t="s">
        <v>97</v>
      </c>
      <c r="G13" s="916" t="s">
        <v>836</v>
      </c>
      <c r="H13" s="916" t="s">
        <v>43</v>
      </c>
      <c r="I13" s="916">
        <v>982</v>
      </c>
      <c r="J13" s="916">
        <v>2022</v>
      </c>
      <c r="K13" s="916" t="s">
        <v>1236</v>
      </c>
      <c r="L13" s="916" t="s">
        <v>1186</v>
      </c>
      <c r="M13" s="916" t="s">
        <v>1892</v>
      </c>
      <c r="N13" s="918">
        <v>6000</v>
      </c>
      <c r="O13" s="917" t="s">
        <v>1271</v>
      </c>
      <c r="P13" s="915"/>
      <c r="Q13" s="915"/>
      <c r="R13" s="915"/>
      <c r="S13" s="915"/>
      <c r="T13" s="915"/>
      <c r="U13" s="915"/>
      <c r="V13" s="915"/>
      <c r="W13" s="915"/>
      <c r="X13" s="915"/>
      <c r="Y13" s="915"/>
      <c r="Z13" s="915"/>
      <c r="AA13" s="915"/>
      <c r="AB13" s="915"/>
      <c r="AC13" s="915"/>
      <c r="AD13" s="915"/>
      <c r="AE13" s="915"/>
      <c r="AF13" s="915"/>
    </row>
    <row r="14" spans="1:32" ht="87" x14ac:dyDescent="0.2">
      <c r="A14" s="916" t="s">
        <v>1884</v>
      </c>
      <c r="B14" s="916">
        <v>10075</v>
      </c>
      <c r="C14" s="916" t="s">
        <v>1887</v>
      </c>
      <c r="D14" s="916" t="s">
        <v>1283</v>
      </c>
      <c r="E14" s="916" t="s">
        <v>184</v>
      </c>
      <c r="F14" s="916" t="s">
        <v>97</v>
      </c>
      <c r="G14" s="916" t="s">
        <v>837</v>
      </c>
      <c r="H14" s="916" t="s">
        <v>43</v>
      </c>
      <c r="I14" s="916">
        <v>382</v>
      </c>
      <c r="J14" s="916">
        <v>2019</v>
      </c>
      <c r="K14" s="916" t="s">
        <v>1236</v>
      </c>
      <c r="L14" s="916" t="s">
        <v>1891</v>
      </c>
      <c r="M14" s="916" t="s">
        <v>1890</v>
      </c>
      <c r="N14" s="918">
        <v>800</v>
      </c>
      <c r="O14" s="917" t="s">
        <v>1271</v>
      </c>
      <c r="P14" s="915"/>
      <c r="Q14" s="915"/>
      <c r="R14" s="915"/>
      <c r="S14" s="915"/>
      <c r="T14" s="915"/>
      <c r="U14" s="915"/>
      <c r="V14" s="915"/>
      <c r="W14" s="915"/>
      <c r="X14" s="915"/>
      <c r="Y14" s="915"/>
      <c r="Z14" s="915"/>
      <c r="AA14" s="915"/>
      <c r="AB14" s="915"/>
      <c r="AC14" s="915"/>
      <c r="AD14" s="915"/>
      <c r="AE14" s="915"/>
      <c r="AF14" s="915"/>
    </row>
    <row r="15" spans="1:32" ht="87" x14ac:dyDescent="0.2">
      <c r="A15" s="916" t="s">
        <v>1884</v>
      </c>
      <c r="B15" s="916">
        <v>10075</v>
      </c>
      <c r="C15" s="916" t="s">
        <v>1887</v>
      </c>
      <c r="D15" s="916" t="s">
        <v>1283</v>
      </c>
      <c r="E15" s="916" t="s">
        <v>184</v>
      </c>
      <c r="F15" s="916" t="s">
        <v>97</v>
      </c>
      <c r="G15" s="916" t="s">
        <v>837</v>
      </c>
      <c r="H15" s="916" t="s">
        <v>43</v>
      </c>
      <c r="I15" s="916">
        <v>395</v>
      </c>
      <c r="J15" s="916">
        <v>2019</v>
      </c>
      <c r="K15" s="916" t="s">
        <v>1236</v>
      </c>
      <c r="L15" s="916" t="s">
        <v>1889</v>
      </c>
      <c r="M15" s="916" t="s">
        <v>1888</v>
      </c>
      <c r="N15" s="918">
        <v>800</v>
      </c>
      <c r="O15" s="917" t="s">
        <v>1271</v>
      </c>
      <c r="P15" s="915"/>
      <c r="Q15" s="915"/>
      <c r="R15" s="915"/>
      <c r="S15" s="915"/>
      <c r="T15" s="915"/>
      <c r="U15" s="915"/>
      <c r="V15" s="915"/>
      <c r="W15" s="915"/>
      <c r="X15" s="915"/>
      <c r="Y15" s="915"/>
      <c r="Z15" s="915"/>
      <c r="AA15" s="915"/>
      <c r="AB15" s="915"/>
      <c r="AC15" s="915"/>
      <c r="AD15" s="915"/>
      <c r="AE15" s="915"/>
      <c r="AF15" s="915"/>
    </row>
    <row r="16" spans="1:32" ht="87" x14ac:dyDescent="0.2">
      <c r="A16" s="916" t="s">
        <v>1884</v>
      </c>
      <c r="B16" s="916">
        <v>10075</v>
      </c>
      <c r="C16" s="916" t="s">
        <v>1887</v>
      </c>
      <c r="D16" s="916" t="s">
        <v>1283</v>
      </c>
      <c r="E16" s="916" t="s">
        <v>184</v>
      </c>
      <c r="F16" s="916" t="s">
        <v>97</v>
      </c>
      <c r="G16" s="916" t="s">
        <v>837</v>
      </c>
      <c r="H16" s="916" t="s">
        <v>43</v>
      </c>
      <c r="I16" s="916">
        <v>403</v>
      </c>
      <c r="J16" s="916">
        <v>2019</v>
      </c>
      <c r="K16" s="916" t="s">
        <v>1236</v>
      </c>
      <c r="L16" s="916" t="s">
        <v>1886</v>
      </c>
      <c r="M16" s="916" t="s">
        <v>1885</v>
      </c>
      <c r="N16" s="918">
        <v>800</v>
      </c>
      <c r="O16" s="917" t="s">
        <v>1271</v>
      </c>
      <c r="P16" s="915"/>
      <c r="Q16" s="915"/>
      <c r="R16" s="915"/>
      <c r="S16" s="915"/>
      <c r="T16" s="915"/>
      <c r="U16" s="915"/>
      <c r="V16" s="915"/>
      <c r="W16" s="915"/>
      <c r="X16" s="915"/>
      <c r="Y16" s="915"/>
      <c r="Z16" s="915"/>
      <c r="AA16" s="915"/>
      <c r="AB16" s="915"/>
      <c r="AC16" s="915"/>
      <c r="AD16" s="915"/>
      <c r="AE16" s="915"/>
      <c r="AF16" s="915"/>
    </row>
    <row r="17" spans="1:32" ht="87" x14ac:dyDescent="0.2">
      <c r="A17" s="916" t="s">
        <v>1884</v>
      </c>
      <c r="B17" s="916">
        <v>10568</v>
      </c>
      <c r="C17" s="916" t="s">
        <v>1883</v>
      </c>
      <c r="D17" s="916" t="s">
        <v>1283</v>
      </c>
      <c r="E17" s="916" t="s">
        <v>184</v>
      </c>
      <c r="F17" s="916" t="s">
        <v>97</v>
      </c>
      <c r="G17" s="916" t="s">
        <v>837</v>
      </c>
      <c r="H17" s="916" t="s">
        <v>43</v>
      </c>
      <c r="I17" s="916">
        <v>271</v>
      </c>
      <c r="J17" s="916">
        <v>2018</v>
      </c>
      <c r="K17" s="916" t="s">
        <v>1236</v>
      </c>
      <c r="L17" s="916" t="s">
        <v>1882</v>
      </c>
      <c r="M17" s="916" t="s">
        <v>1881</v>
      </c>
      <c r="N17" s="918">
        <v>150</v>
      </c>
      <c r="O17" s="917" t="s">
        <v>1271</v>
      </c>
      <c r="P17" s="915"/>
      <c r="Q17" s="915"/>
      <c r="R17" s="915"/>
      <c r="S17" s="915"/>
      <c r="T17" s="915"/>
      <c r="U17" s="915"/>
      <c r="V17" s="915"/>
      <c r="W17" s="915"/>
      <c r="X17" s="915"/>
      <c r="Y17" s="915"/>
      <c r="Z17" s="915"/>
      <c r="AA17" s="915"/>
      <c r="AB17" s="915"/>
      <c r="AC17" s="915"/>
      <c r="AD17" s="915"/>
      <c r="AE17" s="915"/>
      <c r="AF17" s="915"/>
    </row>
    <row r="18" spans="1:32" ht="87" x14ac:dyDescent="0.2">
      <c r="A18" s="916" t="s">
        <v>1227</v>
      </c>
      <c r="B18" s="916">
        <v>10291</v>
      </c>
      <c r="C18" s="916" t="s">
        <v>1880</v>
      </c>
      <c r="D18" s="916" t="s">
        <v>170</v>
      </c>
      <c r="E18" s="916" t="s">
        <v>172</v>
      </c>
      <c r="F18" s="916" t="s">
        <v>97</v>
      </c>
      <c r="G18" s="916" t="s">
        <v>837</v>
      </c>
      <c r="H18" s="916" t="s">
        <v>43</v>
      </c>
      <c r="I18" s="916">
        <v>288</v>
      </c>
      <c r="J18" s="916">
        <v>2015</v>
      </c>
      <c r="K18" s="916" t="s">
        <v>1236</v>
      </c>
      <c r="L18" s="916" t="s">
        <v>1186</v>
      </c>
      <c r="M18" s="916" t="s">
        <v>1879</v>
      </c>
      <c r="N18" s="918">
        <v>30</v>
      </c>
      <c r="O18" s="917" t="s">
        <v>1271</v>
      </c>
      <c r="P18" s="915"/>
      <c r="Q18" s="915"/>
      <c r="R18" s="915"/>
      <c r="S18" s="915"/>
      <c r="T18" s="915"/>
      <c r="U18" s="915"/>
      <c r="V18" s="915"/>
      <c r="W18" s="915"/>
      <c r="X18" s="915"/>
      <c r="Y18" s="915"/>
      <c r="Z18" s="915"/>
      <c r="AA18" s="915"/>
      <c r="AB18" s="915"/>
      <c r="AC18" s="915"/>
      <c r="AD18" s="915"/>
      <c r="AE18" s="915"/>
      <c r="AF18" s="915"/>
    </row>
    <row r="19" spans="1:32" ht="87" x14ac:dyDescent="0.2">
      <c r="A19" s="916" t="s">
        <v>1188</v>
      </c>
      <c r="B19" s="916">
        <v>10705</v>
      </c>
      <c r="C19" s="916" t="s">
        <v>1435</v>
      </c>
      <c r="D19" s="916" t="s">
        <v>1283</v>
      </c>
      <c r="E19" s="916" t="s">
        <v>196</v>
      </c>
      <c r="F19" s="916" t="s">
        <v>97</v>
      </c>
      <c r="G19" s="916" t="s">
        <v>838</v>
      </c>
      <c r="H19" s="916" t="s">
        <v>43</v>
      </c>
      <c r="I19" s="916">
        <v>1074</v>
      </c>
      <c r="J19" s="916">
        <v>2022</v>
      </c>
      <c r="K19" s="916" t="s">
        <v>1236</v>
      </c>
      <c r="L19" s="916" t="s">
        <v>1434</v>
      </c>
      <c r="M19" s="916" t="s">
        <v>1878</v>
      </c>
      <c r="N19" s="918">
        <v>1300</v>
      </c>
      <c r="O19" s="917" t="s">
        <v>1267</v>
      </c>
      <c r="P19" s="915"/>
      <c r="Q19" s="915"/>
      <c r="R19" s="915"/>
      <c r="S19" s="915"/>
      <c r="T19" s="915"/>
      <c r="U19" s="915"/>
      <c r="V19" s="915"/>
      <c r="W19" s="915"/>
      <c r="X19" s="915"/>
      <c r="Y19" s="915"/>
      <c r="Z19" s="915"/>
      <c r="AA19" s="915"/>
      <c r="AB19" s="915"/>
      <c r="AC19" s="915"/>
      <c r="AD19" s="915"/>
      <c r="AE19" s="915"/>
      <c r="AF19" s="915"/>
    </row>
    <row r="20" spans="1:32" ht="108.75" x14ac:dyDescent="0.2">
      <c r="A20" s="916" t="s">
        <v>1188</v>
      </c>
      <c r="B20" s="916">
        <v>10245</v>
      </c>
      <c r="C20" s="916" t="s">
        <v>1416</v>
      </c>
      <c r="D20" s="916" t="s">
        <v>1283</v>
      </c>
      <c r="E20" s="916" t="s">
        <v>1289</v>
      </c>
      <c r="F20" s="916" t="s">
        <v>97</v>
      </c>
      <c r="G20" s="916" t="s">
        <v>837</v>
      </c>
      <c r="H20" s="916" t="s">
        <v>43</v>
      </c>
      <c r="I20" s="916">
        <v>1612</v>
      </c>
      <c r="J20" s="916">
        <v>2017</v>
      </c>
      <c r="K20" s="916" t="s">
        <v>1236</v>
      </c>
      <c r="L20" s="916" t="s">
        <v>1876</v>
      </c>
      <c r="M20" s="916" t="s">
        <v>1877</v>
      </c>
      <c r="N20" s="918">
        <v>872.45</v>
      </c>
      <c r="O20" s="917" t="s">
        <v>1267</v>
      </c>
      <c r="P20" s="915"/>
      <c r="Q20" s="915"/>
      <c r="R20" s="915"/>
      <c r="S20" s="915"/>
      <c r="T20" s="915"/>
      <c r="U20" s="915"/>
      <c r="V20" s="915"/>
      <c r="W20" s="915"/>
      <c r="X20" s="915"/>
      <c r="Y20" s="915"/>
      <c r="Z20" s="915"/>
      <c r="AA20" s="915"/>
      <c r="AB20" s="915"/>
      <c r="AC20" s="915"/>
      <c r="AD20" s="915"/>
      <c r="AE20" s="915"/>
      <c r="AF20" s="915"/>
    </row>
    <row r="21" spans="1:32" ht="87" x14ac:dyDescent="0.2">
      <c r="A21" s="916" t="s">
        <v>1188</v>
      </c>
      <c r="B21" s="916">
        <v>10245</v>
      </c>
      <c r="C21" s="916" t="s">
        <v>1416</v>
      </c>
      <c r="D21" s="916" t="s">
        <v>1283</v>
      </c>
      <c r="E21" s="916" t="s">
        <v>1289</v>
      </c>
      <c r="F21" s="916" t="s">
        <v>97</v>
      </c>
      <c r="G21" s="916" t="s">
        <v>837</v>
      </c>
      <c r="H21" s="916" t="s">
        <v>43</v>
      </c>
      <c r="I21" s="916">
        <v>1326</v>
      </c>
      <c r="J21" s="916">
        <v>2018</v>
      </c>
      <c r="K21" s="916" t="s">
        <v>1236</v>
      </c>
      <c r="L21" s="916" t="s">
        <v>1876</v>
      </c>
      <c r="M21" s="916" t="s">
        <v>1875</v>
      </c>
      <c r="N21" s="918">
        <v>246.87</v>
      </c>
      <c r="O21" s="917" t="s">
        <v>1267</v>
      </c>
      <c r="P21" s="915"/>
      <c r="Q21" s="915"/>
      <c r="R21" s="915"/>
      <c r="S21" s="915"/>
      <c r="T21" s="915"/>
      <c r="U21" s="915"/>
      <c r="V21" s="915"/>
      <c r="W21" s="915"/>
      <c r="X21" s="915"/>
      <c r="Y21" s="915"/>
      <c r="Z21" s="915"/>
      <c r="AA21" s="915"/>
      <c r="AB21" s="915"/>
      <c r="AC21" s="915"/>
      <c r="AD21" s="915"/>
      <c r="AE21" s="915"/>
      <c r="AF21" s="915"/>
    </row>
    <row r="22" spans="1:32" ht="87" x14ac:dyDescent="0.2">
      <c r="A22" s="916" t="s">
        <v>1188</v>
      </c>
      <c r="B22" s="916">
        <v>10245</v>
      </c>
      <c r="C22" s="916" t="s">
        <v>1416</v>
      </c>
      <c r="D22" s="916" t="s">
        <v>1283</v>
      </c>
      <c r="E22" s="916" t="s">
        <v>1289</v>
      </c>
      <c r="F22" s="916" t="s">
        <v>97</v>
      </c>
      <c r="G22" s="916" t="s">
        <v>837</v>
      </c>
      <c r="H22" s="916" t="s">
        <v>43</v>
      </c>
      <c r="I22" s="916">
        <v>293</v>
      </c>
      <c r="J22" s="916">
        <v>2021</v>
      </c>
      <c r="K22" s="916" t="s">
        <v>1236</v>
      </c>
      <c r="L22" s="916" t="s">
        <v>1197</v>
      </c>
      <c r="M22" s="916" t="s">
        <v>1874</v>
      </c>
      <c r="N22" s="918">
        <v>1005.17</v>
      </c>
      <c r="O22" s="917" t="s">
        <v>1267</v>
      </c>
      <c r="P22" s="915"/>
      <c r="Q22" s="915"/>
      <c r="R22" s="915"/>
      <c r="S22" s="915"/>
      <c r="T22" s="915"/>
      <c r="U22" s="915"/>
      <c r="V22" s="915"/>
      <c r="W22" s="915"/>
      <c r="X22" s="915"/>
      <c r="Y22" s="915"/>
      <c r="Z22" s="915"/>
      <c r="AA22" s="915"/>
      <c r="AB22" s="915"/>
      <c r="AC22" s="915"/>
      <c r="AD22" s="915"/>
      <c r="AE22" s="915"/>
      <c r="AF22" s="915"/>
    </row>
    <row r="23" spans="1:32" ht="87" x14ac:dyDescent="0.2">
      <c r="A23" s="916" t="s">
        <v>1188</v>
      </c>
      <c r="B23" s="916">
        <v>10245</v>
      </c>
      <c r="C23" s="916" t="s">
        <v>1416</v>
      </c>
      <c r="D23" s="916" t="s">
        <v>1283</v>
      </c>
      <c r="E23" s="916" t="s">
        <v>1289</v>
      </c>
      <c r="F23" s="916" t="s">
        <v>97</v>
      </c>
      <c r="G23" s="916" t="s">
        <v>837</v>
      </c>
      <c r="H23" s="916" t="s">
        <v>43</v>
      </c>
      <c r="I23" s="916">
        <v>309</v>
      </c>
      <c r="J23" s="916">
        <v>2021</v>
      </c>
      <c r="K23" s="916" t="s">
        <v>1236</v>
      </c>
      <c r="L23" s="916" t="s">
        <v>1204</v>
      </c>
      <c r="M23" s="916" t="s">
        <v>1873</v>
      </c>
      <c r="N23" s="918">
        <v>2122.42</v>
      </c>
      <c r="O23" s="917" t="s">
        <v>1267</v>
      </c>
      <c r="P23" s="915"/>
      <c r="Q23" s="915"/>
      <c r="R23" s="915"/>
      <c r="S23" s="915"/>
      <c r="T23" s="915"/>
      <c r="U23" s="915"/>
      <c r="V23" s="915"/>
      <c r="W23" s="915"/>
      <c r="X23" s="915"/>
      <c r="Y23" s="915"/>
      <c r="Z23" s="915"/>
      <c r="AA23" s="915"/>
      <c r="AB23" s="915"/>
      <c r="AC23" s="915"/>
      <c r="AD23" s="915"/>
      <c r="AE23" s="915"/>
      <c r="AF23" s="915"/>
    </row>
    <row r="24" spans="1:32" ht="87" x14ac:dyDescent="0.2">
      <c r="A24" s="916" t="s">
        <v>1188</v>
      </c>
      <c r="B24" s="916">
        <v>10245</v>
      </c>
      <c r="C24" s="916" t="s">
        <v>1416</v>
      </c>
      <c r="D24" s="916" t="s">
        <v>1283</v>
      </c>
      <c r="E24" s="916" t="s">
        <v>1289</v>
      </c>
      <c r="F24" s="916" t="s">
        <v>97</v>
      </c>
      <c r="G24" s="916" t="s">
        <v>837</v>
      </c>
      <c r="H24" s="916" t="s">
        <v>43</v>
      </c>
      <c r="I24" s="916">
        <v>755</v>
      </c>
      <c r="J24" s="916">
        <v>2021</v>
      </c>
      <c r="K24" s="916" t="s">
        <v>1236</v>
      </c>
      <c r="L24" s="916" t="s">
        <v>1197</v>
      </c>
      <c r="M24" s="916" t="s">
        <v>1872</v>
      </c>
      <c r="N24" s="918">
        <v>100</v>
      </c>
      <c r="O24" s="917" t="s">
        <v>1267</v>
      </c>
      <c r="P24" s="915"/>
      <c r="Q24" s="915"/>
      <c r="R24" s="915"/>
      <c r="S24" s="915"/>
      <c r="T24" s="915"/>
      <c r="U24" s="915"/>
      <c r="V24" s="915"/>
      <c r="W24" s="915"/>
      <c r="X24" s="915"/>
      <c r="Y24" s="915"/>
      <c r="Z24" s="915"/>
      <c r="AA24" s="915"/>
      <c r="AB24" s="915"/>
      <c r="AC24" s="915"/>
      <c r="AD24" s="915"/>
      <c r="AE24" s="915"/>
      <c r="AF24" s="915"/>
    </row>
    <row r="25" spans="1:32" ht="87" x14ac:dyDescent="0.2">
      <c r="A25" s="916" t="s">
        <v>1188</v>
      </c>
      <c r="B25" s="916">
        <v>10245</v>
      </c>
      <c r="C25" s="916" t="s">
        <v>1416</v>
      </c>
      <c r="D25" s="916" t="s">
        <v>1283</v>
      </c>
      <c r="E25" s="916" t="s">
        <v>1289</v>
      </c>
      <c r="F25" s="916" t="s">
        <v>97</v>
      </c>
      <c r="G25" s="916" t="s">
        <v>837</v>
      </c>
      <c r="H25" s="916" t="s">
        <v>43</v>
      </c>
      <c r="I25" s="916">
        <v>64</v>
      </c>
      <c r="J25" s="916">
        <v>2022</v>
      </c>
      <c r="K25" s="916" t="s">
        <v>1236</v>
      </c>
      <c r="L25" s="916" t="s">
        <v>1204</v>
      </c>
      <c r="M25" s="916" t="s">
        <v>1871</v>
      </c>
      <c r="N25" s="918">
        <v>1238.7</v>
      </c>
      <c r="O25" s="917" t="s">
        <v>1267</v>
      </c>
      <c r="P25" s="915"/>
      <c r="Q25" s="915"/>
      <c r="R25" s="915"/>
      <c r="S25" s="915"/>
      <c r="T25" s="915"/>
      <c r="U25" s="915"/>
      <c r="V25" s="915"/>
      <c r="W25" s="915"/>
      <c r="X25" s="915"/>
      <c r="Y25" s="915"/>
      <c r="Z25" s="915"/>
      <c r="AA25" s="915"/>
      <c r="AB25" s="915"/>
      <c r="AC25" s="915"/>
      <c r="AD25" s="915"/>
      <c r="AE25" s="915"/>
      <c r="AF25" s="915"/>
    </row>
    <row r="26" spans="1:32" ht="87" x14ac:dyDescent="0.2">
      <c r="A26" s="916" t="s">
        <v>1188</v>
      </c>
      <c r="B26" s="916">
        <v>10245</v>
      </c>
      <c r="C26" s="916" t="s">
        <v>1416</v>
      </c>
      <c r="D26" s="916" t="s">
        <v>1283</v>
      </c>
      <c r="E26" s="916" t="s">
        <v>1289</v>
      </c>
      <c r="F26" s="916" t="s">
        <v>97</v>
      </c>
      <c r="G26" s="916" t="s">
        <v>837</v>
      </c>
      <c r="H26" s="916" t="s">
        <v>43</v>
      </c>
      <c r="I26" s="916">
        <v>292</v>
      </c>
      <c r="J26" s="916">
        <v>2022</v>
      </c>
      <c r="K26" s="916" t="s">
        <v>1236</v>
      </c>
      <c r="L26" s="916" t="s">
        <v>1197</v>
      </c>
      <c r="M26" s="916" t="s">
        <v>1870</v>
      </c>
      <c r="N26" s="918">
        <v>1234.93</v>
      </c>
      <c r="O26" s="917" t="s">
        <v>1267</v>
      </c>
      <c r="P26" s="915"/>
      <c r="Q26" s="915"/>
      <c r="R26" s="915"/>
      <c r="S26" s="915"/>
      <c r="T26" s="915"/>
      <c r="U26" s="915"/>
      <c r="V26" s="915"/>
      <c r="W26" s="915"/>
      <c r="X26" s="915"/>
      <c r="Y26" s="915"/>
      <c r="Z26" s="915"/>
      <c r="AA26" s="915"/>
      <c r="AB26" s="915"/>
      <c r="AC26" s="915"/>
      <c r="AD26" s="915"/>
      <c r="AE26" s="915"/>
      <c r="AF26" s="915"/>
    </row>
    <row r="27" spans="1:32" ht="87" x14ac:dyDescent="0.2">
      <c r="A27" s="916" t="s">
        <v>1188</v>
      </c>
      <c r="B27" s="916">
        <v>10245</v>
      </c>
      <c r="C27" s="916" t="s">
        <v>1416</v>
      </c>
      <c r="D27" s="916" t="s">
        <v>1283</v>
      </c>
      <c r="E27" s="916" t="s">
        <v>1289</v>
      </c>
      <c r="F27" s="916" t="s">
        <v>97</v>
      </c>
      <c r="G27" s="916" t="s">
        <v>837</v>
      </c>
      <c r="H27" s="916" t="s">
        <v>43</v>
      </c>
      <c r="I27" s="916">
        <v>307</v>
      </c>
      <c r="J27" s="916">
        <v>2022</v>
      </c>
      <c r="K27" s="916" t="s">
        <v>1236</v>
      </c>
      <c r="L27" s="916" t="s">
        <v>1197</v>
      </c>
      <c r="M27" s="916" t="s">
        <v>1869</v>
      </c>
      <c r="N27" s="918">
        <v>2300.8200000000002</v>
      </c>
      <c r="O27" s="917" t="s">
        <v>1267</v>
      </c>
      <c r="P27" s="915"/>
      <c r="Q27" s="915"/>
      <c r="R27" s="915"/>
      <c r="S27" s="915"/>
      <c r="T27" s="915"/>
      <c r="U27" s="915"/>
      <c r="V27" s="915"/>
      <c r="W27" s="915"/>
      <c r="X27" s="915"/>
      <c r="Y27" s="915"/>
      <c r="Z27" s="915"/>
      <c r="AA27" s="915"/>
      <c r="AB27" s="915"/>
      <c r="AC27" s="915"/>
      <c r="AD27" s="915"/>
      <c r="AE27" s="915"/>
      <c r="AF27" s="915"/>
    </row>
    <row r="28" spans="1:32" ht="87" x14ac:dyDescent="0.2">
      <c r="A28" s="916" t="s">
        <v>1188</v>
      </c>
      <c r="B28" s="916">
        <v>10245</v>
      </c>
      <c r="C28" s="916" t="s">
        <v>1416</v>
      </c>
      <c r="D28" s="916" t="s">
        <v>1283</v>
      </c>
      <c r="E28" s="916" t="s">
        <v>1289</v>
      </c>
      <c r="F28" s="916" t="s">
        <v>97</v>
      </c>
      <c r="G28" s="916" t="s">
        <v>837</v>
      </c>
      <c r="H28" s="916" t="s">
        <v>43</v>
      </c>
      <c r="I28" s="916">
        <v>310</v>
      </c>
      <c r="J28" s="916">
        <v>2022</v>
      </c>
      <c r="K28" s="916" t="s">
        <v>1236</v>
      </c>
      <c r="L28" s="916" t="s">
        <v>1204</v>
      </c>
      <c r="M28" s="916" t="s">
        <v>1868</v>
      </c>
      <c r="N28" s="918">
        <v>1379.32</v>
      </c>
      <c r="O28" s="917" t="s">
        <v>1267</v>
      </c>
      <c r="P28" s="915"/>
      <c r="Q28" s="915"/>
      <c r="R28" s="915"/>
      <c r="S28" s="915"/>
      <c r="T28" s="915"/>
      <c r="U28" s="915"/>
      <c r="V28" s="915"/>
      <c r="W28" s="915"/>
      <c r="X28" s="915"/>
      <c r="Y28" s="915"/>
      <c r="Z28" s="915"/>
      <c r="AA28" s="915"/>
      <c r="AB28" s="915"/>
      <c r="AC28" s="915"/>
      <c r="AD28" s="915"/>
      <c r="AE28" s="915"/>
      <c r="AF28" s="915"/>
    </row>
    <row r="29" spans="1:32" ht="87" x14ac:dyDescent="0.2">
      <c r="A29" s="916" t="s">
        <v>1188</v>
      </c>
      <c r="B29" s="916">
        <v>10245</v>
      </c>
      <c r="C29" s="916" t="s">
        <v>1416</v>
      </c>
      <c r="D29" s="916" t="s">
        <v>1283</v>
      </c>
      <c r="E29" s="916" t="s">
        <v>1289</v>
      </c>
      <c r="F29" s="916" t="s">
        <v>97</v>
      </c>
      <c r="G29" s="916" t="s">
        <v>837</v>
      </c>
      <c r="H29" s="916" t="s">
        <v>43</v>
      </c>
      <c r="I29" s="916">
        <v>1185</v>
      </c>
      <c r="J29" s="916">
        <v>2022</v>
      </c>
      <c r="K29" s="916" t="s">
        <v>1236</v>
      </c>
      <c r="L29" s="916" t="s">
        <v>1197</v>
      </c>
      <c r="M29" s="916" t="s">
        <v>1867</v>
      </c>
      <c r="N29" s="918">
        <v>97.48</v>
      </c>
      <c r="O29" s="917" t="s">
        <v>1267</v>
      </c>
      <c r="P29" s="915"/>
      <c r="Q29" s="915"/>
      <c r="R29" s="915"/>
      <c r="S29" s="915"/>
      <c r="T29" s="915"/>
      <c r="U29" s="915"/>
      <c r="V29" s="915"/>
      <c r="W29" s="915"/>
      <c r="X29" s="915"/>
      <c r="Y29" s="915"/>
      <c r="Z29" s="915"/>
      <c r="AA29" s="915"/>
      <c r="AB29" s="915"/>
      <c r="AC29" s="915"/>
      <c r="AD29" s="915"/>
      <c r="AE29" s="915"/>
      <c r="AF29" s="915"/>
    </row>
    <row r="30" spans="1:32" ht="87" x14ac:dyDescent="0.2">
      <c r="A30" s="916" t="s">
        <v>1188</v>
      </c>
      <c r="B30" s="916">
        <v>10246</v>
      </c>
      <c r="C30" s="916" t="s">
        <v>1414</v>
      </c>
      <c r="D30" s="916" t="s">
        <v>1283</v>
      </c>
      <c r="E30" s="916" t="s">
        <v>1289</v>
      </c>
      <c r="F30" s="916" t="s">
        <v>97</v>
      </c>
      <c r="G30" s="916" t="s">
        <v>837</v>
      </c>
      <c r="H30" s="916" t="s">
        <v>43</v>
      </c>
      <c r="I30" s="916">
        <v>52</v>
      </c>
      <c r="J30" s="916">
        <v>2021</v>
      </c>
      <c r="K30" s="916" t="s">
        <v>1236</v>
      </c>
      <c r="L30" s="916" t="s">
        <v>1413</v>
      </c>
      <c r="M30" s="916" t="s">
        <v>1089</v>
      </c>
      <c r="N30" s="918">
        <v>10558.28</v>
      </c>
      <c r="O30" s="917" t="s">
        <v>1286</v>
      </c>
      <c r="P30" s="915"/>
      <c r="Q30" s="915"/>
      <c r="R30" s="915"/>
      <c r="S30" s="915"/>
      <c r="T30" s="915"/>
      <c r="U30" s="915"/>
      <c r="V30" s="915"/>
      <c r="W30" s="915"/>
      <c r="X30" s="915"/>
      <c r="Y30" s="915"/>
      <c r="Z30" s="915"/>
      <c r="AA30" s="915"/>
      <c r="AB30" s="915"/>
      <c r="AC30" s="915"/>
      <c r="AD30" s="915"/>
      <c r="AE30" s="915"/>
      <c r="AF30" s="915"/>
    </row>
    <row r="31" spans="1:32" ht="87" x14ac:dyDescent="0.2">
      <c r="A31" s="916" t="s">
        <v>1188</v>
      </c>
      <c r="B31" s="916">
        <v>10247</v>
      </c>
      <c r="C31" s="916" t="s">
        <v>1411</v>
      </c>
      <c r="D31" s="916" t="s">
        <v>1283</v>
      </c>
      <c r="E31" s="916" t="s">
        <v>1289</v>
      </c>
      <c r="F31" s="916" t="s">
        <v>97</v>
      </c>
      <c r="G31" s="916" t="s">
        <v>837</v>
      </c>
      <c r="H31" s="916" t="s">
        <v>43</v>
      </c>
      <c r="I31" s="916">
        <v>1199</v>
      </c>
      <c r="J31" s="916">
        <v>2022</v>
      </c>
      <c r="K31" s="916" t="s">
        <v>1236</v>
      </c>
      <c r="L31" s="916" t="s">
        <v>1410</v>
      </c>
      <c r="M31" s="916" t="s">
        <v>1141</v>
      </c>
      <c r="N31" s="918">
        <v>150</v>
      </c>
      <c r="O31" s="917" t="s">
        <v>1267</v>
      </c>
      <c r="P31" s="915"/>
      <c r="Q31" s="915"/>
      <c r="R31" s="915"/>
      <c r="S31" s="915"/>
      <c r="T31" s="915"/>
      <c r="U31" s="915"/>
      <c r="V31" s="915"/>
      <c r="W31" s="915"/>
      <c r="X31" s="915"/>
      <c r="Y31" s="915"/>
      <c r="Z31" s="915"/>
      <c r="AA31" s="915"/>
      <c r="AB31" s="915"/>
      <c r="AC31" s="915"/>
      <c r="AD31" s="915"/>
      <c r="AE31" s="915"/>
      <c r="AF31" s="915"/>
    </row>
    <row r="32" spans="1:32" ht="130.5" x14ac:dyDescent="0.2">
      <c r="A32" s="916" t="s">
        <v>1188</v>
      </c>
      <c r="B32" s="916">
        <v>10257</v>
      </c>
      <c r="C32" s="916" t="s">
        <v>1391</v>
      </c>
      <c r="D32" s="916" t="s">
        <v>1283</v>
      </c>
      <c r="E32" s="916" t="s">
        <v>1289</v>
      </c>
      <c r="F32" s="916" t="s">
        <v>97</v>
      </c>
      <c r="G32" s="916" t="s">
        <v>837</v>
      </c>
      <c r="H32" s="916" t="s">
        <v>43</v>
      </c>
      <c r="I32" s="916">
        <v>867</v>
      </c>
      <c r="J32" s="916">
        <v>2022</v>
      </c>
      <c r="K32" s="916" t="s">
        <v>1236</v>
      </c>
      <c r="L32" s="916" t="s">
        <v>1390</v>
      </c>
      <c r="M32" s="916" t="s">
        <v>1866</v>
      </c>
      <c r="N32" s="918">
        <v>46.26</v>
      </c>
      <c r="O32" s="917" t="s">
        <v>1267</v>
      </c>
      <c r="P32" s="915"/>
      <c r="Q32" s="915"/>
      <c r="R32" s="915"/>
      <c r="S32" s="915"/>
      <c r="T32" s="915"/>
      <c r="U32" s="915"/>
      <c r="V32" s="915"/>
      <c r="W32" s="915"/>
      <c r="X32" s="915"/>
      <c r="Y32" s="915"/>
      <c r="Z32" s="915"/>
      <c r="AA32" s="915"/>
      <c r="AB32" s="915"/>
      <c r="AC32" s="915"/>
      <c r="AD32" s="915"/>
      <c r="AE32" s="915"/>
      <c r="AF32" s="915"/>
    </row>
    <row r="33" spans="1:32" ht="87" x14ac:dyDescent="0.2">
      <c r="A33" s="916" t="s">
        <v>1188</v>
      </c>
      <c r="B33" s="916">
        <v>10296</v>
      </c>
      <c r="C33" s="916" t="s">
        <v>1863</v>
      </c>
      <c r="D33" s="916" t="s">
        <v>1283</v>
      </c>
      <c r="E33" s="916" t="s">
        <v>192</v>
      </c>
      <c r="F33" s="916" t="s">
        <v>97</v>
      </c>
      <c r="G33" s="916" t="s">
        <v>837</v>
      </c>
      <c r="H33" s="916" t="s">
        <v>43</v>
      </c>
      <c r="I33" s="916">
        <v>1069</v>
      </c>
      <c r="J33" s="916">
        <v>2022</v>
      </c>
      <c r="K33" s="916" t="s">
        <v>1236</v>
      </c>
      <c r="L33" s="916" t="s">
        <v>1865</v>
      </c>
      <c r="M33" s="916" t="s">
        <v>1864</v>
      </c>
      <c r="N33" s="918">
        <v>842.65</v>
      </c>
      <c r="O33" s="917" t="s">
        <v>1267</v>
      </c>
      <c r="P33" s="915"/>
      <c r="Q33" s="915"/>
      <c r="R33" s="915"/>
      <c r="S33" s="915"/>
      <c r="T33" s="915"/>
      <c r="U33" s="915"/>
      <c r="V33" s="915"/>
      <c r="W33" s="915"/>
      <c r="X33" s="915"/>
      <c r="Y33" s="915"/>
      <c r="Z33" s="915"/>
      <c r="AA33" s="915"/>
      <c r="AB33" s="915"/>
      <c r="AC33" s="915"/>
      <c r="AD33" s="915"/>
      <c r="AE33" s="915"/>
      <c r="AF33" s="915"/>
    </row>
    <row r="34" spans="1:32" ht="108.75" x14ac:dyDescent="0.2">
      <c r="A34" s="916" t="s">
        <v>1188</v>
      </c>
      <c r="B34" s="916">
        <v>10296</v>
      </c>
      <c r="C34" s="916" t="s">
        <v>1863</v>
      </c>
      <c r="D34" s="916" t="s">
        <v>1283</v>
      </c>
      <c r="E34" s="916" t="s">
        <v>192</v>
      </c>
      <c r="F34" s="916" t="s">
        <v>97</v>
      </c>
      <c r="G34" s="916" t="s">
        <v>837</v>
      </c>
      <c r="H34" s="916" t="s">
        <v>43</v>
      </c>
      <c r="I34" s="916">
        <v>1071</v>
      </c>
      <c r="J34" s="916">
        <v>2022</v>
      </c>
      <c r="K34" s="916" t="s">
        <v>1236</v>
      </c>
      <c r="L34" s="916" t="s">
        <v>1862</v>
      </c>
      <c r="M34" s="916" t="s">
        <v>1861</v>
      </c>
      <c r="N34" s="918">
        <v>23875.4</v>
      </c>
      <c r="O34" s="917" t="s">
        <v>1267</v>
      </c>
      <c r="P34" s="915"/>
      <c r="Q34" s="915"/>
      <c r="R34" s="915"/>
      <c r="S34" s="915"/>
      <c r="T34" s="915"/>
      <c r="U34" s="915"/>
      <c r="V34" s="915"/>
      <c r="W34" s="915"/>
      <c r="X34" s="915"/>
      <c r="Y34" s="915"/>
      <c r="Z34" s="915"/>
      <c r="AA34" s="915"/>
      <c r="AB34" s="915"/>
      <c r="AC34" s="915"/>
      <c r="AD34" s="915"/>
      <c r="AE34" s="915"/>
      <c r="AF34" s="915"/>
    </row>
    <row r="35" spans="1:32" ht="87" x14ac:dyDescent="0.2">
      <c r="A35" s="916" t="s">
        <v>1188</v>
      </c>
      <c r="B35" s="916">
        <v>10565</v>
      </c>
      <c r="C35" s="916" t="s">
        <v>1854</v>
      </c>
      <c r="D35" s="916" t="s">
        <v>1283</v>
      </c>
      <c r="E35" s="916" t="s">
        <v>192</v>
      </c>
      <c r="F35" s="916" t="s">
        <v>97</v>
      </c>
      <c r="G35" s="916" t="s">
        <v>837</v>
      </c>
      <c r="H35" s="916" t="s">
        <v>43</v>
      </c>
      <c r="I35" s="916">
        <v>234</v>
      </c>
      <c r="J35" s="916">
        <v>2017</v>
      </c>
      <c r="K35" s="916" t="s">
        <v>1236</v>
      </c>
      <c r="L35" s="916" t="s">
        <v>1860</v>
      </c>
      <c r="M35" s="916" t="s">
        <v>1859</v>
      </c>
      <c r="N35" s="918">
        <v>462.38</v>
      </c>
      <c r="O35" s="917" t="s">
        <v>1267</v>
      </c>
      <c r="P35" s="915"/>
      <c r="Q35" s="915"/>
      <c r="R35" s="915"/>
      <c r="S35" s="915"/>
      <c r="T35" s="915"/>
      <c r="U35" s="915"/>
      <c r="V35" s="915"/>
      <c r="W35" s="915"/>
      <c r="X35" s="915"/>
      <c r="Y35" s="915"/>
      <c r="Z35" s="915"/>
      <c r="AA35" s="915"/>
      <c r="AB35" s="915"/>
      <c r="AC35" s="915"/>
      <c r="AD35" s="915"/>
      <c r="AE35" s="915"/>
      <c r="AF35" s="915"/>
    </row>
    <row r="36" spans="1:32" ht="87" x14ac:dyDescent="0.2">
      <c r="A36" s="916" t="s">
        <v>1188</v>
      </c>
      <c r="B36" s="916">
        <v>10565</v>
      </c>
      <c r="C36" s="916" t="s">
        <v>1854</v>
      </c>
      <c r="D36" s="916" t="s">
        <v>1283</v>
      </c>
      <c r="E36" s="916" t="s">
        <v>192</v>
      </c>
      <c r="F36" s="916" t="s">
        <v>97</v>
      </c>
      <c r="G36" s="916" t="s">
        <v>837</v>
      </c>
      <c r="H36" s="916" t="s">
        <v>43</v>
      </c>
      <c r="I36" s="916">
        <v>277</v>
      </c>
      <c r="J36" s="916">
        <v>2017</v>
      </c>
      <c r="K36" s="916" t="s">
        <v>1236</v>
      </c>
      <c r="L36" s="916" t="s">
        <v>1853</v>
      </c>
      <c r="M36" s="916" t="s">
        <v>1858</v>
      </c>
      <c r="N36" s="918">
        <v>690.66</v>
      </c>
      <c r="O36" s="917" t="s">
        <v>1267</v>
      </c>
      <c r="P36" s="915"/>
      <c r="Q36" s="915"/>
      <c r="R36" s="915"/>
      <c r="S36" s="915"/>
      <c r="T36" s="915"/>
      <c r="U36" s="915"/>
      <c r="V36" s="915"/>
      <c r="W36" s="915"/>
      <c r="X36" s="915"/>
      <c r="Y36" s="915"/>
      <c r="Z36" s="915"/>
      <c r="AA36" s="915"/>
      <c r="AB36" s="915"/>
      <c r="AC36" s="915"/>
      <c r="AD36" s="915"/>
      <c r="AE36" s="915"/>
      <c r="AF36" s="915"/>
    </row>
    <row r="37" spans="1:32" ht="87" x14ac:dyDescent="0.2">
      <c r="A37" s="916" t="s">
        <v>1188</v>
      </c>
      <c r="B37" s="916">
        <v>10565</v>
      </c>
      <c r="C37" s="916" t="s">
        <v>1854</v>
      </c>
      <c r="D37" s="916" t="s">
        <v>1283</v>
      </c>
      <c r="E37" s="916" t="s">
        <v>192</v>
      </c>
      <c r="F37" s="916" t="s">
        <v>97</v>
      </c>
      <c r="G37" s="916" t="s">
        <v>837</v>
      </c>
      <c r="H37" s="916" t="s">
        <v>43</v>
      </c>
      <c r="I37" s="916">
        <v>278</v>
      </c>
      <c r="J37" s="916">
        <v>2017</v>
      </c>
      <c r="K37" s="916" t="s">
        <v>1236</v>
      </c>
      <c r="L37" s="916" t="s">
        <v>1853</v>
      </c>
      <c r="M37" s="916" t="s">
        <v>1857</v>
      </c>
      <c r="N37" s="918">
        <v>658.14</v>
      </c>
      <c r="O37" s="917" t="s">
        <v>1267</v>
      </c>
      <c r="P37" s="915"/>
      <c r="Q37" s="915"/>
      <c r="R37" s="915"/>
      <c r="S37" s="915"/>
      <c r="T37" s="915"/>
      <c r="U37" s="915"/>
      <c r="V37" s="915"/>
      <c r="W37" s="915"/>
      <c r="X37" s="915"/>
      <c r="Y37" s="915"/>
      <c r="Z37" s="915"/>
      <c r="AA37" s="915"/>
      <c r="AB37" s="915"/>
      <c r="AC37" s="915"/>
      <c r="AD37" s="915"/>
      <c r="AE37" s="915"/>
      <c r="AF37" s="915"/>
    </row>
    <row r="38" spans="1:32" ht="87" x14ac:dyDescent="0.2">
      <c r="A38" s="916" t="s">
        <v>1188</v>
      </c>
      <c r="B38" s="916">
        <v>10565</v>
      </c>
      <c r="C38" s="916" t="s">
        <v>1854</v>
      </c>
      <c r="D38" s="916" t="s">
        <v>1283</v>
      </c>
      <c r="E38" s="916" t="s">
        <v>192</v>
      </c>
      <c r="F38" s="916" t="s">
        <v>97</v>
      </c>
      <c r="G38" s="916" t="s">
        <v>837</v>
      </c>
      <c r="H38" s="916" t="s">
        <v>43</v>
      </c>
      <c r="I38" s="916">
        <v>416</v>
      </c>
      <c r="J38" s="916">
        <v>2019</v>
      </c>
      <c r="K38" s="916" t="s">
        <v>1236</v>
      </c>
      <c r="L38" s="916" t="s">
        <v>1853</v>
      </c>
      <c r="M38" s="916" t="s">
        <v>1856</v>
      </c>
      <c r="N38" s="918">
        <v>1077</v>
      </c>
      <c r="O38" s="917" t="s">
        <v>1267</v>
      </c>
      <c r="P38" s="915"/>
      <c r="Q38" s="915"/>
      <c r="R38" s="915"/>
      <c r="S38" s="915"/>
      <c r="T38" s="915"/>
      <c r="U38" s="915"/>
      <c r="V38" s="915"/>
      <c r="W38" s="915"/>
      <c r="X38" s="915"/>
      <c r="Y38" s="915"/>
      <c r="Z38" s="915"/>
      <c r="AA38" s="915"/>
      <c r="AB38" s="915"/>
      <c r="AC38" s="915"/>
      <c r="AD38" s="915"/>
      <c r="AE38" s="915"/>
      <c r="AF38" s="915"/>
    </row>
    <row r="39" spans="1:32" ht="87" x14ac:dyDescent="0.2">
      <c r="A39" s="916" t="s">
        <v>1188</v>
      </c>
      <c r="B39" s="916">
        <v>10565</v>
      </c>
      <c r="C39" s="916" t="s">
        <v>1854</v>
      </c>
      <c r="D39" s="916" t="s">
        <v>1283</v>
      </c>
      <c r="E39" s="916" t="s">
        <v>192</v>
      </c>
      <c r="F39" s="916" t="s">
        <v>97</v>
      </c>
      <c r="G39" s="916" t="s">
        <v>837</v>
      </c>
      <c r="H39" s="916" t="s">
        <v>43</v>
      </c>
      <c r="I39" s="916">
        <v>447</v>
      </c>
      <c r="J39" s="916">
        <v>2022</v>
      </c>
      <c r="K39" s="916" t="s">
        <v>1236</v>
      </c>
      <c r="L39" s="916" t="s">
        <v>1853</v>
      </c>
      <c r="M39" s="916" t="s">
        <v>1855</v>
      </c>
      <c r="N39" s="918">
        <v>244</v>
      </c>
      <c r="O39" s="917" t="s">
        <v>1267</v>
      </c>
      <c r="P39" s="915"/>
      <c r="Q39" s="915"/>
      <c r="R39" s="915"/>
      <c r="S39" s="915"/>
      <c r="T39" s="915"/>
      <c r="U39" s="915"/>
      <c r="V39" s="915"/>
      <c r="W39" s="915"/>
      <c r="X39" s="915"/>
      <c r="Y39" s="915"/>
      <c r="Z39" s="915"/>
      <c r="AA39" s="915"/>
      <c r="AB39" s="915"/>
      <c r="AC39" s="915"/>
      <c r="AD39" s="915"/>
      <c r="AE39" s="915"/>
      <c r="AF39" s="915"/>
    </row>
    <row r="40" spans="1:32" ht="87" x14ac:dyDescent="0.2">
      <c r="A40" s="916" t="s">
        <v>1188</v>
      </c>
      <c r="B40" s="916">
        <v>10565</v>
      </c>
      <c r="C40" s="916" t="s">
        <v>1854</v>
      </c>
      <c r="D40" s="916" t="s">
        <v>1283</v>
      </c>
      <c r="E40" s="916" t="s">
        <v>192</v>
      </c>
      <c r="F40" s="916" t="s">
        <v>97</v>
      </c>
      <c r="G40" s="916" t="s">
        <v>837</v>
      </c>
      <c r="H40" s="916" t="s">
        <v>43</v>
      </c>
      <c r="I40" s="916">
        <v>548</v>
      </c>
      <c r="J40" s="916">
        <v>2022</v>
      </c>
      <c r="K40" s="916" t="s">
        <v>1236</v>
      </c>
      <c r="L40" s="916" t="s">
        <v>1853</v>
      </c>
      <c r="M40" s="916" t="s">
        <v>1852</v>
      </c>
      <c r="N40" s="918">
        <v>50.02</v>
      </c>
      <c r="O40" s="917" t="s">
        <v>1267</v>
      </c>
      <c r="P40" s="915"/>
      <c r="Q40" s="915"/>
      <c r="R40" s="915"/>
      <c r="S40" s="915"/>
      <c r="T40" s="915"/>
      <c r="U40" s="915"/>
      <c r="V40" s="915"/>
      <c r="W40" s="915"/>
      <c r="X40" s="915"/>
      <c r="Y40" s="915"/>
      <c r="Z40" s="915"/>
      <c r="AA40" s="915"/>
      <c r="AB40" s="915"/>
      <c r="AC40" s="915"/>
      <c r="AD40" s="915"/>
      <c r="AE40" s="915"/>
      <c r="AF40" s="915"/>
    </row>
    <row r="41" spans="1:32" ht="130.5" x14ac:dyDescent="0.2">
      <c r="A41" s="916" t="s">
        <v>1188</v>
      </c>
      <c r="B41" s="916">
        <v>10602</v>
      </c>
      <c r="C41" s="916" t="s">
        <v>1361</v>
      </c>
      <c r="D41" s="916" t="s">
        <v>1283</v>
      </c>
      <c r="E41" s="916" t="s">
        <v>192</v>
      </c>
      <c r="F41" s="916" t="s">
        <v>97</v>
      </c>
      <c r="G41" s="916" t="s">
        <v>837</v>
      </c>
      <c r="H41" s="916" t="s">
        <v>43</v>
      </c>
      <c r="I41" s="916">
        <v>1163</v>
      </c>
      <c r="J41" s="916">
        <v>2022</v>
      </c>
      <c r="K41" s="916" t="s">
        <v>1236</v>
      </c>
      <c r="L41" s="916" t="s">
        <v>1365</v>
      </c>
      <c r="M41" s="916" t="s">
        <v>1851</v>
      </c>
      <c r="N41" s="918">
        <v>610</v>
      </c>
      <c r="O41" s="917" t="s">
        <v>1267</v>
      </c>
      <c r="P41" s="915"/>
      <c r="Q41" s="915"/>
      <c r="R41" s="915"/>
      <c r="S41" s="915"/>
      <c r="T41" s="915"/>
      <c r="U41" s="915"/>
      <c r="V41" s="915"/>
      <c r="W41" s="915"/>
      <c r="X41" s="915"/>
      <c r="Y41" s="915"/>
      <c r="Z41" s="915"/>
      <c r="AA41" s="915"/>
      <c r="AB41" s="915"/>
      <c r="AC41" s="915"/>
      <c r="AD41" s="915"/>
      <c r="AE41" s="915"/>
      <c r="AF41" s="915"/>
    </row>
    <row r="42" spans="1:32" ht="130.5" x14ac:dyDescent="0.2">
      <c r="A42" s="916" t="s">
        <v>1188</v>
      </c>
      <c r="B42" s="916">
        <v>10602</v>
      </c>
      <c r="C42" s="916" t="s">
        <v>1361</v>
      </c>
      <c r="D42" s="916" t="s">
        <v>1283</v>
      </c>
      <c r="E42" s="916" t="s">
        <v>192</v>
      </c>
      <c r="F42" s="916" t="s">
        <v>97</v>
      </c>
      <c r="G42" s="916" t="s">
        <v>837</v>
      </c>
      <c r="H42" s="916" t="s">
        <v>43</v>
      </c>
      <c r="I42" s="916">
        <v>1165</v>
      </c>
      <c r="J42" s="916">
        <v>2022</v>
      </c>
      <c r="K42" s="916" t="s">
        <v>1236</v>
      </c>
      <c r="L42" s="916" t="s">
        <v>1365</v>
      </c>
      <c r="M42" s="916" t="s">
        <v>1850</v>
      </c>
      <c r="N42" s="918">
        <v>63752.72</v>
      </c>
      <c r="O42" s="917" t="s">
        <v>1286</v>
      </c>
      <c r="P42" s="915"/>
      <c r="Q42" s="915"/>
      <c r="R42" s="915"/>
      <c r="S42" s="915"/>
      <c r="T42" s="915"/>
      <c r="U42" s="915"/>
      <c r="V42" s="915"/>
      <c r="W42" s="915"/>
      <c r="X42" s="915"/>
      <c r="Y42" s="915"/>
      <c r="Z42" s="915"/>
      <c r="AA42" s="915"/>
      <c r="AB42" s="915"/>
      <c r="AC42" s="915"/>
      <c r="AD42" s="915"/>
      <c r="AE42" s="915"/>
      <c r="AF42" s="915"/>
    </row>
    <row r="43" spans="1:32" ht="22.5" x14ac:dyDescent="0.2">
      <c r="A43" s="916"/>
      <c r="B43" s="916"/>
      <c r="C43" s="916"/>
      <c r="D43" s="916"/>
      <c r="E43" s="916"/>
      <c r="F43" s="916"/>
      <c r="G43" s="916"/>
      <c r="H43" s="916"/>
      <c r="I43" s="916"/>
      <c r="J43" s="916"/>
      <c r="K43" s="916"/>
      <c r="L43" s="916"/>
      <c r="M43" s="914" t="s">
        <v>1849</v>
      </c>
      <c r="N43" s="913">
        <f>SUM(N2:N42)</f>
        <v>135622.18000000002</v>
      </c>
      <c r="O43" s="917"/>
      <c r="P43" s="915"/>
      <c r="Q43" s="915"/>
      <c r="R43" s="915"/>
      <c r="S43" s="915"/>
      <c r="T43" s="915"/>
      <c r="U43" s="915"/>
      <c r="V43" s="915"/>
      <c r="W43" s="915"/>
      <c r="X43" s="915"/>
      <c r="Y43" s="915"/>
      <c r="Z43" s="915"/>
      <c r="AA43" s="915"/>
      <c r="AB43" s="915"/>
      <c r="AC43" s="915"/>
      <c r="AD43" s="915"/>
      <c r="AE43" s="915"/>
      <c r="AF43" s="915"/>
    </row>
    <row r="44" spans="1:32" ht="108.75" x14ac:dyDescent="0.2">
      <c r="A44" s="916" t="s">
        <v>1188</v>
      </c>
      <c r="B44" s="916">
        <v>20001</v>
      </c>
      <c r="C44" s="916" t="s">
        <v>1293</v>
      </c>
      <c r="D44" s="916" t="s">
        <v>1283</v>
      </c>
      <c r="E44" s="916" t="s">
        <v>192</v>
      </c>
      <c r="F44" s="916" t="s">
        <v>95</v>
      </c>
      <c r="G44" s="916" t="s">
        <v>828</v>
      </c>
      <c r="H44" s="916" t="s">
        <v>43</v>
      </c>
      <c r="I44" s="916">
        <v>429</v>
      </c>
      <c r="J44" s="916">
        <v>2019</v>
      </c>
      <c r="K44" s="916" t="s">
        <v>1236</v>
      </c>
      <c r="L44" s="916" t="s">
        <v>1186</v>
      </c>
      <c r="M44" s="916" t="s">
        <v>1848</v>
      </c>
      <c r="N44" s="918">
        <v>2998.06</v>
      </c>
      <c r="O44" s="917" t="s">
        <v>1271</v>
      </c>
      <c r="P44" s="915"/>
      <c r="Q44" s="915"/>
      <c r="R44" s="915"/>
      <c r="S44" s="915"/>
      <c r="T44" s="915"/>
      <c r="U44" s="915"/>
      <c r="V44" s="915"/>
      <c r="W44" s="915"/>
      <c r="X44" s="915"/>
      <c r="Y44" s="915"/>
      <c r="Z44" s="915"/>
      <c r="AA44" s="915"/>
      <c r="AB44" s="915"/>
      <c r="AC44" s="915"/>
      <c r="AD44" s="915"/>
      <c r="AE44" s="915"/>
      <c r="AF44" s="915"/>
    </row>
    <row r="45" spans="1:32" ht="87" x14ac:dyDescent="0.2">
      <c r="A45" s="916" t="s">
        <v>1188</v>
      </c>
      <c r="B45" s="916">
        <v>20001</v>
      </c>
      <c r="C45" s="916" t="s">
        <v>1293</v>
      </c>
      <c r="D45" s="916" t="s">
        <v>1283</v>
      </c>
      <c r="E45" s="916" t="s">
        <v>192</v>
      </c>
      <c r="F45" s="916" t="s">
        <v>95</v>
      </c>
      <c r="G45" s="916" t="s">
        <v>828</v>
      </c>
      <c r="H45" s="916" t="s">
        <v>43</v>
      </c>
      <c r="I45" s="916">
        <v>298</v>
      </c>
      <c r="J45" s="916">
        <v>2021</v>
      </c>
      <c r="K45" s="916" t="s">
        <v>1236</v>
      </c>
      <c r="L45" s="916" t="s">
        <v>1846</v>
      </c>
      <c r="M45" s="916" t="s">
        <v>1847</v>
      </c>
      <c r="N45" s="918">
        <v>718.59</v>
      </c>
      <c r="O45" s="917" t="s">
        <v>1267</v>
      </c>
      <c r="P45" s="915"/>
      <c r="Q45" s="915"/>
      <c r="R45" s="915"/>
      <c r="S45" s="915"/>
      <c r="T45" s="915"/>
      <c r="U45" s="915"/>
      <c r="V45" s="915"/>
      <c r="W45" s="915"/>
      <c r="X45" s="915"/>
      <c r="Y45" s="915"/>
      <c r="Z45" s="915"/>
      <c r="AA45" s="915"/>
      <c r="AB45" s="915"/>
      <c r="AC45" s="915"/>
      <c r="AD45" s="915"/>
      <c r="AE45" s="915"/>
      <c r="AF45" s="915"/>
    </row>
    <row r="46" spans="1:32" ht="130.5" x14ac:dyDescent="0.2">
      <c r="A46" s="916" t="s">
        <v>1188</v>
      </c>
      <c r="B46" s="916">
        <v>20001</v>
      </c>
      <c r="C46" s="916" t="s">
        <v>1293</v>
      </c>
      <c r="D46" s="916" t="s">
        <v>1283</v>
      </c>
      <c r="E46" s="916" t="s">
        <v>192</v>
      </c>
      <c r="F46" s="916" t="s">
        <v>95</v>
      </c>
      <c r="G46" s="916" t="s">
        <v>828</v>
      </c>
      <c r="H46" s="916" t="s">
        <v>43</v>
      </c>
      <c r="I46" s="916">
        <v>299</v>
      </c>
      <c r="J46" s="916">
        <v>2021</v>
      </c>
      <c r="K46" s="916" t="s">
        <v>1236</v>
      </c>
      <c r="L46" s="916" t="s">
        <v>1846</v>
      </c>
      <c r="M46" s="916" t="s">
        <v>1845</v>
      </c>
      <c r="N46" s="918">
        <v>1738.59</v>
      </c>
      <c r="O46" s="917" t="s">
        <v>1267</v>
      </c>
      <c r="P46" s="915"/>
      <c r="Q46" s="915"/>
      <c r="R46" s="915"/>
      <c r="S46" s="915"/>
      <c r="T46" s="915"/>
      <c r="U46" s="915"/>
      <c r="V46" s="915"/>
      <c r="W46" s="915"/>
      <c r="X46" s="915"/>
      <c r="Y46" s="915"/>
      <c r="Z46" s="915"/>
      <c r="AA46" s="915"/>
      <c r="AB46" s="915"/>
      <c r="AC46" s="915"/>
      <c r="AD46" s="915"/>
      <c r="AE46" s="915"/>
      <c r="AF46" s="915"/>
    </row>
    <row r="47" spans="1:32" ht="46.15" customHeight="1" x14ac:dyDescent="0.2">
      <c r="A47" s="916"/>
      <c r="B47" s="916"/>
      <c r="C47" s="916"/>
      <c r="D47" s="916"/>
      <c r="E47" s="916"/>
      <c r="F47" s="916"/>
      <c r="G47" s="916"/>
      <c r="H47" s="916"/>
      <c r="I47" s="916"/>
      <c r="J47" s="916"/>
      <c r="K47" s="916"/>
      <c r="L47" s="916"/>
      <c r="M47" s="914" t="s">
        <v>1844</v>
      </c>
      <c r="N47" s="913">
        <f>SUM(N44:N46)</f>
        <v>5455.24</v>
      </c>
      <c r="O47" s="917"/>
      <c r="P47" s="915"/>
      <c r="Q47" s="915"/>
      <c r="R47" s="915"/>
      <c r="S47" s="915"/>
      <c r="T47" s="915"/>
      <c r="U47" s="915"/>
      <c r="V47" s="915"/>
      <c r="W47" s="915"/>
      <c r="X47" s="915"/>
      <c r="Y47" s="915"/>
      <c r="Z47" s="915"/>
      <c r="AA47" s="915"/>
      <c r="AB47" s="915"/>
      <c r="AC47" s="915"/>
      <c r="AD47" s="915"/>
      <c r="AE47" s="915"/>
      <c r="AF47" s="915"/>
    </row>
    <row r="48" spans="1:32" ht="37.15" customHeight="1" x14ac:dyDescent="0.2">
      <c r="A48" s="916"/>
      <c r="B48" s="916"/>
      <c r="C48" s="916"/>
      <c r="D48" s="916"/>
      <c r="E48" s="916"/>
      <c r="F48" s="916"/>
      <c r="G48" s="916"/>
      <c r="H48" s="916"/>
      <c r="I48" s="916"/>
      <c r="J48" s="916"/>
      <c r="K48" s="916"/>
      <c r="L48" s="916"/>
      <c r="M48" s="914" t="s">
        <v>1843</v>
      </c>
      <c r="N48" s="913">
        <f>N47+N43</f>
        <v>141077.42000000001</v>
      </c>
      <c r="O48" s="917"/>
      <c r="P48" s="915"/>
      <c r="Q48" s="915"/>
      <c r="R48" s="915"/>
      <c r="S48" s="915"/>
      <c r="T48" s="915"/>
      <c r="U48" s="915"/>
      <c r="V48" s="915"/>
      <c r="W48" s="915"/>
      <c r="X48" s="915"/>
      <c r="Y48" s="915"/>
      <c r="Z48" s="915"/>
      <c r="AA48" s="915"/>
      <c r="AB48" s="915"/>
      <c r="AC48" s="915"/>
      <c r="AD48" s="915"/>
      <c r="AE48" s="915"/>
      <c r="AF48" s="915"/>
    </row>
    <row r="49" spans="1:32" ht="87" x14ac:dyDescent="0.2">
      <c r="A49" s="916" t="s">
        <v>1217</v>
      </c>
      <c r="B49" s="916">
        <v>10569</v>
      </c>
      <c r="C49" s="916" t="s">
        <v>1842</v>
      </c>
      <c r="D49" s="916" t="s">
        <v>1283</v>
      </c>
      <c r="E49" s="916" t="s">
        <v>1289</v>
      </c>
      <c r="F49" s="916" t="s">
        <v>97</v>
      </c>
      <c r="G49" s="916" t="s">
        <v>837</v>
      </c>
      <c r="H49" s="916" t="s">
        <v>43</v>
      </c>
      <c r="I49" s="916">
        <v>1126</v>
      </c>
      <c r="J49" s="916">
        <v>2023</v>
      </c>
      <c r="K49" s="916" t="s">
        <v>429</v>
      </c>
      <c r="L49" s="916" t="s">
        <v>1806</v>
      </c>
      <c r="M49" s="916" t="s">
        <v>1841</v>
      </c>
      <c r="N49" s="918">
        <v>94.59</v>
      </c>
      <c r="O49" s="917" t="s">
        <v>1286</v>
      </c>
      <c r="P49" s="915"/>
      <c r="Q49" s="915"/>
      <c r="R49" s="915"/>
      <c r="S49" s="915"/>
      <c r="T49" s="915"/>
      <c r="U49" s="915"/>
      <c r="V49" s="915"/>
      <c r="W49" s="915"/>
      <c r="X49" s="915"/>
      <c r="Y49" s="915"/>
      <c r="Z49" s="915"/>
      <c r="AA49" s="915"/>
      <c r="AB49" s="915"/>
      <c r="AC49" s="915"/>
      <c r="AD49" s="915"/>
      <c r="AE49" s="915"/>
      <c r="AF49" s="915"/>
    </row>
    <row r="50" spans="1:32" ht="65.25" x14ac:dyDescent="0.2">
      <c r="A50" s="916" t="s">
        <v>1217</v>
      </c>
      <c r="B50" s="916">
        <v>10702</v>
      </c>
      <c r="C50" s="916" t="s">
        <v>1838</v>
      </c>
      <c r="D50" s="916" t="s">
        <v>120</v>
      </c>
      <c r="E50" s="916" t="s">
        <v>122</v>
      </c>
      <c r="F50" s="916" t="s">
        <v>97</v>
      </c>
      <c r="G50" s="916" t="s">
        <v>837</v>
      </c>
      <c r="H50" s="916" t="s">
        <v>43</v>
      </c>
      <c r="I50" s="916">
        <v>996</v>
      </c>
      <c r="J50" s="916">
        <v>2023</v>
      </c>
      <c r="K50" s="916" t="s">
        <v>429</v>
      </c>
      <c r="L50" s="916" t="s">
        <v>1840</v>
      </c>
      <c r="M50" s="916" t="s">
        <v>1839</v>
      </c>
      <c r="N50" s="918">
        <v>122</v>
      </c>
      <c r="O50" s="917" t="s">
        <v>1267</v>
      </c>
      <c r="P50" s="915"/>
      <c r="Q50" s="915"/>
      <c r="R50" s="915"/>
      <c r="S50" s="915"/>
      <c r="T50" s="915"/>
      <c r="U50" s="915"/>
      <c r="V50" s="915"/>
      <c r="W50" s="915"/>
      <c r="X50" s="915"/>
      <c r="Y50" s="915"/>
      <c r="Z50" s="915"/>
      <c r="AA50" s="915"/>
      <c r="AB50" s="915"/>
      <c r="AC50" s="915"/>
      <c r="AD50" s="915"/>
      <c r="AE50" s="915"/>
      <c r="AF50" s="915"/>
    </row>
    <row r="51" spans="1:32" ht="65.25" x14ac:dyDescent="0.2">
      <c r="A51" s="916" t="s">
        <v>1217</v>
      </c>
      <c r="B51" s="916">
        <v>10702</v>
      </c>
      <c r="C51" s="916" t="s">
        <v>1838</v>
      </c>
      <c r="D51" s="916" t="s">
        <v>120</v>
      </c>
      <c r="E51" s="916" t="s">
        <v>122</v>
      </c>
      <c r="F51" s="916" t="s">
        <v>97</v>
      </c>
      <c r="G51" s="916" t="s">
        <v>837</v>
      </c>
      <c r="H51" s="916" t="s">
        <v>43</v>
      </c>
      <c r="I51" s="916">
        <v>1339</v>
      </c>
      <c r="J51" s="916">
        <v>2023</v>
      </c>
      <c r="K51" s="916" t="s">
        <v>429</v>
      </c>
      <c r="L51" s="916" t="s">
        <v>1837</v>
      </c>
      <c r="M51" s="916" t="s">
        <v>1836</v>
      </c>
      <c r="N51" s="918">
        <v>10316.33</v>
      </c>
      <c r="O51" s="917" t="s">
        <v>1286</v>
      </c>
      <c r="P51" s="915"/>
      <c r="Q51" s="915"/>
      <c r="R51" s="915"/>
      <c r="S51" s="915"/>
      <c r="T51" s="915"/>
      <c r="U51" s="915"/>
      <c r="V51" s="915"/>
      <c r="W51" s="915"/>
      <c r="X51" s="915"/>
      <c r="Y51" s="915"/>
      <c r="Z51" s="915"/>
      <c r="AA51" s="915"/>
      <c r="AB51" s="915"/>
      <c r="AC51" s="915"/>
      <c r="AD51" s="915"/>
      <c r="AE51" s="915"/>
      <c r="AF51" s="915"/>
    </row>
    <row r="52" spans="1:32" ht="65.25" x14ac:dyDescent="0.2">
      <c r="A52" s="916" t="s">
        <v>1217</v>
      </c>
      <c r="B52" s="916">
        <v>10694</v>
      </c>
      <c r="C52" s="916" t="s">
        <v>1835</v>
      </c>
      <c r="D52" s="916" t="s">
        <v>170</v>
      </c>
      <c r="E52" s="916" t="s">
        <v>172</v>
      </c>
      <c r="F52" s="916" t="s">
        <v>97</v>
      </c>
      <c r="G52" s="916" t="s">
        <v>837</v>
      </c>
      <c r="H52" s="916" t="s">
        <v>43</v>
      </c>
      <c r="I52" s="916">
        <v>1482</v>
      </c>
      <c r="J52" s="916">
        <v>2023</v>
      </c>
      <c r="K52" s="916" t="s">
        <v>429</v>
      </c>
      <c r="L52" s="916" t="s">
        <v>1834</v>
      </c>
      <c r="M52" s="916" t="s">
        <v>1833</v>
      </c>
      <c r="N52" s="918">
        <v>20350</v>
      </c>
      <c r="O52" s="917" t="s">
        <v>1267</v>
      </c>
      <c r="P52" s="915"/>
      <c r="Q52" s="915"/>
      <c r="R52" s="915"/>
      <c r="S52" s="915"/>
      <c r="T52" s="915"/>
      <c r="U52" s="915"/>
      <c r="V52" s="915"/>
      <c r="W52" s="915"/>
      <c r="X52" s="915"/>
      <c r="Y52" s="915"/>
      <c r="Z52" s="915"/>
      <c r="AA52" s="915"/>
      <c r="AB52" s="915"/>
      <c r="AC52" s="915"/>
      <c r="AD52" s="915"/>
      <c r="AE52" s="915"/>
      <c r="AF52" s="915"/>
    </row>
    <row r="53" spans="1:32" ht="87" x14ac:dyDescent="0.2">
      <c r="A53" s="916" t="s">
        <v>1217</v>
      </c>
      <c r="B53" s="916">
        <v>10711</v>
      </c>
      <c r="C53" s="916" t="s">
        <v>1832</v>
      </c>
      <c r="D53" s="916" t="s">
        <v>170</v>
      </c>
      <c r="E53" s="916" t="s">
        <v>174</v>
      </c>
      <c r="F53" s="916" t="s">
        <v>97</v>
      </c>
      <c r="G53" s="916" t="s">
        <v>22</v>
      </c>
      <c r="H53" s="916">
        <v>202337</v>
      </c>
      <c r="I53" s="916">
        <v>1167</v>
      </c>
      <c r="J53" s="916">
        <v>2023</v>
      </c>
      <c r="K53" s="916" t="s">
        <v>429</v>
      </c>
      <c r="L53" s="916" t="s">
        <v>1722</v>
      </c>
      <c r="M53" s="916" t="s">
        <v>1831</v>
      </c>
      <c r="N53" s="918">
        <v>120000</v>
      </c>
      <c r="O53" s="917" t="s">
        <v>1720</v>
      </c>
      <c r="P53" s="915"/>
      <c r="Q53" s="915"/>
      <c r="R53" s="915"/>
      <c r="S53" s="915"/>
      <c r="T53" s="915"/>
      <c r="U53" s="915"/>
      <c r="V53" s="915"/>
      <c r="W53" s="915"/>
      <c r="X53" s="915"/>
      <c r="Y53" s="915"/>
      <c r="Z53" s="915"/>
      <c r="AA53" s="915"/>
      <c r="AB53" s="915"/>
      <c r="AC53" s="915"/>
      <c r="AD53" s="915"/>
      <c r="AE53" s="915"/>
      <c r="AF53" s="915"/>
    </row>
    <row r="54" spans="1:32" ht="87" x14ac:dyDescent="0.2">
      <c r="A54" s="916" t="s">
        <v>1217</v>
      </c>
      <c r="B54" s="916">
        <v>10716</v>
      </c>
      <c r="C54" s="916" t="s">
        <v>1829</v>
      </c>
      <c r="D54" s="916" t="s">
        <v>1283</v>
      </c>
      <c r="E54" s="916" t="s">
        <v>206</v>
      </c>
      <c r="F54" s="916" t="s">
        <v>97</v>
      </c>
      <c r="G54" s="916" t="s">
        <v>22</v>
      </c>
      <c r="H54" s="916" t="s">
        <v>43</v>
      </c>
      <c r="I54" s="916">
        <v>1631</v>
      </c>
      <c r="J54" s="916">
        <v>2023</v>
      </c>
      <c r="K54" s="916" t="s">
        <v>429</v>
      </c>
      <c r="L54" s="916" t="s">
        <v>1828</v>
      </c>
      <c r="M54" s="916" t="s">
        <v>1827</v>
      </c>
      <c r="N54" s="918">
        <v>12400</v>
      </c>
      <c r="O54" s="917" t="s">
        <v>1720</v>
      </c>
      <c r="P54" s="915"/>
      <c r="Q54" s="915"/>
      <c r="R54" s="915"/>
      <c r="S54" s="915"/>
      <c r="T54" s="915"/>
      <c r="U54" s="915"/>
      <c r="V54" s="915"/>
      <c r="W54" s="915"/>
      <c r="X54" s="915"/>
      <c r="Y54" s="915"/>
      <c r="Z54" s="915"/>
      <c r="AA54" s="915"/>
      <c r="AB54" s="915"/>
      <c r="AC54" s="915"/>
      <c r="AD54" s="915"/>
      <c r="AE54" s="915"/>
      <c r="AF54" s="915"/>
    </row>
    <row r="55" spans="1:32" ht="87" x14ac:dyDescent="0.2">
      <c r="A55" s="916" t="s">
        <v>1217</v>
      </c>
      <c r="B55" s="916">
        <v>10717</v>
      </c>
      <c r="C55" s="916" t="s">
        <v>1824</v>
      </c>
      <c r="D55" s="916" t="s">
        <v>120</v>
      </c>
      <c r="E55" s="916" t="s">
        <v>1823</v>
      </c>
      <c r="F55" s="916" t="s">
        <v>97</v>
      </c>
      <c r="G55" s="916" t="s">
        <v>837</v>
      </c>
      <c r="H55" s="916">
        <v>202399</v>
      </c>
      <c r="I55" s="916">
        <v>1112</v>
      </c>
      <c r="J55" s="916">
        <v>2023</v>
      </c>
      <c r="K55" s="916" t="s">
        <v>429</v>
      </c>
      <c r="L55" s="916" t="s">
        <v>1826</v>
      </c>
      <c r="M55" s="916" t="s">
        <v>1825</v>
      </c>
      <c r="N55" s="918">
        <v>35578.19</v>
      </c>
      <c r="O55" s="917" t="s">
        <v>1267</v>
      </c>
      <c r="P55" s="915"/>
      <c r="Q55" s="915"/>
      <c r="R55" s="915"/>
      <c r="S55" s="915"/>
      <c r="T55" s="915"/>
      <c r="U55" s="915"/>
      <c r="V55" s="915"/>
      <c r="W55" s="915"/>
      <c r="X55" s="915"/>
      <c r="Y55" s="915"/>
      <c r="Z55" s="915"/>
      <c r="AA55" s="915"/>
      <c r="AB55" s="915"/>
      <c r="AC55" s="915"/>
      <c r="AD55" s="915"/>
      <c r="AE55" s="915"/>
      <c r="AF55" s="915"/>
    </row>
    <row r="56" spans="1:32" ht="87" x14ac:dyDescent="0.2">
      <c r="A56" s="916" t="s">
        <v>1217</v>
      </c>
      <c r="B56" s="916">
        <v>10717</v>
      </c>
      <c r="C56" s="916" t="s">
        <v>1824</v>
      </c>
      <c r="D56" s="916" t="s">
        <v>120</v>
      </c>
      <c r="E56" s="916" t="s">
        <v>1823</v>
      </c>
      <c r="F56" s="916" t="s">
        <v>97</v>
      </c>
      <c r="G56" s="916" t="s">
        <v>837</v>
      </c>
      <c r="H56" s="916">
        <v>202399</v>
      </c>
      <c r="I56" s="916">
        <v>1113</v>
      </c>
      <c r="J56" s="916">
        <v>2023</v>
      </c>
      <c r="K56" s="916" t="s">
        <v>429</v>
      </c>
      <c r="L56" s="916" t="s">
        <v>1822</v>
      </c>
      <c r="M56" s="916" t="s">
        <v>1821</v>
      </c>
      <c r="N56" s="918">
        <v>28758.5</v>
      </c>
      <c r="O56" s="917" t="s">
        <v>1267</v>
      </c>
      <c r="P56" s="915"/>
      <c r="Q56" s="915"/>
      <c r="R56" s="915"/>
      <c r="S56" s="915"/>
      <c r="T56" s="915"/>
      <c r="U56" s="915"/>
      <c r="V56" s="915"/>
      <c r="W56" s="915"/>
      <c r="X56" s="915"/>
      <c r="Y56" s="915"/>
      <c r="Z56" s="915"/>
      <c r="AA56" s="915"/>
      <c r="AB56" s="915"/>
      <c r="AC56" s="915"/>
      <c r="AD56" s="915"/>
      <c r="AE56" s="915"/>
      <c r="AF56" s="915"/>
    </row>
    <row r="57" spans="1:32" ht="65.25" x14ac:dyDescent="0.2">
      <c r="A57" s="916" t="s">
        <v>1217</v>
      </c>
      <c r="B57" s="916">
        <v>10012</v>
      </c>
      <c r="C57" s="916" t="s">
        <v>1816</v>
      </c>
      <c r="D57" s="916" t="s">
        <v>1283</v>
      </c>
      <c r="E57" s="916" t="s">
        <v>206</v>
      </c>
      <c r="F57" s="916" t="s">
        <v>97</v>
      </c>
      <c r="G57" s="916" t="s">
        <v>837</v>
      </c>
      <c r="H57" s="916" t="s">
        <v>43</v>
      </c>
      <c r="I57" s="916">
        <v>1636</v>
      </c>
      <c r="J57" s="916">
        <v>2023</v>
      </c>
      <c r="K57" s="916" t="s">
        <v>429</v>
      </c>
      <c r="L57" s="916" t="s">
        <v>1207</v>
      </c>
      <c r="M57" s="916" t="s">
        <v>1820</v>
      </c>
      <c r="N57" s="918">
        <v>3713.2</v>
      </c>
      <c r="O57" s="917" t="s">
        <v>1817</v>
      </c>
      <c r="P57" s="915"/>
      <c r="Q57" s="915"/>
      <c r="R57" s="915"/>
      <c r="S57" s="915"/>
      <c r="T57" s="915"/>
      <c r="U57" s="915"/>
      <c r="V57" s="915"/>
      <c r="W57" s="915"/>
      <c r="X57" s="915"/>
      <c r="Y57" s="915"/>
      <c r="Z57" s="915"/>
      <c r="AA57" s="915"/>
      <c r="AB57" s="915"/>
      <c r="AC57" s="915"/>
      <c r="AD57" s="915"/>
      <c r="AE57" s="915"/>
      <c r="AF57" s="915"/>
    </row>
    <row r="58" spans="1:32" ht="65.25" x14ac:dyDescent="0.2">
      <c r="A58" s="916" t="s">
        <v>1217</v>
      </c>
      <c r="B58" s="916">
        <v>10012</v>
      </c>
      <c r="C58" s="916" t="s">
        <v>1816</v>
      </c>
      <c r="D58" s="916" t="s">
        <v>1283</v>
      </c>
      <c r="E58" s="916" t="s">
        <v>206</v>
      </c>
      <c r="F58" s="916" t="s">
        <v>97</v>
      </c>
      <c r="G58" s="916" t="s">
        <v>837</v>
      </c>
      <c r="H58" s="916" t="s">
        <v>43</v>
      </c>
      <c r="I58" s="916">
        <v>1637</v>
      </c>
      <c r="J58" s="916">
        <v>2023</v>
      </c>
      <c r="K58" s="916" t="s">
        <v>429</v>
      </c>
      <c r="L58" s="916" t="s">
        <v>1207</v>
      </c>
      <c r="M58" s="916" t="s">
        <v>1819</v>
      </c>
      <c r="N58" s="918">
        <v>3769.39</v>
      </c>
      <c r="O58" s="917" t="s">
        <v>1817</v>
      </c>
      <c r="P58" s="915"/>
      <c r="Q58" s="915"/>
      <c r="R58" s="915"/>
      <c r="S58" s="915"/>
      <c r="T58" s="915"/>
      <c r="U58" s="915"/>
      <c r="V58" s="915"/>
      <c r="W58" s="915"/>
      <c r="X58" s="915"/>
      <c r="Y58" s="915"/>
      <c r="Z58" s="915"/>
      <c r="AA58" s="915"/>
      <c r="AB58" s="915"/>
      <c r="AC58" s="915"/>
      <c r="AD58" s="915"/>
      <c r="AE58" s="915"/>
      <c r="AF58" s="915"/>
    </row>
    <row r="59" spans="1:32" ht="65.25" x14ac:dyDescent="0.2">
      <c r="A59" s="916" t="s">
        <v>1217</v>
      </c>
      <c r="B59" s="916">
        <v>10012</v>
      </c>
      <c r="C59" s="916" t="s">
        <v>1816</v>
      </c>
      <c r="D59" s="916" t="s">
        <v>1283</v>
      </c>
      <c r="E59" s="916" t="s">
        <v>206</v>
      </c>
      <c r="F59" s="916" t="s">
        <v>97</v>
      </c>
      <c r="G59" s="916" t="s">
        <v>837</v>
      </c>
      <c r="H59" s="916" t="s">
        <v>43</v>
      </c>
      <c r="I59" s="916">
        <v>1638</v>
      </c>
      <c r="J59" s="916">
        <v>2023</v>
      </c>
      <c r="K59" s="916" t="s">
        <v>429</v>
      </c>
      <c r="L59" s="916" t="s">
        <v>1207</v>
      </c>
      <c r="M59" s="916" t="s">
        <v>1818</v>
      </c>
      <c r="N59" s="918">
        <v>3693.11</v>
      </c>
      <c r="O59" s="917" t="s">
        <v>1817</v>
      </c>
      <c r="P59" s="915"/>
      <c r="Q59" s="915"/>
      <c r="R59" s="915"/>
      <c r="S59" s="915"/>
      <c r="T59" s="915"/>
      <c r="U59" s="915"/>
      <c r="V59" s="915"/>
      <c r="W59" s="915"/>
      <c r="X59" s="915"/>
      <c r="Y59" s="915"/>
      <c r="Z59" s="915"/>
      <c r="AA59" s="915"/>
      <c r="AB59" s="915"/>
      <c r="AC59" s="915"/>
      <c r="AD59" s="915"/>
      <c r="AE59" s="915"/>
      <c r="AF59" s="915"/>
    </row>
    <row r="60" spans="1:32" ht="65.25" x14ac:dyDescent="0.2">
      <c r="A60" s="916" t="s">
        <v>1217</v>
      </c>
      <c r="B60" s="916">
        <v>10012</v>
      </c>
      <c r="C60" s="916" t="s">
        <v>1816</v>
      </c>
      <c r="D60" s="916" t="s">
        <v>1283</v>
      </c>
      <c r="E60" s="916" t="s">
        <v>206</v>
      </c>
      <c r="F60" s="916" t="s">
        <v>97</v>
      </c>
      <c r="G60" s="916" t="s">
        <v>837</v>
      </c>
      <c r="H60" s="916" t="s">
        <v>43</v>
      </c>
      <c r="I60" s="916">
        <v>1854</v>
      </c>
      <c r="J60" s="916">
        <v>2023</v>
      </c>
      <c r="K60" s="916" t="s">
        <v>429</v>
      </c>
      <c r="L60" s="916" t="s">
        <v>1207</v>
      </c>
      <c r="M60" s="916" t="s">
        <v>1815</v>
      </c>
      <c r="N60" s="918">
        <v>119.14</v>
      </c>
      <c r="O60" s="917" t="s">
        <v>1814</v>
      </c>
      <c r="P60" s="915"/>
      <c r="Q60" s="915"/>
      <c r="R60" s="915"/>
      <c r="S60" s="915"/>
      <c r="T60" s="915"/>
      <c r="U60" s="915"/>
      <c r="V60" s="915"/>
      <c r="W60" s="915"/>
      <c r="X60" s="915"/>
      <c r="Y60" s="915"/>
      <c r="Z60" s="915"/>
      <c r="AA60" s="915"/>
      <c r="AB60" s="915"/>
      <c r="AC60" s="915"/>
      <c r="AD60" s="915"/>
      <c r="AE60" s="915"/>
      <c r="AF60" s="915"/>
    </row>
    <row r="61" spans="1:32" ht="65.25" x14ac:dyDescent="0.2">
      <c r="A61" s="916" t="s">
        <v>1217</v>
      </c>
      <c r="B61" s="916">
        <v>10041</v>
      </c>
      <c r="C61" s="916" t="s">
        <v>1813</v>
      </c>
      <c r="D61" s="916" t="s">
        <v>1283</v>
      </c>
      <c r="E61" s="916" t="s">
        <v>206</v>
      </c>
      <c r="F61" s="916" t="s">
        <v>97</v>
      </c>
      <c r="G61" s="916" t="s">
        <v>837</v>
      </c>
      <c r="H61" s="916" t="s">
        <v>43</v>
      </c>
      <c r="I61" s="916">
        <v>1502</v>
      </c>
      <c r="J61" s="916">
        <v>2023</v>
      </c>
      <c r="K61" s="916" t="s">
        <v>429</v>
      </c>
      <c r="L61" s="916" t="s">
        <v>1812</v>
      </c>
      <c r="M61" s="916" t="s">
        <v>1811</v>
      </c>
      <c r="N61" s="918">
        <v>1050.72</v>
      </c>
      <c r="O61" s="917" t="s">
        <v>1286</v>
      </c>
      <c r="P61" s="915"/>
      <c r="Q61" s="915"/>
      <c r="R61" s="915"/>
      <c r="S61" s="915"/>
      <c r="T61" s="915"/>
      <c r="U61" s="915"/>
      <c r="V61" s="915"/>
      <c r="W61" s="915"/>
      <c r="X61" s="915"/>
      <c r="Y61" s="915"/>
      <c r="Z61" s="915"/>
      <c r="AA61" s="915"/>
      <c r="AB61" s="915"/>
      <c r="AC61" s="915"/>
      <c r="AD61" s="915"/>
      <c r="AE61" s="915"/>
      <c r="AF61" s="915"/>
    </row>
    <row r="62" spans="1:32" ht="87" x14ac:dyDescent="0.2">
      <c r="A62" s="916" t="s">
        <v>1217</v>
      </c>
      <c r="B62" s="916">
        <v>10135</v>
      </c>
      <c r="C62" s="916" t="s">
        <v>1810</v>
      </c>
      <c r="D62" s="916" t="s">
        <v>1283</v>
      </c>
      <c r="E62" s="916" t="s">
        <v>1289</v>
      </c>
      <c r="F62" s="916" t="s">
        <v>97</v>
      </c>
      <c r="G62" s="916" t="s">
        <v>837</v>
      </c>
      <c r="H62" s="916" t="s">
        <v>43</v>
      </c>
      <c r="I62" s="916">
        <v>490</v>
      </c>
      <c r="J62" s="916">
        <v>2023</v>
      </c>
      <c r="K62" s="916" t="s">
        <v>429</v>
      </c>
      <c r="L62" s="916" t="s">
        <v>1809</v>
      </c>
      <c r="M62" s="916" t="s">
        <v>1808</v>
      </c>
      <c r="N62" s="918">
        <v>2360.11</v>
      </c>
      <c r="O62" s="917" t="s">
        <v>1267</v>
      </c>
      <c r="P62" s="915"/>
      <c r="Q62" s="915"/>
      <c r="R62" s="915"/>
      <c r="S62" s="915"/>
      <c r="T62" s="915"/>
      <c r="U62" s="915"/>
      <c r="V62" s="915"/>
      <c r="W62" s="915"/>
      <c r="X62" s="915"/>
      <c r="Y62" s="915"/>
      <c r="Z62" s="915"/>
      <c r="AA62" s="915"/>
      <c r="AB62" s="915"/>
      <c r="AC62" s="915"/>
      <c r="AD62" s="915"/>
      <c r="AE62" s="915"/>
      <c r="AF62" s="915"/>
    </row>
    <row r="63" spans="1:32" ht="87" x14ac:dyDescent="0.2">
      <c r="A63" s="916" t="s">
        <v>1217</v>
      </c>
      <c r="B63" s="916">
        <v>10213</v>
      </c>
      <c r="C63" s="916" t="s">
        <v>1807</v>
      </c>
      <c r="D63" s="916" t="s">
        <v>1283</v>
      </c>
      <c r="E63" s="916" t="s">
        <v>1289</v>
      </c>
      <c r="F63" s="916" t="s">
        <v>97</v>
      </c>
      <c r="G63" s="916" t="s">
        <v>837</v>
      </c>
      <c r="H63" s="916" t="s">
        <v>43</v>
      </c>
      <c r="I63" s="916">
        <v>55</v>
      </c>
      <c r="J63" s="916">
        <v>2023</v>
      </c>
      <c r="K63" s="916" t="s">
        <v>429</v>
      </c>
      <c r="L63" s="916" t="s">
        <v>1806</v>
      </c>
      <c r="M63" s="916" t="s">
        <v>1805</v>
      </c>
      <c r="N63" s="918">
        <v>2363.7199999999998</v>
      </c>
      <c r="O63" s="917" t="s">
        <v>1267</v>
      </c>
      <c r="P63" s="915"/>
      <c r="Q63" s="915"/>
      <c r="R63" s="915"/>
      <c r="S63" s="915"/>
      <c r="T63" s="915"/>
      <c r="U63" s="915"/>
      <c r="V63" s="915"/>
      <c r="W63" s="915"/>
      <c r="X63" s="915"/>
      <c r="Y63" s="915"/>
      <c r="Z63" s="915"/>
      <c r="AA63" s="915"/>
      <c r="AB63" s="915"/>
      <c r="AC63" s="915"/>
      <c r="AD63" s="915"/>
      <c r="AE63" s="915"/>
      <c r="AF63" s="915"/>
    </row>
    <row r="64" spans="1:32" ht="87" x14ac:dyDescent="0.2">
      <c r="A64" s="916" t="s">
        <v>1217</v>
      </c>
      <c r="B64" s="916">
        <v>10226</v>
      </c>
      <c r="C64" s="916" t="s">
        <v>1804</v>
      </c>
      <c r="D64" s="916" t="s">
        <v>1283</v>
      </c>
      <c r="E64" s="916" t="s">
        <v>1289</v>
      </c>
      <c r="F64" s="916" t="s">
        <v>97</v>
      </c>
      <c r="G64" s="916" t="s">
        <v>837</v>
      </c>
      <c r="H64" s="916" t="s">
        <v>43</v>
      </c>
      <c r="I64" s="916">
        <v>1830</v>
      </c>
      <c r="J64" s="916">
        <v>2023</v>
      </c>
      <c r="K64" s="916" t="s">
        <v>429</v>
      </c>
      <c r="L64" s="916" t="s">
        <v>1803</v>
      </c>
      <c r="M64" s="916" t="s">
        <v>1802</v>
      </c>
      <c r="N64" s="918">
        <v>542.17999999999995</v>
      </c>
      <c r="O64" s="917" t="s">
        <v>1286</v>
      </c>
      <c r="P64" s="915"/>
      <c r="Q64" s="915"/>
      <c r="R64" s="915"/>
      <c r="S64" s="915"/>
      <c r="T64" s="915"/>
      <c r="U64" s="915"/>
      <c r="V64" s="915"/>
      <c r="W64" s="915"/>
      <c r="X64" s="915"/>
      <c r="Y64" s="915"/>
      <c r="Z64" s="915"/>
      <c r="AA64" s="915"/>
      <c r="AB64" s="915"/>
      <c r="AC64" s="915"/>
      <c r="AD64" s="915"/>
      <c r="AE64" s="915"/>
      <c r="AF64" s="915"/>
    </row>
    <row r="65" spans="1:32" ht="87" x14ac:dyDescent="0.2">
      <c r="A65" s="916" t="s">
        <v>1217</v>
      </c>
      <c r="B65" s="916">
        <v>10239</v>
      </c>
      <c r="C65" s="916" t="s">
        <v>1797</v>
      </c>
      <c r="D65" s="916" t="s">
        <v>1283</v>
      </c>
      <c r="E65" s="916" t="s">
        <v>190</v>
      </c>
      <c r="F65" s="916" t="s">
        <v>97</v>
      </c>
      <c r="G65" s="916" t="s">
        <v>837</v>
      </c>
      <c r="H65" s="916">
        <v>202223</v>
      </c>
      <c r="I65" s="916">
        <v>755</v>
      </c>
      <c r="J65" s="916">
        <v>2023</v>
      </c>
      <c r="K65" s="916" t="s">
        <v>429</v>
      </c>
      <c r="L65" s="916" t="s">
        <v>1684</v>
      </c>
      <c r="M65" s="916" t="s">
        <v>1801</v>
      </c>
      <c r="N65" s="918">
        <v>59747.26</v>
      </c>
      <c r="O65" s="917" t="s">
        <v>1267</v>
      </c>
      <c r="P65" s="915"/>
      <c r="Q65" s="915"/>
      <c r="R65" s="915"/>
      <c r="S65" s="915"/>
      <c r="T65" s="915"/>
      <c r="U65" s="915"/>
      <c r="V65" s="915"/>
      <c r="W65" s="915"/>
      <c r="X65" s="915"/>
      <c r="Y65" s="915"/>
      <c r="Z65" s="915"/>
      <c r="AA65" s="915"/>
      <c r="AB65" s="915"/>
      <c r="AC65" s="915"/>
      <c r="AD65" s="915"/>
      <c r="AE65" s="915"/>
      <c r="AF65" s="915"/>
    </row>
    <row r="66" spans="1:32" ht="65.25" x14ac:dyDescent="0.2">
      <c r="A66" s="916" t="s">
        <v>1217</v>
      </c>
      <c r="B66" s="916">
        <v>10239</v>
      </c>
      <c r="C66" s="916" t="s">
        <v>1797</v>
      </c>
      <c r="D66" s="916" t="s">
        <v>1283</v>
      </c>
      <c r="E66" s="916" t="s">
        <v>190</v>
      </c>
      <c r="F66" s="916" t="s">
        <v>97</v>
      </c>
      <c r="G66" s="916" t="s">
        <v>837</v>
      </c>
      <c r="H66" s="916" t="s">
        <v>43</v>
      </c>
      <c r="I66" s="916">
        <v>1606</v>
      </c>
      <c r="J66" s="916">
        <v>2023</v>
      </c>
      <c r="K66" s="916" t="s">
        <v>429</v>
      </c>
      <c r="L66" s="916" t="s">
        <v>1800</v>
      </c>
      <c r="M66" s="916" t="s">
        <v>1799</v>
      </c>
      <c r="N66" s="918">
        <v>5310.9</v>
      </c>
      <c r="O66" s="917" t="s">
        <v>1267</v>
      </c>
      <c r="P66" s="915"/>
      <c r="Q66" s="915"/>
      <c r="R66" s="915"/>
      <c r="S66" s="915"/>
      <c r="T66" s="915"/>
      <c r="U66" s="915"/>
      <c r="V66" s="915"/>
      <c r="W66" s="915"/>
      <c r="X66" s="915"/>
      <c r="Y66" s="915"/>
      <c r="Z66" s="915"/>
      <c r="AA66" s="915"/>
      <c r="AB66" s="915"/>
      <c r="AC66" s="915"/>
      <c r="AD66" s="915"/>
      <c r="AE66" s="915"/>
      <c r="AF66" s="915"/>
    </row>
    <row r="67" spans="1:32" ht="87" x14ac:dyDescent="0.2">
      <c r="A67" s="916" t="s">
        <v>1217</v>
      </c>
      <c r="B67" s="916">
        <v>10239</v>
      </c>
      <c r="C67" s="916" t="s">
        <v>1797</v>
      </c>
      <c r="D67" s="916" t="s">
        <v>1283</v>
      </c>
      <c r="E67" s="916" t="s">
        <v>190</v>
      </c>
      <c r="F67" s="916" t="s">
        <v>97</v>
      </c>
      <c r="G67" s="916" t="s">
        <v>837</v>
      </c>
      <c r="H67" s="916">
        <v>202224</v>
      </c>
      <c r="I67" s="916">
        <v>1865</v>
      </c>
      <c r="J67" s="916">
        <v>2023</v>
      </c>
      <c r="K67" s="916" t="s">
        <v>429</v>
      </c>
      <c r="L67" s="916" t="s">
        <v>1186</v>
      </c>
      <c r="M67" s="916" t="s">
        <v>1798</v>
      </c>
      <c r="N67" s="918">
        <v>222.12</v>
      </c>
      <c r="O67" s="917" t="s">
        <v>1271</v>
      </c>
      <c r="P67" s="915"/>
      <c r="Q67" s="915"/>
      <c r="R67" s="915"/>
      <c r="S67" s="915"/>
      <c r="T67" s="915"/>
      <c r="U67" s="915"/>
      <c r="V67" s="915"/>
      <c r="W67" s="915"/>
      <c r="X67" s="915"/>
      <c r="Y67" s="915"/>
      <c r="Z67" s="915"/>
      <c r="AA67" s="915"/>
      <c r="AB67" s="915"/>
      <c r="AC67" s="915"/>
      <c r="AD67" s="915"/>
      <c r="AE67" s="915"/>
      <c r="AF67" s="915"/>
    </row>
    <row r="68" spans="1:32" ht="87" x14ac:dyDescent="0.2">
      <c r="A68" s="916" t="s">
        <v>1217</v>
      </c>
      <c r="B68" s="916">
        <v>10239</v>
      </c>
      <c r="C68" s="916" t="s">
        <v>1797</v>
      </c>
      <c r="D68" s="916" t="s">
        <v>1283</v>
      </c>
      <c r="E68" s="916" t="s">
        <v>190</v>
      </c>
      <c r="F68" s="916" t="s">
        <v>97</v>
      </c>
      <c r="G68" s="916" t="s">
        <v>837</v>
      </c>
      <c r="H68" s="916">
        <v>202272</v>
      </c>
      <c r="I68" s="916">
        <v>1866</v>
      </c>
      <c r="J68" s="916">
        <v>2023</v>
      </c>
      <c r="K68" s="916" t="s">
        <v>429</v>
      </c>
      <c r="L68" s="916" t="s">
        <v>1186</v>
      </c>
      <c r="M68" s="916" t="s">
        <v>1796</v>
      </c>
      <c r="N68" s="918">
        <v>5468.17</v>
      </c>
      <c r="O68" s="917" t="s">
        <v>1271</v>
      </c>
      <c r="P68" s="915"/>
      <c r="Q68" s="915"/>
      <c r="R68" s="915"/>
      <c r="S68" s="915"/>
      <c r="T68" s="915"/>
      <c r="U68" s="915"/>
      <c r="V68" s="915"/>
      <c r="W68" s="915"/>
      <c r="X68" s="915"/>
      <c r="Y68" s="915"/>
      <c r="Z68" s="915"/>
      <c r="AA68" s="915"/>
      <c r="AB68" s="915"/>
      <c r="AC68" s="915"/>
      <c r="AD68" s="915"/>
      <c r="AE68" s="915"/>
      <c r="AF68" s="915"/>
    </row>
    <row r="69" spans="1:32" ht="65.25" x14ac:dyDescent="0.2">
      <c r="A69" s="916" t="s">
        <v>1217</v>
      </c>
      <c r="B69" s="916">
        <v>10240</v>
      </c>
      <c r="C69" s="916" t="s">
        <v>1793</v>
      </c>
      <c r="D69" s="916" t="s">
        <v>1283</v>
      </c>
      <c r="E69" s="916" t="s">
        <v>190</v>
      </c>
      <c r="F69" s="916" t="s">
        <v>97</v>
      </c>
      <c r="G69" s="916" t="s">
        <v>837</v>
      </c>
      <c r="H69" s="916" t="s">
        <v>43</v>
      </c>
      <c r="I69" s="916">
        <v>928</v>
      </c>
      <c r="J69" s="916">
        <v>2023</v>
      </c>
      <c r="K69" s="916" t="s">
        <v>429</v>
      </c>
      <c r="L69" s="916" t="s">
        <v>1795</v>
      </c>
      <c r="M69" s="916" t="s">
        <v>1794</v>
      </c>
      <c r="N69" s="918">
        <v>140.30000000000001</v>
      </c>
      <c r="O69" s="917" t="s">
        <v>1267</v>
      </c>
      <c r="P69" s="915"/>
      <c r="Q69" s="915"/>
      <c r="R69" s="915"/>
      <c r="S69" s="915"/>
      <c r="T69" s="915"/>
      <c r="U69" s="915"/>
      <c r="V69" s="915"/>
      <c r="W69" s="915"/>
      <c r="X69" s="915"/>
      <c r="Y69" s="915"/>
      <c r="Z69" s="915"/>
      <c r="AA69" s="915"/>
      <c r="AB69" s="915"/>
      <c r="AC69" s="915"/>
      <c r="AD69" s="915"/>
      <c r="AE69" s="915"/>
      <c r="AF69" s="915"/>
    </row>
    <row r="70" spans="1:32" ht="87" x14ac:dyDescent="0.2">
      <c r="A70" s="916" t="s">
        <v>1217</v>
      </c>
      <c r="B70" s="916">
        <v>10240</v>
      </c>
      <c r="C70" s="916" t="s">
        <v>1793</v>
      </c>
      <c r="D70" s="916" t="s">
        <v>1283</v>
      </c>
      <c r="E70" s="916" t="s">
        <v>190</v>
      </c>
      <c r="F70" s="916" t="s">
        <v>97</v>
      </c>
      <c r="G70" s="916" t="s">
        <v>837</v>
      </c>
      <c r="H70" s="916" t="s">
        <v>43</v>
      </c>
      <c r="I70" s="916">
        <v>1377</v>
      </c>
      <c r="J70" s="916">
        <v>2023</v>
      </c>
      <c r="K70" s="916" t="s">
        <v>429</v>
      </c>
      <c r="L70" s="916" t="s">
        <v>1269</v>
      </c>
      <c r="M70" s="916" t="s">
        <v>1792</v>
      </c>
      <c r="N70" s="918">
        <v>1239.19</v>
      </c>
      <c r="O70" s="917" t="s">
        <v>1267</v>
      </c>
      <c r="P70" s="915"/>
      <c r="Q70" s="915"/>
      <c r="R70" s="915"/>
      <c r="S70" s="915"/>
      <c r="T70" s="915"/>
      <c r="U70" s="915"/>
      <c r="V70" s="915"/>
      <c r="W70" s="915"/>
      <c r="X70" s="915"/>
      <c r="Y70" s="915"/>
      <c r="Z70" s="915"/>
      <c r="AA70" s="915"/>
      <c r="AB70" s="915"/>
      <c r="AC70" s="915"/>
      <c r="AD70" s="915"/>
      <c r="AE70" s="915"/>
      <c r="AF70" s="915"/>
    </row>
    <row r="71" spans="1:32" ht="87" x14ac:dyDescent="0.2">
      <c r="A71" s="916" t="s">
        <v>1217</v>
      </c>
      <c r="B71" s="916">
        <v>10241</v>
      </c>
      <c r="C71" s="916" t="s">
        <v>1791</v>
      </c>
      <c r="D71" s="916" t="s">
        <v>1283</v>
      </c>
      <c r="E71" s="916" t="s">
        <v>1289</v>
      </c>
      <c r="F71" s="916" t="s">
        <v>97</v>
      </c>
      <c r="G71" s="916" t="s">
        <v>837</v>
      </c>
      <c r="H71" s="916" t="s">
        <v>43</v>
      </c>
      <c r="I71" s="916">
        <v>385</v>
      </c>
      <c r="J71" s="916">
        <v>2023</v>
      </c>
      <c r="K71" s="916" t="s">
        <v>429</v>
      </c>
      <c r="L71" s="916" t="s">
        <v>1790</v>
      </c>
      <c r="M71" s="916" t="s">
        <v>1789</v>
      </c>
      <c r="N71" s="918">
        <v>9051.44</v>
      </c>
      <c r="O71" s="917" t="s">
        <v>1286</v>
      </c>
      <c r="P71" s="915"/>
      <c r="Q71" s="915"/>
      <c r="R71" s="915"/>
      <c r="S71" s="915"/>
      <c r="T71" s="915"/>
      <c r="U71" s="915"/>
      <c r="V71" s="915"/>
      <c r="W71" s="915"/>
      <c r="X71" s="915"/>
      <c r="Y71" s="915"/>
      <c r="Z71" s="915"/>
      <c r="AA71" s="915"/>
      <c r="AB71" s="915"/>
      <c r="AC71" s="915"/>
      <c r="AD71" s="915"/>
      <c r="AE71" s="915"/>
      <c r="AF71" s="915"/>
    </row>
    <row r="72" spans="1:32" ht="87" x14ac:dyDescent="0.2">
      <c r="A72" s="916" t="s">
        <v>1217</v>
      </c>
      <c r="B72" s="916">
        <v>10244</v>
      </c>
      <c r="C72" s="916" t="s">
        <v>1788</v>
      </c>
      <c r="D72" s="916" t="s">
        <v>1283</v>
      </c>
      <c r="E72" s="916" t="s">
        <v>1289</v>
      </c>
      <c r="F72" s="916" t="s">
        <v>97</v>
      </c>
      <c r="G72" s="916" t="s">
        <v>837</v>
      </c>
      <c r="H72" s="916" t="s">
        <v>43</v>
      </c>
      <c r="I72" s="916">
        <v>718</v>
      </c>
      <c r="J72" s="916">
        <v>2023</v>
      </c>
      <c r="K72" s="916" t="s">
        <v>429</v>
      </c>
      <c r="L72" s="916" t="s">
        <v>1787</v>
      </c>
      <c r="M72" s="916" t="s">
        <v>1786</v>
      </c>
      <c r="N72" s="918">
        <v>2318.8200000000002</v>
      </c>
      <c r="O72" s="917" t="s">
        <v>1286</v>
      </c>
      <c r="P72" s="915"/>
      <c r="Q72" s="915"/>
      <c r="R72" s="915"/>
      <c r="S72" s="915"/>
      <c r="T72" s="915"/>
      <c r="U72" s="915"/>
      <c r="V72" s="915"/>
      <c r="W72" s="915"/>
      <c r="X72" s="915"/>
      <c r="Y72" s="915"/>
      <c r="Z72" s="915"/>
      <c r="AA72" s="915"/>
      <c r="AB72" s="915"/>
      <c r="AC72" s="915"/>
      <c r="AD72" s="915"/>
      <c r="AE72" s="915"/>
      <c r="AF72" s="915"/>
    </row>
    <row r="73" spans="1:32" ht="130.5" x14ac:dyDescent="0.2">
      <c r="A73" s="916" t="s">
        <v>1217</v>
      </c>
      <c r="B73" s="916">
        <v>10259</v>
      </c>
      <c r="C73" s="916" t="s">
        <v>1785</v>
      </c>
      <c r="D73" s="916" t="s">
        <v>1283</v>
      </c>
      <c r="E73" s="916" t="s">
        <v>1289</v>
      </c>
      <c r="F73" s="916" t="s">
        <v>97</v>
      </c>
      <c r="G73" s="916" t="s">
        <v>837</v>
      </c>
      <c r="H73" s="916" t="s">
        <v>43</v>
      </c>
      <c r="I73" s="916">
        <v>1232</v>
      </c>
      <c r="J73" s="916">
        <v>2023</v>
      </c>
      <c r="K73" s="916" t="s">
        <v>429</v>
      </c>
      <c r="L73" s="916" t="s">
        <v>1390</v>
      </c>
      <c r="M73" s="916" t="s">
        <v>1784</v>
      </c>
      <c r="N73" s="918">
        <v>8532.39</v>
      </c>
      <c r="O73" s="917" t="s">
        <v>1286</v>
      </c>
      <c r="P73" s="915"/>
      <c r="Q73" s="915"/>
      <c r="R73" s="915"/>
      <c r="S73" s="915"/>
      <c r="T73" s="915"/>
      <c r="U73" s="915"/>
      <c r="V73" s="915"/>
      <c r="W73" s="915"/>
      <c r="X73" s="915"/>
      <c r="Y73" s="915"/>
      <c r="Z73" s="915"/>
      <c r="AA73" s="915"/>
      <c r="AB73" s="915"/>
      <c r="AC73" s="915"/>
      <c r="AD73" s="915"/>
      <c r="AE73" s="915"/>
      <c r="AF73" s="915"/>
    </row>
    <row r="74" spans="1:32" ht="87" x14ac:dyDescent="0.2">
      <c r="A74" s="916" t="s">
        <v>1217</v>
      </c>
      <c r="B74" s="916">
        <v>10260</v>
      </c>
      <c r="C74" s="916" t="s">
        <v>1782</v>
      </c>
      <c r="D74" s="916" t="s">
        <v>1283</v>
      </c>
      <c r="E74" s="916" t="s">
        <v>1289</v>
      </c>
      <c r="F74" s="916" t="s">
        <v>97</v>
      </c>
      <c r="G74" s="916" t="s">
        <v>837</v>
      </c>
      <c r="H74" s="916" t="s">
        <v>43</v>
      </c>
      <c r="I74" s="916">
        <v>974</v>
      </c>
      <c r="J74" s="916">
        <v>2023</v>
      </c>
      <c r="K74" s="916" t="s">
        <v>429</v>
      </c>
      <c r="L74" s="916" t="s">
        <v>1781</v>
      </c>
      <c r="M74" s="916" t="s">
        <v>1783</v>
      </c>
      <c r="N74" s="918">
        <v>523.29</v>
      </c>
      <c r="O74" s="917" t="s">
        <v>1267</v>
      </c>
      <c r="P74" s="915"/>
      <c r="Q74" s="915"/>
      <c r="R74" s="915"/>
      <c r="S74" s="915"/>
      <c r="T74" s="915"/>
      <c r="U74" s="915"/>
      <c r="V74" s="915"/>
      <c r="W74" s="915"/>
      <c r="X74" s="915"/>
      <c r="Y74" s="915"/>
      <c r="Z74" s="915"/>
      <c r="AA74" s="915"/>
      <c r="AB74" s="915"/>
      <c r="AC74" s="915"/>
      <c r="AD74" s="915"/>
      <c r="AE74" s="915"/>
      <c r="AF74" s="915"/>
    </row>
    <row r="75" spans="1:32" ht="87" x14ac:dyDescent="0.2">
      <c r="A75" s="916" t="s">
        <v>1217</v>
      </c>
      <c r="B75" s="916">
        <v>10260</v>
      </c>
      <c r="C75" s="916" t="s">
        <v>1782</v>
      </c>
      <c r="D75" s="916" t="s">
        <v>1283</v>
      </c>
      <c r="E75" s="916" t="s">
        <v>1289</v>
      </c>
      <c r="F75" s="916" t="s">
        <v>97</v>
      </c>
      <c r="G75" s="916" t="s">
        <v>837</v>
      </c>
      <c r="H75" s="916" t="s">
        <v>43</v>
      </c>
      <c r="I75" s="916">
        <v>981</v>
      </c>
      <c r="J75" s="916">
        <v>2023</v>
      </c>
      <c r="K75" s="916" t="s">
        <v>429</v>
      </c>
      <c r="L75" s="916" t="s">
        <v>1781</v>
      </c>
      <c r="M75" s="916" t="s">
        <v>1780</v>
      </c>
      <c r="N75" s="918">
        <v>25984.39</v>
      </c>
      <c r="O75" s="917" t="s">
        <v>1267</v>
      </c>
      <c r="P75" s="915"/>
      <c r="Q75" s="915"/>
      <c r="R75" s="915"/>
      <c r="S75" s="915"/>
      <c r="T75" s="915"/>
      <c r="U75" s="915"/>
      <c r="V75" s="915"/>
      <c r="W75" s="915"/>
      <c r="X75" s="915"/>
      <c r="Y75" s="915"/>
      <c r="Z75" s="915"/>
      <c r="AA75" s="915"/>
      <c r="AB75" s="915"/>
      <c r="AC75" s="915"/>
      <c r="AD75" s="915"/>
      <c r="AE75" s="915"/>
      <c r="AF75" s="915"/>
    </row>
    <row r="76" spans="1:32" ht="87" x14ac:dyDescent="0.2">
      <c r="A76" s="916" t="s">
        <v>1217</v>
      </c>
      <c r="B76" s="916">
        <v>10261</v>
      </c>
      <c r="C76" s="916" t="s">
        <v>1779</v>
      </c>
      <c r="D76" s="916" t="s">
        <v>1283</v>
      </c>
      <c r="E76" s="916" t="s">
        <v>1289</v>
      </c>
      <c r="F76" s="916" t="s">
        <v>97</v>
      </c>
      <c r="G76" s="916" t="s">
        <v>837</v>
      </c>
      <c r="H76" s="916" t="s">
        <v>43</v>
      </c>
      <c r="I76" s="916">
        <v>488</v>
      </c>
      <c r="J76" s="916">
        <v>2023</v>
      </c>
      <c r="K76" s="916" t="s">
        <v>429</v>
      </c>
      <c r="L76" s="916" t="s">
        <v>1778</v>
      </c>
      <c r="M76" s="916" t="s">
        <v>1777</v>
      </c>
      <c r="N76" s="918">
        <v>32536.720000000001</v>
      </c>
      <c r="O76" s="917" t="s">
        <v>1267</v>
      </c>
      <c r="P76" s="915"/>
      <c r="Q76" s="915"/>
      <c r="R76" s="915"/>
      <c r="S76" s="915"/>
      <c r="T76" s="915"/>
      <c r="U76" s="915"/>
      <c r="V76" s="915"/>
      <c r="W76" s="915"/>
      <c r="X76" s="915"/>
      <c r="Y76" s="915"/>
      <c r="Z76" s="915"/>
      <c r="AA76" s="915"/>
      <c r="AB76" s="915"/>
      <c r="AC76" s="915"/>
      <c r="AD76" s="915"/>
      <c r="AE76" s="915"/>
      <c r="AF76" s="915"/>
    </row>
    <row r="77" spans="1:32" ht="65.25" x14ac:dyDescent="0.2">
      <c r="A77" s="916" t="s">
        <v>1217</v>
      </c>
      <c r="B77" s="916">
        <v>10359</v>
      </c>
      <c r="C77" s="916" t="s">
        <v>1774</v>
      </c>
      <c r="D77" s="916" t="s">
        <v>170</v>
      </c>
      <c r="E77" s="916" t="s">
        <v>172</v>
      </c>
      <c r="F77" s="916" t="s">
        <v>97</v>
      </c>
      <c r="G77" s="916" t="s">
        <v>837</v>
      </c>
      <c r="H77" s="916" t="s">
        <v>43</v>
      </c>
      <c r="I77" s="916">
        <v>1622</v>
      </c>
      <c r="J77" s="916">
        <v>2023</v>
      </c>
      <c r="K77" s="916" t="s">
        <v>429</v>
      </c>
      <c r="L77" s="916" t="s">
        <v>1776</v>
      </c>
      <c r="M77" s="916" t="s">
        <v>1775</v>
      </c>
      <c r="N77" s="918">
        <v>3850</v>
      </c>
      <c r="O77" s="917" t="s">
        <v>1286</v>
      </c>
      <c r="P77" s="915"/>
      <c r="Q77" s="915"/>
      <c r="R77" s="915"/>
      <c r="S77" s="915"/>
      <c r="T77" s="915"/>
      <c r="U77" s="915"/>
      <c r="V77" s="915"/>
      <c r="W77" s="915"/>
      <c r="X77" s="915"/>
      <c r="Y77" s="915"/>
      <c r="Z77" s="915"/>
      <c r="AA77" s="915"/>
      <c r="AB77" s="915"/>
      <c r="AC77" s="915"/>
      <c r="AD77" s="915"/>
      <c r="AE77" s="915"/>
      <c r="AF77" s="915"/>
    </row>
    <row r="78" spans="1:32" ht="65.25" x14ac:dyDescent="0.2">
      <c r="A78" s="916" t="s">
        <v>1217</v>
      </c>
      <c r="B78" s="916">
        <v>10359</v>
      </c>
      <c r="C78" s="916" t="s">
        <v>1774</v>
      </c>
      <c r="D78" s="916" t="s">
        <v>170</v>
      </c>
      <c r="E78" s="916" t="s">
        <v>172</v>
      </c>
      <c r="F78" s="916" t="s">
        <v>97</v>
      </c>
      <c r="G78" s="916" t="s">
        <v>837</v>
      </c>
      <c r="H78" s="916" t="s">
        <v>43</v>
      </c>
      <c r="I78" s="916">
        <v>1623</v>
      </c>
      <c r="J78" s="916">
        <v>2023</v>
      </c>
      <c r="K78" s="916" t="s">
        <v>429</v>
      </c>
      <c r="L78" s="916" t="s">
        <v>1773</v>
      </c>
      <c r="M78" s="916" t="s">
        <v>1772</v>
      </c>
      <c r="N78" s="918">
        <v>3887.62</v>
      </c>
      <c r="O78" s="917" t="s">
        <v>1286</v>
      </c>
      <c r="P78" s="915"/>
      <c r="Q78" s="915"/>
      <c r="R78" s="915"/>
      <c r="S78" s="915"/>
      <c r="T78" s="915"/>
      <c r="U78" s="915"/>
      <c r="V78" s="915"/>
      <c r="W78" s="915"/>
      <c r="X78" s="915"/>
      <c r="Y78" s="915"/>
      <c r="Z78" s="915"/>
      <c r="AA78" s="915"/>
      <c r="AB78" s="915"/>
      <c r="AC78" s="915"/>
      <c r="AD78" s="915"/>
      <c r="AE78" s="915"/>
      <c r="AF78" s="915"/>
    </row>
    <row r="79" spans="1:32" ht="87" x14ac:dyDescent="0.2">
      <c r="A79" s="916" t="s">
        <v>1217</v>
      </c>
      <c r="B79" s="916">
        <v>10365</v>
      </c>
      <c r="C79" s="916" t="s">
        <v>1771</v>
      </c>
      <c r="D79" s="916" t="s">
        <v>1283</v>
      </c>
      <c r="E79" s="916" t="s">
        <v>206</v>
      </c>
      <c r="F79" s="916" t="s">
        <v>97</v>
      </c>
      <c r="G79" s="916" t="s">
        <v>22</v>
      </c>
      <c r="H79" s="916" t="s">
        <v>43</v>
      </c>
      <c r="I79" s="916">
        <v>1354</v>
      </c>
      <c r="J79" s="916">
        <v>2023</v>
      </c>
      <c r="K79" s="916" t="s">
        <v>429</v>
      </c>
      <c r="L79" s="916" t="s">
        <v>1770</v>
      </c>
      <c r="M79" s="916" t="s">
        <v>1769</v>
      </c>
      <c r="N79" s="918">
        <v>1000</v>
      </c>
      <c r="O79" s="917" t="s">
        <v>1720</v>
      </c>
      <c r="P79" s="915"/>
      <c r="Q79" s="915"/>
      <c r="R79" s="915"/>
      <c r="S79" s="915"/>
      <c r="T79" s="915"/>
      <c r="U79" s="915"/>
      <c r="V79" s="915"/>
      <c r="W79" s="915"/>
      <c r="X79" s="915"/>
      <c r="Y79" s="915"/>
      <c r="Z79" s="915"/>
      <c r="AA79" s="915"/>
      <c r="AB79" s="915"/>
      <c r="AC79" s="915"/>
      <c r="AD79" s="915"/>
      <c r="AE79" s="915"/>
      <c r="AF79" s="915"/>
    </row>
    <row r="80" spans="1:32" ht="108.75" x14ac:dyDescent="0.2">
      <c r="A80" s="916" t="s">
        <v>1217</v>
      </c>
      <c r="B80" s="916">
        <v>10366</v>
      </c>
      <c r="C80" s="916" t="s">
        <v>1752</v>
      </c>
      <c r="D80" s="916" t="s">
        <v>1283</v>
      </c>
      <c r="E80" s="916" t="s">
        <v>206</v>
      </c>
      <c r="F80" s="916" t="s">
        <v>97</v>
      </c>
      <c r="G80" s="916" t="s">
        <v>22</v>
      </c>
      <c r="H80" s="916" t="s">
        <v>43</v>
      </c>
      <c r="I80" s="916">
        <v>650</v>
      </c>
      <c r="J80" s="916">
        <v>2023</v>
      </c>
      <c r="K80" s="916" t="s">
        <v>429</v>
      </c>
      <c r="L80" s="916" t="s">
        <v>1768</v>
      </c>
      <c r="M80" s="916" t="s">
        <v>1767</v>
      </c>
      <c r="N80" s="918">
        <v>1000</v>
      </c>
      <c r="O80" s="917" t="s">
        <v>1720</v>
      </c>
      <c r="P80" s="915"/>
      <c r="Q80" s="915"/>
      <c r="R80" s="915"/>
      <c r="S80" s="915"/>
      <c r="T80" s="915"/>
      <c r="U80" s="915"/>
      <c r="V80" s="915"/>
      <c r="W80" s="915"/>
      <c r="X80" s="915"/>
      <c r="Y80" s="915"/>
      <c r="Z80" s="915"/>
      <c r="AA80" s="915"/>
      <c r="AB80" s="915"/>
      <c r="AC80" s="915"/>
      <c r="AD80" s="915"/>
      <c r="AE80" s="915"/>
      <c r="AF80" s="915"/>
    </row>
    <row r="81" spans="1:32" ht="108.75" x14ac:dyDescent="0.2">
      <c r="A81" s="916" t="s">
        <v>1217</v>
      </c>
      <c r="B81" s="916">
        <v>10366</v>
      </c>
      <c r="C81" s="916" t="s">
        <v>1752</v>
      </c>
      <c r="D81" s="916" t="s">
        <v>1283</v>
      </c>
      <c r="E81" s="916" t="s">
        <v>206</v>
      </c>
      <c r="F81" s="916" t="s">
        <v>97</v>
      </c>
      <c r="G81" s="916" t="s">
        <v>22</v>
      </c>
      <c r="H81" s="916" t="s">
        <v>43</v>
      </c>
      <c r="I81" s="916">
        <v>663</v>
      </c>
      <c r="J81" s="916">
        <v>2023</v>
      </c>
      <c r="K81" s="916" t="s">
        <v>429</v>
      </c>
      <c r="L81" s="916" t="s">
        <v>1766</v>
      </c>
      <c r="M81" s="916" t="s">
        <v>1765</v>
      </c>
      <c r="N81" s="918">
        <v>1000</v>
      </c>
      <c r="O81" s="917" t="s">
        <v>1720</v>
      </c>
      <c r="P81" s="915"/>
      <c r="Q81" s="915"/>
      <c r="R81" s="915"/>
      <c r="S81" s="915"/>
      <c r="T81" s="915"/>
      <c r="U81" s="915"/>
      <c r="V81" s="915"/>
      <c r="W81" s="915"/>
      <c r="X81" s="915"/>
      <c r="Y81" s="915"/>
      <c r="Z81" s="915"/>
      <c r="AA81" s="915"/>
      <c r="AB81" s="915"/>
      <c r="AC81" s="915"/>
      <c r="AD81" s="915"/>
      <c r="AE81" s="915"/>
      <c r="AF81" s="915"/>
    </row>
    <row r="82" spans="1:32" ht="108.75" x14ac:dyDescent="0.2">
      <c r="A82" s="916" t="s">
        <v>1217</v>
      </c>
      <c r="B82" s="916">
        <v>10366</v>
      </c>
      <c r="C82" s="916" t="s">
        <v>1752</v>
      </c>
      <c r="D82" s="916" t="s">
        <v>1283</v>
      </c>
      <c r="E82" s="916" t="s">
        <v>206</v>
      </c>
      <c r="F82" s="916" t="s">
        <v>97</v>
      </c>
      <c r="G82" s="916" t="s">
        <v>22</v>
      </c>
      <c r="H82" s="916" t="s">
        <v>43</v>
      </c>
      <c r="I82" s="916">
        <v>779</v>
      </c>
      <c r="J82" s="916">
        <v>2023</v>
      </c>
      <c r="K82" s="916" t="s">
        <v>429</v>
      </c>
      <c r="L82" s="916" t="s">
        <v>1764</v>
      </c>
      <c r="M82" s="916" t="s">
        <v>1763</v>
      </c>
      <c r="N82" s="918">
        <v>500</v>
      </c>
      <c r="O82" s="917" t="s">
        <v>1720</v>
      </c>
      <c r="P82" s="915"/>
      <c r="Q82" s="915"/>
      <c r="R82" s="915"/>
      <c r="S82" s="915"/>
      <c r="T82" s="915"/>
      <c r="U82" s="915"/>
      <c r="V82" s="915"/>
      <c r="W82" s="915"/>
      <c r="X82" s="915"/>
      <c r="Y82" s="915"/>
      <c r="Z82" s="915"/>
      <c r="AA82" s="915"/>
      <c r="AB82" s="915"/>
      <c r="AC82" s="915"/>
      <c r="AD82" s="915"/>
      <c r="AE82" s="915"/>
      <c r="AF82" s="915"/>
    </row>
    <row r="83" spans="1:32" ht="108.75" x14ac:dyDescent="0.2">
      <c r="A83" s="916" t="s">
        <v>1217</v>
      </c>
      <c r="B83" s="916">
        <v>10366</v>
      </c>
      <c r="C83" s="916" t="s">
        <v>1752</v>
      </c>
      <c r="D83" s="916" t="s">
        <v>1283</v>
      </c>
      <c r="E83" s="916" t="s">
        <v>206</v>
      </c>
      <c r="F83" s="916" t="s">
        <v>97</v>
      </c>
      <c r="G83" s="916" t="s">
        <v>22</v>
      </c>
      <c r="H83" s="916" t="s">
        <v>43</v>
      </c>
      <c r="I83" s="916">
        <v>1051</v>
      </c>
      <c r="J83" s="916">
        <v>2023</v>
      </c>
      <c r="K83" s="916" t="s">
        <v>429</v>
      </c>
      <c r="L83" s="916" t="s">
        <v>1762</v>
      </c>
      <c r="M83" s="916" t="s">
        <v>1761</v>
      </c>
      <c r="N83" s="918">
        <v>500</v>
      </c>
      <c r="O83" s="917" t="s">
        <v>1720</v>
      </c>
      <c r="P83" s="915"/>
      <c r="Q83" s="915"/>
      <c r="R83" s="915"/>
      <c r="S83" s="915"/>
      <c r="T83" s="915"/>
      <c r="U83" s="915"/>
      <c r="V83" s="915"/>
      <c r="W83" s="915"/>
      <c r="X83" s="915"/>
      <c r="Y83" s="915"/>
      <c r="Z83" s="915"/>
      <c r="AA83" s="915"/>
      <c r="AB83" s="915"/>
      <c r="AC83" s="915"/>
      <c r="AD83" s="915"/>
      <c r="AE83" s="915"/>
      <c r="AF83" s="915"/>
    </row>
    <row r="84" spans="1:32" ht="108.75" x14ac:dyDescent="0.2">
      <c r="A84" s="916" t="s">
        <v>1217</v>
      </c>
      <c r="B84" s="916">
        <v>10366</v>
      </c>
      <c r="C84" s="916" t="s">
        <v>1752</v>
      </c>
      <c r="D84" s="916" t="s">
        <v>1283</v>
      </c>
      <c r="E84" s="916" t="s">
        <v>206</v>
      </c>
      <c r="F84" s="916" t="s">
        <v>97</v>
      </c>
      <c r="G84" s="916" t="s">
        <v>22</v>
      </c>
      <c r="H84" s="916" t="s">
        <v>43</v>
      </c>
      <c r="I84" s="916">
        <v>1053</v>
      </c>
      <c r="J84" s="916">
        <v>2023</v>
      </c>
      <c r="K84" s="916" t="s">
        <v>429</v>
      </c>
      <c r="L84" s="916" t="s">
        <v>1760</v>
      </c>
      <c r="M84" s="916" t="s">
        <v>1759</v>
      </c>
      <c r="N84" s="918">
        <v>1000</v>
      </c>
      <c r="O84" s="917" t="s">
        <v>1720</v>
      </c>
      <c r="P84" s="915"/>
      <c r="Q84" s="915"/>
      <c r="R84" s="915"/>
      <c r="S84" s="915"/>
      <c r="T84" s="915"/>
      <c r="U84" s="915"/>
      <c r="V84" s="915"/>
      <c r="W84" s="915"/>
      <c r="X84" s="915"/>
      <c r="Y84" s="915"/>
      <c r="Z84" s="915"/>
      <c r="AA84" s="915"/>
      <c r="AB84" s="915"/>
      <c r="AC84" s="915"/>
      <c r="AD84" s="915"/>
      <c r="AE84" s="915"/>
      <c r="AF84" s="915"/>
    </row>
    <row r="85" spans="1:32" ht="108.75" x14ac:dyDescent="0.2">
      <c r="A85" s="916" t="s">
        <v>1217</v>
      </c>
      <c r="B85" s="916">
        <v>10366</v>
      </c>
      <c r="C85" s="916" t="s">
        <v>1752</v>
      </c>
      <c r="D85" s="916" t="s">
        <v>1283</v>
      </c>
      <c r="E85" s="916" t="s">
        <v>206</v>
      </c>
      <c r="F85" s="916" t="s">
        <v>97</v>
      </c>
      <c r="G85" s="916" t="s">
        <v>22</v>
      </c>
      <c r="H85" s="916" t="s">
        <v>43</v>
      </c>
      <c r="I85" s="916">
        <v>1067</v>
      </c>
      <c r="J85" s="916">
        <v>2023</v>
      </c>
      <c r="K85" s="916" t="s">
        <v>429</v>
      </c>
      <c r="L85" s="916" t="s">
        <v>1758</v>
      </c>
      <c r="M85" s="916" t="s">
        <v>1757</v>
      </c>
      <c r="N85" s="918">
        <v>500</v>
      </c>
      <c r="O85" s="917" t="s">
        <v>1720</v>
      </c>
      <c r="P85" s="915"/>
      <c r="Q85" s="915"/>
      <c r="R85" s="915"/>
      <c r="S85" s="915"/>
      <c r="T85" s="915"/>
      <c r="U85" s="915"/>
      <c r="V85" s="915"/>
      <c r="W85" s="915"/>
      <c r="X85" s="915"/>
      <c r="Y85" s="915"/>
      <c r="Z85" s="915"/>
      <c r="AA85" s="915"/>
      <c r="AB85" s="915"/>
      <c r="AC85" s="915"/>
      <c r="AD85" s="915"/>
      <c r="AE85" s="915"/>
      <c r="AF85" s="915"/>
    </row>
    <row r="86" spans="1:32" ht="108.75" x14ac:dyDescent="0.2">
      <c r="A86" s="916" t="s">
        <v>1217</v>
      </c>
      <c r="B86" s="916">
        <v>10366</v>
      </c>
      <c r="C86" s="916" t="s">
        <v>1752</v>
      </c>
      <c r="D86" s="916" t="s">
        <v>1283</v>
      </c>
      <c r="E86" s="916" t="s">
        <v>206</v>
      </c>
      <c r="F86" s="916" t="s">
        <v>97</v>
      </c>
      <c r="G86" s="916" t="s">
        <v>22</v>
      </c>
      <c r="H86" s="916" t="s">
        <v>43</v>
      </c>
      <c r="I86" s="916">
        <v>1497</v>
      </c>
      <c r="J86" s="916">
        <v>2023</v>
      </c>
      <c r="K86" s="916" t="s">
        <v>429</v>
      </c>
      <c r="L86" s="916" t="s">
        <v>1756</v>
      </c>
      <c r="M86" s="916" t="s">
        <v>1755</v>
      </c>
      <c r="N86" s="918">
        <v>1000</v>
      </c>
      <c r="O86" s="917" t="s">
        <v>1720</v>
      </c>
      <c r="P86" s="915"/>
      <c r="Q86" s="915"/>
      <c r="R86" s="915"/>
      <c r="S86" s="915"/>
      <c r="T86" s="915"/>
      <c r="U86" s="915"/>
      <c r="V86" s="915"/>
      <c r="W86" s="915"/>
      <c r="X86" s="915"/>
      <c r="Y86" s="915"/>
      <c r="Z86" s="915"/>
      <c r="AA86" s="915"/>
      <c r="AB86" s="915"/>
      <c r="AC86" s="915"/>
      <c r="AD86" s="915"/>
      <c r="AE86" s="915"/>
      <c r="AF86" s="915"/>
    </row>
    <row r="87" spans="1:32" ht="108.75" x14ac:dyDescent="0.2">
      <c r="A87" s="916" t="s">
        <v>1217</v>
      </c>
      <c r="B87" s="916">
        <v>10366</v>
      </c>
      <c r="C87" s="916" t="s">
        <v>1752</v>
      </c>
      <c r="D87" s="916" t="s">
        <v>1283</v>
      </c>
      <c r="E87" s="916" t="s">
        <v>206</v>
      </c>
      <c r="F87" s="916" t="s">
        <v>97</v>
      </c>
      <c r="G87" s="916" t="s">
        <v>22</v>
      </c>
      <c r="H87" s="916" t="s">
        <v>43</v>
      </c>
      <c r="I87" s="916">
        <v>1609</v>
      </c>
      <c r="J87" s="916">
        <v>2023</v>
      </c>
      <c r="K87" s="916" t="s">
        <v>429</v>
      </c>
      <c r="L87" s="916" t="s">
        <v>1754</v>
      </c>
      <c r="M87" s="916" t="s">
        <v>1753</v>
      </c>
      <c r="N87" s="918">
        <v>500</v>
      </c>
      <c r="O87" s="917" t="s">
        <v>1720</v>
      </c>
      <c r="P87" s="915"/>
      <c r="Q87" s="915"/>
      <c r="R87" s="915"/>
      <c r="S87" s="915"/>
      <c r="T87" s="915"/>
      <c r="U87" s="915"/>
      <c r="V87" s="915"/>
      <c r="W87" s="915"/>
      <c r="X87" s="915"/>
      <c r="Y87" s="915"/>
      <c r="Z87" s="915"/>
      <c r="AA87" s="915"/>
      <c r="AB87" s="915"/>
      <c r="AC87" s="915"/>
      <c r="AD87" s="915"/>
      <c r="AE87" s="915"/>
      <c r="AF87" s="915"/>
    </row>
    <row r="88" spans="1:32" ht="108.75" x14ac:dyDescent="0.2">
      <c r="A88" s="916" t="s">
        <v>1217</v>
      </c>
      <c r="B88" s="916">
        <v>10366</v>
      </c>
      <c r="C88" s="916" t="s">
        <v>1752</v>
      </c>
      <c r="D88" s="916" t="s">
        <v>1283</v>
      </c>
      <c r="E88" s="916" t="s">
        <v>206</v>
      </c>
      <c r="F88" s="916" t="s">
        <v>97</v>
      </c>
      <c r="G88" s="916" t="s">
        <v>22</v>
      </c>
      <c r="H88" s="916" t="s">
        <v>43</v>
      </c>
      <c r="I88" s="916">
        <v>1611</v>
      </c>
      <c r="J88" s="916">
        <v>2023</v>
      </c>
      <c r="K88" s="916" t="s">
        <v>429</v>
      </c>
      <c r="L88" s="916" t="s">
        <v>1751</v>
      </c>
      <c r="M88" s="916" t="s">
        <v>1750</v>
      </c>
      <c r="N88" s="918">
        <v>1000</v>
      </c>
      <c r="O88" s="917" t="s">
        <v>1720</v>
      </c>
      <c r="P88" s="915"/>
      <c r="Q88" s="915"/>
      <c r="R88" s="915"/>
      <c r="S88" s="915"/>
      <c r="T88" s="915"/>
      <c r="U88" s="915"/>
      <c r="V88" s="915"/>
      <c r="W88" s="915"/>
      <c r="X88" s="915"/>
      <c r="Y88" s="915"/>
      <c r="Z88" s="915"/>
      <c r="AA88" s="915"/>
      <c r="AB88" s="915"/>
      <c r="AC88" s="915"/>
      <c r="AD88" s="915"/>
      <c r="AE88" s="915"/>
      <c r="AF88" s="915"/>
    </row>
    <row r="89" spans="1:32" ht="65.25" x14ac:dyDescent="0.2">
      <c r="A89" s="916" t="s">
        <v>1217</v>
      </c>
      <c r="B89" s="916">
        <v>10522</v>
      </c>
      <c r="C89" s="916" t="s">
        <v>1746</v>
      </c>
      <c r="D89" s="916" t="s">
        <v>170</v>
      </c>
      <c r="E89" s="916" t="s">
        <v>172</v>
      </c>
      <c r="F89" s="916" t="s">
        <v>97</v>
      </c>
      <c r="G89" s="916" t="s">
        <v>22</v>
      </c>
      <c r="H89" s="916">
        <v>202314</v>
      </c>
      <c r="I89" s="916">
        <v>351</v>
      </c>
      <c r="J89" s="916">
        <v>2023</v>
      </c>
      <c r="K89" s="916" t="s">
        <v>429</v>
      </c>
      <c r="L89" s="916" t="s">
        <v>1748</v>
      </c>
      <c r="M89" s="916" t="s">
        <v>1749</v>
      </c>
      <c r="N89" s="918">
        <v>3291.28</v>
      </c>
      <c r="O89" s="917" t="s">
        <v>1720</v>
      </c>
      <c r="P89" s="915"/>
      <c r="Q89" s="915"/>
      <c r="R89" s="915"/>
      <c r="S89" s="915"/>
      <c r="T89" s="915"/>
      <c r="U89" s="915"/>
      <c r="V89" s="915"/>
      <c r="W89" s="915"/>
      <c r="X89" s="915"/>
      <c r="Y89" s="915"/>
      <c r="Z89" s="915"/>
      <c r="AA89" s="915"/>
      <c r="AB89" s="915"/>
      <c r="AC89" s="915"/>
      <c r="AD89" s="915"/>
      <c r="AE89" s="915"/>
      <c r="AF89" s="915"/>
    </row>
    <row r="90" spans="1:32" ht="65.25" x14ac:dyDescent="0.2">
      <c r="A90" s="916" t="s">
        <v>1217</v>
      </c>
      <c r="B90" s="916">
        <v>10522</v>
      </c>
      <c r="C90" s="916" t="s">
        <v>1746</v>
      </c>
      <c r="D90" s="916" t="s">
        <v>170</v>
      </c>
      <c r="E90" s="916" t="s">
        <v>172</v>
      </c>
      <c r="F90" s="916" t="s">
        <v>97</v>
      </c>
      <c r="G90" s="916" t="s">
        <v>22</v>
      </c>
      <c r="H90" s="916">
        <v>202377</v>
      </c>
      <c r="I90" s="916">
        <v>1014</v>
      </c>
      <c r="J90" s="916">
        <v>2023</v>
      </c>
      <c r="K90" s="916" t="s">
        <v>429</v>
      </c>
      <c r="L90" s="916" t="s">
        <v>1748</v>
      </c>
      <c r="M90" s="916" t="s">
        <v>1747</v>
      </c>
      <c r="N90" s="918">
        <v>5000</v>
      </c>
      <c r="O90" s="917" t="s">
        <v>1720</v>
      </c>
      <c r="P90" s="915"/>
      <c r="Q90" s="915"/>
      <c r="R90" s="915"/>
      <c r="S90" s="915"/>
      <c r="T90" s="915"/>
      <c r="U90" s="915"/>
      <c r="V90" s="915"/>
      <c r="W90" s="915"/>
      <c r="X90" s="915"/>
      <c r="Y90" s="915"/>
      <c r="Z90" s="915"/>
      <c r="AA90" s="915"/>
      <c r="AB90" s="915"/>
      <c r="AC90" s="915"/>
      <c r="AD90" s="915"/>
      <c r="AE90" s="915"/>
      <c r="AF90" s="915"/>
    </row>
    <row r="91" spans="1:32" ht="65.25" x14ac:dyDescent="0.2">
      <c r="A91" s="916" t="s">
        <v>1217</v>
      </c>
      <c r="B91" s="916">
        <v>10522</v>
      </c>
      <c r="C91" s="916" t="s">
        <v>1746</v>
      </c>
      <c r="D91" s="916" t="s">
        <v>170</v>
      </c>
      <c r="E91" s="916" t="s">
        <v>172</v>
      </c>
      <c r="F91" s="916" t="s">
        <v>97</v>
      </c>
      <c r="G91" s="916" t="s">
        <v>22</v>
      </c>
      <c r="H91" s="916">
        <v>202377</v>
      </c>
      <c r="I91" s="916">
        <v>1015</v>
      </c>
      <c r="J91" s="916">
        <v>2023</v>
      </c>
      <c r="K91" s="916" t="s">
        <v>429</v>
      </c>
      <c r="L91" s="916" t="s">
        <v>1745</v>
      </c>
      <c r="M91" s="916" t="s">
        <v>1744</v>
      </c>
      <c r="N91" s="918">
        <v>4932.25</v>
      </c>
      <c r="O91" s="917" t="s">
        <v>1720</v>
      </c>
      <c r="P91" s="915"/>
      <c r="Q91" s="915"/>
      <c r="R91" s="915"/>
      <c r="S91" s="915"/>
      <c r="T91" s="915"/>
      <c r="U91" s="915"/>
      <c r="V91" s="915"/>
      <c r="W91" s="915"/>
      <c r="X91" s="915"/>
      <c r="Y91" s="915"/>
      <c r="Z91" s="915"/>
      <c r="AA91" s="915"/>
      <c r="AB91" s="915"/>
      <c r="AC91" s="915"/>
      <c r="AD91" s="915"/>
      <c r="AE91" s="915"/>
      <c r="AF91" s="915"/>
    </row>
    <row r="92" spans="1:32" ht="87" x14ac:dyDescent="0.2">
      <c r="A92" s="916" t="s">
        <v>1217</v>
      </c>
      <c r="B92" s="916">
        <v>10548</v>
      </c>
      <c r="C92" s="916" t="s">
        <v>1727</v>
      </c>
      <c r="D92" s="916" t="s">
        <v>120</v>
      </c>
      <c r="E92" s="916" t="s">
        <v>122</v>
      </c>
      <c r="F92" s="916" t="s">
        <v>97</v>
      </c>
      <c r="G92" s="916" t="s">
        <v>22</v>
      </c>
      <c r="H92" s="916">
        <v>202335</v>
      </c>
      <c r="I92" s="916">
        <v>1833</v>
      </c>
      <c r="J92" s="916">
        <v>2023</v>
      </c>
      <c r="K92" s="916" t="s">
        <v>429</v>
      </c>
      <c r="L92" s="916" t="s">
        <v>1743</v>
      </c>
      <c r="M92" s="916" t="s">
        <v>1742</v>
      </c>
      <c r="N92" s="918">
        <v>15000</v>
      </c>
      <c r="O92" s="917" t="s">
        <v>1271</v>
      </c>
      <c r="P92" s="915"/>
      <c r="Q92" s="915"/>
      <c r="R92" s="915"/>
      <c r="S92" s="915"/>
      <c r="T92" s="915"/>
      <c r="U92" s="915"/>
      <c r="V92" s="915"/>
      <c r="W92" s="915"/>
      <c r="X92" s="915"/>
      <c r="Y92" s="915"/>
      <c r="Z92" s="915"/>
      <c r="AA92" s="915"/>
      <c r="AB92" s="915"/>
      <c r="AC92" s="915"/>
      <c r="AD92" s="915"/>
      <c r="AE92" s="915"/>
      <c r="AF92" s="915"/>
    </row>
    <row r="93" spans="1:32" ht="87" x14ac:dyDescent="0.2">
      <c r="A93" s="916" t="s">
        <v>1217</v>
      </c>
      <c r="B93" s="916">
        <v>10548</v>
      </c>
      <c r="C93" s="916" t="s">
        <v>1727</v>
      </c>
      <c r="D93" s="916" t="s">
        <v>120</v>
      </c>
      <c r="E93" s="916" t="s">
        <v>122</v>
      </c>
      <c r="F93" s="916" t="s">
        <v>97</v>
      </c>
      <c r="G93" s="916" t="s">
        <v>22</v>
      </c>
      <c r="H93" s="916">
        <v>202335</v>
      </c>
      <c r="I93" s="916">
        <v>1834</v>
      </c>
      <c r="J93" s="916">
        <v>2023</v>
      </c>
      <c r="K93" s="916" t="s">
        <v>429</v>
      </c>
      <c r="L93" s="916" t="s">
        <v>1741</v>
      </c>
      <c r="M93" s="916" t="s">
        <v>1740</v>
      </c>
      <c r="N93" s="918">
        <v>5000</v>
      </c>
      <c r="O93" s="917" t="s">
        <v>1271</v>
      </c>
      <c r="P93" s="915"/>
      <c r="Q93" s="915"/>
      <c r="R93" s="915"/>
      <c r="S93" s="915"/>
      <c r="T93" s="915"/>
      <c r="U93" s="915"/>
      <c r="V93" s="915"/>
      <c r="W93" s="915"/>
      <c r="X93" s="915"/>
      <c r="Y93" s="915"/>
      <c r="Z93" s="915"/>
      <c r="AA93" s="915"/>
      <c r="AB93" s="915"/>
      <c r="AC93" s="915"/>
      <c r="AD93" s="915"/>
      <c r="AE93" s="915"/>
      <c r="AF93" s="915"/>
    </row>
    <row r="94" spans="1:32" ht="87" x14ac:dyDescent="0.2">
      <c r="A94" s="916" t="s">
        <v>1217</v>
      </c>
      <c r="B94" s="916">
        <v>10548</v>
      </c>
      <c r="C94" s="916" t="s">
        <v>1727</v>
      </c>
      <c r="D94" s="916" t="s">
        <v>120</v>
      </c>
      <c r="E94" s="916" t="s">
        <v>122</v>
      </c>
      <c r="F94" s="916" t="s">
        <v>97</v>
      </c>
      <c r="G94" s="916" t="s">
        <v>22</v>
      </c>
      <c r="H94" s="916">
        <v>202335</v>
      </c>
      <c r="I94" s="916">
        <v>1835</v>
      </c>
      <c r="J94" s="916">
        <v>2023</v>
      </c>
      <c r="K94" s="916" t="s">
        <v>429</v>
      </c>
      <c r="L94" s="916" t="s">
        <v>1739</v>
      </c>
      <c r="M94" s="916" t="s">
        <v>1738</v>
      </c>
      <c r="N94" s="918">
        <v>15000</v>
      </c>
      <c r="O94" s="917" t="s">
        <v>1271</v>
      </c>
      <c r="P94" s="915"/>
      <c r="Q94" s="915"/>
      <c r="R94" s="915"/>
      <c r="S94" s="915"/>
      <c r="T94" s="915"/>
      <c r="U94" s="915"/>
      <c r="V94" s="915"/>
      <c r="W94" s="915"/>
      <c r="X94" s="915"/>
      <c r="Y94" s="915"/>
      <c r="Z94" s="915"/>
      <c r="AA94" s="915"/>
      <c r="AB94" s="915"/>
      <c r="AC94" s="915"/>
      <c r="AD94" s="915"/>
      <c r="AE94" s="915"/>
      <c r="AF94" s="915"/>
    </row>
    <row r="95" spans="1:32" ht="87" x14ac:dyDescent="0.2">
      <c r="A95" s="916" t="s">
        <v>1217</v>
      </c>
      <c r="B95" s="916">
        <v>10548</v>
      </c>
      <c r="C95" s="916" t="s">
        <v>1727</v>
      </c>
      <c r="D95" s="916" t="s">
        <v>120</v>
      </c>
      <c r="E95" s="916" t="s">
        <v>122</v>
      </c>
      <c r="F95" s="916" t="s">
        <v>97</v>
      </c>
      <c r="G95" s="916" t="s">
        <v>22</v>
      </c>
      <c r="H95" s="916">
        <v>202335</v>
      </c>
      <c r="I95" s="916">
        <v>1836</v>
      </c>
      <c r="J95" s="916">
        <v>2023</v>
      </c>
      <c r="K95" s="916" t="s">
        <v>429</v>
      </c>
      <c r="L95" s="916" t="s">
        <v>1737</v>
      </c>
      <c r="M95" s="916" t="s">
        <v>1736</v>
      </c>
      <c r="N95" s="918">
        <v>5000</v>
      </c>
      <c r="O95" s="917" t="s">
        <v>1271</v>
      </c>
      <c r="P95" s="915"/>
      <c r="Q95" s="915"/>
      <c r="R95" s="915"/>
      <c r="S95" s="915"/>
      <c r="T95" s="915"/>
      <c r="U95" s="915"/>
      <c r="V95" s="915"/>
      <c r="W95" s="915"/>
      <c r="X95" s="915"/>
      <c r="Y95" s="915"/>
      <c r="Z95" s="915"/>
      <c r="AA95" s="915"/>
      <c r="AB95" s="915"/>
      <c r="AC95" s="915"/>
      <c r="AD95" s="915"/>
      <c r="AE95" s="915"/>
      <c r="AF95" s="915"/>
    </row>
    <row r="96" spans="1:32" ht="87" x14ac:dyDescent="0.2">
      <c r="A96" s="916" t="s">
        <v>1217</v>
      </c>
      <c r="B96" s="916">
        <v>10548</v>
      </c>
      <c r="C96" s="916" t="s">
        <v>1727</v>
      </c>
      <c r="D96" s="916" t="s">
        <v>120</v>
      </c>
      <c r="E96" s="916" t="s">
        <v>122</v>
      </c>
      <c r="F96" s="916" t="s">
        <v>97</v>
      </c>
      <c r="G96" s="916" t="s">
        <v>22</v>
      </c>
      <c r="H96" s="916">
        <v>202335</v>
      </c>
      <c r="I96" s="916">
        <v>1837</v>
      </c>
      <c r="J96" s="916">
        <v>2023</v>
      </c>
      <c r="K96" s="916" t="s">
        <v>429</v>
      </c>
      <c r="L96" s="916" t="s">
        <v>1735</v>
      </c>
      <c r="M96" s="916" t="s">
        <v>1734</v>
      </c>
      <c r="N96" s="918">
        <v>5000</v>
      </c>
      <c r="O96" s="917" t="s">
        <v>1271</v>
      </c>
      <c r="P96" s="915"/>
      <c r="Q96" s="915"/>
      <c r="R96" s="915"/>
      <c r="S96" s="915"/>
      <c r="T96" s="915"/>
      <c r="U96" s="915"/>
      <c r="V96" s="915"/>
      <c r="W96" s="915"/>
      <c r="X96" s="915"/>
      <c r="Y96" s="915"/>
      <c r="Z96" s="915"/>
      <c r="AA96" s="915"/>
      <c r="AB96" s="915"/>
      <c r="AC96" s="915"/>
      <c r="AD96" s="915"/>
      <c r="AE96" s="915"/>
      <c r="AF96" s="915"/>
    </row>
    <row r="97" spans="1:32" ht="87" x14ac:dyDescent="0.2">
      <c r="A97" s="916" t="s">
        <v>1217</v>
      </c>
      <c r="B97" s="916">
        <v>10548</v>
      </c>
      <c r="C97" s="916" t="s">
        <v>1727</v>
      </c>
      <c r="D97" s="916" t="s">
        <v>120</v>
      </c>
      <c r="E97" s="916" t="s">
        <v>122</v>
      </c>
      <c r="F97" s="916" t="s">
        <v>97</v>
      </c>
      <c r="G97" s="916" t="s">
        <v>22</v>
      </c>
      <c r="H97" s="916">
        <v>202335</v>
      </c>
      <c r="I97" s="916">
        <v>1838</v>
      </c>
      <c r="J97" s="916">
        <v>2023</v>
      </c>
      <c r="K97" s="916" t="s">
        <v>429</v>
      </c>
      <c r="L97" s="916" t="s">
        <v>1733</v>
      </c>
      <c r="M97" s="916" t="s">
        <v>1732</v>
      </c>
      <c r="N97" s="918">
        <v>15000</v>
      </c>
      <c r="O97" s="917" t="s">
        <v>1271</v>
      </c>
      <c r="P97" s="915"/>
      <c r="Q97" s="915"/>
      <c r="R97" s="915"/>
      <c r="S97" s="915"/>
      <c r="T97" s="915"/>
      <c r="U97" s="915"/>
      <c r="V97" s="915"/>
      <c r="W97" s="915"/>
      <c r="X97" s="915"/>
      <c r="Y97" s="915"/>
      <c r="Z97" s="915"/>
      <c r="AA97" s="915"/>
      <c r="AB97" s="915"/>
      <c r="AC97" s="915"/>
      <c r="AD97" s="915"/>
      <c r="AE97" s="915"/>
      <c r="AF97" s="915"/>
    </row>
    <row r="98" spans="1:32" ht="87" x14ac:dyDescent="0.2">
      <c r="A98" s="916" t="s">
        <v>1217</v>
      </c>
      <c r="B98" s="916">
        <v>10548</v>
      </c>
      <c r="C98" s="916" t="s">
        <v>1727</v>
      </c>
      <c r="D98" s="916" t="s">
        <v>120</v>
      </c>
      <c r="E98" s="916" t="s">
        <v>122</v>
      </c>
      <c r="F98" s="916" t="s">
        <v>97</v>
      </c>
      <c r="G98" s="916" t="s">
        <v>22</v>
      </c>
      <c r="H98" s="916">
        <v>202335</v>
      </c>
      <c r="I98" s="916">
        <v>1839</v>
      </c>
      <c r="J98" s="916">
        <v>2023</v>
      </c>
      <c r="K98" s="916" t="s">
        <v>429</v>
      </c>
      <c r="L98" s="916" t="s">
        <v>1731</v>
      </c>
      <c r="M98" s="916" t="s">
        <v>1730</v>
      </c>
      <c r="N98" s="918">
        <v>5000</v>
      </c>
      <c r="O98" s="917" t="s">
        <v>1271</v>
      </c>
      <c r="P98" s="915"/>
      <c r="Q98" s="915"/>
      <c r="R98" s="915"/>
      <c r="S98" s="915"/>
      <c r="T98" s="915"/>
      <c r="U98" s="915"/>
      <c r="V98" s="915"/>
      <c r="W98" s="915"/>
      <c r="X98" s="915"/>
      <c r="Y98" s="915"/>
      <c r="Z98" s="915"/>
      <c r="AA98" s="915"/>
      <c r="AB98" s="915"/>
      <c r="AC98" s="915"/>
      <c r="AD98" s="915"/>
      <c r="AE98" s="915"/>
      <c r="AF98" s="915"/>
    </row>
    <row r="99" spans="1:32" ht="87" x14ac:dyDescent="0.2">
      <c r="A99" s="916" t="s">
        <v>1217</v>
      </c>
      <c r="B99" s="916">
        <v>10548</v>
      </c>
      <c r="C99" s="916" t="s">
        <v>1727</v>
      </c>
      <c r="D99" s="916" t="s">
        <v>120</v>
      </c>
      <c r="E99" s="916" t="s">
        <v>122</v>
      </c>
      <c r="F99" s="916" t="s">
        <v>97</v>
      </c>
      <c r="G99" s="916" t="s">
        <v>22</v>
      </c>
      <c r="H99" s="916">
        <v>202335</v>
      </c>
      <c r="I99" s="916">
        <v>1840</v>
      </c>
      <c r="J99" s="916">
        <v>2023</v>
      </c>
      <c r="K99" s="916" t="s">
        <v>429</v>
      </c>
      <c r="L99" s="916" t="s">
        <v>1729</v>
      </c>
      <c r="M99" s="916" t="s">
        <v>1728</v>
      </c>
      <c r="N99" s="918">
        <v>15000</v>
      </c>
      <c r="O99" s="917" t="s">
        <v>1271</v>
      </c>
      <c r="P99" s="915"/>
      <c r="Q99" s="915"/>
      <c r="R99" s="915"/>
      <c r="S99" s="915"/>
      <c r="T99" s="915"/>
      <c r="U99" s="915"/>
      <c r="V99" s="915"/>
      <c r="W99" s="915"/>
      <c r="X99" s="915"/>
      <c r="Y99" s="915"/>
      <c r="Z99" s="915"/>
      <c r="AA99" s="915"/>
      <c r="AB99" s="915"/>
      <c r="AC99" s="915"/>
      <c r="AD99" s="915"/>
      <c r="AE99" s="915"/>
      <c r="AF99" s="915"/>
    </row>
    <row r="100" spans="1:32" ht="87" x14ac:dyDescent="0.2">
      <c r="A100" s="916" t="s">
        <v>1217</v>
      </c>
      <c r="B100" s="916">
        <v>10548</v>
      </c>
      <c r="C100" s="916" t="s">
        <v>1727</v>
      </c>
      <c r="D100" s="916" t="s">
        <v>120</v>
      </c>
      <c r="E100" s="916" t="s">
        <v>122</v>
      </c>
      <c r="F100" s="916" t="s">
        <v>97</v>
      </c>
      <c r="G100" s="916" t="s">
        <v>22</v>
      </c>
      <c r="H100" s="916">
        <v>202335</v>
      </c>
      <c r="I100" s="916">
        <v>1841</v>
      </c>
      <c r="J100" s="916">
        <v>2023</v>
      </c>
      <c r="K100" s="916" t="s">
        <v>429</v>
      </c>
      <c r="L100" s="916" t="s">
        <v>1726</v>
      </c>
      <c r="M100" s="916" t="s">
        <v>1725</v>
      </c>
      <c r="N100" s="918">
        <v>5000</v>
      </c>
      <c r="O100" s="917" t="s">
        <v>1271</v>
      </c>
      <c r="P100" s="915"/>
      <c r="Q100" s="915"/>
      <c r="R100" s="915"/>
      <c r="S100" s="915"/>
      <c r="T100" s="915"/>
      <c r="U100" s="915"/>
      <c r="V100" s="915"/>
      <c r="W100" s="915"/>
      <c r="X100" s="915"/>
      <c r="Y100" s="915"/>
      <c r="Z100" s="915"/>
      <c r="AA100" s="915"/>
      <c r="AB100" s="915"/>
      <c r="AC100" s="915"/>
      <c r="AD100" s="915"/>
      <c r="AE100" s="915"/>
      <c r="AF100" s="915"/>
    </row>
    <row r="101" spans="1:32" ht="108.75" x14ac:dyDescent="0.2">
      <c r="A101" s="916" t="s">
        <v>1209</v>
      </c>
      <c r="B101" s="916">
        <v>10269</v>
      </c>
      <c r="C101" s="916" t="s">
        <v>1702</v>
      </c>
      <c r="D101" s="916" t="s">
        <v>1283</v>
      </c>
      <c r="E101" s="916" t="s">
        <v>190</v>
      </c>
      <c r="F101" s="916" t="s">
        <v>97</v>
      </c>
      <c r="G101" s="916" t="s">
        <v>837</v>
      </c>
      <c r="H101" s="916" t="s">
        <v>43</v>
      </c>
      <c r="I101" s="916">
        <v>447</v>
      </c>
      <c r="J101" s="916">
        <v>2023</v>
      </c>
      <c r="K101" s="916" t="s">
        <v>429</v>
      </c>
      <c r="L101" s="916" t="s">
        <v>1701</v>
      </c>
      <c r="M101" s="916" t="s">
        <v>1724</v>
      </c>
      <c r="N101" s="918">
        <v>15162.1</v>
      </c>
      <c r="O101" s="917" t="s">
        <v>1286</v>
      </c>
      <c r="P101" s="915"/>
      <c r="Q101" s="915"/>
      <c r="R101" s="915"/>
      <c r="S101" s="915"/>
      <c r="T101" s="915"/>
      <c r="U101" s="915"/>
      <c r="V101" s="915"/>
      <c r="W101" s="915"/>
      <c r="X101" s="915"/>
      <c r="Y101" s="915"/>
      <c r="Z101" s="915"/>
      <c r="AA101" s="915"/>
      <c r="AB101" s="915"/>
      <c r="AC101" s="915"/>
      <c r="AD101" s="915"/>
      <c r="AE101" s="915"/>
      <c r="AF101" s="915"/>
    </row>
    <row r="102" spans="1:32" ht="87" x14ac:dyDescent="0.2">
      <c r="A102" s="916" t="s">
        <v>1209</v>
      </c>
      <c r="B102" s="916">
        <v>10661</v>
      </c>
      <c r="C102" s="916" t="s">
        <v>1723</v>
      </c>
      <c r="D102" s="916" t="s">
        <v>1283</v>
      </c>
      <c r="E102" s="916" t="s">
        <v>206</v>
      </c>
      <c r="F102" s="916" t="s">
        <v>97</v>
      </c>
      <c r="G102" s="916" t="s">
        <v>22</v>
      </c>
      <c r="H102" s="916">
        <v>202396</v>
      </c>
      <c r="I102" s="916">
        <v>804</v>
      </c>
      <c r="J102" s="916">
        <v>2023</v>
      </c>
      <c r="K102" s="916" t="s">
        <v>429</v>
      </c>
      <c r="L102" s="916" t="s">
        <v>1722</v>
      </c>
      <c r="M102" s="916" t="s">
        <v>1721</v>
      </c>
      <c r="N102" s="918">
        <v>13500</v>
      </c>
      <c r="O102" s="917" t="s">
        <v>1720</v>
      </c>
      <c r="P102" s="915"/>
      <c r="Q102" s="915"/>
      <c r="R102" s="915"/>
      <c r="S102" s="915"/>
      <c r="T102" s="915"/>
      <c r="U102" s="915"/>
      <c r="V102" s="915"/>
      <c r="W102" s="915"/>
      <c r="X102" s="915"/>
      <c r="Y102" s="915"/>
      <c r="Z102" s="915"/>
      <c r="AA102" s="915"/>
      <c r="AB102" s="915"/>
      <c r="AC102" s="915"/>
      <c r="AD102" s="915"/>
      <c r="AE102" s="915"/>
      <c r="AF102" s="915"/>
    </row>
    <row r="103" spans="1:32" ht="43.5" x14ac:dyDescent="0.2">
      <c r="A103" s="916" t="s">
        <v>1209</v>
      </c>
      <c r="B103" s="916">
        <v>10682</v>
      </c>
      <c r="C103" s="916" t="s">
        <v>1719</v>
      </c>
      <c r="D103" s="916" t="s">
        <v>1283</v>
      </c>
      <c r="E103" s="916" t="s">
        <v>190</v>
      </c>
      <c r="F103" s="916" t="s">
        <v>97</v>
      </c>
      <c r="G103" s="916" t="s">
        <v>837</v>
      </c>
      <c r="H103" s="916" t="s">
        <v>43</v>
      </c>
      <c r="I103" s="916">
        <v>1585</v>
      </c>
      <c r="J103" s="916">
        <v>2023</v>
      </c>
      <c r="K103" s="916" t="s">
        <v>429</v>
      </c>
      <c r="L103" s="916" t="s">
        <v>1348</v>
      </c>
      <c r="M103" s="916" t="s">
        <v>1595</v>
      </c>
      <c r="N103" s="918">
        <v>12932.36</v>
      </c>
      <c r="O103" s="917" t="s">
        <v>1286</v>
      </c>
      <c r="P103" s="915"/>
      <c r="Q103" s="915"/>
      <c r="R103" s="915"/>
      <c r="S103" s="915"/>
      <c r="T103" s="915"/>
      <c r="U103" s="915"/>
      <c r="V103" s="915"/>
      <c r="W103" s="915"/>
      <c r="X103" s="915"/>
      <c r="Y103" s="915"/>
      <c r="Z103" s="915"/>
      <c r="AA103" s="915"/>
      <c r="AB103" s="915"/>
      <c r="AC103" s="915"/>
      <c r="AD103" s="915"/>
      <c r="AE103" s="915"/>
      <c r="AF103" s="915"/>
    </row>
    <row r="104" spans="1:32" ht="108.75" x14ac:dyDescent="0.2">
      <c r="A104" s="916" t="s">
        <v>1209</v>
      </c>
      <c r="B104" s="916">
        <v>10215</v>
      </c>
      <c r="C104" s="916" t="s">
        <v>1716</v>
      </c>
      <c r="D104" s="916" t="s">
        <v>1283</v>
      </c>
      <c r="E104" s="916" t="s">
        <v>1289</v>
      </c>
      <c r="F104" s="916" t="s">
        <v>97</v>
      </c>
      <c r="G104" s="916" t="s">
        <v>837</v>
      </c>
      <c r="H104" s="916" t="s">
        <v>43</v>
      </c>
      <c r="I104" s="916">
        <v>1120</v>
      </c>
      <c r="J104" s="916">
        <v>2023</v>
      </c>
      <c r="K104" s="916" t="s">
        <v>429</v>
      </c>
      <c r="L104" s="916" t="s">
        <v>1694</v>
      </c>
      <c r="M104" s="916" t="s">
        <v>1718</v>
      </c>
      <c r="N104" s="918">
        <v>3966.45</v>
      </c>
      <c r="O104" s="917" t="s">
        <v>1267</v>
      </c>
      <c r="P104" s="915"/>
      <c r="Q104" s="915"/>
      <c r="R104" s="915"/>
      <c r="S104" s="915"/>
      <c r="T104" s="915"/>
      <c r="U104" s="915"/>
      <c r="V104" s="915"/>
      <c r="W104" s="915"/>
      <c r="X104" s="915"/>
      <c r="Y104" s="915"/>
      <c r="Z104" s="915"/>
      <c r="AA104" s="915"/>
      <c r="AB104" s="915"/>
      <c r="AC104" s="915"/>
      <c r="AD104" s="915"/>
      <c r="AE104" s="915"/>
      <c r="AF104" s="915"/>
    </row>
    <row r="105" spans="1:32" ht="108.75" x14ac:dyDescent="0.2">
      <c r="A105" s="916" t="s">
        <v>1209</v>
      </c>
      <c r="B105" s="916">
        <v>10215</v>
      </c>
      <c r="C105" s="916" t="s">
        <v>1716</v>
      </c>
      <c r="D105" s="916" t="s">
        <v>1283</v>
      </c>
      <c r="E105" s="916" t="s">
        <v>1289</v>
      </c>
      <c r="F105" s="916" t="s">
        <v>97</v>
      </c>
      <c r="G105" s="916" t="s">
        <v>837</v>
      </c>
      <c r="H105" s="916" t="s">
        <v>43</v>
      </c>
      <c r="I105" s="916">
        <v>1121</v>
      </c>
      <c r="J105" s="916">
        <v>2023</v>
      </c>
      <c r="K105" s="916" t="s">
        <v>429</v>
      </c>
      <c r="L105" s="916" t="s">
        <v>1694</v>
      </c>
      <c r="M105" s="916" t="s">
        <v>1717</v>
      </c>
      <c r="N105" s="918">
        <v>367.49</v>
      </c>
      <c r="O105" s="917" t="s">
        <v>1286</v>
      </c>
      <c r="P105" s="915"/>
      <c r="Q105" s="915"/>
      <c r="R105" s="915"/>
      <c r="S105" s="915"/>
      <c r="T105" s="915"/>
      <c r="U105" s="915"/>
      <c r="V105" s="915"/>
      <c r="W105" s="915"/>
      <c r="X105" s="915"/>
      <c r="Y105" s="915"/>
      <c r="Z105" s="915"/>
      <c r="AA105" s="915"/>
      <c r="AB105" s="915"/>
      <c r="AC105" s="915"/>
      <c r="AD105" s="915"/>
      <c r="AE105" s="915"/>
      <c r="AF105" s="915"/>
    </row>
    <row r="106" spans="1:32" ht="108.75" x14ac:dyDescent="0.2">
      <c r="A106" s="916" t="s">
        <v>1209</v>
      </c>
      <c r="B106" s="916">
        <v>10215</v>
      </c>
      <c r="C106" s="916" t="s">
        <v>1716</v>
      </c>
      <c r="D106" s="916" t="s">
        <v>1283</v>
      </c>
      <c r="E106" s="916" t="s">
        <v>1289</v>
      </c>
      <c r="F106" s="916" t="s">
        <v>97</v>
      </c>
      <c r="G106" s="916" t="s">
        <v>837</v>
      </c>
      <c r="H106" s="916" t="s">
        <v>43</v>
      </c>
      <c r="I106" s="916">
        <v>1122</v>
      </c>
      <c r="J106" s="916">
        <v>2023</v>
      </c>
      <c r="K106" s="916" t="s">
        <v>429</v>
      </c>
      <c r="L106" s="916" t="s">
        <v>1694</v>
      </c>
      <c r="M106" s="916" t="s">
        <v>1715</v>
      </c>
      <c r="N106" s="918">
        <v>1440</v>
      </c>
      <c r="O106" s="917" t="s">
        <v>1286</v>
      </c>
      <c r="P106" s="915"/>
      <c r="Q106" s="915"/>
      <c r="R106" s="915"/>
      <c r="S106" s="915"/>
      <c r="T106" s="915"/>
      <c r="U106" s="915"/>
      <c r="V106" s="915"/>
      <c r="W106" s="915"/>
      <c r="X106" s="915"/>
      <c r="Y106" s="915"/>
      <c r="Z106" s="915"/>
      <c r="AA106" s="915"/>
      <c r="AB106" s="915"/>
      <c r="AC106" s="915"/>
      <c r="AD106" s="915"/>
      <c r="AE106" s="915"/>
      <c r="AF106" s="915"/>
    </row>
    <row r="107" spans="1:32" ht="108.75" x14ac:dyDescent="0.2">
      <c r="A107" s="916" t="s">
        <v>1209</v>
      </c>
      <c r="B107" s="916">
        <v>10216</v>
      </c>
      <c r="C107" s="916" t="s">
        <v>1711</v>
      </c>
      <c r="D107" s="916" t="s">
        <v>1283</v>
      </c>
      <c r="E107" s="916" t="s">
        <v>1289</v>
      </c>
      <c r="F107" s="916" t="s">
        <v>97</v>
      </c>
      <c r="G107" s="916" t="s">
        <v>837</v>
      </c>
      <c r="H107" s="916" t="s">
        <v>43</v>
      </c>
      <c r="I107" s="916">
        <v>1224</v>
      </c>
      <c r="J107" s="916">
        <v>2023</v>
      </c>
      <c r="K107" s="916" t="s">
        <v>429</v>
      </c>
      <c r="L107" s="916" t="s">
        <v>1342</v>
      </c>
      <c r="M107" s="916" t="s">
        <v>1714</v>
      </c>
      <c r="N107" s="918">
        <v>226.71</v>
      </c>
      <c r="O107" s="917" t="s">
        <v>1267</v>
      </c>
      <c r="P107" s="915"/>
      <c r="Q107" s="915"/>
      <c r="R107" s="915"/>
      <c r="S107" s="915"/>
      <c r="T107" s="915"/>
      <c r="U107" s="915"/>
      <c r="V107" s="915"/>
      <c r="W107" s="915"/>
      <c r="X107" s="915"/>
      <c r="Y107" s="915"/>
      <c r="Z107" s="915"/>
      <c r="AA107" s="915"/>
      <c r="AB107" s="915"/>
      <c r="AC107" s="915"/>
      <c r="AD107" s="915"/>
      <c r="AE107" s="915"/>
      <c r="AF107" s="915"/>
    </row>
    <row r="108" spans="1:32" ht="108.75" x14ac:dyDescent="0.2">
      <c r="A108" s="916" t="s">
        <v>1209</v>
      </c>
      <c r="B108" s="916">
        <v>10216</v>
      </c>
      <c r="C108" s="916" t="s">
        <v>1711</v>
      </c>
      <c r="D108" s="916" t="s">
        <v>1283</v>
      </c>
      <c r="E108" s="916" t="s">
        <v>1289</v>
      </c>
      <c r="F108" s="916" t="s">
        <v>97</v>
      </c>
      <c r="G108" s="916" t="s">
        <v>837</v>
      </c>
      <c r="H108" s="916" t="s">
        <v>43</v>
      </c>
      <c r="I108" s="916">
        <v>1226</v>
      </c>
      <c r="J108" s="916">
        <v>2023</v>
      </c>
      <c r="K108" s="916" t="s">
        <v>429</v>
      </c>
      <c r="L108" s="916" t="s">
        <v>1342</v>
      </c>
      <c r="M108" s="916" t="s">
        <v>1713</v>
      </c>
      <c r="N108" s="918">
        <v>4433.1499999999996</v>
      </c>
      <c r="O108" s="917" t="s">
        <v>1267</v>
      </c>
      <c r="P108" s="915"/>
      <c r="Q108" s="915"/>
      <c r="R108" s="915"/>
      <c r="S108" s="915"/>
      <c r="T108" s="915"/>
      <c r="U108" s="915"/>
      <c r="V108" s="915"/>
      <c r="W108" s="915"/>
      <c r="X108" s="915"/>
      <c r="Y108" s="915"/>
      <c r="Z108" s="915"/>
      <c r="AA108" s="915"/>
      <c r="AB108" s="915"/>
      <c r="AC108" s="915"/>
      <c r="AD108" s="915"/>
      <c r="AE108" s="915"/>
      <c r="AF108" s="915"/>
    </row>
    <row r="109" spans="1:32" ht="108.75" x14ac:dyDescent="0.2">
      <c r="A109" s="916" t="s">
        <v>1209</v>
      </c>
      <c r="B109" s="916">
        <v>10216</v>
      </c>
      <c r="C109" s="916" t="s">
        <v>1711</v>
      </c>
      <c r="D109" s="916" t="s">
        <v>1283</v>
      </c>
      <c r="E109" s="916" t="s">
        <v>1289</v>
      </c>
      <c r="F109" s="916" t="s">
        <v>97</v>
      </c>
      <c r="G109" s="916" t="s">
        <v>837</v>
      </c>
      <c r="H109" s="916" t="s">
        <v>43</v>
      </c>
      <c r="I109" s="916">
        <v>1227</v>
      </c>
      <c r="J109" s="916">
        <v>2023</v>
      </c>
      <c r="K109" s="916" t="s">
        <v>429</v>
      </c>
      <c r="L109" s="916" t="s">
        <v>1342</v>
      </c>
      <c r="M109" s="916" t="s">
        <v>1712</v>
      </c>
      <c r="N109" s="918">
        <v>905.66</v>
      </c>
      <c r="O109" s="917" t="s">
        <v>1267</v>
      </c>
      <c r="P109" s="915"/>
      <c r="Q109" s="915"/>
      <c r="R109" s="915"/>
      <c r="S109" s="915"/>
      <c r="T109" s="915"/>
      <c r="U109" s="915"/>
      <c r="V109" s="915"/>
      <c r="W109" s="915"/>
      <c r="X109" s="915"/>
      <c r="Y109" s="915"/>
      <c r="Z109" s="915"/>
      <c r="AA109" s="915"/>
      <c r="AB109" s="915"/>
      <c r="AC109" s="915"/>
      <c r="AD109" s="915"/>
      <c r="AE109" s="915"/>
      <c r="AF109" s="915"/>
    </row>
    <row r="110" spans="1:32" ht="130.5" x14ac:dyDescent="0.2">
      <c r="A110" s="916" t="s">
        <v>1209</v>
      </c>
      <c r="B110" s="916">
        <v>10216</v>
      </c>
      <c r="C110" s="916" t="s">
        <v>1711</v>
      </c>
      <c r="D110" s="916" t="s">
        <v>1283</v>
      </c>
      <c r="E110" s="916" t="s">
        <v>1289</v>
      </c>
      <c r="F110" s="916" t="s">
        <v>97</v>
      </c>
      <c r="G110" s="916" t="s">
        <v>837</v>
      </c>
      <c r="H110" s="916" t="s">
        <v>43</v>
      </c>
      <c r="I110" s="916">
        <v>1228</v>
      </c>
      <c r="J110" s="916">
        <v>2023</v>
      </c>
      <c r="K110" s="916" t="s">
        <v>429</v>
      </c>
      <c r="L110" s="916" t="s">
        <v>1342</v>
      </c>
      <c r="M110" s="916" t="s">
        <v>1710</v>
      </c>
      <c r="N110" s="918">
        <v>1126.49</v>
      </c>
      <c r="O110" s="917" t="s">
        <v>1267</v>
      </c>
      <c r="P110" s="915"/>
      <c r="Q110" s="915"/>
      <c r="R110" s="915"/>
      <c r="S110" s="915"/>
      <c r="T110" s="915"/>
      <c r="U110" s="915"/>
      <c r="V110" s="915"/>
      <c r="W110" s="915"/>
      <c r="X110" s="915"/>
      <c r="Y110" s="915"/>
      <c r="Z110" s="915"/>
      <c r="AA110" s="915"/>
      <c r="AB110" s="915"/>
      <c r="AC110" s="915"/>
      <c r="AD110" s="915"/>
      <c r="AE110" s="915"/>
      <c r="AF110" s="915"/>
    </row>
    <row r="111" spans="1:32" ht="108.75" x14ac:dyDescent="0.2">
      <c r="A111" s="916" t="s">
        <v>1209</v>
      </c>
      <c r="B111" s="916">
        <v>10219</v>
      </c>
      <c r="C111" s="916" t="s">
        <v>1707</v>
      </c>
      <c r="D111" s="916" t="s">
        <v>1283</v>
      </c>
      <c r="E111" s="916" t="s">
        <v>1289</v>
      </c>
      <c r="F111" s="916" t="s">
        <v>97</v>
      </c>
      <c r="G111" s="916" t="s">
        <v>837</v>
      </c>
      <c r="H111" s="916" t="s">
        <v>43</v>
      </c>
      <c r="I111" s="916">
        <v>722</v>
      </c>
      <c r="J111" s="916">
        <v>2023</v>
      </c>
      <c r="K111" s="916" t="s">
        <v>429</v>
      </c>
      <c r="L111" s="916" t="s">
        <v>1694</v>
      </c>
      <c r="M111" s="916" t="s">
        <v>1709</v>
      </c>
      <c r="N111" s="918">
        <v>3683.04</v>
      </c>
      <c r="O111" s="917" t="s">
        <v>1286</v>
      </c>
      <c r="P111" s="915"/>
      <c r="Q111" s="915"/>
      <c r="R111" s="915"/>
      <c r="S111" s="915"/>
      <c r="T111" s="915"/>
      <c r="U111" s="915"/>
      <c r="V111" s="915"/>
      <c r="W111" s="915"/>
      <c r="X111" s="915"/>
      <c r="Y111" s="915"/>
      <c r="Z111" s="915"/>
      <c r="AA111" s="915"/>
      <c r="AB111" s="915"/>
      <c r="AC111" s="915"/>
      <c r="AD111" s="915"/>
      <c r="AE111" s="915"/>
      <c r="AF111" s="915"/>
    </row>
    <row r="112" spans="1:32" ht="87" x14ac:dyDescent="0.2">
      <c r="A112" s="916" t="s">
        <v>1209</v>
      </c>
      <c r="B112" s="916">
        <v>10219</v>
      </c>
      <c r="C112" s="916" t="s">
        <v>1707</v>
      </c>
      <c r="D112" s="916" t="s">
        <v>1283</v>
      </c>
      <c r="E112" s="916" t="s">
        <v>1289</v>
      </c>
      <c r="F112" s="916" t="s">
        <v>97</v>
      </c>
      <c r="G112" s="916" t="s">
        <v>837</v>
      </c>
      <c r="H112" s="916" t="s">
        <v>43</v>
      </c>
      <c r="I112" s="916">
        <v>1073</v>
      </c>
      <c r="J112" s="916">
        <v>2023</v>
      </c>
      <c r="K112" s="916" t="s">
        <v>429</v>
      </c>
      <c r="L112" s="916" t="s">
        <v>1342</v>
      </c>
      <c r="M112" s="916" t="s">
        <v>1708</v>
      </c>
      <c r="N112" s="918">
        <v>8573.11</v>
      </c>
      <c r="O112" s="917" t="s">
        <v>1267</v>
      </c>
      <c r="P112" s="915"/>
      <c r="Q112" s="915"/>
      <c r="R112" s="915"/>
      <c r="S112" s="915"/>
      <c r="T112" s="915"/>
      <c r="U112" s="915"/>
      <c r="V112" s="915"/>
      <c r="W112" s="915"/>
      <c r="X112" s="915"/>
      <c r="Y112" s="915"/>
      <c r="Z112" s="915"/>
      <c r="AA112" s="915"/>
      <c r="AB112" s="915"/>
      <c r="AC112" s="915"/>
      <c r="AD112" s="915"/>
      <c r="AE112" s="915"/>
      <c r="AF112" s="915"/>
    </row>
    <row r="113" spans="1:32" ht="87" x14ac:dyDescent="0.2">
      <c r="A113" s="916" t="s">
        <v>1209</v>
      </c>
      <c r="B113" s="916">
        <v>10219</v>
      </c>
      <c r="C113" s="916" t="s">
        <v>1707</v>
      </c>
      <c r="D113" s="916" t="s">
        <v>1283</v>
      </c>
      <c r="E113" s="916" t="s">
        <v>1289</v>
      </c>
      <c r="F113" s="916" t="s">
        <v>97</v>
      </c>
      <c r="G113" s="916" t="s">
        <v>837</v>
      </c>
      <c r="H113" s="916" t="s">
        <v>43</v>
      </c>
      <c r="I113" s="916">
        <v>1137</v>
      </c>
      <c r="J113" s="916">
        <v>2023</v>
      </c>
      <c r="K113" s="916" t="s">
        <v>429</v>
      </c>
      <c r="L113" s="916" t="s">
        <v>1342</v>
      </c>
      <c r="M113" s="916" t="s">
        <v>1706</v>
      </c>
      <c r="N113" s="918">
        <v>3982.82</v>
      </c>
      <c r="O113" s="917" t="s">
        <v>1267</v>
      </c>
      <c r="P113" s="915"/>
      <c r="Q113" s="915"/>
      <c r="R113" s="915"/>
      <c r="S113" s="915"/>
      <c r="T113" s="915"/>
      <c r="U113" s="915"/>
      <c r="V113" s="915"/>
      <c r="W113" s="915"/>
      <c r="X113" s="915"/>
      <c r="Y113" s="915"/>
      <c r="Z113" s="915"/>
      <c r="AA113" s="915"/>
      <c r="AB113" s="915"/>
      <c r="AC113" s="915"/>
      <c r="AD113" s="915"/>
      <c r="AE113" s="915"/>
      <c r="AF113" s="915"/>
    </row>
    <row r="114" spans="1:32" ht="65.25" x14ac:dyDescent="0.2">
      <c r="A114" s="916" t="s">
        <v>1209</v>
      </c>
      <c r="B114" s="916">
        <v>10267</v>
      </c>
      <c r="C114" s="916" t="s">
        <v>1705</v>
      </c>
      <c r="D114" s="916" t="s">
        <v>1283</v>
      </c>
      <c r="E114" s="916" t="s">
        <v>190</v>
      </c>
      <c r="F114" s="916" t="s">
        <v>97</v>
      </c>
      <c r="G114" s="916" t="s">
        <v>837</v>
      </c>
      <c r="H114" s="916" t="s">
        <v>43</v>
      </c>
      <c r="I114" s="916">
        <v>1653</v>
      </c>
      <c r="J114" s="916">
        <v>2023</v>
      </c>
      <c r="K114" s="916" t="s">
        <v>429</v>
      </c>
      <c r="L114" s="916" t="s">
        <v>1704</v>
      </c>
      <c r="M114" s="916" t="s">
        <v>1703</v>
      </c>
      <c r="N114" s="918">
        <v>841.8</v>
      </c>
      <c r="O114" s="917" t="s">
        <v>1286</v>
      </c>
      <c r="P114" s="915"/>
      <c r="Q114" s="915"/>
      <c r="R114" s="915"/>
      <c r="S114" s="915"/>
      <c r="T114" s="915"/>
      <c r="U114" s="915"/>
      <c r="V114" s="915"/>
      <c r="W114" s="915"/>
      <c r="X114" s="915"/>
      <c r="Y114" s="915"/>
      <c r="Z114" s="915"/>
      <c r="AA114" s="915"/>
      <c r="AB114" s="915"/>
      <c r="AC114" s="915"/>
      <c r="AD114" s="915"/>
      <c r="AE114" s="915"/>
      <c r="AF114" s="915"/>
    </row>
    <row r="115" spans="1:32" ht="87" x14ac:dyDescent="0.2">
      <c r="A115" s="916" t="s">
        <v>1209</v>
      </c>
      <c r="B115" s="916">
        <v>10269</v>
      </c>
      <c r="C115" s="916" t="s">
        <v>1702</v>
      </c>
      <c r="D115" s="916" t="s">
        <v>1283</v>
      </c>
      <c r="E115" s="916" t="s">
        <v>190</v>
      </c>
      <c r="F115" s="916" t="s">
        <v>97</v>
      </c>
      <c r="G115" s="916" t="s">
        <v>837</v>
      </c>
      <c r="H115" s="916" t="s">
        <v>43</v>
      </c>
      <c r="I115" s="916">
        <v>1270</v>
      </c>
      <c r="J115" s="916">
        <v>2023</v>
      </c>
      <c r="K115" s="916" t="s">
        <v>429</v>
      </c>
      <c r="L115" s="916" t="s">
        <v>1701</v>
      </c>
      <c r="M115" s="916" t="s">
        <v>1700</v>
      </c>
      <c r="N115" s="918">
        <v>30723.23</v>
      </c>
      <c r="O115" s="917" t="s">
        <v>1267</v>
      </c>
      <c r="P115" s="915"/>
      <c r="Q115" s="915"/>
      <c r="R115" s="915"/>
      <c r="S115" s="915"/>
      <c r="T115" s="915"/>
      <c r="U115" s="915"/>
      <c r="V115" s="915"/>
      <c r="W115" s="915"/>
      <c r="X115" s="915"/>
      <c r="Y115" s="915"/>
      <c r="Z115" s="915"/>
      <c r="AA115" s="915"/>
      <c r="AB115" s="915"/>
      <c r="AC115" s="915"/>
      <c r="AD115" s="915"/>
      <c r="AE115" s="915"/>
      <c r="AF115" s="915"/>
    </row>
    <row r="116" spans="1:32" ht="87" x14ac:dyDescent="0.2">
      <c r="A116" s="916" t="s">
        <v>1209</v>
      </c>
      <c r="B116" s="916">
        <v>10271</v>
      </c>
      <c r="C116" s="916" t="s">
        <v>1695</v>
      </c>
      <c r="D116" s="916" t="s">
        <v>1283</v>
      </c>
      <c r="E116" s="916" t="s">
        <v>190</v>
      </c>
      <c r="F116" s="916" t="s">
        <v>97</v>
      </c>
      <c r="G116" s="916" t="s">
        <v>837</v>
      </c>
      <c r="H116" s="916">
        <v>202251</v>
      </c>
      <c r="I116" s="916">
        <v>1143</v>
      </c>
      <c r="J116" s="916">
        <v>2023</v>
      </c>
      <c r="K116" s="916" t="s">
        <v>429</v>
      </c>
      <c r="L116" s="916" t="s">
        <v>1333</v>
      </c>
      <c r="M116" s="916" t="s">
        <v>1699</v>
      </c>
      <c r="N116" s="918">
        <v>6118.06</v>
      </c>
      <c r="O116" s="917" t="s">
        <v>1267</v>
      </c>
      <c r="P116" s="915"/>
      <c r="Q116" s="915"/>
      <c r="R116" s="915"/>
      <c r="S116" s="915"/>
      <c r="T116" s="915"/>
      <c r="U116" s="915"/>
      <c r="V116" s="915"/>
      <c r="W116" s="915"/>
      <c r="X116" s="915"/>
      <c r="Y116" s="915"/>
      <c r="Z116" s="915"/>
      <c r="AA116" s="915"/>
      <c r="AB116" s="915"/>
      <c r="AC116" s="915"/>
      <c r="AD116" s="915"/>
      <c r="AE116" s="915"/>
      <c r="AF116" s="915"/>
    </row>
    <row r="117" spans="1:32" ht="87" x14ac:dyDescent="0.2">
      <c r="A117" s="916" t="s">
        <v>1209</v>
      </c>
      <c r="B117" s="916">
        <v>10271</v>
      </c>
      <c r="C117" s="916" t="s">
        <v>1695</v>
      </c>
      <c r="D117" s="916" t="s">
        <v>1283</v>
      </c>
      <c r="E117" s="916" t="s">
        <v>190</v>
      </c>
      <c r="F117" s="916" t="s">
        <v>97</v>
      </c>
      <c r="G117" s="916" t="s">
        <v>837</v>
      </c>
      <c r="H117" s="916">
        <v>2022112</v>
      </c>
      <c r="I117" s="916">
        <v>1201</v>
      </c>
      <c r="J117" s="916">
        <v>2023</v>
      </c>
      <c r="K117" s="916" t="s">
        <v>429</v>
      </c>
      <c r="L117" s="916" t="s">
        <v>1323</v>
      </c>
      <c r="M117" s="916" t="s">
        <v>1698</v>
      </c>
      <c r="N117" s="918">
        <v>3156.14</v>
      </c>
      <c r="O117" s="917" t="s">
        <v>1267</v>
      </c>
      <c r="P117" s="915"/>
      <c r="Q117" s="915"/>
      <c r="R117" s="915"/>
      <c r="S117" s="915"/>
      <c r="T117" s="915"/>
      <c r="U117" s="915"/>
      <c r="V117" s="915"/>
      <c r="W117" s="915"/>
      <c r="X117" s="915"/>
      <c r="Y117" s="915"/>
      <c r="Z117" s="915"/>
      <c r="AA117" s="915"/>
      <c r="AB117" s="915"/>
      <c r="AC117" s="915"/>
      <c r="AD117" s="915"/>
      <c r="AE117" s="915"/>
      <c r="AF117" s="915"/>
    </row>
    <row r="118" spans="1:32" ht="65.25" x14ac:dyDescent="0.2">
      <c r="A118" s="916" t="s">
        <v>1209</v>
      </c>
      <c r="B118" s="916">
        <v>10271</v>
      </c>
      <c r="C118" s="916" t="s">
        <v>1695</v>
      </c>
      <c r="D118" s="916" t="s">
        <v>1283</v>
      </c>
      <c r="E118" s="916" t="s">
        <v>190</v>
      </c>
      <c r="F118" s="916" t="s">
        <v>97</v>
      </c>
      <c r="G118" s="916" t="s">
        <v>837</v>
      </c>
      <c r="H118" s="916" t="s">
        <v>43</v>
      </c>
      <c r="I118" s="916">
        <v>1332</v>
      </c>
      <c r="J118" s="916">
        <v>2023</v>
      </c>
      <c r="K118" s="916" t="s">
        <v>429</v>
      </c>
      <c r="L118" s="916" t="s">
        <v>1344</v>
      </c>
      <c r="M118" s="916" t="s">
        <v>1697</v>
      </c>
      <c r="N118" s="918">
        <v>1254.3599999999999</v>
      </c>
      <c r="O118" s="917" t="s">
        <v>1286</v>
      </c>
      <c r="P118" s="915"/>
      <c r="Q118" s="915"/>
      <c r="R118" s="915"/>
      <c r="S118" s="915"/>
      <c r="T118" s="915"/>
      <c r="U118" s="915"/>
      <c r="V118" s="915"/>
      <c r="W118" s="915"/>
      <c r="X118" s="915"/>
      <c r="Y118" s="915"/>
      <c r="Z118" s="915"/>
      <c r="AA118" s="915"/>
      <c r="AB118" s="915"/>
      <c r="AC118" s="915"/>
      <c r="AD118" s="915"/>
      <c r="AE118" s="915"/>
      <c r="AF118" s="915"/>
    </row>
    <row r="119" spans="1:32" ht="108.75" x14ac:dyDescent="0.2">
      <c r="A119" s="916" t="s">
        <v>1209</v>
      </c>
      <c r="B119" s="916">
        <v>10271</v>
      </c>
      <c r="C119" s="916" t="s">
        <v>1695</v>
      </c>
      <c r="D119" s="916" t="s">
        <v>1283</v>
      </c>
      <c r="E119" s="916" t="s">
        <v>190</v>
      </c>
      <c r="F119" s="916" t="s">
        <v>97</v>
      </c>
      <c r="G119" s="916" t="s">
        <v>837</v>
      </c>
      <c r="H119" s="916">
        <v>202261</v>
      </c>
      <c r="I119" s="916">
        <v>1487</v>
      </c>
      <c r="J119" s="916">
        <v>2023</v>
      </c>
      <c r="K119" s="916" t="s">
        <v>429</v>
      </c>
      <c r="L119" s="916" t="s">
        <v>1311</v>
      </c>
      <c r="M119" s="916" t="s">
        <v>1696</v>
      </c>
      <c r="N119" s="918">
        <v>6319.42</v>
      </c>
      <c r="O119" s="917" t="s">
        <v>1267</v>
      </c>
      <c r="P119" s="915"/>
      <c r="Q119" s="915"/>
      <c r="R119" s="915"/>
      <c r="S119" s="915"/>
      <c r="T119" s="915"/>
      <c r="U119" s="915"/>
      <c r="V119" s="915"/>
      <c r="W119" s="915"/>
      <c r="X119" s="915"/>
      <c r="Y119" s="915"/>
      <c r="Z119" s="915"/>
      <c r="AA119" s="915"/>
      <c r="AB119" s="915"/>
      <c r="AC119" s="915"/>
      <c r="AD119" s="915"/>
      <c r="AE119" s="915"/>
      <c r="AF119" s="915"/>
    </row>
    <row r="120" spans="1:32" ht="87" x14ac:dyDescent="0.2">
      <c r="A120" s="916" t="s">
        <v>1209</v>
      </c>
      <c r="B120" s="916">
        <v>10271</v>
      </c>
      <c r="C120" s="916" t="s">
        <v>1695</v>
      </c>
      <c r="D120" s="916" t="s">
        <v>1283</v>
      </c>
      <c r="E120" s="916" t="s">
        <v>190</v>
      </c>
      <c r="F120" s="916" t="s">
        <v>97</v>
      </c>
      <c r="G120" s="916" t="s">
        <v>837</v>
      </c>
      <c r="H120" s="916">
        <v>202267</v>
      </c>
      <c r="I120" s="916">
        <v>1518</v>
      </c>
      <c r="J120" s="916">
        <v>2023</v>
      </c>
      <c r="K120" s="916" t="s">
        <v>429</v>
      </c>
      <c r="L120" s="916" t="s">
        <v>1694</v>
      </c>
      <c r="M120" s="916" t="s">
        <v>1693</v>
      </c>
      <c r="N120" s="918">
        <v>4155.17</v>
      </c>
      <c r="O120" s="917" t="s">
        <v>1286</v>
      </c>
      <c r="P120" s="915"/>
      <c r="Q120" s="915"/>
      <c r="R120" s="915"/>
      <c r="S120" s="915"/>
      <c r="T120" s="915"/>
      <c r="U120" s="915"/>
      <c r="V120" s="915"/>
      <c r="W120" s="915"/>
      <c r="X120" s="915"/>
      <c r="Y120" s="915"/>
      <c r="Z120" s="915"/>
      <c r="AA120" s="915"/>
      <c r="AB120" s="915"/>
      <c r="AC120" s="915"/>
      <c r="AD120" s="915"/>
      <c r="AE120" s="915"/>
      <c r="AF120" s="915"/>
    </row>
    <row r="121" spans="1:32" ht="108.75" x14ac:dyDescent="0.2">
      <c r="A121" s="916" t="s">
        <v>1209</v>
      </c>
      <c r="B121" s="916">
        <v>10272</v>
      </c>
      <c r="C121" s="916" t="s">
        <v>1692</v>
      </c>
      <c r="D121" s="916" t="s">
        <v>1283</v>
      </c>
      <c r="E121" s="916" t="s">
        <v>190</v>
      </c>
      <c r="F121" s="916" t="s">
        <v>97</v>
      </c>
      <c r="G121" s="916" t="s">
        <v>837</v>
      </c>
      <c r="H121" s="916" t="s">
        <v>43</v>
      </c>
      <c r="I121" s="916">
        <v>1616</v>
      </c>
      <c r="J121" s="916">
        <v>2023</v>
      </c>
      <c r="K121" s="916" t="s">
        <v>429</v>
      </c>
      <c r="L121" s="916" t="s">
        <v>1607</v>
      </c>
      <c r="M121" s="916" t="s">
        <v>1691</v>
      </c>
      <c r="N121" s="918">
        <v>413.16</v>
      </c>
      <c r="O121" s="917" t="s">
        <v>1286</v>
      </c>
      <c r="P121" s="915"/>
      <c r="Q121" s="915"/>
      <c r="R121" s="915"/>
      <c r="S121" s="915"/>
      <c r="T121" s="915"/>
      <c r="U121" s="915"/>
      <c r="V121" s="915"/>
      <c r="W121" s="915"/>
      <c r="X121" s="915"/>
      <c r="Y121" s="915"/>
      <c r="Z121" s="915"/>
      <c r="AA121" s="915"/>
      <c r="AB121" s="915"/>
      <c r="AC121" s="915"/>
      <c r="AD121" s="915"/>
      <c r="AE121" s="915"/>
      <c r="AF121" s="915"/>
    </row>
    <row r="122" spans="1:32" ht="87" x14ac:dyDescent="0.2">
      <c r="A122" s="916" t="s">
        <v>1209</v>
      </c>
      <c r="B122" s="916">
        <v>10277</v>
      </c>
      <c r="C122" s="916" t="s">
        <v>1690</v>
      </c>
      <c r="D122" s="916" t="s">
        <v>1283</v>
      </c>
      <c r="E122" s="916" t="s">
        <v>190</v>
      </c>
      <c r="F122" s="916" t="s">
        <v>97</v>
      </c>
      <c r="G122" s="916" t="s">
        <v>837</v>
      </c>
      <c r="H122" s="916" t="s">
        <v>43</v>
      </c>
      <c r="I122" s="916">
        <v>1617</v>
      </c>
      <c r="J122" s="916">
        <v>2023</v>
      </c>
      <c r="K122" s="916" t="s">
        <v>429</v>
      </c>
      <c r="L122" s="916" t="s">
        <v>1607</v>
      </c>
      <c r="M122" s="916" t="s">
        <v>1689</v>
      </c>
      <c r="N122" s="918">
        <v>37208.67</v>
      </c>
      <c r="O122" s="917" t="s">
        <v>1286</v>
      </c>
      <c r="P122" s="915"/>
      <c r="Q122" s="915"/>
      <c r="R122" s="915"/>
      <c r="S122" s="915"/>
      <c r="T122" s="915"/>
      <c r="U122" s="915"/>
      <c r="V122" s="915"/>
      <c r="W122" s="915"/>
      <c r="X122" s="915"/>
      <c r="Y122" s="915"/>
      <c r="Z122" s="915"/>
      <c r="AA122" s="915"/>
      <c r="AB122" s="915"/>
      <c r="AC122" s="915"/>
      <c r="AD122" s="915"/>
      <c r="AE122" s="915"/>
      <c r="AF122" s="915"/>
    </row>
    <row r="123" spans="1:32" ht="65.25" x14ac:dyDescent="0.2">
      <c r="A123" s="916" t="s">
        <v>1209</v>
      </c>
      <c r="B123" s="916">
        <v>10280</v>
      </c>
      <c r="C123" s="916" t="s">
        <v>1682</v>
      </c>
      <c r="D123" s="916" t="s">
        <v>1283</v>
      </c>
      <c r="E123" s="916" t="s">
        <v>190</v>
      </c>
      <c r="F123" s="916" t="s">
        <v>97</v>
      </c>
      <c r="G123" s="916" t="s">
        <v>837</v>
      </c>
      <c r="H123" s="916">
        <v>202126</v>
      </c>
      <c r="I123" s="916">
        <v>898</v>
      </c>
      <c r="J123" s="916">
        <v>2023</v>
      </c>
      <c r="K123" s="916" t="s">
        <v>429</v>
      </c>
      <c r="L123" s="916" t="s">
        <v>1687</v>
      </c>
      <c r="M123" s="916" t="s">
        <v>1688</v>
      </c>
      <c r="N123" s="918">
        <v>4247.4799999999996</v>
      </c>
      <c r="O123" s="917" t="s">
        <v>1286</v>
      </c>
      <c r="P123" s="915"/>
      <c r="Q123" s="915"/>
      <c r="R123" s="915"/>
      <c r="S123" s="915"/>
      <c r="T123" s="915"/>
      <c r="U123" s="915"/>
      <c r="V123" s="915"/>
      <c r="W123" s="915"/>
      <c r="X123" s="915"/>
      <c r="Y123" s="915"/>
      <c r="Z123" s="915"/>
      <c r="AA123" s="915"/>
      <c r="AB123" s="915"/>
      <c r="AC123" s="915"/>
      <c r="AD123" s="915"/>
      <c r="AE123" s="915"/>
      <c r="AF123" s="915"/>
    </row>
    <row r="124" spans="1:32" ht="108.75" x14ac:dyDescent="0.2">
      <c r="A124" s="916" t="s">
        <v>1209</v>
      </c>
      <c r="B124" s="916">
        <v>10280</v>
      </c>
      <c r="C124" s="916" t="s">
        <v>1682</v>
      </c>
      <c r="D124" s="916" t="s">
        <v>1283</v>
      </c>
      <c r="E124" s="916" t="s">
        <v>190</v>
      </c>
      <c r="F124" s="916" t="s">
        <v>97</v>
      </c>
      <c r="G124" s="916" t="s">
        <v>837</v>
      </c>
      <c r="H124" s="916" t="s">
        <v>43</v>
      </c>
      <c r="I124" s="916">
        <v>900</v>
      </c>
      <c r="J124" s="916">
        <v>2023</v>
      </c>
      <c r="K124" s="916" t="s">
        <v>429</v>
      </c>
      <c r="L124" s="916" t="s">
        <v>1687</v>
      </c>
      <c r="M124" s="916" t="s">
        <v>1686</v>
      </c>
      <c r="N124" s="918">
        <v>3000</v>
      </c>
      <c r="O124" s="917" t="s">
        <v>1267</v>
      </c>
      <c r="P124" s="915"/>
      <c r="Q124" s="915"/>
      <c r="R124" s="915"/>
      <c r="S124" s="915"/>
      <c r="T124" s="915"/>
      <c r="U124" s="915"/>
      <c r="V124" s="915"/>
      <c r="W124" s="915"/>
      <c r="X124" s="915"/>
      <c r="Y124" s="915"/>
      <c r="Z124" s="915"/>
      <c r="AA124" s="915"/>
      <c r="AB124" s="915"/>
      <c r="AC124" s="915"/>
      <c r="AD124" s="915"/>
      <c r="AE124" s="915"/>
      <c r="AF124" s="915"/>
    </row>
    <row r="125" spans="1:32" ht="65.25" x14ac:dyDescent="0.2">
      <c r="A125" s="916" t="s">
        <v>1209</v>
      </c>
      <c r="B125" s="916">
        <v>10280</v>
      </c>
      <c r="C125" s="916" t="s">
        <v>1682</v>
      </c>
      <c r="D125" s="916" t="s">
        <v>1283</v>
      </c>
      <c r="E125" s="916" t="s">
        <v>190</v>
      </c>
      <c r="F125" s="916" t="s">
        <v>97</v>
      </c>
      <c r="G125" s="916" t="s">
        <v>837</v>
      </c>
      <c r="H125" s="916" t="s">
        <v>43</v>
      </c>
      <c r="I125" s="916">
        <v>1150</v>
      </c>
      <c r="J125" s="916">
        <v>2023</v>
      </c>
      <c r="K125" s="916" t="s">
        <v>429</v>
      </c>
      <c r="L125" s="916" t="s">
        <v>1684</v>
      </c>
      <c r="M125" s="916" t="s">
        <v>1685</v>
      </c>
      <c r="N125" s="918">
        <v>39.299999999999997</v>
      </c>
      <c r="O125" s="917" t="s">
        <v>1267</v>
      </c>
      <c r="P125" s="915"/>
      <c r="Q125" s="915"/>
      <c r="R125" s="915"/>
      <c r="S125" s="915"/>
      <c r="T125" s="915"/>
      <c r="U125" s="915"/>
      <c r="V125" s="915"/>
      <c r="W125" s="915"/>
      <c r="X125" s="915"/>
      <c r="Y125" s="915"/>
      <c r="Z125" s="915"/>
      <c r="AA125" s="915"/>
      <c r="AB125" s="915"/>
      <c r="AC125" s="915"/>
      <c r="AD125" s="915"/>
      <c r="AE125" s="915"/>
      <c r="AF125" s="915"/>
    </row>
    <row r="126" spans="1:32" ht="65.25" x14ac:dyDescent="0.2">
      <c r="A126" s="916" t="s">
        <v>1209</v>
      </c>
      <c r="B126" s="916">
        <v>10280</v>
      </c>
      <c r="C126" s="916" t="s">
        <v>1682</v>
      </c>
      <c r="D126" s="916" t="s">
        <v>1283</v>
      </c>
      <c r="E126" s="916" t="s">
        <v>190</v>
      </c>
      <c r="F126" s="916" t="s">
        <v>97</v>
      </c>
      <c r="G126" s="916" t="s">
        <v>837</v>
      </c>
      <c r="H126" s="916" t="s">
        <v>43</v>
      </c>
      <c r="I126" s="916">
        <v>1151</v>
      </c>
      <c r="J126" s="916">
        <v>2023</v>
      </c>
      <c r="K126" s="916" t="s">
        <v>429</v>
      </c>
      <c r="L126" s="916" t="s">
        <v>1684</v>
      </c>
      <c r="M126" s="916" t="s">
        <v>1683</v>
      </c>
      <c r="N126" s="918">
        <v>1220</v>
      </c>
      <c r="O126" s="917" t="s">
        <v>1267</v>
      </c>
      <c r="P126" s="915"/>
      <c r="Q126" s="915"/>
      <c r="R126" s="915"/>
      <c r="S126" s="915"/>
      <c r="T126" s="915"/>
      <c r="U126" s="915"/>
      <c r="V126" s="915"/>
      <c r="W126" s="915"/>
      <c r="X126" s="915"/>
      <c r="Y126" s="915"/>
      <c r="Z126" s="915"/>
      <c r="AA126" s="915"/>
      <c r="AB126" s="915"/>
      <c r="AC126" s="915"/>
      <c r="AD126" s="915"/>
      <c r="AE126" s="915"/>
      <c r="AF126" s="915"/>
    </row>
    <row r="127" spans="1:32" ht="87" x14ac:dyDescent="0.2">
      <c r="A127" s="916" t="s">
        <v>1209</v>
      </c>
      <c r="B127" s="916">
        <v>10280</v>
      </c>
      <c r="C127" s="916" t="s">
        <v>1682</v>
      </c>
      <c r="D127" s="916" t="s">
        <v>1283</v>
      </c>
      <c r="E127" s="916" t="s">
        <v>190</v>
      </c>
      <c r="F127" s="916" t="s">
        <v>97</v>
      </c>
      <c r="G127" s="916" t="s">
        <v>837</v>
      </c>
      <c r="H127" s="916" t="s">
        <v>43</v>
      </c>
      <c r="I127" s="916">
        <v>1229</v>
      </c>
      <c r="J127" s="916">
        <v>2023</v>
      </c>
      <c r="K127" s="916" t="s">
        <v>429</v>
      </c>
      <c r="L127" s="916" t="s">
        <v>1681</v>
      </c>
      <c r="M127" s="916" t="s">
        <v>1061</v>
      </c>
      <c r="N127" s="918">
        <v>233.06</v>
      </c>
      <c r="O127" s="917" t="s">
        <v>1286</v>
      </c>
      <c r="P127" s="915"/>
      <c r="Q127" s="915"/>
      <c r="R127" s="915"/>
      <c r="S127" s="915"/>
      <c r="T127" s="915"/>
      <c r="U127" s="915"/>
      <c r="V127" s="915"/>
      <c r="W127" s="915"/>
      <c r="X127" s="915"/>
      <c r="Y127" s="915"/>
      <c r="Z127" s="915"/>
      <c r="AA127" s="915"/>
      <c r="AB127" s="915"/>
      <c r="AC127" s="915"/>
      <c r="AD127" s="915"/>
      <c r="AE127" s="915"/>
      <c r="AF127" s="915"/>
    </row>
    <row r="128" spans="1:32" ht="65.25" x14ac:dyDescent="0.2">
      <c r="A128" s="916" t="s">
        <v>1209</v>
      </c>
      <c r="B128" s="916">
        <v>10281</v>
      </c>
      <c r="C128" s="916" t="s">
        <v>1679</v>
      </c>
      <c r="D128" s="916" t="s">
        <v>1283</v>
      </c>
      <c r="E128" s="916" t="s">
        <v>190</v>
      </c>
      <c r="F128" s="916" t="s">
        <v>97</v>
      </c>
      <c r="G128" s="916" t="s">
        <v>837</v>
      </c>
      <c r="H128" s="916" t="s">
        <v>43</v>
      </c>
      <c r="I128" s="916">
        <v>628</v>
      </c>
      <c r="J128" s="916">
        <v>2023</v>
      </c>
      <c r="K128" s="916" t="s">
        <v>429</v>
      </c>
      <c r="L128" s="916" t="s">
        <v>1340</v>
      </c>
      <c r="M128" s="916" t="s">
        <v>1680</v>
      </c>
      <c r="N128" s="918">
        <v>231.8</v>
      </c>
      <c r="O128" s="917" t="s">
        <v>1267</v>
      </c>
      <c r="P128" s="915"/>
      <c r="Q128" s="915"/>
      <c r="R128" s="915"/>
      <c r="S128" s="915"/>
      <c r="T128" s="915"/>
      <c r="U128" s="915"/>
      <c r="V128" s="915"/>
      <c r="W128" s="915"/>
      <c r="X128" s="915"/>
      <c r="Y128" s="915"/>
      <c r="Z128" s="915"/>
      <c r="AA128" s="915"/>
      <c r="AB128" s="915"/>
      <c r="AC128" s="915"/>
      <c r="AD128" s="915"/>
      <c r="AE128" s="915"/>
      <c r="AF128" s="915"/>
    </row>
    <row r="129" spans="1:32" ht="87" x14ac:dyDescent="0.2">
      <c r="A129" s="916" t="s">
        <v>1209</v>
      </c>
      <c r="B129" s="916">
        <v>10281</v>
      </c>
      <c r="C129" s="916" t="s">
        <v>1679</v>
      </c>
      <c r="D129" s="916" t="s">
        <v>1283</v>
      </c>
      <c r="E129" s="916" t="s">
        <v>190</v>
      </c>
      <c r="F129" s="916" t="s">
        <v>97</v>
      </c>
      <c r="G129" s="916" t="s">
        <v>837</v>
      </c>
      <c r="H129" s="916" t="s">
        <v>43</v>
      </c>
      <c r="I129" s="916">
        <v>1556</v>
      </c>
      <c r="J129" s="916">
        <v>2023</v>
      </c>
      <c r="K129" s="916" t="s">
        <v>429</v>
      </c>
      <c r="L129" s="916" t="s">
        <v>1342</v>
      </c>
      <c r="M129" s="916" t="s">
        <v>1114</v>
      </c>
      <c r="N129" s="918">
        <v>112821.08</v>
      </c>
      <c r="O129" s="917" t="s">
        <v>1267</v>
      </c>
      <c r="P129" s="915"/>
      <c r="Q129" s="915"/>
      <c r="R129" s="915"/>
      <c r="S129" s="915"/>
      <c r="T129" s="915"/>
      <c r="U129" s="915"/>
      <c r="V129" s="915"/>
      <c r="W129" s="915"/>
      <c r="X129" s="915"/>
      <c r="Y129" s="915"/>
      <c r="Z129" s="915"/>
      <c r="AA129" s="915"/>
      <c r="AB129" s="915"/>
      <c r="AC129" s="915"/>
      <c r="AD129" s="915"/>
      <c r="AE129" s="915"/>
      <c r="AF129" s="915"/>
    </row>
    <row r="130" spans="1:32" ht="65.25" x14ac:dyDescent="0.2">
      <c r="A130" s="916" t="s">
        <v>1209</v>
      </c>
      <c r="B130" s="916">
        <v>10281</v>
      </c>
      <c r="C130" s="916" t="s">
        <v>1679</v>
      </c>
      <c r="D130" s="916" t="s">
        <v>1283</v>
      </c>
      <c r="E130" s="916" t="s">
        <v>190</v>
      </c>
      <c r="F130" s="916" t="s">
        <v>97</v>
      </c>
      <c r="G130" s="916" t="s">
        <v>837</v>
      </c>
      <c r="H130" s="916" t="s">
        <v>43</v>
      </c>
      <c r="I130" s="916">
        <v>1643</v>
      </c>
      <c r="J130" s="916">
        <v>2023</v>
      </c>
      <c r="K130" s="916" t="s">
        <v>429</v>
      </c>
      <c r="L130" s="916" t="s">
        <v>1325</v>
      </c>
      <c r="M130" s="916" t="s">
        <v>1324</v>
      </c>
      <c r="N130" s="918">
        <v>14447.91</v>
      </c>
      <c r="O130" s="917" t="s">
        <v>1286</v>
      </c>
      <c r="P130" s="915"/>
      <c r="Q130" s="915"/>
      <c r="R130" s="915"/>
      <c r="S130" s="915"/>
      <c r="T130" s="915"/>
      <c r="U130" s="915"/>
      <c r="V130" s="915"/>
      <c r="W130" s="915"/>
      <c r="X130" s="915"/>
      <c r="Y130" s="915"/>
      <c r="Z130" s="915"/>
      <c r="AA130" s="915"/>
      <c r="AB130" s="915"/>
      <c r="AC130" s="915"/>
      <c r="AD130" s="915"/>
      <c r="AE130" s="915"/>
      <c r="AF130" s="915"/>
    </row>
    <row r="131" spans="1:32" ht="87" x14ac:dyDescent="0.2">
      <c r="A131" s="916" t="s">
        <v>1209</v>
      </c>
      <c r="B131" s="916">
        <v>10323</v>
      </c>
      <c r="C131" s="916" t="s">
        <v>1678</v>
      </c>
      <c r="D131" s="916" t="s">
        <v>1283</v>
      </c>
      <c r="E131" s="916" t="s">
        <v>206</v>
      </c>
      <c r="F131" s="916" t="s">
        <v>97</v>
      </c>
      <c r="G131" s="916" t="s">
        <v>837</v>
      </c>
      <c r="H131" s="916" t="s">
        <v>43</v>
      </c>
      <c r="I131" s="916">
        <v>1281</v>
      </c>
      <c r="J131" s="916">
        <v>2023</v>
      </c>
      <c r="K131" s="916" t="s">
        <v>429</v>
      </c>
      <c r="L131" s="916" t="s">
        <v>1677</v>
      </c>
      <c r="M131" s="916" t="s">
        <v>1676</v>
      </c>
      <c r="N131" s="918">
        <v>19764</v>
      </c>
      <c r="O131" s="917" t="s">
        <v>1286</v>
      </c>
      <c r="P131" s="915"/>
      <c r="Q131" s="915"/>
      <c r="R131" s="915"/>
      <c r="S131" s="915"/>
      <c r="T131" s="915"/>
      <c r="U131" s="915"/>
      <c r="V131" s="915"/>
      <c r="W131" s="915"/>
      <c r="X131" s="915"/>
      <c r="Y131" s="915"/>
      <c r="Z131" s="915"/>
      <c r="AA131" s="915"/>
      <c r="AB131" s="915"/>
      <c r="AC131" s="915"/>
      <c r="AD131" s="915"/>
      <c r="AE131" s="915"/>
      <c r="AF131" s="915"/>
    </row>
    <row r="132" spans="1:32" ht="65.25" x14ac:dyDescent="0.2">
      <c r="A132" s="916" t="s">
        <v>1209</v>
      </c>
      <c r="B132" s="916">
        <v>10325</v>
      </c>
      <c r="C132" s="916" t="s">
        <v>1662</v>
      </c>
      <c r="D132" s="916" t="s">
        <v>1283</v>
      </c>
      <c r="E132" s="916" t="s">
        <v>206</v>
      </c>
      <c r="F132" s="916" t="s">
        <v>97</v>
      </c>
      <c r="G132" s="916" t="s">
        <v>837</v>
      </c>
      <c r="H132" s="916">
        <v>20232</v>
      </c>
      <c r="I132" s="916">
        <v>424</v>
      </c>
      <c r="J132" s="916">
        <v>2023</v>
      </c>
      <c r="K132" s="916" t="s">
        <v>429</v>
      </c>
      <c r="L132" s="916" t="s">
        <v>1675</v>
      </c>
      <c r="M132" s="916" t="s">
        <v>1674</v>
      </c>
      <c r="N132" s="918">
        <v>19771.98</v>
      </c>
      <c r="O132" s="917" t="s">
        <v>1267</v>
      </c>
      <c r="P132" s="915"/>
      <c r="Q132" s="915"/>
      <c r="R132" s="915"/>
      <c r="S132" s="915"/>
      <c r="T132" s="915"/>
      <c r="U132" s="915"/>
      <c r="V132" s="915"/>
      <c r="W132" s="915"/>
      <c r="X132" s="915"/>
      <c r="Y132" s="915"/>
      <c r="Z132" s="915"/>
      <c r="AA132" s="915"/>
      <c r="AB132" s="915"/>
      <c r="AC132" s="915"/>
      <c r="AD132" s="915"/>
      <c r="AE132" s="915"/>
      <c r="AF132" s="915"/>
    </row>
    <row r="133" spans="1:32" ht="65.25" x14ac:dyDescent="0.2">
      <c r="A133" s="916" t="s">
        <v>1209</v>
      </c>
      <c r="B133" s="916">
        <v>10325</v>
      </c>
      <c r="C133" s="916" t="s">
        <v>1662</v>
      </c>
      <c r="D133" s="916" t="s">
        <v>1283</v>
      </c>
      <c r="E133" s="916" t="s">
        <v>206</v>
      </c>
      <c r="F133" s="916" t="s">
        <v>97</v>
      </c>
      <c r="G133" s="916" t="s">
        <v>837</v>
      </c>
      <c r="H133" s="916">
        <v>20231</v>
      </c>
      <c r="I133" s="916">
        <v>445</v>
      </c>
      <c r="J133" s="916">
        <v>2023</v>
      </c>
      <c r="K133" s="916" t="s">
        <v>429</v>
      </c>
      <c r="L133" s="916" t="s">
        <v>1673</v>
      </c>
      <c r="M133" s="916" t="s">
        <v>1672</v>
      </c>
      <c r="N133" s="918">
        <v>5266.54</v>
      </c>
      <c r="O133" s="917" t="s">
        <v>1286</v>
      </c>
      <c r="P133" s="915"/>
      <c r="Q133" s="915"/>
      <c r="R133" s="915"/>
      <c r="S133" s="915"/>
      <c r="T133" s="915"/>
      <c r="U133" s="915"/>
      <c r="V133" s="915"/>
      <c r="W133" s="915"/>
      <c r="X133" s="915"/>
      <c r="Y133" s="915"/>
      <c r="Z133" s="915"/>
      <c r="AA133" s="915"/>
      <c r="AB133" s="915"/>
      <c r="AC133" s="915"/>
      <c r="AD133" s="915"/>
      <c r="AE133" s="915"/>
      <c r="AF133" s="915"/>
    </row>
    <row r="134" spans="1:32" ht="87" x14ac:dyDescent="0.2">
      <c r="A134" s="916" t="s">
        <v>1209</v>
      </c>
      <c r="B134" s="916">
        <v>10325</v>
      </c>
      <c r="C134" s="916" t="s">
        <v>1662</v>
      </c>
      <c r="D134" s="916" t="s">
        <v>1283</v>
      </c>
      <c r="E134" s="916" t="s">
        <v>206</v>
      </c>
      <c r="F134" s="916" t="s">
        <v>97</v>
      </c>
      <c r="G134" s="916" t="s">
        <v>837</v>
      </c>
      <c r="H134" s="916">
        <v>20223</v>
      </c>
      <c r="I134" s="916">
        <v>506</v>
      </c>
      <c r="J134" s="916">
        <v>2023</v>
      </c>
      <c r="K134" s="916" t="s">
        <v>429</v>
      </c>
      <c r="L134" s="916" t="s">
        <v>1670</v>
      </c>
      <c r="M134" s="916" t="s">
        <v>1671</v>
      </c>
      <c r="N134" s="918">
        <v>205.92</v>
      </c>
      <c r="O134" s="917" t="s">
        <v>1267</v>
      </c>
      <c r="P134" s="915"/>
      <c r="Q134" s="915"/>
      <c r="R134" s="915"/>
      <c r="S134" s="915"/>
      <c r="T134" s="915"/>
      <c r="U134" s="915"/>
      <c r="V134" s="915"/>
      <c r="W134" s="915"/>
      <c r="X134" s="915"/>
      <c r="Y134" s="915"/>
      <c r="Z134" s="915"/>
      <c r="AA134" s="915"/>
      <c r="AB134" s="915"/>
      <c r="AC134" s="915"/>
      <c r="AD134" s="915"/>
      <c r="AE134" s="915"/>
      <c r="AF134" s="915"/>
    </row>
    <row r="135" spans="1:32" ht="65.25" x14ac:dyDescent="0.2">
      <c r="A135" s="916" t="s">
        <v>1209</v>
      </c>
      <c r="B135" s="916">
        <v>10325</v>
      </c>
      <c r="C135" s="916" t="s">
        <v>1662</v>
      </c>
      <c r="D135" s="916" t="s">
        <v>1283</v>
      </c>
      <c r="E135" s="916" t="s">
        <v>206</v>
      </c>
      <c r="F135" s="916" t="s">
        <v>97</v>
      </c>
      <c r="G135" s="916" t="s">
        <v>837</v>
      </c>
      <c r="H135" s="916">
        <v>202318</v>
      </c>
      <c r="I135" s="916">
        <v>599</v>
      </c>
      <c r="J135" s="916">
        <v>2023</v>
      </c>
      <c r="K135" s="916" t="s">
        <v>429</v>
      </c>
      <c r="L135" s="916" t="s">
        <v>1670</v>
      </c>
      <c r="M135" s="916" t="s">
        <v>1669</v>
      </c>
      <c r="N135" s="918">
        <v>24211.62</v>
      </c>
      <c r="O135" s="917" t="s">
        <v>1286</v>
      </c>
      <c r="P135" s="915"/>
      <c r="Q135" s="915"/>
      <c r="R135" s="915"/>
      <c r="S135" s="915"/>
      <c r="T135" s="915"/>
      <c r="U135" s="915"/>
      <c r="V135" s="915"/>
      <c r="W135" s="915"/>
      <c r="X135" s="915"/>
      <c r="Y135" s="915"/>
      <c r="Z135" s="915"/>
      <c r="AA135" s="915"/>
      <c r="AB135" s="915"/>
      <c r="AC135" s="915"/>
      <c r="AD135" s="915"/>
      <c r="AE135" s="915"/>
      <c r="AF135" s="915"/>
    </row>
    <row r="136" spans="1:32" ht="87" x14ac:dyDescent="0.2">
      <c r="A136" s="916" t="s">
        <v>1209</v>
      </c>
      <c r="B136" s="916">
        <v>10325</v>
      </c>
      <c r="C136" s="916" t="s">
        <v>1662</v>
      </c>
      <c r="D136" s="916" t="s">
        <v>1283</v>
      </c>
      <c r="E136" s="916" t="s">
        <v>206</v>
      </c>
      <c r="F136" s="916" t="s">
        <v>97</v>
      </c>
      <c r="G136" s="916" t="s">
        <v>837</v>
      </c>
      <c r="H136" s="916">
        <v>202331</v>
      </c>
      <c r="I136" s="916">
        <v>1078</v>
      </c>
      <c r="J136" s="916">
        <v>2023</v>
      </c>
      <c r="K136" s="916" t="s">
        <v>429</v>
      </c>
      <c r="L136" s="916" t="s">
        <v>1668</v>
      </c>
      <c r="M136" s="916" t="s">
        <v>1667</v>
      </c>
      <c r="N136" s="918">
        <v>6295.89</v>
      </c>
      <c r="O136" s="917" t="s">
        <v>1286</v>
      </c>
      <c r="P136" s="915"/>
      <c r="Q136" s="915"/>
      <c r="R136" s="915"/>
      <c r="S136" s="915"/>
      <c r="T136" s="915"/>
      <c r="U136" s="915"/>
      <c r="V136" s="915"/>
      <c r="W136" s="915"/>
      <c r="X136" s="915"/>
      <c r="Y136" s="915"/>
      <c r="Z136" s="915"/>
      <c r="AA136" s="915"/>
      <c r="AB136" s="915"/>
      <c r="AC136" s="915"/>
      <c r="AD136" s="915"/>
      <c r="AE136" s="915"/>
      <c r="AF136" s="915"/>
    </row>
    <row r="137" spans="1:32" ht="65.25" x14ac:dyDescent="0.2">
      <c r="A137" s="916" t="s">
        <v>1209</v>
      </c>
      <c r="B137" s="916">
        <v>10325</v>
      </c>
      <c r="C137" s="916" t="s">
        <v>1662</v>
      </c>
      <c r="D137" s="916" t="s">
        <v>1283</v>
      </c>
      <c r="E137" s="916" t="s">
        <v>206</v>
      </c>
      <c r="F137" s="916" t="s">
        <v>97</v>
      </c>
      <c r="G137" s="916" t="s">
        <v>837</v>
      </c>
      <c r="H137" s="916">
        <v>202252</v>
      </c>
      <c r="I137" s="916">
        <v>1245</v>
      </c>
      <c r="J137" s="916">
        <v>2023</v>
      </c>
      <c r="K137" s="916" t="s">
        <v>429</v>
      </c>
      <c r="L137" s="916" t="s">
        <v>1666</v>
      </c>
      <c r="M137" s="916" t="s">
        <v>1665</v>
      </c>
      <c r="N137" s="918">
        <v>5304.12</v>
      </c>
      <c r="O137" s="917" t="s">
        <v>1286</v>
      </c>
      <c r="P137" s="915"/>
      <c r="Q137" s="915"/>
      <c r="R137" s="915"/>
      <c r="S137" s="915"/>
      <c r="T137" s="915"/>
      <c r="U137" s="915"/>
      <c r="V137" s="915"/>
      <c r="W137" s="915"/>
      <c r="X137" s="915"/>
      <c r="Y137" s="915"/>
      <c r="Z137" s="915"/>
      <c r="AA137" s="915"/>
      <c r="AB137" s="915"/>
      <c r="AC137" s="915"/>
      <c r="AD137" s="915"/>
      <c r="AE137" s="915"/>
      <c r="AF137" s="915"/>
    </row>
    <row r="138" spans="1:32" ht="65.25" x14ac:dyDescent="0.2">
      <c r="A138" s="916" t="s">
        <v>1209</v>
      </c>
      <c r="B138" s="916">
        <v>10325</v>
      </c>
      <c r="C138" s="916" t="s">
        <v>1662</v>
      </c>
      <c r="D138" s="916" t="s">
        <v>1283</v>
      </c>
      <c r="E138" s="916" t="s">
        <v>206</v>
      </c>
      <c r="F138" s="916" t="s">
        <v>97</v>
      </c>
      <c r="G138" s="916" t="s">
        <v>837</v>
      </c>
      <c r="H138" s="916">
        <v>2022117</v>
      </c>
      <c r="I138" s="916">
        <v>1504</v>
      </c>
      <c r="J138" s="916">
        <v>2023</v>
      </c>
      <c r="K138" s="916" t="s">
        <v>429</v>
      </c>
      <c r="L138" s="916" t="s">
        <v>1664</v>
      </c>
      <c r="M138" s="916" t="s">
        <v>1663</v>
      </c>
      <c r="N138" s="918">
        <v>36682.86</v>
      </c>
      <c r="O138" s="917" t="s">
        <v>1286</v>
      </c>
      <c r="P138" s="915"/>
      <c r="Q138" s="915"/>
      <c r="R138" s="915"/>
      <c r="S138" s="915"/>
      <c r="T138" s="915"/>
      <c r="U138" s="915"/>
      <c r="V138" s="915"/>
      <c r="W138" s="915"/>
      <c r="X138" s="915"/>
      <c r="Y138" s="915"/>
      <c r="Z138" s="915"/>
      <c r="AA138" s="915"/>
      <c r="AB138" s="915"/>
      <c r="AC138" s="915"/>
      <c r="AD138" s="915"/>
      <c r="AE138" s="915"/>
      <c r="AF138" s="915"/>
    </row>
    <row r="139" spans="1:32" ht="65.25" x14ac:dyDescent="0.2">
      <c r="A139" s="916" t="s">
        <v>1209</v>
      </c>
      <c r="B139" s="916">
        <v>10325</v>
      </c>
      <c r="C139" s="916" t="s">
        <v>1662</v>
      </c>
      <c r="D139" s="916" t="s">
        <v>1283</v>
      </c>
      <c r="E139" s="916" t="s">
        <v>206</v>
      </c>
      <c r="F139" s="916" t="s">
        <v>97</v>
      </c>
      <c r="G139" s="916" t="s">
        <v>837</v>
      </c>
      <c r="H139" s="916">
        <v>202268</v>
      </c>
      <c r="I139" s="916">
        <v>1588</v>
      </c>
      <c r="J139" s="916">
        <v>2023</v>
      </c>
      <c r="K139" s="916" t="s">
        <v>429</v>
      </c>
      <c r="L139" s="916" t="s">
        <v>1661</v>
      </c>
      <c r="M139" s="916" t="s">
        <v>1660</v>
      </c>
      <c r="N139" s="918">
        <v>5308.02</v>
      </c>
      <c r="O139" s="917" t="s">
        <v>1286</v>
      </c>
      <c r="P139" s="915"/>
      <c r="Q139" s="915"/>
      <c r="R139" s="915"/>
      <c r="S139" s="915"/>
      <c r="T139" s="915"/>
      <c r="U139" s="915"/>
      <c r="V139" s="915"/>
      <c r="W139" s="915"/>
      <c r="X139" s="915"/>
      <c r="Y139" s="915"/>
      <c r="Z139" s="915"/>
      <c r="AA139" s="915"/>
      <c r="AB139" s="915"/>
      <c r="AC139" s="915"/>
      <c r="AD139" s="915"/>
      <c r="AE139" s="915"/>
      <c r="AF139" s="915"/>
    </row>
    <row r="140" spans="1:32" ht="43.5" x14ac:dyDescent="0.2">
      <c r="A140" s="916" t="s">
        <v>1209</v>
      </c>
      <c r="B140" s="916">
        <v>10326</v>
      </c>
      <c r="C140" s="916" t="s">
        <v>1627</v>
      </c>
      <c r="D140" s="916" t="s">
        <v>1283</v>
      </c>
      <c r="E140" s="916" t="s">
        <v>206</v>
      </c>
      <c r="F140" s="916" t="s">
        <v>97</v>
      </c>
      <c r="G140" s="916" t="s">
        <v>22</v>
      </c>
      <c r="H140" s="916" t="s">
        <v>43</v>
      </c>
      <c r="I140" s="916">
        <v>1563</v>
      </c>
      <c r="J140" s="916">
        <v>2023</v>
      </c>
      <c r="K140" s="916" t="s">
        <v>429</v>
      </c>
      <c r="L140" s="916" t="s">
        <v>1659</v>
      </c>
      <c r="M140" s="916" t="s">
        <v>1658</v>
      </c>
      <c r="N140" s="918">
        <v>1501.92</v>
      </c>
      <c r="O140" s="917" t="s">
        <v>1286</v>
      </c>
      <c r="P140" s="915"/>
      <c r="Q140" s="915"/>
      <c r="R140" s="915"/>
      <c r="S140" s="915"/>
      <c r="T140" s="915"/>
      <c r="U140" s="915"/>
      <c r="V140" s="915"/>
      <c r="W140" s="915"/>
      <c r="X140" s="915"/>
      <c r="Y140" s="915"/>
      <c r="Z140" s="915"/>
      <c r="AA140" s="915"/>
      <c r="AB140" s="915"/>
      <c r="AC140" s="915"/>
      <c r="AD140" s="915"/>
      <c r="AE140" s="915"/>
      <c r="AF140" s="915"/>
    </row>
    <row r="141" spans="1:32" ht="43.5" x14ac:dyDescent="0.2">
      <c r="A141" s="916" t="s">
        <v>1209</v>
      </c>
      <c r="B141" s="916">
        <v>10326</v>
      </c>
      <c r="C141" s="916" t="s">
        <v>1627</v>
      </c>
      <c r="D141" s="916" t="s">
        <v>1283</v>
      </c>
      <c r="E141" s="916" t="s">
        <v>206</v>
      </c>
      <c r="F141" s="916" t="s">
        <v>97</v>
      </c>
      <c r="G141" s="916" t="s">
        <v>22</v>
      </c>
      <c r="H141" s="916" t="s">
        <v>43</v>
      </c>
      <c r="I141" s="916">
        <v>1564</v>
      </c>
      <c r="J141" s="916">
        <v>2023</v>
      </c>
      <c r="K141" s="916" t="s">
        <v>429</v>
      </c>
      <c r="L141" s="916" t="s">
        <v>1657</v>
      </c>
      <c r="M141" s="916" t="s">
        <v>1656</v>
      </c>
      <c r="N141" s="918">
        <v>10016.219999999999</v>
      </c>
      <c r="O141" s="917" t="s">
        <v>1286</v>
      </c>
      <c r="P141" s="915"/>
      <c r="Q141" s="915"/>
      <c r="R141" s="915"/>
      <c r="S141" s="915"/>
      <c r="T141" s="915"/>
      <c r="U141" s="915"/>
      <c r="V141" s="915"/>
      <c r="W141" s="915"/>
      <c r="X141" s="915"/>
      <c r="Y141" s="915"/>
      <c r="Z141" s="915"/>
      <c r="AA141" s="915"/>
      <c r="AB141" s="915"/>
      <c r="AC141" s="915"/>
      <c r="AD141" s="915"/>
      <c r="AE141" s="915"/>
      <c r="AF141" s="915"/>
    </row>
    <row r="142" spans="1:32" ht="43.5" x14ac:dyDescent="0.2">
      <c r="A142" s="916" t="s">
        <v>1209</v>
      </c>
      <c r="B142" s="916">
        <v>10326</v>
      </c>
      <c r="C142" s="916" t="s">
        <v>1627</v>
      </c>
      <c r="D142" s="916" t="s">
        <v>1283</v>
      </c>
      <c r="E142" s="916" t="s">
        <v>206</v>
      </c>
      <c r="F142" s="916" t="s">
        <v>97</v>
      </c>
      <c r="G142" s="916" t="s">
        <v>22</v>
      </c>
      <c r="H142" s="916" t="s">
        <v>43</v>
      </c>
      <c r="I142" s="916">
        <v>1565</v>
      </c>
      <c r="J142" s="916">
        <v>2023</v>
      </c>
      <c r="K142" s="916" t="s">
        <v>429</v>
      </c>
      <c r="L142" s="916" t="s">
        <v>1655</v>
      </c>
      <c r="M142" s="916" t="s">
        <v>1654</v>
      </c>
      <c r="N142" s="918">
        <v>758.55</v>
      </c>
      <c r="O142" s="917" t="s">
        <v>1286</v>
      </c>
      <c r="P142" s="915"/>
      <c r="Q142" s="915"/>
      <c r="R142" s="915"/>
      <c r="S142" s="915"/>
      <c r="T142" s="915"/>
      <c r="U142" s="915"/>
      <c r="V142" s="915"/>
      <c r="W142" s="915"/>
      <c r="X142" s="915"/>
      <c r="Y142" s="915"/>
      <c r="Z142" s="915"/>
      <c r="AA142" s="915"/>
      <c r="AB142" s="915"/>
      <c r="AC142" s="915"/>
      <c r="AD142" s="915"/>
      <c r="AE142" s="915"/>
      <c r="AF142" s="915"/>
    </row>
    <row r="143" spans="1:32" ht="43.5" x14ac:dyDescent="0.2">
      <c r="A143" s="916" t="s">
        <v>1209</v>
      </c>
      <c r="B143" s="916">
        <v>10326</v>
      </c>
      <c r="C143" s="916" t="s">
        <v>1627</v>
      </c>
      <c r="D143" s="916" t="s">
        <v>1283</v>
      </c>
      <c r="E143" s="916" t="s">
        <v>206</v>
      </c>
      <c r="F143" s="916" t="s">
        <v>97</v>
      </c>
      <c r="G143" s="916" t="s">
        <v>22</v>
      </c>
      <c r="H143" s="916" t="s">
        <v>43</v>
      </c>
      <c r="I143" s="916">
        <v>1566</v>
      </c>
      <c r="J143" s="916">
        <v>2023</v>
      </c>
      <c r="K143" s="916" t="s">
        <v>429</v>
      </c>
      <c r="L143" s="916" t="s">
        <v>1653</v>
      </c>
      <c r="M143" s="916" t="s">
        <v>1652</v>
      </c>
      <c r="N143" s="918">
        <v>6162.94</v>
      </c>
      <c r="O143" s="917" t="s">
        <v>1286</v>
      </c>
      <c r="P143" s="915"/>
      <c r="Q143" s="915"/>
      <c r="R143" s="915"/>
      <c r="S143" s="915"/>
      <c r="T143" s="915"/>
      <c r="U143" s="915"/>
      <c r="V143" s="915"/>
      <c r="W143" s="915"/>
      <c r="X143" s="915"/>
      <c r="Y143" s="915"/>
      <c r="Z143" s="915"/>
      <c r="AA143" s="915"/>
      <c r="AB143" s="915"/>
      <c r="AC143" s="915"/>
      <c r="AD143" s="915"/>
      <c r="AE143" s="915"/>
      <c r="AF143" s="915"/>
    </row>
    <row r="144" spans="1:32" ht="43.5" x14ac:dyDescent="0.2">
      <c r="A144" s="916" t="s">
        <v>1209</v>
      </c>
      <c r="B144" s="916">
        <v>10326</v>
      </c>
      <c r="C144" s="916" t="s">
        <v>1627</v>
      </c>
      <c r="D144" s="916" t="s">
        <v>1283</v>
      </c>
      <c r="E144" s="916" t="s">
        <v>206</v>
      </c>
      <c r="F144" s="916" t="s">
        <v>97</v>
      </c>
      <c r="G144" s="916" t="s">
        <v>22</v>
      </c>
      <c r="H144" s="916" t="s">
        <v>43</v>
      </c>
      <c r="I144" s="916">
        <v>1567</v>
      </c>
      <c r="J144" s="916">
        <v>2023</v>
      </c>
      <c r="K144" s="916" t="s">
        <v>429</v>
      </c>
      <c r="L144" s="916" t="s">
        <v>1651</v>
      </c>
      <c r="M144" s="916" t="s">
        <v>1650</v>
      </c>
      <c r="N144" s="918">
        <v>4782.9399999999996</v>
      </c>
      <c r="O144" s="917" t="s">
        <v>1286</v>
      </c>
      <c r="P144" s="915"/>
      <c r="Q144" s="915"/>
      <c r="R144" s="915"/>
      <c r="S144" s="915"/>
      <c r="T144" s="915"/>
      <c r="U144" s="915"/>
      <c r="V144" s="915"/>
      <c r="W144" s="915"/>
      <c r="X144" s="915"/>
      <c r="Y144" s="915"/>
      <c r="Z144" s="915"/>
      <c r="AA144" s="915"/>
      <c r="AB144" s="915"/>
      <c r="AC144" s="915"/>
      <c r="AD144" s="915"/>
      <c r="AE144" s="915"/>
      <c r="AF144" s="915"/>
    </row>
    <row r="145" spans="1:32" ht="43.5" x14ac:dyDescent="0.2">
      <c r="A145" s="916" t="s">
        <v>1209</v>
      </c>
      <c r="B145" s="916">
        <v>10326</v>
      </c>
      <c r="C145" s="916" t="s">
        <v>1627</v>
      </c>
      <c r="D145" s="916" t="s">
        <v>1283</v>
      </c>
      <c r="E145" s="916" t="s">
        <v>206</v>
      </c>
      <c r="F145" s="916" t="s">
        <v>97</v>
      </c>
      <c r="G145" s="916" t="s">
        <v>22</v>
      </c>
      <c r="H145" s="916" t="s">
        <v>43</v>
      </c>
      <c r="I145" s="916">
        <v>1568</v>
      </c>
      <c r="J145" s="916">
        <v>2023</v>
      </c>
      <c r="K145" s="916" t="s">
        <v>429</v>
      </c>
      <c r="L145" s="916" t="s">
        <v>1649</v>
      </c>
      <c r="M145" s="916" t="s">
        <v>1648</v>
      </c>
      <c r="N145" s="918">
        <v>543.07000000000005</v>
      </c>
      <c r="O145" s="917" t="s">
        <v>1286</v>
      </c>
      <c r="P145" s="915"/>
      <c r="Q145" s="915"/>
      <c r="R145" s="915"/>
      <c r="S145" s="915"/>
      <c r="T145" s="915"/>
      <c r="U145" s="915"/>
      <c r="V145" s="915"/>
      <c r="W145" s="915"/>
      <c r="X145" s="915"/>
      <c r="Y145" s="915"/>
      <c r="Z145" s="915"/>
      <c r="AA145" s="915"/>
      <c r="AB145" s="915"/>
      <c r="AC145" s="915"/>
      <c r="AD145" s="915"/>
      <c r="AE145" s="915"/>
      <c r="AF145" s="915"/>
    </row>
    <row r="146" spans="1:32" ht="43.5" x14ac:dyDescent="0.2">
      <c r="A146" s="916" t="s">
        <v>1209</v>
      </c>
      <c r="B146" s="916">
        <v>10326</v>
      </c>
      <c r="C146" s="916" t="s">
        <v>1627</v>
      </c>
      <c r="D146" s="916" t="s">
        <v>1283</v>
      </c>
      <c r="E146" s="916" t="s">
        <v>206</v>
      </c>
      <c r="F146" s="916" t="s">
        <v>97</v>
      </c>
      <c r="G146" s="916" t="s">
        <v>22</v>
      </c>
      <c r="H146" s="916" t="s">
        <v>43</v>
      </c>
      <c r="I146" s="916">
        <v>1569</v>
      </c>
      <c r="J146" s="916">
        <v>2023</v>
      </c>
      <c r="K146" s="916" t="s">
        <v>429</v>
      </c>
      <c r="L146" s="916" t="s">
        <v>1647</v>
      </c>
      <c r="M146" s="916" t="s">
        <v>1646</v>
      </c>
      <c r="N146" s="918">
        <v>2871.68</v>
      </c>
      <c r="O146" s="917" t="s">
        <v>1286</v>
      </c>
      <c r="P146" s="915"/>
      <c r="Q146" s="915"/>
      <c r="R146" s="915"/>
      <c r="S146" s="915"/>
      <c r="T146" s="915"/>
      <c r="U146" s="915"/>
      <c r="V146" s="915"/>
      <c r="W146" s="915"/>
      <c r="X146" s="915"/>
      <c r="Y146" s="915"/>
      <c r="Z146" s="915"/>
      <c r="AA146" s="915"/>
      <c r="AB146" s="915"/>
      <c r="AC146" s="915"/>
      <c r="AD146" s="915"/>
      <c r="AE146" s="915"/>
      <c r="AF146" s="915"/>
    </row>
    <row r="147" spans="1:32" ht="43.5" x14ac:dyDescent="0.2">
      <c r="A147" s="916" t="s">
        <v>1209</v>
      </c>
      <c r="B147" s="916">
        <v>10326</v>
      </c>
      <c r="C147" s="916" t="s">
        <v>1627</v>
      </c>
      <c r="D147" s="916" t="s">
        <v>1283</v>
      </c>
      <c r="E147" s="916" t="s">
        <v>206</v>
      </c>
      <c r="F147" s="916" t="s">
        <v>97</v>
      </c>
      <c r="G147" s="916" t="s">
        <v>22</v>
      </c>
      <c r="H147" s="916" t="s">
        <v>43</v>
      </c>
      <c r="I147" s="916">
        <v>1570</v>
      </c>
      <c r="J147" s="916">
        <v>2023</v>
      </c>
      <c r="K147" s="916" t="s">
        <v>429</v>
      </c>
      <c r="L147" s="916" t="s">
        <v>1645</v>
      </c>
      <c r="M147" s="916" t="s">
        <v>1644</v>
      </c>
      <c r="N147" s="918">
        <v>7568.21</v>
      </c>
      <c r="O147" s="917" t="s">
        <v>1286</v>
      </c>
      <c r="P147" s="915"/>
      <c r="Q147" s="915"/>
      <c r="R147" s="915"/>
      <c r="S147" s="915"/>
      <c r="T147" s="915"/>
      <c r="U147" s="915"/>
      <c r="V147" s="915"/>
      <c r="W147" s="915"/>
      <c r="X147" s="915"/>
      <c r="Y147" s="915"/>
      <c r="Z147" s="915"/>
      <c r="AA147" s="915"/>
      <c r="AB147" s="915"/>
      <c r="AC147" s="915"/>
      <c r="AD147" s="915"/>
      <c r="AE147" s="915"/>
      <c r="AF147" s="915"/>
    </row>
    <row r="148" spans="1:32" ht="43.5" x14ac:dyDescent="0.2">
      <c r="A148" s="916" t="s">
        <v>1209</v>
      </c>
      <c r="B148" s="916">
        <v>10326</v>
      </c>
      <c r="C148" s="916" t="s">
        <v>1627</v>
      </c>
      <c r="D148" s="916" t="s">
        <v>1283</v>
      </c>
      <c r="E148" s="916" t="s">
        <v>206</v>
      </c>
      <c r="F148" s="916" t="s">
        <v>97</v>
      </c>
      <c r="G148" s="916" t="s">
        <v>22</v>
      </c>
      <c r="H148" s="916" t="s">
        <v>43</v>
      </c>
      <c r="I148" s="916">
        <v>1571</v>
      </c>
      <c r="J148" s="916">
        <v>2023</v>
      </c>
      <c r="K148" s="916" t="s">
        <v>429</v>
      </c>
      <c r="L148" s="916" t="s">
        <v>1643</v>
      </c>
      <c r="M148" s="916" t="s">
        <v>1642</v>
      </c>
      <c r="N148" s="918">
        <v>2843.49</v>
      </c>
      <c r="O148" s="917" t="s">
        <v>1286</v>
      </c>
      <c r="P148" s="915"/>
      <c r="Q148" s="915"/>
      <c r="R148" s="915"/>
      <c r="S148" s="915"/>
      <c r="T148" s="915"/>
      <c r="U148" s="915"/>
      <c r="V148" s="915"/>
      <c r="W148" s="915"/>
      <c r="X148" s="915"/>
      <c r="Y148" s="915"/>
      <c r="Z148" s="915"/>
      <c r="AA148" s="915"/>
      <c r="AB148" s="915"/>
      <c r="AC148" s="915"/>
      <c r="AD148" s="915"/>
      <c r="AE148" s="915"/>
      <c r="AF148" s="915"/>
    </row>
    <row r="149" spans="1:32" ht="43.5" x14ac:dyDescent="0.2">
      <c r="A149" s="916" t="s">
        <v>1209</v>
      </c>
      <c r="B149" s="916">
        <v>10326</v>
      </c>
      <c r="C149" s="916" t="s">
        <v>1627</v>
      </c>
      <c r="D149" s="916" t="s">
        <v>1283</v>
      </c>
      <c r="E149" s="916" t="s">
        <v>206</v>
      </c>
      <c r="F149" s="916" t="s">
        <v>97</v>
      </c>
      <c r="G149" s="916" t="s">
        <v>22</v>
      </c>
      <c r="H149" s="916" t="s">
        <v>43</v>
      </c>
      <c r="I149" s="916">
        <v>1572</v>
      </c>
      <c r="J149" s="916">
        <v>2023</v>
      </c>
      <c r="K149" s="916" t="s">
        <v>429</v>
      </c>
      <c r="L149" s="916" t="s">
        <v>1641</v>
      </c>
      <c r="M149" s="916" t="s">
        <v>1640</v>
      </c>
      <c r="N149" s="918">
        <v>1742.86</v>
      </c>
      <c r="O149" s="917" t="s">
        <v>1286</v>
      </c>
      <c r="P149" s="915"/>
      <c r="Q149" s="915"/>
      <c r="R149" s="915"/>
      <c r="S149" s="915"/>
      <c r="T149" s="915"/>
      <c r="U149" s="915"/>
      <c r="V149" s="915"/>
      <c r="W149" s="915"/>
      <c r="X149" s="915"/>
      <c r="Y149" s="915"/>
      <c r="Z149" s="915"/>
      <c r="AA149" s="915"/>
      <c r="AB149" s="915"/>
      <c r="AC149" s="915"/>
      <c r="AD149" s="915"/>
      <c r="AE149" s="915"/>
      <c r="AF149" s="915"/>
    </row>
    <row r="150" spans="1:32" ht="43.5" x14ac:dyDescent="0.2">
      <c r="A150" s="916" t="s">
        <v>1209</v>
      </c>
      <c r="B150" s="916">
        <v>10326</v>
      </c>
      <c r="C150" s="916" t="s">
        <v>1627</v>
      </c>
      <c r="D150" s="916" t="s">
        <v>1283</v>
      </c>
      <c r="E150" s="916" t="s">
        <v>206</v>
      </c>
      <c r="F150" s="916" t="s">
        <v>97</v>
      </c>
      <c r="G150" s="916" t="s">
        <v>22</v>
      </c>
      <c r="H150" s="916" t="s">
        <v>43</v>
      </c>
      <c r="I150" s="916">
        <v>1573</v>
      </c>
      <c r="J150" s="916">
        <v>2023</v>
      </c>
      <c r="K150" s="916" t="s">
        <v>429</v>
      </c>
      <c r="L150" s="916" t="s">
        <v>1639</v>
      </c>
      <c r="M150" s="916" t="s">
        <v>1638</v>
      </c>
      <c r="N150" s="918">
        <v>4684.12</v>
      </c>
      <c r="O150" s="917" t="s">
        <v>1286</v>
      </c>
      <c r="P150" s="915"/>
      <c r="Q150" s="915"/>
      <c r="R150" s="915"/>
      <c r="S150" s="915"/>
      <c r="T150" s="915"/>
      <c r="U150" s="915"/>
      <c r="V150" s="915"/>
      <c r="W150" s="915"/>
      <c r="X150" s="915"/>
      <c r="Y150" s="915"/>
      <c r="Z150" s="915"/>
      <c r="AA150" s="915"/>
      <c r="AB150" s="915"/>
      <c r="AC150" s="915"/>
      <c r="AD150" s="915"/>
      <c r="AE150" s="915"/>
      <c r="AF150" s="915"/>
    </row>
    <row r="151" spans="1:32" ht="43.5" x14ac:dyDescent="0.2">
      <c r="A151" s="916" t="s">
        <v>1209</v>
      </c>
      <c r="B151" s="916">
        <v>10326</v>
      </c>
      <c r="C151" s="916" t="s">
        <v>1627</v>
      </c>
      <c r="D151" s="916" t="s">
        <v>1283</v>
      </c>
      <c r="E151" s="916" t="s">
        <v>206</v>
      </c>
      <c r="F151" s="916" t="s">
        <v>97</v>
      </c>
      <c r="G151" s="916" t="s">
        <v>22</v>
      </c>
      <c r="H151" s="916" t="s">
        <v>43</v>
      </c>
      <c r="I151" s="916">
        <v>1574</v>
      </c>
      <c r="J151" s="916">
        <v>2023</v>
      </c>
      <c r="K151" s="916" t="s">
        <v>429</v>
      </c>
      <c r="L151" s="916" t="s">
        <v>1601</v>
      </c>
      <c r="M151" s="916" t="s">
        <v>1637</v>
      </c>
      <c r="N151" s="918">
        <v>4704.0200000000004</v>
      </c>
      <c r="O151" s="917" t="s">
        <v>1286</v>
      </c>
      <c r="P151" s="915"/>
      <c r="Q151" s="915"/>
      <c r="R151" s="915"/>
      <c r="S151" s="915"/>
      <c r="T151" s="915"/>
      <c r="U151" s="915"/>
      <c r="V151" s="915"/>
      <c r="W151" s="915"/>
      <c r="X151" s="915"/>
      <c r="Y151" s="915"/>
      <c r="Z151" s="915"/>
      <c r="AA151" s="915"/>
      <c r="AB151" s="915"/>
      <c r="AC151" s="915"/>
      <c r="AD151" s="915"/>
      <c r="AE151" s="915"/>
      <c r="AF151" s="915"/>
    </row>
    <row r="152" spans="1:32" ht="43.5" x14ac:dyDescent="0.2">
      <c r="A152" s="916" t="s">
        <v>1209</v>
      </c>
      <c r="B152" s="916">
        <v>10326</v>
      </c>
      <c r="C152" s="916" t="s">
        <v>1627</v>
      </c>
      <c r="D152" s="916" t="s">
        <v>1283</v>
      </c>
      <c r="E152" s="916" t="s">
        <v>206</v>
      </c>
      <c r="F152" s="916" t="s">
        <v>97</v>
      </c>
      <c r="G152" s="916" t="s">
        <v>22</v>
      </c>
      <c r="H152" s="916" t="s">
        <v>43</v>
      </c>
      <c r="I152" s="916">
        <v>1575</v>
      </c>
      <c r="J152" s="916">
        <v>2023</v>
      </c>
      <c r="K152" s="916" t="s">
        <v>429</v>
      </c>
      <c r="L152" s="916" t="s">
        <v>1598</v>
      </c>
      <c r="M152" s="916" t="s">
        <v>1636</v>
      </c>
      <c r="N152" s="918">
        <v>5344.72</v>
      </c>
      <c r="O152" s="917" t="s">
        <v>1286</v>
      </c>
      <c r="P152" s="915"/>
      <c r="Q152" s="915"/>
      <c r="R152" s="915"/>
      <c r="S152" s="915"/>
      <c r="T152" s="915"/>
      <c r="U152" s="915"/>
      <c r="V152" s="915"/>
      <c r="W152" s="915"/>
      <c r="X152" s="915"/>
      <c r="Y152" s="915"/>
      <c r="Z152" s="915"/>
      <c r="AA152" s="915"/>
      <c r="AB152" s="915"/>
      <c r="AC152" s="915"/>
      <c r="AD152" s="915"/>
      <c r="AE152" s="915"/>
      <c r="AF152" s="915"/>
    </row>
    <row r="153" spans="1:32" ht="65.25" x14ac:dyDescent="0.2">
      <c r="A153" s="916" t="s">
        <v>1209</v>
      </c>
      <c r="B153" s="916">
        <v>10326</v>
      </c>
      <c r="C153" s="916" t="s">
        <v>1627</v>
      </c>
      <c r="D153" s="916" t="s">
        <v>1283</v>
      </c>
      <c r="E153" s="916" t="s">
        <v>206</v>
      </c>
      <c r="F153" s="916" t="s">
        <v>97</v>
      </c>
      <c r="G153" s="916" t="s">
        <v>22</v>
      </c>
      <c r="H153" s="916" t="s">
        <v>43</v>
      </c>
      <c r="I153" s="916">
        <v>1576</v>
      </c>
      <c r="J153" s="916">
        <v>2023</v>
      </c>
      <c r="K153" s="916" t="s">
        <v>429</v>
      </c>
      <c r="L153" s="916" t="s">
        <v>1635</v>
      </c>
      <c r="M153" s="916" t="s">
        <v>1634</v>
      </c>
      <c r="N153" s="918">
        <v>2772.49</v>
      </c>
      <c r="O153" s="917" t="s">
        <v>1286</v>
      </c>
      <c r="P153" s="915"/>
      <c r="Q153" s="915"/>
      <c r="R153" s="915"/>
      <c r="S153" s="915"/>
      <c r="T153" s="915"/>
      <c r="U153" s="915"/>
      <c r="V153" s="915"/>
      <c r="W153" s="915"/>
      <c r="X153" s="915"/>
      <c r="Y153" s="915"/>
      <c r="Z153" s="915"/>
      <c r="AA153" s="915"/>
      <c r="AB153" s="915"/>
      <c r="AC153" s="915"/>
      <c r="AD153" s="915"/>
      <c r="AE153" s="915"/>
      <c r="AF153" s="915"/>
    </row>
    <row r="154" spans="1:32" ht="43.5" x14ac:dyDescent="0.2">
      <c r="A154" s="916" t="s">
        <v>1209</v>
      </c>
      <c r="B154" s="916">
        <v>10326</v>
      </c>
      <c r="C154" s="916" t="s">
        <v>1627</v>
      </c>
      <c r="D154" s="916" t="s">
        <v>1283</v>
      </c>
      <c r="E154" s="916" t="s">
        <v>206</v>
      </c>
      <c r="F154" s="916" t="s">
        <v>97</v>
      </c>
      <c r="G154" s="916" t="s">
        <v>22</v>
      </c>
      <c r="H154" s="916" t="s">
        <v>43</v>
      </c>
      <c r="I154" s="916">
        <v>1577</v>
      </c>
      <c r="J154" s="916">
        <v>2023</v>
      </c>
      <c r="K154" s="916" t="s">
        <v>429</v>
      </c>
      <c r="L154" s="916" t="s">
        <v>1633</v>
      </c>
      <c r="M154" s="916" t="s">
        <v>1632</v>
      </c>
      <c r="N154" s="918">
        <v>10333.99</v>
      </c>
      <c r="O154" s="917" t="s">
        <v>1286</v>
      </c>
      <c r="P154" s="915"/>
      <c r="Q154" s="915"/>
      <c r="R154" s="915"/>
      <c r="S154" s="915"/>
      <c r="T154" s="915"/>
      <c r="U154" s="915"/>
      <c r="V154" s="915"/>
      <c r="W154" s="915"/>
      <c r="X154" s="915"/>
      <c r="Y154" s="915"/>
      <c r="Z154" s="915"/>
      <c r="AA154" s="915"/>
      <c r="AB154" s="915"/>
      <c r="AC154" s="915"/>
      <c r="AD154" s="915"/>
      <c r="AE154" s="915"/>
      <c r="AF154" s="915"/>
    </row>
    <row r="155" spans="1:32" ht="43.5" x14ac:dyDescent="0.2">
      <c r="A155" s="916" t="s">
        <v>1209</v>
      </c>
      <c r="B155" s="916">
        <v>10326</v>
      </c>
      <c r="C155" s="916" t="s">
        <v>1627</v>
      </c>
      <c r="D155" s="916" t="s">
        <v>1283</v>
      </c>
      <c r="E155" s="916" t="s">
        <v>206</v>
      </c>
      <c r="F155" s="916" t="s">
        <v>97</v>
      </c>
      <c r="G155" s="916" t="s">
        <v>22</v>
      </c>
      <c r="H155" s="916" t="s">
        <v>43</v>
      </c>
      <c r="I155" s="916">
        <v>1578</v>
      </c>
      <c r="J155" s="916">
        <v>2023</v>
      </c>
      <c r="K155" s="916" t="s">
        <v>429</v>
      </c>
      <c r="L155" s="916" t="s">
        <v>1631</v>
      </c>
      <c r="M155" s="916" t="s">
        <v>1630</v>
      </c>
      <c r="N155" s="918">
        <v>4035.45</v>
      </c>
      <c r="O155" s="917" t="s">
        <v>1286</v>
      </c>
      <c r="P155" s="915"/>
      <c r="Q155" s="915"/>
      <c r="R155" s="915"/>
      <c r="S155" s="915"/>
      <c r="T155" s="915"/>
      <c r="U155" s="915"/>
      <c r="V155" s="915"/>
      <c r="W155" s="915"/>
      <c r="X155" s="915"/>
      <c r="Y155" s="915"/>
      <c r="Z155" s="915"/>
      <c r="AA155" s="915"/>
      <c r="AB155" s="915"/>
      <c r="AC155" s="915"/>
      <c r="AD155" s="915"/>
      <c r="AE155" s="915"/>
      <c r="AF155" s="915"/>
    </row>
    <row r="156" spans="1:32" ht="43.5" x14ac:dyDescent="0.2">
      <c r="A156" s="916" t="s">
        <v>1209</v>
      </c>
      <c r="B156" s="916">
        <v>10326</v>
      </c>
      <c r="C156" s="916" t="s">
        <v>1627</v>
      </c>
      <c r="D156" s="916" t="s">
        <v>1283</v>
      </c>
      <c r="E156" s="916" t="s">
        <v>206</v>
      </c>
      <c r="F156" s="916" t="s">
        <v>97</v>
      </c>
      <c r="G156" s="916" t="s">
        <v>22</v>
      </c>
      <c r="H156" s="916" t="s">
        <v>43</v>
      </c>
      <c r="I156" s="916">
        <v>1579</v>
      </c>
      <c r="J156" s="916">
        <v>2023</v>
      </c>
      <c r="K156" s="916" t="s">
        <v>429</v>
      </c>
      <c r="L156" s="916" t="s">
        <v>1629</v>
      </c>
      <c r="M156" s="916" t="s">
        <v>1628</v>
      </c>
      <c r="N156" s="918">
        <v>3855.57</v>
      </c>
      <c r="O156" s="917" t="s">
        <v>1286</v>
      </c>
      <c r="P156" s="915"/>
      <c r="Q156" s="915"/>
      <c r="R156" s="915"/>
      <c r="S156" s="915"/>
      <c r="T156" s="915"/>
      <c r="U156" s="915"/>
      <c r="V156" s="915"/>
      <c r="W156" s="915"/>
      <c r="X156" s="915"/>
      <c r="Y156" s="915"/>
      <c r="Z156" s="915"/>
      <c r="AA156" s="915"/>
      <c r="AB156" s="915"/>
      <c r="AC156" s="915"/>
      <c r="AD156" s="915"/>
      <c r="AE156" s="915"/>
      <c r="AF156" s="915"/>
    </row>
    <row r="157" spans="1:32" ht="87" x14ac:dyDescent="0.2">
      <c r="A157" s="916" t="s">
        <v>1209</v>
      </c>
      <c r="B157" s="916">
        <v>10326</v>
      </c>
      <c r="C157" s="916" t="s">
        <v>1627</v>
      </c>
      <c r="D157" s="916" t="s">
        <v>1283</v>
      </c>
      <c r="E157" s="916" t="s">
        <v>206</v>
      </c>
      <c r="F157" s="916" t="s">
        <v>97</v>
      </c>
      <c r="G157" s="916" t="s">
        <v>22</v>
      </c>
      <c r="H157" s="916" t="s">
        <v>43</v>
      </c>
      <c r="I157" s="916">
        <v>1580</v>
      </c>
      <c r="J157" s="916">
        <v>2023</v>
      </c>
      <c r="K157" s="916" t="s">
        <v>429</v>
      </c>
      <c r="L157" s="916" t="s">
        <v>1626</v>
      </c>
      <c r="M157" s="916" t="s">
        <v>1625</v>
      </c>
      <c r="N157" s="918">
        <v>1026.51</v>
      </c>
      <c r="O157" s="917" t="s">
        <v>1286</v>
      </c>
      <c r="P157" s="915"/>
      <c r="Q157" s="915"/>
      <c r="R157" s="915"/>
      <c r="S157" s="915"/>
      <c r="T157" s="915"/>
      <c r="U157" s="915"/>
      <c r="V157" s="915"/>
      <c r="W157" s="915"/>
      <c r="X157" s="915"/>
      <c r="Y157" s="915"/>
      <c r="Z157" s="915"/>
      <c r="AA157" s="915"/>
      <c r="AB157" s="915"/>
      <c r="AC157" s="915"/>
      <c r="AD157" s="915"/>
      <c r="AE157" s="915"/>
      <c r="AF157" s="915"/>
    </row>
    <row r="158" spans="1:32" ht="43.5" x14ac:dyDescent="0.2">
      <c r="A158" s="916" t="s">
        <v>1209</v>
      </c>
      <c r="B158" s="916">
        <v>10328</v>
      </c>
      <c r="C158" s="916" t="s">
        <v>1624</v>
      </c>
      <c r="D158" s="916" t="s">
        <v>1283</v>
      </c>
      <c r="E158" s="916" t="s">
        <v>206</v>
      </c>
      <c r="F158" s="916" t="s">
        <v>97</v>
      </c>
      <c r="G158" s="916" t="s">
        <v>837</v>
      </c>
      <c r="H158" s="916" t="s">
        <v>43</v>
      </c>
      <c r="I158" s="916">
        <v>1166</v>
      </c>
      <c r="J158" s="916">
        <v>2023</v>
      </c>
      <c r="K158" s="916" t="s">
        <v>429</v>
      </c>
      <c r="L158" s="916" t="s">
        <v>1623</v>
      </c>
      <c r="M158" s="916" t="s">
        <v>1622</v>
      </c>
      <c r="N158" s="918">
        <v>6642.9</v>
      </c>
      <c r="O158" s="917" t="s">
        <v>1286</v>
      </c>
      <c r="P158" s="915"/>
      <c r="Q158" s="915"/>
      <c r="R158" s="915"/>
      <c r="S158" s="915"/>
      <c r="T158" s="915"/>
      <c r="U158" s="915"/>
      <c r="V158" s="915"/>
      <c r="W158" s="915"/>
      <c r="X158" s="915"/>
      <c r="Y158" s="915"/>
      <c r="Z158" s="915"/>
      <c r="AA158" s="915"/>
      <c r="AB158" s="915"/>
      <c r="AC158" s="915"/>
      <c r="AD158" s="915"/>
      <c r="AE158" s="915"/>
      <c r="AF158" s="915"/>
    </row>
    <row r="159" spans="1:32" ht="65.25" x14ac:dyDescent="0.2">
      <c r="A159" s="916" t="s">
        <v>1209</v>
      </c>
      <c r="B159" s="916">
        <v>10560</v>
      </c>
      <c r="C159" s="916" t="s">
        <v>1620</v>
      </c>
      <c r="D159" s="916" t="s">
        <v>1283</v>
      </c>
      <c r="E159" s="916" t="s">
        <v>190</v>
      </c>
      <c r="F159" s="916" t="s">
        <v>97</v>
      </c>
      <c r="G159" s="916" t="s">
        <v>837</v>
      </c>
      <c r="H159" s="916" t="s">
        <v>43</v>
      </c>
      <c r="I159" s="916">
        <v>612</v>
      </c>
      <c r="J159" s="916">
        <v>2023</v>
      </c>
      <c r="K159" s="916" t="s">
        <v>429</v>
      </c>
      <c r="L159" s="916" t="s">
        <v>1619</v>
      </c>
      <c r="M159" s="916" t="s">
        <v>1621</v>
      </c>
      <c r="N159" s="918">
        <v>13.88</v>
      </c>
      <c r="O159" s="917" t="s">
        <v>1267</v>
      </c>
      <c r="P159" s="915"/>
      <c r="Q159" s="915"/>
      <c r="R159" s="915"/>
      <c r="S159" s="915"/>
      <c r="T159" s="915"/>
      <c r="U159" s="915"/>
      <c r="V159" s="915"/>
      <c r="W159" s="915"/>
      <c r="X159" s="915"/>
      <c r="Y159" s="915"/>
      <c r="Z159" s="915"/>
      <c r="AA159" s="915"/>
      <c r="AB159" s="915"/>
      <c r="AC159" s="915"/>
      <c r="AD159" s="915"/>
      <c r="AE159" s="915"/>
      <c r="AF159" s="915"/>
    </row>
    <row r="160" spans="1:32" ht="65.25" x14ac:dyDescent="0.2">
      <c r="A160" s="916" t="s">
        <v>1209</v>
      </c>
      <c r="B160" s="916">
        <v>10560</v>
      </c>
      <c r="C160" s="916" t="s">
        <v>1620</v>
      </c>
      <c r="D160" s="916" t="s">
        <v>1283</v>
      </c>
      <c r="E160" s="916" t="s">
        <v>190</v>
      </c>
      <c r="F160" s="916" t="s">
        <v>97</v>
      </c>
      <c r="G160" s="916" t="s">
        <v>837</v>
      </c>
      <c r="H160" s="916" t="s">
        <v>43</v>
      </c>
      <c r="I160" s="916">
        <v>729</v>
      </c>
      <c r="J160" s="916">
        <v>2023</v>
      </c>
      <c r="K160" s="916" t="s">
        <v>429</v>
      </c>
      <c r="L160" s="916" t="s">
        <v>1619</v>
      </c>
      <c r="M160" s="916" t="s">
        <v>1618</v>
      </c>
      <c r="N160" s="918">
        <v>118.94</v>
      </c>
      <c r="O160" s="917" t="s">
        <v>1267</v>
      </c>
      <c r="P160" s="915"/>
      <c r="Q160" s="915"/>
      <c r="R160" s="915"/>
      <c r="S160" s="915"/>
      <c r="T160" s="915"/>
      <c r="U160" s="915"/>
      <c r="V160" s="915"/>
      <c r="W160" s="915"/>
      <c r="X160" s="915"/>
      <c r="Y160" s="915"/>
      <c r="Z160" s="915"/>
      <c r="AA160" s="915"/>
      <c r="AB160" s="915"/>
      <c r="AC160" s="915"/>
      <c r="AD160" s="915"/>
      <c r="AE160" s="915"/>
      <c r="AF160" s="915"/>
    </row>
    <row r="161" spans="1:32" ht="130.5" x14ac:dyDescent="0.2">
      <c r="A161" s="916" t="s">
        <v>1209</v>
      </c>
      <c r="B161" s="916">
        <v>10577</v>
      </c>
      <c r="C161" s="916" t="s">
        <v>1613</v>
      </c>
      <c r="D161" s="916" t="s">
        <v>1283</v>
      </c>
      <c r="E161" s="916" t="s">
        <v>190</v>
      </c>
      <c r="F161" s="916" t="s">
        <v>97</v>
      </c>
      <c r="G161" s="916" t="s">
        <v>837</v>
      </c>
      <c r="H161" s="916" t="s">
        <v>43</v>
      </c>
      <c r="I161" s="916">
        <v>308</v>
      </c>
      <c r="J161" s="916">
        <v>2023</v>
      </c>
      <c r="K161" s="916" t="s">
        <v>429</v>
      </c>
      <c r="L161" s="916" t="s">
        <v>1617</v>
      </c>
      <c r="M161" s="916" t="s">
        <v>1616</v>
      </c>
      <c r="N161" s="918">
        <v>9288.61</v>
      </c>
      <c r="O161" s="917" t="s">
        <v>1267</v>
      </c>
      <c r="P161" s="915"/>
      <c r="Q161" s="915"/>
      <c r="R161" s="915"/>
      <c r="S161" s="915"/>
      <c r="T161" s="915"/>
      <c r="U161" s="915"/>
      <c r="V161" s="915"/>
      <c r="W161" s="915"/>
      <c r="X161" s="915"/>
      <c r="Y161" s="915"/>
      <c r="Z161" s="915"/>
      <c r="AA161" s="915"/>
      <c r="AB161" s="915"/>
      <c r="AC161" s="915"/>
      <c r="AD161" s="915"/>
      <c r="AE161" s="915"/>
      <c r="AF161" s="915"/>
    </row>
    <row r="162" spans="1:32" ht="65.25" x14ac:dyDescent="0.2">
      <c r="A162" s="916" t="s">
        <v>1209</v>
      </c>
      <c r="B162" s="916">
        <v>10577</v>
      </c>
      <c r="C162" s="916" t="s">
        <v>1613</v>
      </c>
      <c r="D162" s="916" t="s">
        <v>1283</v>
      </c>
      <c r="E162" s="916" t="s">
        <v>190</v>
      </c>
      <c r="F162" s="916" t="s">
        <v>97</v>
      </c>
      <c r="G162" s="916" t="s">
        <v>837</v>
      </c>
      <c r="H162" s="916" t="s">
        <v>43</v>
      </c>
      <c r="I162" s="916">
        <v>1317</v>
      </c>
      <c r="J162" s="916">
        <v>2023</v>
      </c>
      <c r="K162" s="916" t="s">
        <v>429</v>
      </c>
      <c r="L162" s="916" t="s">
        <v>1615</v>
      </c>
      <c r="M162" s="916" t="s">
        <v>1614</v>
      </c>
      <c r="N162" s="918">
        <v>4784.8900000000003</v>
      </c>
      <c r="O162" s="917" t="s">
        <v>1286</v>
      </c>
      <c r="P162" s="915"/>
      <c r="Q162" s="915"/>
      <c r="R162" s="915"/>
      <c r="S162" s="915"/>
      <c r="T162" s="915"/>
      <c r="U162" s="915"/>
      <c r="V162" s="915"/>
      <c r="W162" s="915"/>
      <c r="X162" s="915"/>
      <c r="Y162" s="915"/>
      <c r="Z162" s="915"/>
      <c r="AA162" s="915"/>
      <c r="AB162" s="915"/>
      <c r="AC162" s="915"/>
      <c r="AD162" s="915"/>
      <c r="AE162" s="915"/>
      <c r="AF162" s="915"/>
    </row>
    <row r="163" spans="1:32" ht="108.75" x14ac:dyDescent="0.2">
      <c r="A163" s="916" t="s">
        <v>1209</v>
      </c>
      <c r="B163" s="916">
        <v>10577</v>
      </c>
      <c r="C163" s="916" t="s">
        <v>1613</v>
      </c>
      <c r="D163" s="916" t="s">
        <v>1283</v>
      </c>
      <c r="E163" s="916" t="s">
        <v>190</v>
      </c>
      <c r="F163" s="916" t="s">
        <v>97</v>
      </c>
      <c r="G163" s="916" t="s">
        <v>837</v>
      </c>
      <c r="H163" s="916" t="s">
        <v>43</v>
      </c>
      <c r="I163" s="916">
        <v>1618</v>
      </c>
      <c r="J163" s="916">
        <v>2023</v>
      </c>
      <c r="K163" s="916" t="s">
        <v>429</v>
      </c>
      <c r="L163" s="916" t="s">
        <v>1607</v>
      </c>
      <c r="M163" s="916" t="s">
        <v>1612</v>
      </c>
      <c r="N163" s="918">
        <v>67084.929999999993</v>
      </c>
      <c r="O163" s="917" t="s">
        <v>1286</v>
      </c>
      <c r="P163" s="915"/>
      <c r="Q163" s="915"/>
      <c r="R163" s="915"/>
      <c r="S163" s="915"/>
      <c r="T163" s="915"/>
      <c r="U163" s="915"/>
      <c r="V163" s="915"/>
      <c r="W163" s="915"/>
      <c r="X163" s="915"/>
      <c r="Y163" s="915"/>
      <c r="Z163" s="915"/>
      <c r="AA163" s="915"/>
      <c r="AB163" s="915"/>
      <c r="AC163" s="915"/>
      <c r="AD163" s="915"/>
      <c r="AE163" s="915"/>
      <c r="AF163" s="915"/>
    </row>
    <row r="164" spans="1:32" ht="87" x14ac:dyDescent="0.2">
      <c r="A164" s="916" t="s">
        <v>1209</v>
      </c>
      <c r="B164" s="916">
        <v>10578</v>
      </c>
      <c r="C164" s="916" t="s">
        <v>1608</v>
      </c>
      <c r="D164" s="916" t="s">
        <v>1283</v>
      </c>
      <c r="E164" s="916" t="s">
        <v>190</v>
      </c>
      <c r="F164" s="916" t="s">
        <v>97</v>
      </c>
      <c r="G164" s="916" t="s">
        <v>837</v>
      </c>
      <c r="H164" s="916" t="s">
        <v>43</v>
      </c>
      <c r="I164" s="916">
        <v>582</v>
      </c>
      <c r="J164" s="916">
        <v>2023</v>
      </c>
      <c r="K164" s="916" t="s">
        <v>429</v>
      </c>
      <c r="L164" s="916" t="s">
        <v>1611</v>
      </c>
      <c r="M164" s="916" t="s">
        <v>1610</v>
      </c>
      <c r="N164" s="918">
        <v>1784.43</v>
      </c>
      <c r="O164" s="917" t="s">
        <v>1286</v>
      </c>
      <c r="P164" s="915"/>
      <c r="Q164" s="915"/>
      <c r="R164" s="915"/>
      <c r="S164" s="915"/>
      <c r="T164" s="915"/>
      <c r="U164" s="915"/>
      <c r="V164" s="915"/>
      <c r="W164" s="915"/>
      <c r="X164" s="915"/>
      <c r="Y164" s="915"/>
      <c r="Z164" s="915"/>
      <c r="AA164" s="915"/>
      <c r="AB164" s="915"/>
      <c r="AC164" s="915"/>
      <c r="AD164" s="915"/>
      <c r="AE164" s="915"/>
      <c r="AF164" s="915"/>
    </row>
    <row r="165" spans="1:32" ht="87" x14ac:dyDescent="0.2">
      <c r="A165" s="916" t="s">
        <v>1209</v>
      </c>
      <c r="B165" s="916">
        <v>10578</v>
      </c>
      <c r="C165" s="916" t="s">
        <v>1608</v>
      </c>
      <c r="D165" s="916" t="s">
        <v>1283</v>
      </c>
      <c r="E165" s="916" t="s">
        <v>190</v>
      </c>
      <c r="F165" s="916" t="s">
        <v>97</v>
      </c>
      <c r="G165" s="916" t="s">
        <v>837</v>
      </c>
      <c r="H165" s="916" t="s">
        <v>43</v>
      </c>
      <c r="I165" s="916">
        <v>646</v>
      </c>
      <c r="J165" s="916">
        <v>2023</v>
      </c>
      <c r="K165" s="916" t="s">
        <v>429</v>
      </c>
      <c r="L165" s="916" t="s">
        <v>1342</v>
      </c>
      <c r="M165" s="916" t="s">
        <v>1609</v>
      </c>
      <c r="N165" s="918">
        <v>5948.11</v>
      </c>
      <c r="O165" s="917" t="s">
        <v>1286</v>
      </c>
      <c r="P165" s="915"/>
      <c r="Q165" s="915"/>
      <c r="R165" s="915"/>
      <c r="S165" s="915"/>
      <c r="T165" s="915"/>
      <c r="U165" s="915"/>
      <c r="V165" s="915"/>
      <c r="W165" s="915"/>
      <c r="X165" s="915"/>
      <c r="Y165" s="915"/>
      <c r="Z165" s="915"/>
      <c r="AA165" s="915"/>
      <c r="AB165" s="915"/>
      <c r="AC165" s="915"/>
      <c r="AD165" s="915"/>
      <c r="AE165" s="915"/>
      <c r="AF165" s="915"/>
    </row>
    <row r="166" spans="1:32" ht="108.75" x14ac:dyDescent="0.2">
      <c r="A166" s="916" t="s">
        <v>1209</v>
      </c>
      <c r="B166" s="916">
        <v>10578</v>
      </c>
      <c r="C166" s="916" t="s">
        <v>1608</v>
      </c>
      <c r="D166" s="916" t="s">
        <v>1283</v>
      </c>
      <c r="E166" s="916" t="s">
        <v>190</v>
      </c>
      <c r="F166" s="916" t="s">
        <v>97</v>
      </c>
      <c r="G166" s="916" t="s">
        <v>837</v>
      </c>
      <c r="H166" s="916" t="s">
        <v>43</v>
      </c>
      <c r="I166" s="916">
        <v>1619</v>
      </c>
      <c r="J166" s="916">
        <v>2023</v>
      </c>
      <c r="K166" s="916" t="s">
        <v>429</v>
      </c>
      <c r="L166" s="916" t="s">
        <v>1607</v>
      </c>
      <c r="M166" s="916" t="s">
        <v>1606</v>
      </c>
      <c r="N166" s="918">
        <v>8731.33</v>
      </c>
      <c r="O166" s="917" t="s">
        <v>1286</v>
      </c>
      <c r="P166" s="915"/>
      <c r="Q166" s="915"/>
      <c r="R166" s="915"/>
      <c r="S166" s="915"/>
      <c r="T166" s="915"/>
      <c r="U166" s="915"/>
      <c r="V166" s="915"/>
      <c r="W166" s="915"/>
      <c r="X166" s="915"/>
      <c r="Y166" s="915"/>
      <c r="Z166" s="915"/>
      <c r="AA166" s="915"/>
      <c r="AB166" s="915"/>
      <c r="AC166" s="915"/>
      <c r="AD166" s="915"/>
      <c r="AE166" s="915"/>
      <c r="AF166" s="915"/>
    </row>
    <row r="167" spans="1:32" ht="65.25" x14ac:dyDescent="0.2">
      <c r="A167" s="916" t="s">
        <v>1209</v>
      </c>
      <c r="B167" s="916">
        <v>10579</v>
      </c>
      <c r="C167" s="916" t="s">
        <v>1599</v>
      </c>
      <c r="D167" s="916" t="s">
        <v>1283</v>
      </c>
      <c r="E167" s="916" t="s">
        <v>206</v>
      </c>
      <c r="F167" s="916" t="s">
        <v>97</v>
      </c>
      <c r="G167" s="916" t="s">
        <v>837</v>
      </c>
      <c r="H167" s="916" t="s">
        <v>43</v>
      </c>
      <c r="I167" s="916">
        <v>1503</v>
      </c>
      <c r="J167" s="916">
        <v>2023</v>
      </c>
      <c r="K167" s="916" t="s">
        <v>429</v>
      </c>
      <c r="L167" s="916" t="s">
        <v>1605</v>
      </c>
      <c r="M167" s="916" t="s">
        <v>1604</v>
      </c>
      <c r="N167" s="918">
        <v>2500</v>
      </c>
      <c r="O167" s="917" t="s">
        <v>1286</v>
      </c>
      <c r="P167" s="915"/>
      <c r="Q167" s="915"/>
      <c r="R167" s="915"/>
      <c r="S167" s="915"/>
      <c r="T167" s="915"/>
      <c r="U167" s="915"/>
      <c r="V167" s="915"/>
      <c r="W167" s="915"/>
      <c r="X167" s="915"/>
      <c r="Y167" s="915"/>
      <c r="Z167" s="915"/>
      <c r="AA167" s="915"/>
      <c r="AB167" s="915"/>
      <c r="AC167" s="915"/>
      <c r="AD167" s="915"/>
      <c r="AE167" s="915"/>
      <c r="AF167" s="915"/>
    </row>
    <row r="168" spans="1:32" ht="43.5" x14ac:dyDescent="0.2">
      <c r="A168" s="916" t="s">
        <v>1209</v>
      </c>
      <c r="B168" s="916">
        <v>10579</v>
      </c>
      <c r="C168" s="916" t="s">
        <v>1599</v>
      </c>
      <c r="D168" s="916" t="s">
        <v>1283</v>
      </c>
      <c r="E168" s="916" t="s">
        <v>206</v>
      </c>
      <c r="F168" s="916" t="s">
        <v>97</v>
      </c>
      <c r="G168" s="916" t="s">
        <v>837</v>
      </c>
      <c r="H168" s="916" t="s">
        <v>43</v>
      </c>
      <c r="I168" s="916">
        <v>1513</v>
      </c>
      <c r="J168" s="916">
        <v>2023</v>
      </c>
      <c r="K168" s="916" t="s">
        <v>429</v>
      </c>
      <c r="L168" s="916" t="s">
        <v>1603</v>
      </c>
      <c r="M168" s="916" t="s">
        <v>1602</v>
      </c>
      <c r="N168" s="918">
        <v>6999.99</v>
      </c>
      <c r="O168" s="917" t="s">
        <v>1286</v>
      </c>
      <c r="P168" s="915"/>
      <c r="Q168" s="915"/>
      <c r="R168" s="915"/>
      <c r="S168" s="915"/>
      <c r="T168" s="915"/>
      <c r="U168" s="915"/>
      <c r="V168" s="915"/>
      <c r="W168" s="915"/>
      <c r="X168" s="915"/>
      <c r="Y168" s="915"/>
      <c r="Z168" s="915"/>
      <c r="AA168" s="915"/>
      <c r="AB168" s="915"/>
      <c r="AC168" s="915"/>
      <c r="AD168" s="915"/>
      <c r="AE168" s="915"/>
      <c r="AF168" s="915"/>
    </row>
    <row r="169" spans="1:32" ht="43.5" x14ac:dyDescent="0.2">
      <c r="A169" s="916" t="s">
        <v>1209</v>
      </c>
      <c r="B169" s="916">
        <v>10579</v>
      </c>
      <c r="C169" s="916" t="s">
        <v>1599</v>
      </c>
      <c r="D169" s="916" t="s">
        <v>1283</v>
      </c>
      <c r="E169" s="916" t="s">
        <v>206</v>
      </c>
      <c r="F169" s="916" t="s">
        <v>97</v>
      </c>
      <c r="G169" s="916" t="s">
        <v>837</v>
      </c>
      <c r="H169" s="916" t="s">
        <v>43</v>
      </c>
      <c r="I169" s="916">
        <v>1520</v>
      </c>
      <c r="J169" s="916">
        <v>2023</v>
      </c>
      <c r="K169" s="916" t="s">
        <v>429</v>
      </c>
      <c r="L169" s="916" t="s">
        <v>1601</v>
      </c>
      <c r="M169" s="916" t="s">
        <v>1600</v>
      </c>
      <c r="N169" s="918">
        <v>5999.96</v>
      </c>
      <c r="O169" s="917" t="s">
        <v>1286</v>
      </c>
      <c r="P169" s="915"/>
      <c r="Q169" s="915"/>
      <c r="R169" s="915"/>
      <c r="S169" s="915"/>
      <c r="T169" s="915"/>
      <c r="U169" s="915"/>
      <c r="V169" s="915"/>
      <c r="W169" s="915"/>
      <c r="X169" s="915"/>
      <c r="Y169" s="915"/>
      <c r="Z169" s="915"/>
      <c r="AA169" s="915"/>
      <c r="AB169" s="915"/>
      <c r="AC169" s="915"/>
      <c r="AD169" s="915"/>
      <c r="AE169" s="915"/>
      <c r="AF169" s="915"/>
    </row>
    <row r="170" spans="1:32" ht="43.5" x14ac:dyDescent="0.2">
      <c r="A170" s="916" t="s">
        <v>1209</v>
      </c>
      <c r="B170" s="916">
        <v>10579</v>
      </c>
      <c r="C170" s="916" t="s">
        <v>1599</v>
      </c>
      <c r="D170" s="916" t="s">
        <v>1283</v>
      </c>
      <c r="E170" s="916" t="s">
        <v>206</v>
      </c>
      <c r="F170" s="916" t="s">
        <v>97</v>
      </c>
      <c r="G170" s="916" t="s">
        <v>837</v>
      </c>
      <c r="H170" s="916" t="s">
        <v>43</v>
      </c>
      <c r="I170" s="916">
        <v>1522</v>
      </c>
      <c r="J170" s="916">
        <v>2023</v>
      </c>
      <c r="K170" s="916" t="s">
        <v>429</v>
      </c>
      <c r="L170" s="916" t="s">
        <v>1598</v>
      </c>
      <c r="M170" s="916" t="s">
        <v>1597</v>
      </c>
      <c r="N170" s="918">
        <v>2999.98</v>
      </c>
      <c r="O170" s="917" t="s">
        <v>1286</v>
      </c>
      <c r="P170" s="915"/>
      <c r="Q170" s="915"/>
      <c r="R170" s="915"/>
      <c r="S170" s="915"/>
      <c r="T170" s="915"/>
      <c r="U170" s="915"/>
      <c r="V170" s="915"/>
      <c r="W170" s="915"/>
      <c r="X170" s="915"/>
      <c r="Y170" s="915"/>
      <c r="Z170" s="915"/>
      <c r="AA170" s="915"/>
      <c r="AB170" s="915"/>
      <c r="AC170" s="915"/>
      <c r="AD170" s="915"/>
      <c r="AE170" s="915"/>
      <c r="AF170" s="915"/>
    </row>
    <row r="171" spans="1:32" ht="43.5" x14ac:dyDescent="0.2">
      <c r="A171" s="916" t="s">
        <v>1209</v>
      </c>
      <c r="B171" s="916">
        <v>10682</v>
      </c>
      <c r="C171" s="916" t="s">
        <v>1596</v>
      </c>
      <c r="D171" s="916" t="s">
        <v>1283</v>
      </c>
      <c r="E171" s="916" t="s">
        <v>190</v>
      </c>
      <c r="F171" s="916" t="s">
        <v>97</v>
      </c>
      <c r="G171" s="916" t="s">
        <v>837</v>
      </c>
      <c r="H171" s="916" t="s">
        <v>43</v>
      </c>
      <c r="I171" s="916">
        <v>1584</v>
      </c>
      <c r="J171" s="916">
        <v>2023</v>
      </c>
      <c r="K171" s="916" t="s">
        <v>429</v>
      </c>
      <c r="L171" s="916" t="s">
        <v>1348</v>
      </c>
      <c r="M171" s="916" t="s">
        <v>1595</v>
      </c>
      <c r="N171" s="918">
        <v>3739.86</v>
      </c>
      <c r="O171" s="917" t="s">
        <v>1286</v>
      </c>
      <c r="P171" s="915"/>
      <c r="Q171" s="915"/>
      <c r="R171" s="915"/>
      <c r="S171" s="915"/>
      <c r="T171" s="915"/>
      <c r="U171" s="915"/>
      <c r="V171" s="915"/>
      <c r="W171" s="915"/>
      <c r="X171" s="915"/>
      <c r="Y171" s="915"/>
      <c r="Z171" s="915"/>
      <c r="AA171" s="915"/>
      <c r="AB171" s="915"/>
      <c r="AC171" s="915"/>
      <c r="AD171" s="915"/>
      <c r="AE171" s="915"/>
      <c r="AF171" s="915"/>
    </row>
    <row r="172" spans="1:32" ht="87" x14ac:dyDescent="0.2">
      <c r="A172" s="916" t="s">
        <v>1570</v>
      </c>
      <c r="B172" s="916">
        <v>10320</v>
      </c>
      <c r="C172" s="916" t="s">
        <v>1594</v>
      </c>
      <c r="D172" s="916" t="s">
        <v>1283</v>
      </c>
      <c r="E172" s="916" t="s">
        <v>188</v>
      </c>
      <c r="F172" s="916" t="s">
        <v>97</v>
      </c>
      <c r="G172" s="916" t="s">
        <v>837</v>
      </c>
      <c r="H172" s="916" t="s">
        <v>43</v>
      </c>
      <c r="I172" s="916">
        <v>893</v>
      </c>
      <c r="J172" s="916">
        <v>2023</v>
      </c>
      <c r="K172" s="916" t="s">
        <v>429</v>
      </c>
      <c r="L172" s="916" t="s">
        <v>1593</v>
      </c>
      <c r="M172" s="916" t="s">
        <v>1592</v>
      </c>
      <c r="N172" s="918">
        <v>2388.5100000000002</v>
      </c>
      <c r="O172" s="917" t="s">
        <v>1271</v>
      </c>
      <c r="P172" s="915"/>
      <c r="Q172" s="915"/>
      <c r="R172" s="915"/>
      <c r="S172" s="915"/>
      <c r="T172" s="915"/>
      <c r="U172" s="915"/>
      <c r="V172" s="915"/>
      <c r="W172" s="915"/>
      <c r="X172" s="915"/>
      <c r="Y172" s="915"/>
      <c r="Z172" s="915"/>
      <c r="AA172" s="915"/>
      <c r="AB172" s="915"/>
      <c r="AC172" s="915"/>
      <c r="AD172" s="915"/>
      <c r="AE172" s="915"/>
      <c r="AF172" s="915"/>
    </row>
    <row r="173" spans="1:32" ht="65.25" x14ac:dyDescent="0.2">
      <c r="A173" s="916" t="s">
        <v>1570</v>
      </c>
      <c r="B173" s="916">
        <v>10321</v>
      </c>
      <c r="C173" s="916" t="s">
        <v>1589</v>
      </c>
      <c r="D173" s="916" t="s">
        <v>1283</v>
      </c>
      <c r="E173" s="916" t="s">
        <v>188</v>
      </c>
      <c r="F173" s="916" t="s">
        <v>97</v>
      </c>
      <c r="G173" s="916" t="s">
        <v>837</v>
      </c>
      <c r="H173" s="916" t="s">
        <v>43</v>
      </c>
      <c r="I173" s="916">
        <v>713</v>
      </c>
      <c r="J173" s="916">
        <v>2023</v>
      </c>
      <c r="K173" s="916" t="s">
        <v>429</v>
      </c>
      <c r="L173" s="916" t="s">
        <v>1591</v>
      </c>
      <c r="M173" s="916" t="s">
        <v>1590</v>
      </c>
      <c r="N173" s="918">
        <v>996.8</v>
      </c>
      <c r="O173" s="917" t="s">
        <v>1286</v>
      </c>
      <c r="P173" s="915"/>
      <c r="Q173" s="915"/>
      <c r="R173" s="915"/>
      <c r="S173" s="915"/>
      <c r="T173" s="915"/>
      <c r="U173" s="915"/>
      <c r="V173" s="915"/>
      <c r="W173" s="915"/>
      <c r="X173" s="915"/>
      <c r="Y173" s="915"/>
      <c r="Z173" s="915"/>
      <c r="AA173" s="915"/>
      <c r="AB173" s="915"/>
      <c r="AC173" s="915"/>
      <c r="AD173" s="915"/>
      <c r="AE173" s="915"/>
      <c r="AF173" s="915"/>
    </row>
    <row r="174" spans="1:32" ht="65.25" x14ac:dyDescent="0.2">
      <c r="A174" s="916" t="s">
        <v>1570</v>
      </c>
      <c r="B174" s="916">
        <v>10321</v>
      </c>
      <c r="C174" s="916" t="s">
        <v>1589</v>
      </c>
      <c r="D174" s="916" t="s">
        <v>1283</v>
      </c>
      <c r="E174" s="916" t="s">
        <v>188</v>
      </c>
      <c r="F174" s="916" t="s">
        <v>97</v>
      </c>
      <c r="G174" s="916" t="s">
        <v>837</v>
      </c>
      <c r="H174" s="916" t="s">
        <v>43</v>
      </c>
      <c r="I174" s="916">
        <v>1554</v>
      </c>
      <c r="J174" s="916">
        <v>2023</v>
      </c>
      <c r="K174" s="916" t="s">
        <v>429</v>
      </c>
      <c r="L174" s="916" t="s">
        <v>1588</v>
      </c>
      <c r="M174" s="916" t="s">
        <v>1587</v>
      </c>
      <c r="N174" s="918">
        <v>422</v>
      </c>
      <c r="O174" s="917" t="s">
        <v>1267</v>
      </c>
      <c r="P174" s="915"/>
      <c r="Q174" s="915"/>
      <c r="R174" s="915"/>
      <c r="S174" s="915"/>
      <c r="T174" s="915"/>
      <c r="U174" s="915"/>
      <c r="V174" s="915"/>
      <c r="W174" s="915"/>
      <c r="X174" s="915"/>
      <c r="Y174" s="915"/>
      <c r="Z174" s="915"/>
      <c r="AA174" s="915"/>
      <c r="AB174" s="915"/>
      <c r="AC174" s="915"/>
      <c r="AD174" s="915"/>
      <c r="AE174" s="915"/>
      <c r="AF174" s="915"/>
    </row>
    <row r="175" spans="1:32" ht="108.75" x14ac:dyDescent="0.2">
      <c r="A175" s="916" t="s">
        <v>1570</v>
      </c>
      <c r="B175" s="916">
        <v>10372</v>
      </c>
      <c r="C175" s="916" t="s">
        <v>1586</v>
      </c>
      <c r="D175" s="916" t="s">
        <v>1283</v>
      </c>
      <c r="E175" s="916" t="s">
        <v>188</v>
      </c>
      <c r="F175" s="916" t="s">
        <v>97</v>
      </c>
      <c r="G175" s="916" t="s">
        <v>836</v>
      </c>
      <c r="H175" s="916" t="s">
        <v>43</v>
      </c>
      <c r="I175" s="916">
        <v>905</v>
      </c>
      <c r="J175" s="916">
        <v>2023</v>
      </c>
      <c r="K175" s="916" t="s">
        <v>429</v>
      </c>
      <c r="L175" s="916" t="s">
        <v>1186</v>
      </c>
      <c r="M175" s="916" t="s">
        <v>1585</v>
      </c>
      <c r="N175" s="918">
        <v>40000</v>
      </c>
      <c r="O175" s="917" t="s">
        <v>1271</v>
      </c>
      <c r="P175" s="915"/>
      <c r="Q175" s="915"/>
      <c r="R175" s="915"/>
      <c r="S175" s="915"/>
      <c r="T175" s="915"/>
      <c r="U175" s="915"/>
      <c r="V175" s="915"/>
      <c r="W175" s="915"/>
      <c r="X175" s="915"/>
      <c r="Y175" s="915"/>
      <c r="Z175" s="915"/>
      <c r="AA175" s="915"/>
      <c r="AB175" s="915"/>
      <c r="AC175" s="915"/>
      <c r="AD175" s="915"/>
      <c r="AE175" s="915"/>
      <c r="AF175" s="915"/>
    </row>
    <row r="176" spans="1:32" ht="65.25" x14ac:dyDescent="0.2">
      <c r="A176" s="916" t="s">
        <v>1570</v>
      </c>
      <c r="B176" s="916">
        <v>10575</v>
      </c>
      <c r="C176" s="916" t="s">
        <v>1580</v>
      </c>
      <c r="D176" s="916" t="s">
        <v>1283</v>
      </c>
      <c r="E176" s="916" t="s">
        <v>188</v>
      </c>
      <c r="F176" s="916" t="s">
        <v>97</v>
      </c>
      <c r="G176" s="916" t="s">
        <v>837</v>
      </c>
      <c r="H176" s="916" t="s">
        <v>43</v>
      </c>
      <c r="I176" s="916">
        <v>553</v>
      </c>
      <c r="J176" s="916">
        <v>2023</v>
      </c>
      <c r="K176" s="916" t="s">
        <v>429</v>
      </c>
      <c r="L176" s="916" t="s">
        <v>1584</v>
      </c>
      <c r="M176" s="916" t="s">
        <v>1583</v>
      </c>
      <c r="N176" s="918">
        <v>6800</v>
      </c>
      <c r="O176" s="917" t="s">
        <v>1286</v>
      </c>
      <c r="P176" s="915"/>
      <c r="Q176" s="915"/>
      <c r="R176" s="915"/>
      <c r="S176" s="915"/>
      <c r="T176" s="915"/>
      <c r="U176" s="915"/>
      <c r="V176" s="915"/>
      <c r="W176" s="915"/>
      <c r="X176" s="915"/>
      <c r="Y176" s="915"/>
      <c r="Z176" s="915"/>
      <c r="AA176" s="915"/>
      <c r="AB176" s="915"/>
      <c r="AC176" s="915"/>
      <c r="AD176" s="915"/>
      <c r="AE176" s="915"/>
      <c r="AF176" s="915"/>
    </row>
    <row r="177" spans="1:32" ht="87" x14ac:dyDescent="0.2">
      <c r="A177" s="916" t="s">
        <v>1570</v>
      </c>
      <c r="B177" s="916">
        <v>10575</v>
      </c>
      <c r="C177" s="916" t="s">
        <v>1580</v>
      </c>
      <c r="D177" s="916" t="s">
        <v>1283</v>
      </c>
      <c r="E177" s="916" t="s">
        <v>188</v>
      </c>
      <c r="F177" s="916" t="s">
        <v>97</v>
      </c>
      <c r="G177" s="916" t="s">
        <v>837</v>
      </c>
      <c r="H177" s="916" t="s">
        <v>43</v>
      </c>
      <c r="I177" s="916">
        <v>1404</v>
      </c>
      <c r="J177" s="916">
        <v>2023</v>
      </c>
      <c r="K177" s="916" t="s">
        <v>429</v>
      </c>
      <c r="L177" s="916" t="s">
        <v>1582</v>
      </c>
      <c r="M177" s="916" t="s">
        <v>1581</v>
      </c>
      <c r="N177" s="918">
        <v>16</v>
      </c>
      <c r="O177" s="917" t="s">
        <v>1271</v>
      </c>
      <c r="P177" s="915"/>
      <c r="Q177" s="915"/>
      <c r="R177" s="915"/>
      <c r="S177" s="915"/>
      <c r="T177" s="915"/>
      <c r="U177" s="915"/>
      <c r="V177" s="915"/>
      <c r="W177" s="915"/>
      <c r="X177" s="915"/>
      <c r="Y177" s="915"/>
      <c r="Z177" s="915"/>
      <c r="AA177" s="915"/>
      <c r="AB177" s="915"/>
      <c r="AC177" s="915"/>
      <c r="AD177" s="915"/>
      <c r="AE177" s="915"/>
      <c r="AF177" s="915"/>
    </row>
    <row r="178" spans="1:32" ht="65.25" x14ac:dyDescent="0.2">
      <c r="A178" s="916" t="s">
        <v>1570</v>
      </c>
      <c r="B178" s="916">
        <v>10575</v>
      </c>
      <c r="C178" s="916" t="s">
        <v>1580</v>
      </c>
      <c r="D178" s="916" t="s">
        <v>1283</v>
      </c>
      <c r="E178" s="916" t="s">
        <v>188</v>
      </c>
      <c r="F178" s="916" t="s">
        <v>97</v>
      </c>
      <c r="G178" s="916" t="s">
        <v>837</v>
      </c>
      <c r="H178" s="916" t="s">
        <v>43</v>
      </c>
      <c r="I178" s="916">
        <v>1813</v>
      </c>
      <c r="J178" s="916">
        <v>2023</v>
      </c>
      <c r="K178" s="916" t="s">
        <v>429</v>
      </c>
      <c r="L178" s="916" t="s">
        <v>1579</v>
      </c>
      <c r="M178" s="916" t="s">
        <v>1578</v>
      </c>
      <c r="N178" s="918">
        <v>3207.38</v>
      </c>
      <c r="O178" s="917" t="s">
        <v>1267</v>
      </c>
      <c r="P178" s="915"/>
      <c r="Q178" s="915"/>
      <c r="R178" s="915"/>
      <c r="S178" s="915"/>
      <c r="T178" s="915"/>
      <c r="U178" s="915"/>
      <c r="V178" s="915"/>
      <c r="W178" s="915"/>
      <c r="X178" s="915"/>
      <c r="Y178" s="915"/>
      <c r="Z178" s="915"/>
      <c r="AA178" s="915"/>
      <c r="AB178" s="915"/>
      <c r="AC178" s="915"/>
      <c r="AD178" s="915"/>
      <c r="AE178" s="915"/>
      <c r="AF178" s="915"/>
    </row>
    <row r="179" spans="1:32" ht="108.75" x14ac:dyDescent="0.2">
      <c r="A179" s="916" t="s">
        <v>1570</v>
      </c>
      <c r="B179" s="916">
        <v>10576</v>
      </c>
      <c r="C179" s="916" t="s">
        <v>1577</v>
      </c>
      <c r="D179" s="916" t="s">
        <v>1283</v>
      </c>
      <c r="E179" s="916" t="s">
        <v>1289</v>
      </c>
      <c r="F179" s="916" t="s">
        <v>97</v>
      </c>
      <c r="G179" s="916" t="s">
        <v>836</v>
      </c>
      <c r="H179" s="916" t="s">
        <v>43</v>
      </c>
      <c r="I179" s="916">
        <v>230</v>
      </c>
      <c r="J179" s="916">
        <v>2023</v>
      </c>
      <c r="K179" s="916" t="s">
        <v>429</v>
      </c>
      <c r="L179" s="916" t="s">
        <v>1186</v>
      </c>
      <c r="M179" s="916" t="s">
        <v>1576</v>
      </c>
      <c r="N179" s="918">
        <v>6000</v>
      </c>
      <c r="O179" s="917" t="s">
        <v>1271</v>
      </c>
      <c r="P179" s="915"/>
      <c r="Q179" s="915"/>
      <c r="R179" s="915"/>
      <c r="S179" s="915"/>
      <c r="T179" s="915"/>
      <c r="U179" s="915"/>
      <c r="V179" s="915"/>
      <c r="W179" s="915"/>
      <c r="X179" s="915"/>
      <c r="Y179" s="915"/>
      <c r="Z179" s="915"/>
      <c r="AA179" s="915"/>
      <c r="AB179" s="915"/>
      <c r="AC179" s="915"/>
      <c r="AD179" s="915"/>
      <c r="AE179" s="915"/>
      <c r="AF179" s="915"/>
    </row>
    <row r="180" spans="1:32" ht="87" x14ac:dyDescent="0.2">
      <c r="A180" s="916" t="s">
        <v>1570</v>
      </c>
      <c r="B180" s="916">
        <v>10620</v>
      </c>
      <c r="C180" s="916" t="s">
        <v>1575</v>
      </c>
      <c r="D180" s="916" t="s">
        <v>1283</v>
      </c>
      <c r="E180" s="916" t="s">
        <v>188</v>
      </c>
      <c r="F180" s="916" t="s">
        <v>97</v>
      </c>
      <c r="G180" s="916" t="s">
        <v>836</v>
      </c>
      <c r="H180" s="916" t="s">
        <v>43</v>
      </c>
      <c r="I180" s="916">
        <v>1007</v>
      </c>
      <c r="J180" s="916">
        <v>2023</v>
      </c>
      <c r="K180" s="916" t="s">
        <v>429</v>
      </c>
      <c r="L180" s="916" t="s">
        <v>1186</v>
      </c>
      <c r="M180" s="916" t="s">
        <v>1574</v>
      </c>
      <c r="N180" s="918">
        <v>13562.17</v>
      </c>
      <c r="O180" s="917" t="s">
        <v>1271</v>
      </c>
      <c r="P180" s="915"/>
      <c r="Q180" s="915"/>
      <c r="R180" s="915"/>
      <c r="S180" s="915"/>
      <c r="T180" s="915"/>
      <c r="U180" s="915"/>
      <c r="V180" s="915"/>
      <c r="W180" s="915"/>
      <c r="X180" s="915"/>
      <c r="Y180" s="915"/>
      <c r="Z180" s="915"/>
      <c r="AA180" s="915"/>
      <c r="AB180" s="915"/>
      <c r="AC180" s="915"/>
      <c r="AD180" s="915"/>
      <c r="AE180" s="915"/>
      <c r="AF180" s="915"/>
    </row>
    <row r="181" spans="1:32" ht="87" x14ac:dyDescent="0.2">
      <c r="A181" s="916" t="s">
        <v>1570</v>
      </c>
      <c r="B181" s="916">
        <v>10621</v>
      </c>
      <c r="C181" s="916" t="s">
        <v>1573</v>
      </c>
      <c r="D181" s="916" t="s">
        <v>1283</v>
      </c>
      <c r="E181" s="916" t="s">
        <v>188</v>
      </c>
      <c r="F181" s="916" t="s">
        <v>97</v>
      </c>
      <c r="G181" s="916" t="s">
        <v>837</v>
      </c>
      <c r="H181" s="916" t="s">
        <v>43</v>
      </c>
      <c r="I181" s="916">
        <v>591</v>
      </c>
      <c r="J181" s="916">
        <v>2023</v>
      </c>
      <c r="K181" s="916" t="s">
        <v>429</v>
      </c>
      <c r="L181" s="916" t="s">
        <v>1166</v>
      </c>
      <c r="M181" s="916" t="s">
        <v>1572</v>
      </c>
      <c r="N181" s="918">
        <v>34.9</v>
      </c>
      <c r="O181" s="917" t="s">
        <v>1571</v>
      </c>
      <c r="P181" s="915"/>
      <c r="Q181" s="915"/>
      <c r="R181" s="915"/>
      <c r="S181" s="915"/>
      <c r="T181" s="915"/>
      <c r="U181" s="915"/>
      <c r="V181" s="915"/>
      <c r="W181" s="915"/>
      <c r="X181" s="915"/>
      <c r="Y181" s="915"/>
      <c r="Z181" s="915"/>
      <c r="AA181" s="915"/>
      <c r="AB181" s="915"/>
      <c r="AC181" s="915"/>
      <c r="AD181" s="915"/>
      <c r="AE181" s="915"/>
      <c r="AF181" s="915"/>
    </row>
    <row r="182" spans="1:32" ht="108.75" x14ac:dyDescent="0.2">
      <c r="A182" s="916" t="s">
        <v>1570</v>
      </c>
      <c r="B182" s="916">
        <v>10622</v>
      </c>
      <c r="C182" s="916" t="s">
        <v>1569</v>
      </c>
      <c r="D182" s="916" t="s">
        <v>1283</v>
      </c>
      <c r="E182" s="916" t="s">
        <v>188</v>
      </c>
      <c r="F182" s="916" t="s">
        <v>97</v>
      </c>
      <c r="G182" s="916" t="s">
        <v>836</v>
      </c>
      <c r="H182" s="916" t="s">
        <v>43</v>
      </c>
      <c r="I182" s="916">
        <v>1012</v>
      </c>
      <c r="J182" s="916">
        <v>2023</v>
      </c>
      <c r="K182" s="916" t="s">
        <v>429</v>
      </c>
      <c r="L182" s="916" t="s">
        <v>1186</v>
      </c>
      <c r="M182" s="916" t="s">
        <v>1568</v>
      </c>
      <c r="N182" s="918">
        <v>945.57</v>
      </c>
      <c r="O182" s="917" t="s">
        <v>1271</v>
      </c>
      <c r="P182" s="915"/>
      <c r="Q182" s="915"/>
      <c r="R182" s="915"/>
      <c r="S182" s="915"/>
      <c r="T182" s="915"/>
      <c r="U182" s="915"/>
      <c r="V182" s="915"/>
      <c r="W182" s="915"/>
      <c r="X182" s="915"/>
      <c r="Y182" s="915"/>
      <c r="Z182" s="915"/>
      <c r="AA182" s="915"/>
      <c r="AB182" s="915"/>
      <c r="AC182" s="915"/>
      <c r="AD182" s="915"/>
      <c r="AE182" s="915"/>
      <c r="AF182" s="915"/>
    </row>
    <row r="183" spans="1:32" ht="65.25" x14ac:dyDescent="0.2">
      <c r="A183" s="916" t="s">
        <v>1182</v>
      </c>
      <c r="B183" s="916">
        <v>10143</v>
      </c>
      <c r="C183" s="916" t="s">
        <v>1530</v>
      </c>
      <c r="D183" s="916" t="s">
        <v>1283</v>
      </c>
      <c r="E183" s="916" t="s">
        <v>206</v>
      </c>
      <c r="F183" s="916" t="s">
        <v>97</v>
      </c>
      <c r="G183" s="916" t="s">
        <v>837</v>
      </c>
      <c r="H183" s="916" t="s">
        <v>43</v>
      </c>
      <c r="I183" s="916">
        <v>826</v>
      </c>
      <c r="J183" s="916">
        <v>2023</v>
      </c>
      <c r="K183" s="916" t="s">
        <v>429</v>
      </c>
      <c r="L183" s="916" t="s">
        <v>1567</v>
      </c>
      <c r="M183" s="916" t="s">
        <v>1566</v>
      </c>
      <c r="N183" s="918">
        <v>147.41999999999999</v>
      </c>
      <c r="O183" s="917" t="s">
        <v>1267</v>
      </c>
      <c r="P183" s="915"/>
      <c r="Q183" s="915"/>
      <c r="R183" s="915"/>
      <c r="S183" s="915"/>
      <c r="T183" s="915"/>
      <c r="U183" s="915"/>
      <c r="V183" s="915"/>
      <c r="W183" s="915"/>
      <c r="X183" s="915"/>
      <c r="Y183" s="915"/>
      <c r="Z183" s="915"/>
      <c r="AA183" s="915"/>
      <c r="AB183" s="915"/>
      <c r="AC183" s="915"/>
      <c r="AD183" s="915"/>
      <c r="AE183" s="915"/>
      <c r="AF183" s="915"/>
    </row>
    <row r="184" spans="1:32" ht="65.25" x14ac:dyDescent="0.2">
      <c r="A184" s="916" t="s">
        <v>1182</v>
      </c>
      <c r="B184" s="916">
        <v>10143</v>
      </c>
      <c r="C184" s="916" t="s">
        <v>1530</v>
      </c>
      <c r="D184" s="916" t="s">
        <v>1283</v>
      </c>
      <c r="E184" s="916" t="s">
        <v>206</v>
      </c>
      <c r="F184" s="916" t="s">
        <v>97</v>
      </c>
      <c r="G184" s="916" t="s">
        <v>837</v>
      </c>
      <c r="H184" s="916" t="s">
        <v>43</v>
      </c>
      <c r="I184" s="916">
        <v>827</v>
      </c>
      <c r="J184" s="916">
        <v>2023</v>
      </c>
      <c r="K184" s="916" t="s">
        <v>429</v>
      </c>
      <c r="L184" s="916" t="s">
        <v>1565</v>
      </c>
      <c r="M184" s="916" t="s">
        <v>1564</v>
      </c>
      <c r="N184" s="918">
        <v>329.73</v>
      </c>
      <c r="O184" s="917" t="s">
        <v>1286</v>
      </c>
      <c r="P184" s="915"/>
      <c r="Q184" s="915"/>
      <c r="R184" s="915"/>
      <c r="S184" s="915"/>
      <c r="T184" s="915"/>
      <c r="U184" s="915"/>
      <c r="V184" s="915"/>
      <c r="W184" s="915"/>
      <c r="X184" s="915"/>
      <c r="Y184" s="915"/>
      <c r="Z184" s="915"/>
      <c r="AA184" s="915"/>
      <c r="AB184" s="915"/>
      <c r="AC184" s="915"/>
      <c r="AD184" s="915"/>
      <c r="AE184" s="915"/>
      <c r="AF184" s="915"/>
    </row>
    <row r="185" spans="1:32" ht="65.25" x14ac:dyDescent="0.2">
      <c r="A185" s="916" t="s">
        <v>1182</v>
      </c>
      <c r="B185" s="916">
        <v>10143</v>
      </c>
      <c r="C185" s="916" t="s">
        <v>1530</v>
      </c>
      <c r="D185" s="916" t="s">
        <v>1283</v>
      </c>
      <c r="E185" s="916" t="s">
        <v>206</v>
      </c>
      <c r="F185" s="916" t="s">
        <v>97</v>
      </c>
      <c r="G185" s="916" t="s">
        <v>837</v>
      </c>
      <c r="H185" s="916" t="s">
        <v>43</v>
      </c>
      <c r="I185" s="916">
        <v>828</v>
      </c>
      <c r="J185" s="916">
        <v>2023</v>
      </c>
      <c r="K185" s="916" t="s">
        <v>429</v>
      </c>
      <c r="L185" s="916" t="s">
        <v>1563</v>
      </c>
      <c r="M185" s="916" t="s">
        <v>1562</v>
      </c>
      <c r="N185" s="918">
        <v>147.41999999999999</v>
      </c>
      <c r="O185" s="917" t="s">
        <v>1267</v>
      </c>
      <c r="P185" s="915"/>
      <c r="Q185" s="915"/>
      <c r="R185" s="915"/>
      <c r="S185" s="915"/>
      <c r="T185" s="915"/>
      <c r="U185" s="915"/>
      <c r="V185" s="915"/>
      <c r="W185" s="915"/>
      <c r="X185" s="915"/>
      <c r="Y185" s="915"/>
      <c r="Z185" s="915"/>
      <c r="AA185" s="915"/>
      <c r="AB185" s="915"/>
      <c r="AC185" s="915"/>
      <c r="AD185" s="915"/>
      <c r="AE185" s="915"/>
      <c r="AF185" s="915"/>
    </row>
    <row r="186" spans="1:32" ht="65.25" x14ac:dyDescent="0.2">
      <c r="A186" s="916" t="s">
        <v>1182</v>
      </c>
      <c r="B186" s="916">
        <v>10143</v>
      </c>
      <c r="C186" s="916" t="s">
        <v>1530</v>
      </c>
      <c r="D186" s="916" t="s">
        <v>1283</v>
      </c>
      <c r="E186" s="916" t="s">
        <v>206</v>
      </c>
      <c r="F186" s="916" t="s">
        <v>97</v>
      </c>
      <c r="G186" s="916" t="s">
        <v>837</v>
      </c>
      <c r="H186" s="916" t="s">
        <v>43</v>
      </c>
      <c r="I186" s="916">
        <v>829</v>
      </c>
      <c r="J186" s="916">
        <v>2023</v>
      </c>
      <c r="K186" s="916" t="s">
        <v>429</v>
      </c>
      <c r="L186" s="916" t="s">
        <v>1561</v>
      </c>
      <c r="M186" s="916" t="s">
        <v>1560</v>
      </c>
      <c r="N186" s="918">
        <v>529.97</v>
      </c>
      <c r="O186" s="917" t="s">
        <v>1286</v>
      </c>
      <c r="P186" s="915"/>
      <c r="Q186" s="915"/>
      <c r="R186" s="915"/>
      <c r="S186" s="915"/>
      <c r="T186" s="915"/>
      <c r="U186" s="915"/>
      <c r="V186" s="915"/>
      <c r="W186" s="915"/>
      <c r="X186" s="915"/>
      <c r="Y186" s="915"/>
      <c r="Z186" s="915"/>
      <c r="AA186" s="915"/>
      <c r="AB186" s="915"/>
      <c r="AC186" s="915"/>
      <c r="AD186" s="915"/>
      <c r="AE186" s="915"/>
      <c r="AF186" s="915"/>
    </row>
    <row r="187" spans="1:32" ht="65.25" x14ac:dyDescent="0.2">
      <c r="A187" s="916" t="s">
        <v>1182</v>
      </c>
      <c r="B187" s="916">
        <v>10143</v>
      </c>
      <c r="C187" s="916" t="s">
        <v>1530</v>
      </c>
      <c r="D187" s="916" t="s">
        <v>1283</v>
      </c>
      <c r="E187" s="916" t="s">
        <v>206</v>
      </c>
      <c r="F187" s="916" t="s">
        <v>97</v>
      </c>
      <c r="G187" s="916" t="s">
        <v>837</v>
      </c>
      <c r="H187" s="916" t="s">
        <v>43</v>
      </c>
      <c r="I187" s="916">
        <v>830</v>
      </c>
      <c r="J187" s="916">
        <v>2023</v>
      </c>
      <c r="K187" s="916" t="s">
        <v>429</v>
      </c>
      <c r="L187" s="916" t="s">
        <v>1559</v>
      </c>
      <c r="M187" s="916" t="s">
        <v>1558</v>
      </c>
      <c r="N187" s="918">
        <v>147.41999999999999</v>
      </c>
      <c r="O187" s="917" t="s">
        <v>1267</v>
      </c>
      <c r="P187" s="915"/>
      <c r="Q187" s="915"/>
      <c r="R187" s="915"/>
      <c r="S187" s="915"/>
      <c r="T187" s="915"/>
      <c r="U187" s="915"/>
      <c r="V187" s="915"/>
      <c r="W187" s="915"/>
      <c r="X187" s="915"/>
      <c r="Y187" s="915"/>
      <c r="Z187" s="915"/>
      <c r="AA187" s="915"/>
      <c r="AB187" s="915"/>
      <c r="AC187" s="915"/>
      <c r="AD187" s="915"/>
      <c r="AE187" s="915"/>
      <c r="AF187" s="915"/>
    </row>
    <row r="188" spans="1:32" ht="65.25" x14ac:dyDescent="0.2">
      <c r="A188" s="916" t="s">
        <v>1182</v>
      </c>
      <c r="B188" s="916">
        <v>10143</v>
      </c>
      <c r="C188" s="916" t="s">
        <v>1530</v>
      </c>
      <c r="D188" s="916" t="s">
        <v>1283</v>
      </c>
      <c r="E188" s="916" t="s">
        <v>206</v>
      </c>
      <c r="F188" s="916" t="s">
        <v>97</v>
      </c>
      <c r="G188" s="916" t="s">
        <v>837</v>
      </c>
      <c r="H188" s="916" t="s">
        <v>43</v>
      </c>
      <c r="I188" s="916">
        <v>831</v>
      </c>
      <c r="J188" s="916">
        <v>2023</v>
      </c>
      <c r="K188" s="916" t="s">
        <v>429</v>
      </c>
      <c r="L188" s="916" t="s">
        <v>1557</v>
      </c>
      <c r="M188" s="916" t="s">
        <v>1556</v>
      </c>
      <c r="N188" s="918">
        <v>147.41999999999999</v>
      </c>
      <c r="O188" s="917" t="s">
        <v>1267</v>
      </c>
      <c r="P188" s="915"/>
      <c r="Q188" s="915"/>
      <c r="R188" s="915"/>
      <c r="S188" s="915"/>
      <c r="T188" s="915"/>
      <c r="U188" s="915"/>
      <c r="V188" s="915"/>
      <c r="W188" s="915"/>
      <c r="X188" s="915"/>
      <c r="Y188" s="915"/>
      <c r="Z188" s="915"/>
      <c r="AA188" s="915"/>
      <c r="AB188" s="915"/>
      <c r="AC188" s="915"/>
      <c r="AD188" s="915"/>
      <c r="AE188" s="915"/>
      <c r="AF188" s="915"/>
    </row>
    <row r="189" spans="1:32" ht="65.25" x14ac:dyDescent="0.2">
      <c r="A189" s="916" t="s">
        <v>1182</v>
      </c>
      <c r="B189" s="916">
        <v>10143</v>
      </c>
      <c r="C189" s="916" t="s">
        <v>1530</v>
      </c>
      <c r="D189" s="916" t="s">
        <v>1283</v>
      </c>
      <c r="E189" s="916" t="s">
        <v>206</v>
      </c>
      <c r="F189" s="916" t="s">
        <v>97</v>
      </c>
      <c r="G189" s="916" t="s">
        <v>837</v>
      </c>
      <c r="H189" s="916" t="s">
        <v>43</v>
      </c>
      <c r="I189" s="916">
        <v>832</v>
      </c>
      <c r="J189" s="916">
        <v>2023</v>
      </c>
      <c r="K189" s="916" t="s">
        <v>429</v>
      </c>
      <c r="L189" s="916" t="s">
        <v>1555</v>
      </c>
      <c r="M189" s="916" t="s">
        <v>1554</v>
      </c>
      <c r="N189" s="918">
        <v>147.41999999999999</v>
      </c>
      <c r="O189" s="917" t="s">
        <v>1267</v>
      </c>
      <c r="P189" s="915"/>
      <c r="Q189" s="915"/>
      <c r="R189" s="915"/>
      <c r="S189" s="915"/>
      <c r="T189" s="915"/>
      <c r="U189" s="915"/>
      <c r="V189" s="915"/>
      <c r="W189" s="915"/>
      <c r="X189" s="915"/>
      <c r="Y189" s="915"/>
      <c r="Z189" s="915"/>
      <c r="AA189" s="915"/>
      <c r="AB189" s="915"/>
      <c r="AC189" s="915"/>
      <c r="AD189" s="915"/>
      <c r="AE189" s="915"/>
      <c r="AF189" s="915"/>
    </row>
    <row r="190" spans="1:32" ht="65.25" x14ac:dyDescent="0.2">
      <c r="A190" s="916" t="s">
        <v>1182</v>
      </c>
      <c r="B190" s="916">
        <v>10143</v>
      </c>
      <c r="C190" s="916" t="s">
        <v>1530</v>
      </c>
      <c r="D190" s="916" t="s">
        <v>1283</v>
      </c>
      <c r="E190" s="916" t="s">
        <v>206</v>
      </c>
      <c r="F190" s="916" t="s">
        <v>97</v>
      </c>
      <c r="G190" s="916" t="s">
        <v>837</v>
      </c>
      <c r="H190" s="916" t="s">
        <v>43</v>
      </c>
      <c r="I190" s="916">
        <v>833</v>
      </c>
      <c r="J190" s="916">
        <v>2023</v>
      </c>
      <c r="K190" s="916" t="s">
        <v>429</v>
      </c>
      <c r="L190" s="916" t="s">
        <v>1553</v>
      </c>
      <c r="M190" s="916" t="s">
        <v>1552</v>
      </c>
      <c r="N190" s="918">
        <v>147.41999999999999</v>
      </c>
      <c r="O190" s="917" t="s">
        <v>1267</v>
      </c>
      <c r="P190" s="915"/>
      <c r="Q190" s="915"/>
      <c r="R190" s="915"/>
      <c r="S190" s="915"/>
      <c r="T190" s="915"/>
      <c r="U190" s="915"/>
      <c r="V190" s="915"/>
      <c r="W190" s="915"/>
      <c r="X190" s="915"/>
      <c r="Y190" s="915"/>
      <c r="Z190" s="915"/>
      <c r="AA190" s="915"/>
      <c r="AB190" s="915"/>
      <c r="AC190" s="915"/>
      <c r="AD190" s="915"/>
      <c r="AE190" s="915"/>
      <c r="AF190" s="915"/>
    </row>
    <row r="191" spans="1:32" ht="65.25" x14ac:dyDescent="0.2">
      <c r="A191" s="916" t="s">
        <v>1182</v>
      </c>
      <c r="B191" s="916">
        <v>10143</v>
      </c>
      <c r="C191" s="916" t="s">
        <v>1530</v>
      </c>
      <c r="D191" s="916" t="s">
        <v>1283</v>
      </c>
      <c r="E191" s="916" t="s">
        <v>206</v>
      </c>
      <c r="F191" s="916" t="s">
        <v>97</v>
      </c>
      <c r="G191" s="916" t="s">
        <v>837</v>
      </c>
      <c r="H191" s="916" t="s">
        <v>43</v>
      </c>
      <c r="I191" s="916">
        <v>834</v>
      </c>
      <c r="J191" s="916">
        <v>2023</v>
      </c>
      <c r="K191" s="916" t="s">
        <v>429</v>
      </c>
      <c r="L191" s="916" t="s">
        <v>1551</v>
      </c>
      <c r="M191" s="916" t="s">
        <v>1550</v>
      </c>
      <c r="N191" s="918">
        <v>147.41999999999999</v>
      </c>
      <c r="O191" s="917" t="s">
        <v>1267</v>
      </c>
      <c r="P191" s="915"/>
      <c r="Q191" s="915"/>
      <c r="R191" s="915"/>
      <c r="S191" s="915"/>
      <c r="T191" s="915"/>
      <c r="U191" s="915"/>
      <c r="V191" s="915"/>
      <c r="W191" s="915"/>
      <c r="X191" s="915"/>
      <c r="Y191" s="915"/>
      <c r="Z191" s="915"/>
      <c r="AA191" s="915"/>
      <c r="AB191" s="915"/>
      <c r="AC191" s="915"/>
      <c r="AD191" s="915"/>
      <c r="AE191" s="915"/>
      <c r="AF191" s="915"/>
    </row>
    <row r="192" spans="1:32" ht="65.25" x14ac:dyDescent="0.2">
      <c r="A192" s="916" t="s">
        <v>1182</v>
      </c>
      <c r="B192" s="916">
        <v>10143</v>
      </c>
      <c r="C192" s="916" t="s">
        <v>1530</v>
      </c>
      <c r="D192" s="916" t="s">
        <v>1283</v>
      </c>
      <c r="E192" s="916" t="s">
        <v>206</v>
      </c>
      <c r="F192" s="916" t="s">
        <v>97</v>
      </c>
      <c r="G192" s="916" t="s">
        <v>837</v>
      </c>
      <c r="H192" s="916" t="s">
        <v>43</v>
      </c>
      <c r="I192" s="916">
        <v>835</v>
      </c>
      <c r="J192" s="916">
        <v>2023</v>
      </c>
      <c r="K192" s="916" t="s">
        <v>429</v>
      </c>
      <c r="L192" s="916" t="s">
        <v>1549</v>
      </c>
      <c r="M192" s="916" t="s">
        <v>1548</v>
      </c>
      <c r="N192" s="918">
        <v>147.41999999999999</v>
      </c>
      <c r="O192" s="917" t="s">
        <v>1267</v>
      </c>
      <c r="P192" s="915"/>
      <c r="Q192" s="915"/>
      <c r="R192" s="915"/>
      <c r="S192" s="915"/>
      <c r="T192" s="915"/>
      <c r="U192" s="915"/>
      <c r="V192" s="915"/>
      <c r="W192" s="915"/>
      <c r="X192" s="915"/>
      <c r="Y192" s="915"/>
      <c r="Z192" s="915"/>
      <c r="AA192" s="915"/>
      <c r="AB192" s="915"/>
      <c r="AC192" s="915"/>
      <c r="AD192" s="915"/>
      <c r="AE192" s="915"/>
      <c r="AF192" s="915"/>
    </row>
    <row r="193" spans="1:32" ht="65.25" x14ac:dyDescent="0.2">
      <c r="A193" s="916" t="s">
        <v>1182</v>
      </c>
      <c r="B193" s="916">
        <v>10143</v>
      </c>
      <c r="C193" s="916" t="s">
        <v>1530</v>
      </c>
      <c r="D193" s="916" t="s">
        <v>1283</v>
      </c>
      <c r="E193" s="916" t="s">
        <v>206</v>
      </c>
      <c r="F193" s="916" t="s">
        <v>97</v>
      </c>
      <c r="G193" s="916" t="s">
        <v>837</v>
      </c>
      <c r="H193" s="916" t="s">
        <v>43</v>
      </c>
      <c r="I193" s="916">
        <v>836</v>
      </c>
      <c r="J193" s="916">
        <v>2023</v>
      </c>
      <c r="K193" s="916" t="s">
        <v>429</v>
      </c>
      <c r="L193" s="916" t="s">
        <v>1547</v>
      </c>
      <c r="M193" s="916" t="s">
        <v>1546</v>
      </c>
      <c r="N193" s="918">
        <v>147.41999999999999</v>
      </c>
      <c r="O193" s="917" t="s">
        <v>1267</v>
      </c>
      <c r="P193" s="915"/>
      <c r="Q193" s="915"/>
      <c r="R193" s="915"/>
      <c r="S193" s="915"/>
      <c r="T193" s="915"/>
      <c r="U193" s="915"/>
      <c r="V193" s="915"/>
      <c r="W193" s="915"/>
      <c r="X193" s="915"/>
      <c r="Y193" s="915"/>
      <c r="Z193" s="915"/>
      <c r="AA193" s="915"/>
      <c r="AB193" s="915"/>
      <c r="AC193" s="915"/>
      <c r="AD193" s="915"/>
      <c r="AE193" s="915"/>
      <c r="AF193" s="915"/>
    </row>
    <row r="194" spans="1:32" ht="65.25" x14ac:dyDescent="0.2">
      <c r="A194" s="916" t="s">
        <v>1182</v>
      </c>
      <c r="B194" s="916">
        <v>10143</v>
      </c>
      <c r="C194" s="916" t="s">
        <v>1530</v>
      </c>
      <c r="D194" s="916" t="s">
        <v>1283</v>
      </c>
      <c r="E194" s="916" t="s">
        <v>206</v>
      </c>
      <c r="F194" s="916" t="s">
        <v>97</v>
      </c>
      <c r="G194" s="916" t="s">
        <v>837</v>
      </c>
      <c r="H194" s="916" t="s">
        <v>43</v>
      </c>
      <c r="I194" s="916">
        <v>837</v>
      </c>
      <c r="J194" s="916">
        <v>2023</v>
      </c>
      <c r="K194" s="916" t="s">
        <v>429</v>
      </c>
      <c r="L194" s="916" t="s">
        <v>1545</v>
      </c>
      <c r="M194" s="916" t="s">
        <v>1544</v>
      </c>
      <c r="N194" s="918">
        <v>147.41999999999999</v>
      </c>
      <c r="O194" s="917" t="s">
        <v>1267</v>
      </c>
      <c r="P194" s="915"/>
      <c r="Q194" s="915"/>
      <c r="R194" s="915"/>
      <c r="S194" s="915"/>
      <c r="T194" s="915"/>
      <c r="U194" s="915"/>
      <c r="V194" s="915"/>
      <c r="W194" s="915"/>
      <c r="X194" s="915"/>
      <c r="Y194" s="915"/>
      <c r="Z194" s="915"/>
      <c r="AA194" s="915"/>
      <c r="AB194" s="915"/>
      <c r="AC194" s="915"/>
      <c r="AD194" s="915"/>
      <c r="AE194" s="915"/>
      <c r="AF194" s="915"/>
    </row>
    <row r="195" spans="1:32" ht="65.25" x14ac:dyDescent="0.2">
      <c r="A195" s="916" t="s">
        <v>1182</v>
      </c>
      <c r="B195" s="916">
        <v>10143</v>
      </c>
      <c r="C195" s="916" t="s">
        <v>1530</v>
      </c>
      <c r="D195" s="916" t="s">
        <v>1283</v>
      </c>
      <c r="E195" s="916" t="s">
        <v>206</v>
      </c>
      <c r="F195" s="916" t="s">
        <v>97</v>
      </c>
      <c r="G195" s="916" t="s">
        <v>837</v>
      </c>
      <c r="H195" s="916" t="s">
        <v>43</v>
      </c>
      <c r="I195" s="916">
        <v>838</v>
      </c>
      <c r="J195" s="916">
        <v>2023</v>
      </c>
      <c r="K195" s="916" t="s">
        <v>429</v>
      </c>
      <c r="L195" s="916" t="s">
        <v>1543</v>
      </c>
      <c r="M195" s="916" t="s">
        <v>1542</v>
      </c>
      <c r="N195" s="918">
        <v>147.41999999999999</v>
      </c>
      <c r="O195" s="917" t="s">
        <v>1267</v>
      </c>
      <c r="P195" s="915"/>
      <c r="Q195" s="915"/>
      <c r="R195" s="915"/>
      <c r="S195" s="915"/>
      <c r="T195" s="915"/>
      <c r="U195" s="915"/>
      <c r="V195" s="915"/>
      <c r="W195" s="915"/>
      <c r="X195" s="915"/>
      <c r="Y195" s="915"/>
      <c r="Z195" s="915"/>
      <c r="AA195" s="915"/>
      <c r="AB195" s="915"/>
      <c r="AC195" s="915"/>
      <c r="AD195" s="915"/>
      <c r="AE195" s="915"/>
      <c r="AF195" s="915"/>
    </row>
    <row r="196" spans="1:32" ht="65.25" x14ac:dyDescent="0.2">
      <c r="A196" s="916" t="s">
        <v>1182</v>
      </c>
      <c r="B196" s="916">
        <v>10143</v>
      </c>
      <c r="C196" s="916" t="s">
        <v>1530</v>
      </c>
      <c r="D196" s="916" t="s">
        <v>1283</v>
      </c>
      <c r="E196" s="916" t="s">
        <v>206</v>
      </c>
      <c r="F196" s="916" t="s">
        <v>97</v>
      </c>
      <c r="G196" s="916" t="s">
        <v>837</v>
      </c>
      <c r="H196" s="916" t="s">
        <v>43</v>
      </c>
      <c r="I196" s="916">
        <v>839</v>
      </c>
      <c r="J196" s="916">
        <v>2023</v>
      </c>
      <c r="K196" s="916" t="s">
        <v>429</v>
      </c>
      <c r="L196" s="916" t="s">
        <v>1541</v>
      </c>
      <c r="M196" s="916" t="s">
        <v>1540</v>
      </c>
      <c r="N196" s="918">
        <v>147.41999999999999</v>
      </c>
      <c r="O196" s="917" t="s">
        <v>1267</v>
      </c>
      <c r="P196" s="915"/>
      <c r="Q196" s="915"/>
      <c r="R196" s="915"/>
      <c r="S196" s="915"/>
      <c r="T196" s="915"/>
      <c r="U196" s="915"/>
      <c r="V196" s="915"/>
      <c r="W196" s="915"/>
      <c r="X196" s="915"/>
      <c r="Y196" s="915"/>
      <c r="Z196" s="915"/>
      <c r="AA196" s="915"/>
      <c r="AB196" s="915"/>
      <c r="AC196" s="915"/>
      <c r="AD196" s="915"/>
      <c r="AE196" s="915"/>
      <c r="AF196" s="915"/>
    </row>
    <row r="197" spans="1:32" ht="65.25" x14ac:dyDescent="0.2">
      <c r="A197" s="916" t="s">
        <v>1182</v>
      </c>
      <c r="B197" s="916">
        <v>10143</v>
      </c>
      <c r="C197" s="916" t="s">
        <v>1530</v>
      </c>
      <c r="D197" s="916" t="s">
        <v>1283</v>
      </c>
      <c r="E197" s="916" t="s">
        <v>206</v>
      </c>
      <c r="F197" s="916" t="s">
        <v>97</v>
      </c>
      <c r="G197" s="916" t="s">
        <v>837</v>
      </c>
      <c r="H197" s="916" t="s">
        <v>43</v>
      </c>
      <c r="I197" s="916">
        <v>840</v>
      </c>
      <c r="J197" s="916">
        <v>2023</v>
      </c>
      <c r="K197" s="916" t="s">
        <v>429</v>
      </c>
      <c r="L197" s="916" t="s">
        <v>1180</v>
      </c>
      <c r="M197" s="916" t="s">
        <v>1539</v>
      </c>
      <c r="N197" s="918">
        <v>537.59</v>
      </c>
      <c r="O197" s="917" t="s">
        <v>1267</v>
      </c>
      <c r="P197" s="915"/>
      <c r="Q197" s="915"/>
      <c r="R197" s="915"/>
      <c r="S197" s="915"/>
      <c r="T197" s="915"/>
      <c r="U197" s="915"/>
      <c r="V197" s="915"/>
      <c r="W197" s="915"/>
      <c r="X197" s="915"/>
      <c r="Y197" s="915"/>
      <c r="Z197" s="915"/>
      <c r="AA197" s="915"/>
      <c r="AB197" s="915"/>
      <c r="AC197" s="915"/>
      <c r="AD197" s="915"/>
      <c r="AE197" s="915"/>
      <c r="AF197" s="915"/>
    </row>
    <row r="198" spans="1:32" ht="65.25" x14ac:dyDescent="0.2">
      <c r="A198" s="916" t="s">
        <v>1182</v>
      </c>
      <c r="B198" s="916">
        <v>10143</v>
      </c>
      <c r="C198" s="916" t="s">
        <v>1530</v>
      </c>
      <c r="D198" s="916" t="s">
        <v>1283</v>
      </c>
      <c r="E198" s="916" t="s">
        <v>206</v>
      </c>
      <c r="F198" s="916" t="s">
        <v>97</v>
      </c>
      <c r="G198" s="916" t="s">
        <v>837</v>
      </c>
      <c r="H198" s="916" t="s">
        <v>43</v>
      </c>
      <c r="I198" s="916">
        <v>841</v>
      </c>
      <c r="J198" s="916">
        <v>2023</v>
      </c>
      <c r="K198" s="916" t="s">
        <v>429</v>
      </c>
      <c r="L198" s="916" t="s">
        <v>1538</v>
      </c>
      <c r="M198" s="916" t="s">
        <v>1537</v>
      </c>
      <c r="N198" s="918">
        <v>147.41999999999999</v>
      </c>
      <c r="O198" s="917" t="s">
        <v>1267</v>
      </c>
      <c r="P198" s="915"/>
      <c r="Q198" s="915"/>
      <c r="R198" s="915"/>
      <c r="S198" s="915"/>
      <c r="T198" s="915"/>
      <c r="U198" s="915"/>
      <c r="V198" s="915"/>
      <c r="W198" s="915"/>
      <c r="X198" s="915"/>
      <c r="Y198" s="915"/>
      <c r="Z198" s="915"/>
      <c r="AA198" s="915"/>
      <c r="AB198" s="915"/>
      <c r="AC198" s="915"/>
      <c r="AD198" s="915"/>
      <c r="AE198" s="915"/>
      <c r="AF198" s="915"/>
    </row>
    <row r="199" spans="1:32" ht="65.25" x14ac:dyDescent="0.2">
      <c r="A199" s="916" t="s">
        <v>1182</v>
      </c>
      <c r="B199" s="916">
        <v>10143</v>
      </c>
      <c r="C199" s="916" t="s">
        <v>1530</v>
      </c>
      <c r="D199" s="916" t="s">
        <v>1283</v>
      </c>
      <c r="E199" s="916" t="s">
        <v>206</v>
      </c>
      <c r="F199" s="916" t="s">
        <v>97</v>
      </c>
      <c r="G199" s="916" t="s">
        <v>837</v>
      </c>
      <c r="H199" s="916" t="s">
        <v>43</v>
      </c>
      <c r="I199" s="916">
        <v>842</v>
      </c>
      <c r="J199" s="916">
        <v>2023</v>
      </c>
      <c r="K199" s="916" t="s">
        <v>429</v>
      </c>
      <c r="L199" s="916" t="s">
        <v>1536</v>
      </c>
      <c r="M199" s="916" t="s">
        <v>1535</v>
      </c>
      <c r="N199" s="918">
        <v>537.59</v>
      </c>
      <c r="O199" s="917" t="s">
        <v>1267</v>
      </c>
      <c r="P199" s="915"/>
      <c r="Q199" s="915"/>
      <c r="R199" s="915"/>
      <c r="S199" s="915"/>
      <c r="T199" s="915"/>
      <c r="U199" s="915"/>
      <c r="V199" s="915"/>
      <c r="W199" s="915"/>
      <c r="X199" s="915"/>
      <c r="Y199" s="915"/>
      <c r="Z199" s="915"/>
      <c r="AA199" s="915"/>
      <c r="AB199" s="915"/>
      <c r="AC199" s="915"/>
      <c r="AD199" s="915"/>
      <c r="AE199" s="915"/>
      <c r="AF199" s="915"/>
    </row>
    <row r="200" spans="1:32" ht="65.25" x14ac:dyDescent="0.2">
      <c r="A200" s="916" t="s">
        <v>1182</v>
      </c>
      <c r="B200" s="916">
        <v>10143</v>
      </c>
      <c r="C200" s="916" t="s">
        <v>1530</v>
      </c>
      <c r="D200" s="916" t="s">
        <v>1283</v>
      </c>
      <c r="E200" s="916" t="s">
        <v>206</v>
      </c>
      <c r="F200" s="916" t="s">
        <v>97</v>
      </c>
      <c r="G200" s="916" t="s">
        <v>837</v>
      </c>
      <c r="H200" s="916" t="s">
        <v>43</v>
      </c>
      <c r="I200" s="916">
        <v>843</v>
      </c>
      <c r="J200" s="916">
        <v>2023</v>
      </c>
      <c r="K200" s="916" t="s">
        <v>429</v>
      </c>
      <c r="L200" s="916" t="s">
        <v>1534</v>
      </c>
      <c r="M200" s="916" t="s">
        <v>1533</v>
      </c>
      <c r="N200" s="918">
        <v>147.41999999999999</v>
      </c>
      <c r="O200" s="917" t="s">
        <v>1267</v>
      </c>
      <c r="P200" s="915"/>
      <c r="Q200" s="915"/>
      <c r="R200" s="915"/>
      <c r="S200" s="915"/>
      <c r="T200" s="915"/>
      <c r="U200" s="915"/>
      <c r="V200" s="915"/>
      <c r="W200" s="915"/>
      <c r="X200" s="915"/>
      <c r="Y200" s="915"/>
      <c r="Z200" s="915"/>
      <c r="AA200" s="915"/>
      <c r="AB200" s="915"/>
      <c r="AC200" s="915"/>
      <c r="AD200" s="915"/>
      <c r="AE200" s="915"/>
      <c r="AF200" s="915"/>
    </row>
    <row r="201" spans="1:32" ht="65.25" x14ac:dyDescent="0.2">
      <c r="A201" s="916" t="s">
        <v>1182</v>
      </c>
      <c r="B201" s="916">
        <v>10143</v>
      </c>
      <c r="C201" s="916" t="s">
        <v>1530</v>
      </c>
      <c r="D201" s="916" t="s">
        <v>1283</v>
      </c>
      <c r="E201" s="916" t="s">
        <v>206</v>
      </c>
      <c r="F201" s="916" t="s">
        <v>97</v>
      </c>
      <c r="G201" s="916" t="s">
        <v>837</v>
      </c>
      <c r="H201" s="916" t="s">
        <v>43</v>
      </c>
      <c r="I201" s="916">
        <v>844</v>
      </c>
      <c r="J201" s="916">
        <v>2023</v>
      </c>
      <c r="K201" s="916" t="s">
        <v>429</v>
      </c>
      <c r="L201" s="916" t="s">
        <v>1532</v>
      </c>
      <c r="M201" s="916" t="s">
        <v>1531</v>
      </c>
      <c r="N201" s="918">
        <v>147.41999999999999</v>
      </c>
      <c r="O201" s="917" t="s">
        <v>1267</v>
      </c>
      <c r="P201" s="915"/>
      <c r="Q201" s="915"/>
      <c r="R201" s="915"/>
      <c r="S201" s="915"/>
      <c r="T201" s="915"/>
      <c r="U201" s="915"/>
      <c r="V201" s="915"/>
      <c r="W201" s="915"/>
      <c r="X201" s="915"/>
      <c r="Y201" s="915"/>
      <c r="Z201" s="915"/>
      <c r="AA201" s="915"/>
      <c r="AB201" s="915"/>
      <c r="AC201" s="915"/>
      <c r="AD201" s="915"/>
      <c r="AE201" s="915"/>
      <c r="AF201" s="915"/>
    </row>
    <row r="202" spans="1:32" ht="65.25" x14ac:dyDescent="0.2">
      <c r="A202" s="916" t="s">
        <v>1182</v>
      </c>
      <c r="B202" s="916">
        <v>10143</v>
      </c>
      <c r="C202" s="916" t="s">
        <v>1530</v>
      </c>
      <c r="D202" s="916" t="s">
        <v>1283</v>
      </c>
      <c r="E202" s="916" t="s">
        <v>206</v>
      </c>
      <c r="F202" s="916" t="s">
        <v>97</v>
      </c>
      <c r="G202" s="916" t="s">
        <v>837</v>
      </c>
      <c r="H202" s="916" t="s">
        <v>43</v>
      </c>
      <c r="I202" s="916">
        <v>845</v>
      </c>
      <c r="J202" s="916">
        <v>2023</v>
      </c>
      <c r="K202" s="916" t="s">
        <v>429</v>
      </c>
      <c r="L202" s="916" t="s">
        <v>1529</v>
      </c>
      <c r="M202" s="916" t="s">
        <v>1528</v>
      </c>
      <c r="N202" s="918">
        <v>1119.18</v>
      </c>
      <c r="O202" s="917" t="s">
        <v>1267</v>
      </c>
      <c r="P202" s="915"/>
      <c r="Q202" s="915"/>
      <c r="R202" s="915"/>
      <c r="S202" s="915"/>
      <c r="T202" s="915"/>
      <c r="U202" s="915"/>
      <c r="V202" s="915"/>
      <c r="W202" s="915"/>
      <c r="X202" s="915"/>
      <c r="Y202" s="915"/>
      <c r="Z202" s="915"/>
      <c r="AA202" s="915"/>
      <c r="AB202" s="915"/>
      <c r="AC202" s="915"/>
      <c r="AD202" s="915"/>
      <c r="AE202" s="915"/>
      <c r="AF202" s="915"/>
    </row>
    <row r="203" spans="1:32" ht="65.25" x14ac:dyDescent="0.2">
      <c r="A203" s="916" t="s">
        <v>1182</v>
      </c>
      <c r="B203" s="916">
        <v>10144</v>
      </c>
      <c r="C203" s="916" t="s">
        <v>1527</v>
      </c>
      <c r="D203" s="916" t="s">
        <v>1283</v>
      </c>
      <c r="E203" s="916" t="s">
        <v>206</v>
      </c>
      <c r="F203" s="916" t="s">
        <v>97</v>
      </c>
      <c r="G203" s="916" t="s">
        <v>837</v>
      </c>
      <c r="H203" s="916" t="s">
        <v>43</v>
      </c>
      <c r="I203" s="916">
        <v>626</v>
      </c>
      <c r="J203" s="916">
        <v>2023</v>
      </c>
      <c r="K203" s="916" t="s">
        <v>429</v>
      </c>
      <c r="L203" s="916" t="s">
        <v>1526</v>
      </c>
      <c r="M203" s="916" t="s">
        <v>1525</v>
      </c>
      <c r="N203" s="918">
        <v>1329.05</v>
      </c>
      <c r="O203" s="917" t="s">
        <v>1267</v>
      </c>
      <c r="P203" s="915"/>
      <c r="Q203" s="915"/>
      <c r="R203" s="915"/>
      <c r="S203" s="915"/>
      <c r="T203" s="915"/>
      <c r="U203" s="915"/>
      <c r="V203" s="915"/>
      <c r="W203" s="915"/>
      <c r="X203" s="915"/>
      <c r="Y203" s="915"/>
      <c r="Z203" s="915"/>
      <c r="AA203" s="915"/>
      <c r="AB203" s="915"/>
      <c r="AC203" s="915"/>
      <c r="AD203" s="915"/>
      <c r="AE203" s="915"/>
      <c r="AF203" s="915"/>
    </row>
    <row r="204" spans="1:32" ht="65.25" x14ac:dyDescent="0.2">
      <c r="A204" s="916" t="s">
        <v>1182</v>
      </c>
      <c r="B204" s="916">
        <v>10154</v>
      </c>
      <c r="C204" s="916" t="s">
        <v>1524</v>
      </c>
      <c r="D204" s="916" t="s">
        <v>1283</v>
      </c>
      <c r="E204" s="916" t="s">
        <v>206</v>
      </c>
      <c r="F204" s="916" t="s">
        <v>97</v>
      </c>
      <c r="G204" s="916" t="s">
        <v>837</v>
      </c>
      <c r="H204" s="916" t="s">
        <v>43</v>
      </c>
      <c r="I204" s="916">
        <v>587</v>
      </c>
      <c r="J204" s="916">
        <v>2023</v>
      </c>
      <c r="K204" s="916" t="s">
        <v>429</v>
      </c>
      <c r="L204" s="916" t="s">
        <v>1523</v>
      </c>
      <c r="M204" s="916" t="s">
        <v>1522</v>
      </c>
      <c r="N204" s="918">
        <v>1655.32</v>
      </c>
      <c r="O204" s="917" t="s">
        <v>1267</v>
      </c>
      <c r="P204" s="915"/>
      <c r="Q204" s="915"/>
      <c r="R204" s="915"/>
      <c r="S204" s="915"/>
      <c r="T204" s="915"/>
      <c r="U204" s="915"/>
      <c r="V204" s="915"/>
      <c r="W204" s="915"/>
      <c r="X204" s="915"/>
      <c r="Y204" s="915"/>
      <c r="Z204" s="915"/>
      <c r="AA204" s="915"/>
      <c r="AB204" s="915"/>
      <c r="AC204" s="915"/>
      <c r="AD204" s="915"/>
      <c r="AE204" s="915"/>
      <c r="AF204" s="915"/>
    </row>
    <row r="205" spans="1:32" ht="65.25" x14ac:dyDescent="0.2">
      <c r="A205" s="916" t="s">
        <v>1182</v>
      </c>
      <c r="B205" s="916">
        <v>10155</v>
      </c>
      <c r="C205" s="916" t="s">
        <v>1521</v>
      </c>
      <c r="D205" s="916" t="s">
        <v>1283</v>
      </c>
      <c r="E205" s="916" t="s">
        <v>206</v>
      </c>
      <c r="F205" s="916" t="s">
        <v>97</v>
      </c>
      <c r="G205" s="916" t="s">
        <v>837</v>
      </c>
      <c r="H205" s="916" t="s">
        <v>43</v>
      </c>
      <c r="I205" s="916">
        <v>588</v>
      </c>
      <c r="J205" s="916">
        <v>2023</v>
      </c>
      <c r="K205" s="916" t="s">
        <v>429</v>
      </c>
      <c r="L205" s="916" t="s">
        <v>1520</v>
      </c>
      <c r="M205" s="916" t="s">
        <v>1519</v>
      </c>
      <c r="N205" s="918">
        <v>691.77</v>
      </c>
      <c r="O205" s="917" t="s">
        <v>1267</v>
      </c>
      <c r="P205" s="915"/>
      <c r="Q205" s="915"/>
      <c r="R205" s="915"/>
      <c r="S205" s="915"/>
      <c r="T205" s="915"/>
      <c r="U205" s="915"/>
      <c r="V205" s="915"/>
      <c r="W205" s="915"/>
      <c r="X205" s="915"/>
      <c r="Y205" s="915"/>
      <c r="Z205" s="915"/>
      <c r="AA205" s="915"/>
      <c r="AB205" s="915"/>
      <c r="AC205" s="915"/>
      <c r="AD205" s="915"/>
      <c r="AE205" s="915"/>
      <c r="AF205" s="915"/>
    </row>
    <row r="206" spans="1:32" ht="108.75" x14ac:dyDescent="0.2">
      <c r="A206" s="916" t="s">
        <v>1182</v>
      </c>
      <c r="B206" s="916">
        <v>10364</v>
      </c>
      <c r="C206" s="916" t="s">
        <v>1518</v>
      </c>
      <c r="D206" s="916" t="s">
        <v>1283</v>
      </c>
      <c r="E206" s="916" t="s">
        <v>206</v>
      </c>
      <c r="F206" s="916" t="s">
        <v>97</v>
      </c>
      <c r="G206" s="916" t="s">
        <v>837</v>
      </c>
      <c r="H206" s="916">
        <v>202338</v>
      </c>
      <c r="I206" s="916">
        <v>1656</v>
      </c>
      <c r="J206" s="916">
        <v>2023</v>
      </c>
      <c r="K206" s="916" t="s">
        <v>429</v>
      </c>
      <c r="L206" s="916" t="s">
        <v>1517</v>
      </c>
      <c r="M206" s="916" t="s">
        <v>1516</v>
      </c>
      <c r="N206" s="918">
        <v>5000</v>
      </c>
      <c r="O206" s="917" t="s">
        <v>1286</v>
      </c>
      <c r="P206" s="915"/>
      <c r="Q206" s="915"/>
      <c r="R206" s="915"/>
      <c r="S206" s="915"/>
      <c r="T206" s="915"/>
      <c r="U206" s="915"/>
      <c r="V206" s="915"/>
      <c r="W206" s="915"/>
      <c r="X206" s="915"/>
      <c r="Y206" s="915"/>
      <c r="Z206" s="915"/>
      <c r="AA206" s="915"/>
      <c r="AB206" s="915"/>
      <c r="AC206" s="915"/>
      <c r="AD206" s="915"/>
      <c r="AE206" s="915"/>
      <c r="AF206" s="915"/>
    </row>
    <row r="207" spans="1:32" ht="87" x14ac:dyDescent="0.2">
      <c r="A207" s="916" t="s">
        <v>1227</v>
      </c>
      <c r="B207" s="916">
        <v>10136</v>
      </c>
      <c r="C207" s="916" t="s">
        <v>1515</v>
      </c>
      <c r="D207" s="916" t="s">
        <v>1283</v>
      </c>
      <c r="E207" s="916" t="s">
        <v>206</v>
      </c>
      <c r="F207" s="916" t="s">
        <v>97</v>
      </c>
      <c r="G207" s="916" t="s">
        <v>22</v>
      </c>
      <c r="H207" s="916">
        <v>202333</v>
      </c>
      <c r="I207" s="916">
        <v>1144</v>
      </c>
      <c r="J207" s="916">
        <v>2023</v>
      </c>
      <c r="K207" s="916" t="s">
        <v>429</v>
      </c>
      <c r="L207" s="916" t="s">
        <v>1496</v>
      </c>
      <c r="M207" s="916" t="s">
        <v>1495</v>
      </c>
      <c r="N207" s="918">
        <v>7550</v>
      </c>
      <c r="O207" s="917" t="s">
        <v>1286</v>
      </c>
      <c r="P207" s="915"/>
      <c r="Q207" s="915"/>
      <c r="R207" s="915"/>
      <c r="S207" s="915"/>
      <c r="T207" s="915"/>
      <c r="U207" s="915"/>
      <c r="V207" s="915"/>
      <c r="W207" s="915"/>
      <c r="X207" s="915"/>
      <c r="Y207" s="915"/>
      <c r="Z207" s="915"/>
      <c r="AA207" s="915"/>
      <c r="AB207" s="915"/>
      <c r="AC207" s="915"/>
      <c r="AD207" s="915"/>
      <c r="AE207" s="915"/>
      <c r="AF207" s="915"/>
    </row>
    <row r="208" spans="1:32" ht="87" x14ac:dyDescent="0.2">
      <c r="A208" s="916" t="s">
        <v>1227</v>
      </c>
      <c r="B208" s="916">
        <v>10104</v>
      </c>
      <c r="C208" s="916" t="s">
        <v>1514</v>
      </c>
      <c r="D208" s="916" t="s">
        <v>1283</v>
      </c>
      <c r="E208" s="916" t="s">
        <v>206</v>
      </c>
      <c r="F208" s="916" t="s">
        <v>97</v>
      </c>
      <c r="G208" s="916" t="s">
        <v>837</v>
      </c>
      <c r="H208" s="916" t="s">
        <v>43</v>
      </c>
      <c r="I208" s="916">
        <v>228</v>
      </c>
      <c r="J208" s="916">
        <v>2023</v>
      </c>
      <c r="K208" s="916" t="s">
        <v>429</v>
      </c>
      <c r="L208" s="916" t="s">
        <v>1513</v>
      </c>
      <c r="M208" s="916" t="s">
        <v>1512</v>
      </c>
      <c r="N208" s="918">
        <v>204.25</v>
      </c>
      <c r="O208" s="917" t="s">
        <v>1271</v>
      </c>
      <c r="P208" s="915"/>
      <c r="Q208" s="915"/>
      <c r="R208" s="915"/>
      <c r="S208" s="915"/>
      <c r="T208" s="915"/>
      <c r="U208" s="915"/>
      <c r="V208" s="915"/>
      <c r="W208" s="915"/>
      <c r="X208" s="915"/>
      <c r="Y208" s="915"/>
      <c r="Z208" s="915"/>
      <c r="AA208" s="915"/>
      <c r="AB208" s="915"/>
      <c r="AC208" s="915"/>
      <c r="AD208" s="915"/>
      <c r="AE208" s="915"/>
      <c r="AF208" s="915"/>
    </row>
    <row r="209" spans="1:32" ht="43.5" x14ac:dyDescent="0.2">
      <c r="A209" s="916" t="s">
        <v>1227</v>
      </c>
      <c r="B209" s="916">
        <v>10117</v>
      </c>
      <c r="C209" s="916" t="s">
        <v>1503</v>
      </c>
      <c r="D209" s="916" t="s">
        <v>1283</v>
      </c>
      <c r="E209" s="916" t="s">
        <v>206</v>
      </c>
      <c r="F209" s="916" t="s">
        <v>97</v>
      </c>
      <c r="G209" s="916" t="s">
        <v>837</v>
      </c>
      <c r="H209" s="916" t="s">
        <v>43</v>
      </c>
      <c r="I209" s="916">
        <v>963</v>
      </c>
      <c r="J209" s="916">
        <v>2023</v>
      </c>
      <c r="K209" s="916" t="s">
        <v>429</v>
      </c>
      <c r="L209" s="916" t="s">
        <v>1511</v>
      </c>
      <c r="M209" s="916" t="s">
        <v>1510</v>
      </c>
      <c r="N209" s="918">
        <v>2640.29</v>
      </c>
      <c r="O209" s="917" t="s">
        <v>1286</v>
      </c>
      <c r="P209" s="915"/>
      <c r="Q209" s="915"/>
      <c r="R209" s="915"/>
      <c r="S209" s="915"/>
      <c r="T209" s="915"/>
      <c r="U209" s="915"/>
      <c r="V209" s="915"/>
      <c r="W209" s="915"/>
      <c r="X209" s="915"/>
      <c r="Y209" s="915"/>
      <c r="Z209" s="915"/>
      <c r="AA209" s="915"/>
      <c r="AB209" s="915"/>
      <c r="AC209" s="915"/>
      <c r="AD209" s="915"/>
      <c r="AE209" s="915"/>
      <c r="AF209" s="915"/>
    </row>
    <row r="210" spans="1:32" ht="43.5" x14ac:dyDescent="0.2">
      <c r="A210" s="916" t="s">
        <v>1227</v>
      </c>
      <c r="B210" s="916">
        <v>10117</v>
      </c>
      <c r="C210" s="916" t="s">
        <v>1503</v>
      </c>
      <c r="D210" s="916" t="s">
        <v>1283</v>
      </c>
      <c r="E210" s="916" t="s">
        <v>206</v>
      </c>
      <c r="F210" s="916" t="s">
        <v>97</v>
      </c>
      <c r="G210" s="916" t="s">
        <v>837</v>
      </c>
      <c r="H210" s="916" t="s">
        <v>43</v>
      </c>
      <c r="I210" s="916">
        <v>964</v>
      </c>
      <c r="J210" s="916">
        <v>2023</v>
      </c>
      <c r="K210" s="916" t="s">
        <v>429</v>
      </c>
      <c r="L210" s="916" t="s">
        <v>1509</v>
      </c>
      <c r="M210" s="916" t="s">
        <v>1508</v>
      </c>
      <c r="N210" s="918">
        <v>1980.22</v>
      </c>
      <c r="O210" s="917" t="s">
        <v>1286</v>
      </c>
      <c r="P210" s="915"/>
      <c r="Q210" s="915"/>
      <c r="R210" s="915"/>
      <c r="S210" s="915"/>
      <c r="T210" s="915"/>
      <c r="U210" s="915"/>
      <c r="V210" s="915"/>
      <c r="W210" s="915"/>
      <c r="X210" s="915"/>
      <c r="Y210" s="915"/>
      <c r="Z210" s="915"/>
      <c r="AA210" s="915"/>
      <c r="AB210" s="915"/>
      <c r="AC210" s="915"/>
      <c r="AD210" s="915"/>
      <c r="AE210" s="915"/>
      <c r="AF210" s="915"/>
    </row>
    <row r="211" spans="1:32" ht="43.5" x14ac:dyDescent="0.2">
      <c r="A211" s="916" t="s">
        <v>1227</v>
      </c>
      <c r="B211" s="916">
        <v>10117</v>
      </c>
      <c r="C211" s="916" t="s">
        <v>1503</v>
      </c>
      <c r="D211" s="916" t="s">
        <v>1283</v>
      </c>
      <c r="E211" s="916" t="s">
        <v>206</v>
      </c>
      <c r="F211" s="916" t="s">
        <v>97</v>
      </c>
      <c r="G211" s="916" t="s">
        <v>837</v>
      </c>
      <c r="H211" s="916" t="s">
        <v>43</v>
      </c>
      <c r="I211" s="916">
        <v>965</v>
      </c>
      <c r="J211" s="916">
        <v>2023</v>
      </c>
      <c r="K211" s="916" t="s">
        <v>429</v>
      </c>
      <c r="L211" s="916" t="s">
        <v>1507</v>
      </c>
      <c r="M211" s="916" t="s">
        <v>1506</v>
      </c>
      <c r="N211" s="918">
        <v>1980.22</v>
      </c>
      <c r="O211" s="917" t="s">
        <v>1286</v>
      </c>
      <c r="P211" s="915"/>
      <c r="Q211" s="915"/>
      <c r="R211" s="915"/>
      <c r="S211" s="915"/>
      <c r="T211" s="915"/>
      <c r="U211" s="915"/>
      <c r="V211" s="915"/>
      <c r="W211" s="915"/>
      <c r="X211" s="915"/>
      <c r="Y211" s="915"/>
      <c r="Z211" s="915"/>
      <c r="AA211" s="915"/>
      <c r="AB211" s="915"/>
      <c r="AC211" s="915"/>
      <c r="AD211" s="915"/>
      <c r="AE211" s="915"/>
      <c r="AF211" s="915"/>
    </row>
    <row r="212" spans="1:32" ht="43.5" x14ac:dyDescent="0.2">
      <c r="A212" s="916" t="s">
        <v>1227</v>
      </c>
      <c r="B212" s="916">
        <v>10117</v>
      </c>
      <c r="C212" s="916" t="s">
        <v>1503</v>
      </c>
      <c r="D212" s="916" t="s">
        <v>1283</v>
      </c>
      <c r="E212" s="916" t="s">
        <v>206</v>
      </c>
      <c r="F212" s="916" t="s">
        <v>97</v>
      </c>
      <c r="G212" s="916" t="s">
        <v>837</v>
      </c>
      <c r="H212" s="916" t="s">
        <v>43</v>
      </c>
      <c r="I212" s="916">
        <v>966</v>
      </c>
      <c r="J212" s="916">
        <v>2023</v>
      </c>
      <c r="K212" s="916" t="s">
        <v>429</v>
      </c>
      <c r="L212" s="916" t="s">
        <v>1505</v>
      </c>
      <c r="M212" s="916" t="s">
        <v>1504</v>
      </c>
      <c r="N212" s="918">
        <v>2059.4299999999998</v>
      </c>
      <c r="O212" s="917" t="s">
        <v>1286</v>
      </c>
      <c r="P212" s="915"/>
      <c r="Q212" s="915"/>
      <c r="R212" s="915"/>
      <c r="S212" s="915"/>
      <c r="T212" s="915"/>
      <c r="U212" s="915"/>
      <c r="V212" s="915"/>
      <c r="W212" s="915"/>
      <c r="X212" s="915"/>
      <c r="Y212" s="915"/>
      <c r="Z212" s="915"/>
      <c r="AA212" s="915"/>
      <c r="AB212" s="915"/>
      <c r="AC212" s="915"/>
      <c r="AD212" s="915"/>
      <c r="AE212" s="915"/>
      <c r="AF212" s="915"/>
    </row>
    <row r="213" spans="1:32" ht="43.5" x14ac:dyDescent="0.2">
      <c r="A213" s="916" t="s">
        <v>1227</v>
      </c>
      <c r="B213" s="916">
        <v>10117</v>
      </c>
      <c r="C213" s="916" t="s">
        <v>1503</v>
      </c>
      <c r="D213" s="916" t="s">
        <v>1283</v>
      </c>
      <c r="E213" s="916" t="s">
        <v>206</v>
      </c>
      <c r="F213" s="916" t="s">
        <v>97</v>
      </c>
      <c r="G213" s="916" t="s">
        <v>837</v>
      </c>
      <c r="H213" s="916" t="s">
        <v>43</v>
      </c>
      <c r="I213" s="916">
        <v>967</v>
      </c>
      <c r="J213" s="916">
        <v>2023</v>
      </c>
      <c r="K213" s="916" t="s">
        <v>429</v>
      </c>
      <c r="L213" s="916" t="s">
        <v>1502</v>
      </c>
      <c r="M213" s="916" t="s">
        <v>1501</v>
      </c>
      <c r="N213" s="918">
        <v>2059.4299999999998</v>
      </c>
      <c r="O213" s="917" t="s">
        <v>1286</v>
      </c>
      <c r="P213" s="915"/>
      <c r="Q213" s="915"/>
      <c r="R213" s="915"/>
      <c r="S213" s="915"/>
      <c r="T213" s="915"/>
      <c r="U213" s="915"/>
      <c r="V213" s="915"/>
      <c r="W213" s="915"/>
      <c r="X213" s="915"/>
      <c r="Y213" s="915"/>
      <c r="Z213" s="915"/>
      <c r="AA213" s="915"/>
      <c r="AB213" s="915"/>
      <c r="AC213" s="915"/>
      <c r="AD213" s="915"/>
      <c r="AE213" s="915"/>
      <c r="AF213" s="915"/>
    </row>
    <row r="214" spans="1:32" ht="87" x14ac:dyDescent="0.2">
      <c r="A214" s="916" t="s">
        <v>1227</v>
      </c>
      <c r="B214" s="916">
        <v>10118</v>
      </c>
      <c r="C214" s="916" t="s">
        <v>1500</v>
      </c>
      <c r="D214" s="916" t="s">
        <v>1283</v>
      </c>
      <c r="E214" s="916" t="s">
        <v>206</v>
      </c>
      <c r="F214" s="916" t="s">
        <v>97</v>
      </c>
      <c r="G214" s="916" t="s">
        <v>837</v>
      </c>
      <c r="H214" s="916" t="s">
        <v>43</v>
      </c>
      <c r="I214" s="916">
        <v>968</v>
      </c>
      <c r="J214" s="916">
        <v>2023</v>
      </c>
      <c r="K214" s="916" t="s">
        <v>429</v>
      </c>
      <c r="L214" s="916" t="s">
        <v>1499</v>
      </c>
      <c r="M214" s="916" t="s">
        <v>1498</v>
      </c>
      <c r="N214" s="918">
        <v>530</v>
      </c>
      <c r="O214" s="917" t="s">
        <v>1271</v>
      </c>
      <c r="P214" s="915"/>
      <c r="Q214" s="915"/>
      <c r="R214" s="915"/>
      <c r="S214" s="915"/>
      <c r="T214" s="915"/>
      <c r="U214" s="915"/>
      <c r="V214" s="915"/>
      <c r="W214" s="915"/>
      <c r="X214" s="915"/>
      <c r="Y214" s="915"/>
      <c r="Z214" s="915"/>
      <c r="AA214" s="915"/>
      <c r="AB214" s="915"/>
      <c r="AC214" s="915"/>
      <c r="AD214" s="915"/>
      <c r="AE214" s="915"/>
      <c r="AF214" s="915"/>
    </row>
    <row r="215" spans="1:32" ht="65.25" x14ac:dyDescent="0.2">
      <c r="A215" s="916" t="s">
        <v>1227</v>
      </c>
      <c r="B215" s="916">
        <v>10125</v>
      </c>
      <c r="C215" s="916" t="s">
        <v>1497</v>
      </c>
      <c r="D215" s="916" t="s">
        <v>1283</v>
      </c>
      <c r="E215" s="916" t="s">
        <v>206</v>
      </c>
      <c r="F215" s="916" t="s">
        <v>97</v>
      </c>
      <c r="G215" s="916" t="s">
        <v>22</v>
      </c>
      <c r="H215" s="916">
        <v>202334</v>
      </c>
      <c r="I215" s="916">
        <v>1145</v>
      </c>
      <c r="J215" s="916">
        <v>2023</v>
      </c>
      <c r="K215" s="916" t="s">
        <v>429</v>
      </c>
      <c r="L215" s="916" t="s">
        <v>1496</v>
      </c>
      <c r="M215" s="916" t="s">
        <v>1495</v>
      </c>
      <c r="N215" s="918">
        <v>7550</v>
      </c>
      <c r="O215" s="917" t="s">
        <v>1286</v>
      </c>
      <c r="P215" s="915"/>
      <c r="Q215" s="915"/>
      <c r="R215" s="915"/>
      <c r="S215" s="915"/>
      <c r="T215" s="915"/>
      <c r="U215" s="915"/>
      <c r="V215" s="915"/>
      <c r="W215" s="915"/>
      <c r="X215" s="915"/>
      <c r="Y215" s="915"/>
      <c r="Z215" s="915"/>
      <c r="AA215" s="915"/>
      <c r="AB215" s="915"/>
      <c r="AC215" s="915"/>
      <c r="AD215" s="915"/>
      <c r="AE215" s="915"/>
      <c r="AF215" s="915"/>
    </row>
    <row r="216" spans="1:32" ht="65.25" x14ac:dyDescent="0.2">
      <c r="A216" s="916" t="s">
        <v>1227</v>
      </c>
      <c r="B216" s="916">
        <v>10133</v>
      </c>
      <c r="C216" s="916" t="s">
        <v>1494</v>
      </c>
      <c r="D216" s="916" t="s">
        <v>1283</v>
      </c>
      <c r="E216" s="916" t="s">
        <v>206</v>
      </c>
      <c r="F216" s="916" t="s">
        <v>97</v>
      </c>
      <c r="G216" s="916" t="s">
        <v>837</v>
      </c>
      <c r="H216" s="916">
        <v>202122</v>
      </c>
      <c r="I216" s="916">
        <v>1174</v>
      </c>
      <c r="J216" s="916">
        <v>2023</v>
      </c>
      <c r="K216" s="916" t="s">
        <v>429</v>
      </c>
      <c r="L216" s="916" t="s">
        <v>1493</v>
      </c>
      <c r="M216" s="916" t="s">
        <v>1492</v>
      </c>
      <c r="N216" s="918">
        <v>10999.59</v>
      </c>
      <c r="O216" s="917" t="s">
        <v>1267</v>
      </c>
      <c r="P216" s="915"/>
      <c r="Q216" s="915"/>
      <c r="R216" s="915"/>
      <c r="S216" s="915"/>
      <c r="T216" s="915"/>
      <c r="U216" s="915"/>
      <c r="V216" s="915"/>
      <c r="W216" s="915"/>
      <c r="X216" s="915"/>
      <c r="Y216" s="915"/>
      <c r="Z216" s="915"/>
      <c r="AA216" s="915"/>
      <c r="AB216" s="915"/>
      <c r="AC216" s="915"/>
      <c r="AD216" s="915"/>
      <c r="AE216" s="915"/>
      <c r="AF216" s="915"/>
    </row>
    <row r="217" spans="1:32" ht="43.5" x14ac:dyDescent="0.2">
      <c r="A217" s="916" t="s">
        <v>1227</v>
      </c>
      <c r="B217" s="916">
        <v>10152</v>
      </c>
      <c r="C217" s="916" t="s">
        <v>1491</v>
      </c>
      <c r="D217" s="916" t="s">
        <v>1283</v>
      </c>
      <c r="E217" s="916" t="s">
        <v>206</v>
      </c>
      <c r="F217" s="916" t="s">
        <v>97</v>
      </c>
      <c r="G217" s="916" t="s">
        <v>837</v>
      </c>
      <c r="H217" s="916" t="s">
        <v>43</v>
      </c>
      <c r="I217" s="916">
        <v>1817</v>
      </c>
      <c r="J217" s="916">
        <v>2023</v>
      </c>
      <c r="K217" s="916" t="s">
        <v>429</v>
      </c>
      <c r="L217" s="916" t="s">
        <v>1455</v>
      </c>
      <c r="M217" s="916" t="s">
        <v>1490</v>
      </c>
      <c r="N217" s="918">
        <v>264.10000000000002</v>
      </c>
      <c r="O217" s="917" t="s">
        <v>1286</v>
      </c>
      <c r="P217" s="915"/>
      <c r="Q217" s="915"/>
      <c r="R217" s="915"/>
      <c r="S217" s="915"/>
      <c r="T217" s="915"/>
      <c r="U217" s="915"/>
      <c r="V217" s="915"/>
      <c r="W217" s="915"/>
      <c r="X217" s="915"/>
      <c r="Y217" s="915"/>
      <c r="Z217" s="915"/>
      <c r="AA217" s="915"/>
      <c r="AB217" s="915"/>
      <c r="AC217" s="915"/>
      <c r="AD217" s="915"/>
      <c r="AE217" s="915"/>
      <c r="AF217" s="915"/>
    </row>
    <row r="218" spans="1:32" ht="87" x14ac:dyDescent="0.2">
      <c r="A218" s="916" t="s">
        <v>1227</v>
      </c>
      <c r="B218" s="916">
        <v>10191</v>
      </c>
      <c r="C218" s="916" t="s">
        <v>1489</v>
      </c>
      <c r="D218" s="916" t="s">
        <v>1283</v>
      </c>
      <c r="E218" s="916" t="s">
        <v>206</v>
      </c>
      <c r="F218" s="916" t="s">
        <v>97</v>
      </c>
      <c r="G218" s="916" t="s">
        <v>837</v>
      </c>
      <c r="H218" s="916" t="s">
        <v>43</v>
      </c>
      <c r="I218" s="916">
        <v>326</v>
      </c>
      <c r="J218" s="916">
        <v>2023</v>
      </c>
      <c r="K218" s="916" t="s">
        <v>429</v>
      </c>
      <c r="L218" s="916" t="s">
        <v>1488</v>
      </c>
      <c r="M218" s="916" t="s">
        <v>1487</v>
      </c>
      <c r="N218" s="918">
        <v>597.5</v>
      </c>
      <c r="O218" s="917" t="s">
        <v>1271</v>
      </c>
      <c r="P218" s="915"/>
      <c r="Q218" s="915"/>
      <c r="R218" s="915"/>
      <c r="S218" s="915"/>
      <c r="T218" s="915"/>
      <c r="U218" s="915"/>
      <c r="V218" s="915"/>
      <c r="W218" s="915"/>
      <c r="X218" s="915"/>
      <c r="Y218" s="915"/>
      <c r="Z218" s="915"/>
      <c r="AA218" s="915"/>
      <c r="AB218" s="915"/>
      <c r="AC218" s="915"/>
      <c r="AD218" s="915"/>
      <c r="AE218" s="915"/>
      <c r="AF218" s="915"/>
    </row>
    <row r="219" spans="1:32" ht="65.25" x14ac:dyDescent="0.2">
      <c r="A219" s="916" t="s">
        <v>1227</v>
      </c>
      <c r="B219" s="916">
        <v>10195</v>
      </c>
      <c r="C219" s="916" t="s">
        <v>1486</v>
      </c>
      <c r="D219" s="916" t="s">
        <v>1283</v>
      </c>
      <c r="E219" s="916" t="s">
        <v>206</v>
      </c>
      <c r="F219" s="916" t="s">
        <v>97</v>
      </c>
      <c r="G219" s="916" t="s">
        <v>837</v>
      </c>
      <c r="H219" s="916" t="s">
        <v>43</v>
      </c>
      <c r="I219" s="916">
        <v>1812</v>
      </c>
      <c r="J219" s="916">
        <v>2023</v>
      </c>
      <c r="K219" s="916" t="s">
        <v>429</v>
      </c>
      <c r="L219" s="916" t="s">
        <v>1485</v>
      </c>
      <c r="M219" s="916" t="s">
        <v>1484</v>
      </c>
      <c r="N219" s="918">
        <v>250.1</v>
      </c>
      <c r="O219" s="917" t="s">
        <v>1267</v>
      </c>
      <c r="P219" s="915"/>
      <c r="Q219" s="915"/>
      <c r="R219" s="915"/>
      <c r="S219" s="915"/>
      <c r="T219" s="915"/>
      <c r="U219" s="915"/>
      <c r="V219" s="915"/>
      <c r="W219" s="915"/>
      <c r="X219" s="915"/>
      <c r="Y219" s="915"/>
      <c r="Z219" s="915"/>
      <c r="AA219" s="915"/>
      <c r="AB219" s="915"/>
      <c r="AC219" s="915"/>
      <c r="AD219" s="915"/>
      <c r="AE219" s="915"/>
      <c r="AF219" s="915"/>
    </row>
    <row r="220" spans="1:32" ht="65.25" x14ac:dyDescent="0.2">
      <c r="A220" s="916" t="s">
        <v>1227</v>
      </c>
      <c r="B220" s="916">
        <v>10284</v>
      </c>
      <c r="C220" s="916" t="s">
        <v>1483</v>
      </c>
      <c r="D220" s="916" t="s">
        <v>170</v>
      </c>
      <c r="E220" s="916" t="s">
        <v>172</v>
      </c>
      <c r="F220" s="916" t="s">
        <v>97</v>
      </c>
      <c r="G220" s="916" t="s">
        <v>837</v>
      </c>
      <c r="H220" s="916">
        <v>202255</v>
      </c>
      <c r="I220" s="916">
        <v>221</v>
      </c>
      <c r="J220" s="916">
        <v>2023</v>
      </c>
      <c r="K220" s="916" t="s">
        <v>429</v>
      </c>
      <c r="L220" s="916" t="s">
        <v>1477</v>
      </c>
      <c r="M220" s="916" t="s">
        <v>1476</v>
      </c>
      <c r="N220" s="918">
        <v>3200</v>
      </c>
      <c r="O220" s="917" t="s">
        <v>1267</v>
      </c>
      <c r="P220" s="915"/>
      <c r="Q220" s="915"/>
      <c r="R220" s="915"/>
      <c r="S220" s="915"/>
      <c r="T220" s="915"/>
      <c r="U220" s="915"/>
      <c r="V220" s="915"/>
      <c r="W220" s="915"/>
      <c r="X220" s="915"/>
      <c r="Y220" s="915"/>
      <c r="Z220" s="915"/>
      <c r="AA220" s="915"/>
      <c r="AB220" s="915"/>
      <c r="AC220" s="915"/>
      <c r="AD220" s="915"/>
      <c r="AE220" s="915"/>
      <c r="AF220" s="915"/>
    </row>
    <row r="221" spans="1:32" ht="87" x14ac:dyDescent="0.2">
      <c r="A221" s="916" t="s">
        <v>1227</v>
      </c>
      <c r="B221" s="916">
        <v>10285</v>
      </c>
      <c r="C221" s="916" t="s">
        <v>1479</v>
      </c>
      <c r="D221" s="916" t="s">
        <v>170</v>
      </c>
      <c r="E221" s="916" t="s">
        <v>172</v>
      </c>
      <c r="F221" s="916" t="s">
        <v>97</v>
      </c>
      <c r="G221" s="916" t="s">
        <v>837</v>
      </c>
      <c r="H221" s="916" t="s">
        <v>43</v>
      </c>
      <c r="I221" s="916">
        <v>49</v>
      </c>
      <c r="J221" s="916">
        <v>2023</v>
      </c>
      <c r="K221" s="916" t="s">
        <v>429</v>
      </c>
      <c r="L221" s="916" t="s">
        <v>1477</v>
      </c>
      <c r="M221" s="916" t="s">
        <v>1482</v>
      </c>
      <c r="N221" s="918">
        <v>5000</v>
      </c>
      <c r="O221" s="917" t="s">
        <v>1267</v>
      </c>
      <c r="P221" s="915"/>
      <c r="Q221" s="915"/>
      <c r="R221" s="915"/>
      <c r="S221" s="915"/>
      <c r="T221" s="915"/>
      <c r="U221" s="915"/>
      <c r="V221" s="915"/>
      <c r="W221" s="915"/>
      <c r="X221" s="915"/>
      <c r="Y221" s="915"/>
      <c r="Z221" s="915"/>
      <c r="AA221" s="915"/>
      <c r="AB221" s="915"/>
      <c r="AC221" s="915"/>
      <c r="AD221" s="915"/>
      <c r="AE221" s="915"/>
      <c r="AF221" s="915"/>
    </row>
    <row r="222" spans="1:32" ht="87" x14ac:dyDescent="0.2">
      <c r="A222" s="916" t="s">
        <v>1227</v>
      </c>
      <c r="B222" s="916">
        <v>10285</v>
      </c>
      <c r="C222" s="916" t="s">
        <v>1479</v>
      </c>
      <c r="D222" s="916" t="s">
        <v>170</v>
      </c>
      <c r="E222" s="916" t="s">
        <v>172</v>
      </c>
      <c r="F222" s="916" t="s">
        <v>97</v>
      </c>
      <c r="G222" s="916" t="s">
        <v>837</v>
      </c>
      <c r="H222" s="916" t="s">
        <v>43</v>
      </c>
      <c r="I222" s="916">
        <v>50</v>
      </c>
      <c r="J222" s="916">
        <v>2023</v>
      </c>
      <c r="K222" s="916" t="s">
        <v>429</v>
      </c>
      <c r="L222" s="916" t="s">
        <v>1481</v>
      </c>
      <c r="M222" s="916" t="s">
        <v>1482</v>
      </c>
      <c r="N222" s="918">
        <v>2500</v>
      </c>
      <c r="O222" s="917" t="s">
        <v>1267</v>
      </c>
      <c r="P222" s="915"/>
      <c r="Q222" s="915"/>
      <c r="R222" s="915"/>
      <c r="S222" s="915"/>
      <c r="T222" s="915"/>
      <c r="U222" s="915"/>
      <c r="V222" s="915"/>
      <c r="W222" s="915"/>
      <c r="X222" s="915"/>
      <c r="Y222" s="915"/>
      <c r="Z222" s="915"/>
      <c r="AA222" s="915"/>
      <c r="AB222" s="915"/>
      <c r="AC222" s="915"/>
      <c r="AD222" s="915"/>
      <c r="AE222" s="915"/>
      <c r="AF222" s="915"/>
    </row>
    <row r="223" spans="1:32" ht="65.25" x14ac:dyDescent="0.2">
      <c r="A223" s="916" t="s">
        <v>1227</v>
      </c>
      <c r="B223" s="916">
        <v>10285</v>
      </c>
      <c r="C223" s="916" t="s">
        <v>1479</v>
      </c>
      <c r="D223" s="916" t="s">
        <v>170</v>
      </c>
      <c r="E223" s="916" t="s">
        <v>172</v>
      </c>
      <c r="F223" s="916" t="s">
        <v>97</v>
      </c>
      <c r="G223" s="916" t="s">
        <v>837</v>
      </c>
      <c r="H223" s="916" t="s">
        <v>43</v>
      </c>
      <c r="I223" s="916">
        <v>1003</v>
      </c>
      <c r="J223" s="916">
        <v>2023</v>
      </c>
      <c r="K223" s="916" t="s">
        <v>429</v>
      </c>
      <c r="L223" s="916" t="s">
        <v>1481</v>
      </c>
      <c r="M223" s="916" t="s">
        <v>1480</v>
      </c>
      <c r="N223" s="918">
        <v>3500</v>
      </c>
      <c r="O223" s="917" t="s">
        <v>1267</v>
      </c>
      <c r="P223" s="915"/>
      <c r="Q223" s="915"/>
      <c r="R223" s="915"/>
      <c r="S223" s="915"/>
      <c r="T223" s="915"/>
      <c r="U223" s="915"/>
      <c r="V223" s="915"/>
      <c r="W223" s="915"/>
      <c r="X223" s="915"/>
      <c r="Y223" s="915"/>
      <c r="Z223" s="915"/>
      <c r="AA223" s="915"/>
      <c r="AB223" s="915"/>
      <c r="AC223" s="915"/>
      <c r="AD223" s="915"/>
      <c r="AE223" s="915"/>
      <c r="AF223" s="915"/>
    </row>
    <row r="224" spans="1:32" ht="65.25" x14ac:dyDescent="0.2">
      <c r="A224" s="916" t="s">
        <v>1227</v>
      </c>
      <c r="B224" s="916">
        <v>10285</v>
      </c>
      <c r="C224" s="916" t="s">
        <v>1479</v>
      </c>
      <c r="D224" s="916" t="s">
        <v>170</v>
      </c>
      <c r="E224" s="916" t="s">
        <v>172</v>
      </c>
      <c r="F224" s="916" t="s">
        <v>97</v>
      </c>
      <c r="G224" s="916" t="s">
        <v>837</v>
      </c>
      <c r="H224" s="916" t="s">
        <v>43</v>
      </c>
      <c r="I224" s="916">
        <v>1006</v>
      </c>
      <c r="J224" s="916">
        <v>2023</v>
      </c>
      <c r="K224" s="916" t="s">
        <v>429</v>
      </c>
      <c r="L224" s="916" t="s">
        <v>1477</v>
      </c>
      <c r="M224" s="916" t="s">
        <v>1478</v>
      </c>
      <c r="N224" s="918">
        <v>2985</v>
      </c>
      <c r="O224" s="917" t="s">
        <v>1267</v>
      </c>
      <c r="P224" s="915"/>
      <c r="Q224" s="915"/>
      <c r="R224" s="915"/>
      <c r="S224" s="915"/>
      <c r="T224" s="915"/>
      <c r="U224" s="915"/>
      <c r="V224" s="915"/>
      <c r="W224" s="915"/>
      <c r="X224" s="915"/>
      <c r="Y224" s="915"/>
      <c r="Z224" s="915"/>
      <c r="AA224" s="915"/>
      <c r="AB224" s="915"/>
      <c r="AC224" s="915"/>
      <c r="AD224" s="915"/>
      <c r="AE224" s="915"/>
      <c r="AF224" s="915"/>
    </row>
    <row r="225" spans="1:32" ht="65.25" x14ac:dyDescent="0.2">
      <c r="A225" s="916" t="s">
        <v>1227</v>
      </c>
      <c r="B225" s="916">
        <v>10286</v>
      </c>
      <c r="C225" s="916" t="s">
        <v>1471</v>
      </c>
      <c r="D225" s="916" t="s">
        <v>170</v>
      </c>
      <c r="E225" s="916" t="s">
        <v>172</v>
      </c>
      <c r="F225" s="916" t="s">
        <v>97</v>
      </c>
      <c r="G225" s="916" t="s">
        <v>837</v>
      </c>
      <c r="H225" s="916">
        <v>202256</v>
      </c>
      <c r="I225" s="916">
        <v>223</v>
      </c>
      <c r="J225" s="916">
        <v>2023</v>
      </c>
      <c r="K225" s="916" t="s">
        <v>429</v>
      </c>
      <c r="L225" s="916" t="s">
        <v>1477</v>
      </c>
      <c r="M225" s="916" t="s">
        <v>1476</v>
      </c>
      <c r="N225" s="918">
        <v>6800</v>
      </c>
      <c r="O225" s="917" t="s">
        <v>1267</v>
      </c>
      <c r="P225" s="915"/>
      <c r="Q225" s="915"/>
      <c r="R225" s="915"/>
      <c r="S225" s="915"/>
      <c r="T225" s="915"/>
      <c r="U225" s="915"/>
      <c r="V225" s="915"/>
      <c r="W225" s="915"/>
      <c r="X225" s="915"/>
      <c r="Y225" s="915"/>
      <c r="Z225" s="915"/>
      <c r="AA225" s="915"/>
      <c r="AB225" s="915"/>
      <c r="AC225" s="915"/>
      <c r="AD225" s="915"/>
      <c r="AE225" s="915"/>
      <c r="AF225" s="915"/>
    </row>
    <row r="226" spans="1:32" ht="130.5" x14ac:dyDescent="0.2">
      <c r="A226" s="916" t="s">
        <v>1227</v>
      </c>
      <c r="B226" s="916">
        <v>10286</v>
      </c>
      <c r="C226" s="916" t="s">
        <v>1471</v>
      </c>
      <c r="D226" s="916" t="s">
        <v>170</v>
      </c>
      <c r="E226" s="916" t="s">
        <v>172</v>
      </c>
      <c r="F226" s="916" t="s">
        <v>97</v>
      </c>
      <c r="G226" s="916" t="s">
        <v>837</v>
      </c>
      <c r="H226" s="916" t="s">
        <v>43</v>
      </c>
      <c r="I226" s="916">
        <v>846</v>
      </c>
      <c r="J226" s="916">
        <v>2023</v>
      </c>
      <c r="K226" s="916" t="s">
        <v>429</v>
      </c>
      <c r="L226" s="916" t="s">
        <v>1475</v>
      </c>
      <c r="M226" s="916" t="s">
        <v>1474</v>
      </c>
      <c r="N226" s="918">
        <v>118.65</v>
      </c>
      <c r="O226" s="917" t="s">
        <v>1267</v>
      </c>
      <c r="P226" s="915"/>
      <c r="Q226" s="915"/>
      <c r="R226" s="915"/>
      <c r="S226" s="915"/>
      <c r="T226" s="915"/>
      <c r="U226" s="915"/>
      <c r="V226" s="915"/>
      <c r="W226" s="915"/>
      <c r="X226" s="915"/>
      <c r="Y226" s="915"/>
      <c r="Z226" s="915"/>
      <c r="AA226" s="915"/>
      <c r="AB226" s="915"/>
      <c r="AC226" s="915"/>
      <c r="AD226" s="915"/>
      <c r="AE226" s="915"/>
      <c r="AF226" s="915"/>
    </row>
    <row r="227" spans="1:32" ht="87" x14ac:dyDescent="0.2">
      <c r="A227" s="916" t="s">
        <v>1227</v>
      </c>
      <c r="B227" s="916">
        <v>10286</v>
      </c>
      <c r="C227" s="916" t="s">
        <v>1471</v>
      </c>
      <c r="D227" s="916" t="s">
        <v>170</v>
      </c>
      <c r="E227" s="916" t="s">
        <v>172</v>
      </c>
      <c r="F227" s="916" t="s">
        <v>97</v>
      </c>
      <c r="G227" s="916" t="s">
        <v>837</v>
      </c>
      <c r="H227" s="916" t="s">
        <v>43</v>
      </c>
      <c r="I227" s="916">
        <v>1382</v>
      </c>
      <c r="J227" s="916">
        <v>2023</v>
      </c>
      <c r="K227" s="916" t="s">
        <v>429</v>
      </c>
      <c r="L227" s="916" t="s">
        <v>1473</v>
      </c>
      <c r="M227" s="916" t="s">
        <v>1472</v>
      </c>
      <c r="N227" s="918">
        <v>37</v>
      </c>
      <c r="O227" s="917" t="s">
        <v>1267</v>
      </c>
      <c r="P227" s="915"/>
      <c r="Q227" s="915"/>
      <c r="R227" s="915"/>
      <c r="S227" s="915"/>
      <c r="T227" s="915"/>
      <c r="U227" s="915"/>
      <c r="V227" s="915"/>
      <c r="W227" s="915"/>
      <c r="X227" s="915"/>
      <c r="Y227" s="915"/>
      <c r="Z227" s="915"/>
      <c r="AA227" s="915"/>
      <c r="AB227" s="915"/>
      <c r="AC227" s="915"/>
      <c r="AD227" s="915"/>
      <c r="AE227" s="915"/>
      <c r="AF227" s="915"/>
    </row>
    <row r="228" spans="1:32" ht="87" x14ac:dyDescent="0.2">
      <c r="A228" s="916" t="s">
        <v>1227</v>
      </c>
      <c r="B228" s="916">
        <v>10286</v>
      </c>
      <c r="C228" s="916" t="s">
        <v>1471</v>
      </c>
      <c r="D228" s="916" t="s">
        <v>170</v>
      </c>
      <c r="E228" s="916" t="s">
        <v>172</v>
      </c>
      <c r="F228" s="916" t="s">
        <v>97</v>
      </c>
      <c r="G228" s="916" t="s">
        <v>837</v>
      </c>
      <c r="H228" s="916" t="s">
        <v>43</v>
      </c>
      <c r="I228" s="916">
        <v>1842</v>
      </c>
      <c r="J228" s="916">
        <v>2023</v>
      </c>
      <c r="K228" s="916" t="s">
        <v>429</v>
      </c>
      <c r="L228" s="916" t="s">
        <v>1470</v>
      </c>
      <c r="M228" s="916" t="s">
        <v>1469</v>
      </c>
      <c r="N228" s="918">
        <v>8540</v>
      </c>
      <c r="O228" s="917" t="s">
        <v>1286</v>
      </c>
      <c r="P228" s="915"/>
      <c r="Q228" s="915"/>
      <c r="R228" s="915"/>
      <c r="S228" s="915"/>
      <c r="T228" s="915"/>
      <c r="U228" s="915"/>
      <c r="V228" s="915"/>
      <c r="W228" s="915"/>
      <c r="X228" s="915"/>
      <c r="Y228" s="915"/>
      <c r="Z228" s="915"/>
      <c r="AA228" s="915"/>
      <c r="AB228" s="915"/>
      <c r="AC228" s="915"/>
      <c r="AD228" s="915"/>
      <c r="AE228" s="915"/>
      <c r="AF228" s="915"/>
    </row>
    <row r="229" spans="1:32" ht="108.75" x14ac:dyDescent="0.2">
      <c r="A229" s="916" t="s">
        <v>1227</v>
      </c>
      <c r="B229" s="916">
        <v>10287</v>
      </c>
      <c r="C229" s="916" t="s">
        <v>1468</v>
      </c>
      <c r="D229" s="916" t="s">
        <v>170</v>
      </c>
      <c r="E229" s="916" t="s">
        <v>172</v>
      </c>
      <c r="F229" s="916" t="s">
        <v>97</v>
      </c>
      <c r="G229" s="916" t="s">
        <v>837</v>
      </c>
      <c r="H229" s="916">
        <v>2021103</v>
      </c>
      <c r="I229" s="916">
        <v>1103</v>
      </c>
      <c r="J229" s="916">
        <v>2023</v>
      </c>
      <c r="K229" s="916" t="s">
        <v>429</v>
      </c>
      <c r="L229" s="916" t="s">
        <v>1467</v>
      </c>
      <c r="M229" s="916" t="s">
        <v>1466</v>
      </c>
      <c r="N229" s="918">
        <v>143.44999999999999</v>
      </c>
      <c r="O229" s="917" t="s">
        <v>1267</v>
      </c>
      <c r="P229" s="915"/>
      <c r="Q229" s="915"/>
      <c r="R229" s="915"/>
      <c r="S229" s="915"/>
      <c r="T229" s="915"/>
      <c r="U229" s="915"/>
      <c r="V229" s="915"/>
      <c r="W229" s="915"/>
      <c r="X229" s="915"/>
      <c r="Y229" s="915"/>
      <c r="Z229" s="915"/>
      <c r="AA229" s="915"/>
      <c r="AB229" s="915"/>
      <c r="AC229" s="915"/>
      <c r="AD229" s="915"/>
      <c r="AE229" s="915"/>
      <c r="AF229" s="915"/>
    </row>
    <row r="230" spans="1:32" ht="65.25" x14ac:dyDescent="0.2">
      <c r="A230" s="916" t="s">
        <v>1227</v>
      </c>
      <c r="B230" s="916">
        <v>10288</v>
      </c>
      <c r="C230" s="916" t="s">
        <v>1465</v>
      </c>
      <c r="D230" s="916" t="s">
        <v>170</v>
      </c>
      <c r="E230" s="916" t="s">
        <v>172</v>
      </c>
      <c r="F230" s="916" t="s">
        <v>97</v>
      </c>
      <c r="G230" s="916" t="s">
        <v>837</v>
      </c>
      <c r="H230" s="916" t="s">
        <v>43</v>
      </c>
      <c r="I230" s="916">
        <v>59</v>
      </c>
      <c r="J230" s="916">
        <v>2023</v>
      </c>
      <c r="K230" s="916" t="s">
        <v>429</v>
      </c>
      <c r="L230" s="916" t="s">
        <v>1464</v>
      </c>
      <c r="M230" s="916" t="s">
        <v>1463</v>
      </c>
      <c r="N230" s="918">
        <v>3811.86</v>
      </c>
      <c r="O230" s="917" t="s">
        <v>1267</v>
      </c>
      <c r="P230" s="915"/>
      <c r="Q230" s="915"/>
      <c r="R230" s="915"/>
      <c r="S230" s="915"/>
      <c r="T230" s="915"/>
      <c r="U230" s="915"/>
      <c r="V230" s="915"/>
      <c r="W230" s="915"/>
      <c r="X230" s="915"/>
      <c r="Y230" s="915"/>
      <c r="Z230" s="915"/>
      <c r="AA230" s="915"/>
      <c r="AB230" s="915"/>
      <c r="AC230" s="915"/>
      <c r="AD230" s="915"/>
      <c r="AE230" s="915"/>
      <c r="AF230" s="915"/>
    </row>
    <row r="231" spans="1:32" ht="108.75" x14ac:dyDescent="0.2">
      <c r="A231" s="916" t="s">
        <v>1227</v>
      </c>
      <c r="B231" s="916">
        <v>10293</v>
      </c>
      <c r="C231" s="916" t="s">
        <v>1462</v>
      </c>
      <c r="D231" s="916" t="s">
        <v>170</v>
      </c>
      <c r="E231" s="916" t="s">
        <v>172</v>
      </c>
      <c r="F231" s="916" t="s">
        <v>97</v>
      </c>
      <c r="G231" s="916" t="s">
        <v>837</v>
      </c>
      <c r="H231" s="916" t="s">
        <v>43</v>
      </c>
      <c r="I231" s="916">
        <v>1248</v>
      </c>
      <c r="J231" s="916">
        <v>2023</v>
      </c>
      <c r="K231" s="916" t="s">
        <v>429</v>
      </c>
      <c r="L231" s="916" t="s">
        <v>1461</v>
      </c>
      <c r="M231" s="916" t="s">
        <v>1460</v>
      </c>
      <c r="N231" s="918">
        <v>9.15</v>
      </c>
      <c r="O231" s="917" t="s">
        <v>1267</v>
      </c>
      <c r="P231" s="915"/>
      <c r="Q231" s="915"/>
      <c r="R231" s="915"/>
      <c r="S231" s="915"/>
      <c r="T231" s="915"/>
      <c r="U231" s="915"/>
      <c r="V231" s="915"/>
      <c r="W231" s="915"/>
      <c r="X231" s="915"/>
      <c r="Y231" s="915"/>
      <c r="Z231" s="915"/>
      <c r="AA231" s="915"/>
      <c r="AB231" s="915"/>
      <c r="AC231" s="915"/>
      <c r="AD231" s="915"/>
      <c r="AE231" s="915"/>
      <c r="AF231" s="915"/>
    </row>
    <row r="232" spans="1:32" ht="87" x14ac:dyDescent="0.2">
      <c r="A232" s="916" t="s">
        <v>1227</v>
      </c>
      <c r="B232" s="916">
        <v>10369</v>
      </c>
      <c r="C232" s="916" t="s">
        <v>1459</v>
      </c>
      <c r="D232" s="916" t="s">
        <v>1283</v>
      </c>
      <c r="E232" s="916" t="s">
        <v>206</v>
      </c>
      <c r="F232" s="916" t="s">
        <v>97</v>
      </c>
      <c r="G232" s="916" t="s">
        <v>837</v>
      </c>
      <c r="H232" s="916" t="s">
        <v>43</v>
      </c>
      <c r="I232" s="916">
        <v>594</v>
      </c>
      <c r="J232" s="916">
        <v>2023</v>
      </c>
      <c r="K232" s="916" t="s">
        <v>429</v>
      </c>
      <c r="L232" s="916" t="s">
        <v>1458</v>
      </c>
      <c r="M232" s="916" t="s">
        <v>1457</v>
      </c>
      <c r="N232" s="918">
        <v>281.73</v>
      </c>
      <c r="O232" s="917" t="s">
        <v>1267</v>
      </c>
      <c r="P232" s="915"/>
      <c r="Q232" s="915"/>
      <c r="R232" s="915"/>
      <c r="S232" s="915"/>
      <c r="T232" s="915"/>
      <c r="U232" s="915"/>
      <c r="V232" s="915"/>
      <c r="W232" s="915"/>
      <c r="X232" s="915"/>
      <c r="Y232" s="915"/>
      <c r="Z232" s="915"/>
      <c r="AA232" s="915"/>
      <c r="AB232" s="915"/>
      <c r="AC232" s="915"/>
      <c r="AD232" s="915"/>
      <c r="AE232" s="915"/>
      <c r="AF232" s="915"/>
    </row>
    <row r="233" spans="1:32" ht="65.25" x14ac:dyDescent="0.2">
      <c r="A233" s="916" t="s">
        <v>1227</v>
      </c>
      <c r="B233" s="916">
        <v>10623</v>
      </c>
      <c r="C233" s="916" t="s">
        <v>1456</v>
      </c>
      <c r="D233" s="916" t="s">
        <v>1283</v>
      </c>
      <c r="E233" s="916" t="s">
        <v>206</v>
      </c>
      <c r="F233" s="916" t="s">
        <v>97</v>
      </c>
      <c r="G233" s="916" t="s">
        <v>837</v>
      </c>
      <c r="H233" s="916" t="s">
        <v>43</v>
      </c>
      <c r="I233" s="916">
        <v>1816</v>
      </c>
      <c r="J233" s="916">
        <v>2023</v>
      </c>
      <c r="K233" s="916" t="s">
        <v>429</v>
      </c>
      <c r="L233" s="916" t="s">
        <v>1455</v>
      </c>
      <c r="M233" s="916" t="s">
        <v>1454</v>
      </c>
      <c r="N233" s="918">
        <v>264.10000000000002</v>
      </c>
      <c r="O233" s="917" t="s">
        <v>1286</v>
      </c>
      <c r="P233" s="915"/>
      <c r="Q233" s="915"/>
      <c r="R233" s="915"/>
      <c r="S233" s="915"/>
      <c r="T233" s="915"/>
      <c r="U233" s="915"/>
      <c r="V233" s="915"/>
      <c r="W233" s="915"/>
      <c r="X233" s="915"/>
      <c r="Y233" s="915"/>
      <c r="Z233" s="915"/>
      <c r="AA233" s="915"/>
      <c r="AB233" s="915"/>
      <c r="AC233" s="915"/>
      <c r="AD233" s="915"/>
      <c r="AE233" s="915"/>
      <c r="AF233" s="915"/>
    </row>
    <row r="234" spans="1:32" ht="65.25" x14ac:dyDescent="0.2">
      <c r="A234" s="916" t="s">
        <v>1227</v>
      </c>
      <c r="B234" s="916">
        <v>10634</v>
      </c>
      <c r="C234" s="916" t="s">
        <v>1453</v>
      </c>
      <c r="D234" s="916" t="s">
        <v>170</v>
      </c>
      <c r="E234" s="916" t="s">
        <v>172</v>
      </c>
      <c r="F234" s="916" t="s">
        <v>97</v>
      </c>
      <c r="G234" s="916" t="s">
        <v>837</v>
      </c>
      <c r="H234" s="916" t="s">
        <v>43</v>
      </c>
      <c r="I234" s="916">
        <v>1515</v>
      </c>
      <c r="J234" s="916">
        <v>2023</v>
      </c>
      <c r="K234" s="916" t="s">
        <v>429</v>
      </c>
      <c r="L234" s="916" t="s">
        <v>1452</v>
      </c>
      <c r="M234" s="916" t="s">
        <v>1451</v>
      </c>
      <c r="N234" s="918">
        <v>8540</v>
      </c>
      <c r="O234" s="917" t="s">
        <v>1286</v>
      </c>
      <c r="P234" s="915"/>
      <c r="Q234" s="915"/>
      <c r="R234" s="915"/>
      <c r="S234" s="915"/>
      <c r="T234" s="915"/>
      <c r="U234" s="915"/>
      <c r="V234" s="915"/>
      <c r="W234" s="915"/>
      <c r="X234" s="915"/>
      <c r="Y234" s="915"/>
      <c r="Z234" s="915"/>
      <c r="AA234" s="915"/>
      <c r="AB234" s="915"/>
      <c r="AC234" s="915"/>
      <c r="AD234" s="915"/>
      <c r="AE234" s="915"/>
      <c r="AF234" s="915"/>
    </row>
    <row r="235" spans="1:32" ht="108.75" x14ac:dyDescent="0.2">
      <c r="A235" s="916" t="s">
        <v>1227</v>
      </c>
      <c r="B235" s="916">
        <v>10654</v>
      </c>
      <c r="C235" s="916" t="s">
        <v>1449</v>
      </c>
      <c r="D235" s="916" t="s">
        <v>1283</v>
      </c>
      <c r="E235" s="916" t="s">
        <v>206</v>
      </c>
      <c r="F235" s="916" t="s">
        <v>97</v>
      </c>
      <c r="G235" s="916" t="s">
        <v>837</v>
      </c>
      <c r="H235" s="916">
        <v>202151</v>
      </c>
      <c r="I235" s="916">
        <v>1124</v>
      </c>
      <c r="J235" s="916">
        <v>2023</v>
      </c>
      <c r="K235" s="916" t="s">
        <v>429</v>
      </c>
      <c r="L235" s="916" t="s">
        <v>1311</v>
      </c>
      <c r="M235" s="916" t="s">
        <v>1448</v>
      </c>
      <c r="N235" s="918">
        <v>9553.39</v>
      </c>
      <c r="O235" s="917" t="s">
        <v>1267</v>
      </c>
      <c r="P235" s="915"/>
      <c r="Q235" s="915"/>
      <c r="R235" s="915"/>
      <c r="S235" s="915"/>
      <c r="T235" s="915"/>
      <c r="U235" s="915"/>
      <c r="V235" s="915"/>
      <c r="W235" s="915"/>
      <c r="X235" s="915"/>
      <c r="Y235" s="915"/>
      <c r="Z235" s="915"/>
      <c r="AA235" s="915"/>
      <c r="AB235" s="915"/>
      <c r="AC235" s="915"/>
      <c r="AD235" s="915"/>
      <c r="AE235" s="915"/>
      <c r="AF235" s="915"/>
    </row>
    <row r="236" spans="1:32" ht="87" x14ac:dyDescent="0.2">
      <c r="A236" s="916" t="s">
        <v>1227</v>
      </c>
      <c r="B236" s="916">
        <v>10655</v>
      </c>
      <c r="C236" s="916" t="s">
        <v>1447</v>
      </c>
      <c r="D236" s="916" t="s">
        <v>1283</v>
      </c>
      <c r="E236" s="916" t="s">
        <v>206</v>
      </c>
      <c r="F236" s="916" t="s">
        <v>97</v>
      </c>
      <c r="G236" s="916" t="s">
        <v>837</v>
      </c>
      <c r="H236" s="916">
        <v>202152</v>
      </c>
      <c r="I236" s="916">
        <v>1123</v>
      </c>
      <c r="J236" s="916">
        <v>2023</v>
      </c>
      <c r="K236" s="916" t="s">
        <v>429</v>
      </c>
      <c r="L236" s="916" t="s">
        <v>1311</v>
      </c>
      <c r="M236" s="916" t="s">
        <v>1446</v>
      </c>
      <c r="N236" s="918">
        <v>1213.9000000000001</v>
      </c>
      <c r="O236" s="917" t="s">
        <v>1267</v>
      </c>
      <c r="P236" s="915"/>
      <c r="Q236" s="915"/>
      <c r="R236" s="915"/>
      <c r="S236" s="915"/>
      <c r="T236" s="915"/>
      <c r="U236" s="915"/>
      <c r="V236" s="915"/>
      <c r="W236" s="915"/>
      <c r="X236" s="915"/>
      <c r="Y236" s="915"/>
      <c r="Z236" s="915"/>
      <c r="AA236" s="915"/>
      <c r="AB236" s="915"/>
      <c r="AC236" s="915"/>
      <c r="AD236" s="915"/>
      <c r="AE236" s="915"/>
      <c r="AF236" s="915"/>
    </row>
    <row r="237" spans="1:32" ht="87" x14ac:dyDescent="0.2">
      <c r="A237" s="916" t="s">
        <v>1227</v>
      </c>
      <c r="B237" s="916">
        <v>10688</v>
      </c>
      <c r="C237" s="916" t="s">
        <v>1445</v>
      </c>
      <c r="D237" s="916" t="s">
        <v>1283</v>
      </c>
      <c r="E237" s="916" t="s">
        <v>206</v>
      </c>
      <c r="F237" s="916" t="s">
        <v>97</v>
      </c>
      <c r="G237" s="916" t="s">
        <v>837</v>
      </c>
      <c r="H237" s="916" t="s">
        <v>43</v>
      </c>
      <c r="I237" s="916">
        <v>1857</v>
      </c>
      <c r="J237" s="916">
        <v>2023</v>
      </c>
      <c r="K237" s="916" t="s">
        <v>429</v>
      </c>
      <c r="L237" s="916" t="s">
        <v>1444</v>
      </c>
      <c r="M237" s="916" t="s">
        <v>1443</v>
      </c>
      <c r="N237" s="918">
        <v>111.8</v>
      </c>
      <c r="O237" s="917" t="s">
        <v>1286</v>
      </c>
      <c r="P237" s="915"/>
      <c r="Q237" s="915"/>
      <c r="R237" s="915"/>
      <c r="S237" s="915"/>
      <c r="T237" s="915"/>
      <c r="U237" s="915"/>
      <c r="V237" s="915"/>
      <c r="W237" s="915"/>
      <c r="X237" s="915"/>
      <c r="Y237" s="915"/>
      <c r="Z237" s="915"/>
      <c r="AA237" s="915"/>
      <c r="AB237" s="915"/>
      <c r="AC237" s="915"/>
      <c r="AD237" s="915"/>
      <c r="AE237" s="915"/>
      <c r="AF237" s="915"/>
    </row>
    <row r="238" spans="1:32" ht="87" x14ac:dyDescent="0.2">
      <c r="A238" s="916" t="s">
        <v>1163</v>
      </c>
      <c r="B238" s="916">
        <v>10011</v>
      </c>
      <c r="C238" s="916" t="s">
        <v>1442</v>
      </c>
      <c r="D238" s="916" t="s">
        <v>1283</v>
      </c>
      <c r="E238" s="916" t="s">
        <v>206</v>
      </c>
      <c r="F238" s="916" t="s">
        <v>97</v>
      </c>
      <c r="G238" s="916" t="s">
        <v>837</v>
      </c>
      <c r="H238" s="916" t="s">
        <v>43</v>
      </c>
      <c r="I238" s="916">
        <v>28</v>
      </c>
      <c r="J238" s="916">
        <v>2023</v>
      </c>
      <c r="K238" s="916" t="s">
        <v>429</v>
      </c>
      <c r="L238" s="916" t="s">
        <v>1207</v>
      </c>
      <c r="M238" s="916" t="s">
        <v>1441</v>
      </c>
      <c r="N238" s="918">
        <v>156.68</v>
      </c>
      <c r="O238" s="917" t="s">
        <v>1271</v>
      </c>
      <c r="P238" s="915"/>
      <c r="Q238" s="915"/>
      <c r="R238" s="915"/>
      <c r="S238" s="915"/>
      <c r="T238" s="915"/>
      <c r="U238" s="915"/>
      <c r="V238" s="915"/>
      <c r="W238" s="915"/>
      <c r="X238" s="915"/>
      <c r="Y238" s="915"/>
      <c r="Z238" s="915"/>
      <c r="AA238" s="915"/>
      <c r="AB238" s="915"/>
      <c r="AC238" s="915"/>
      <c r="AD238" s="915"/>
      <c r="AE238" s="915"/>
      <c r="AF238" s="915"/>
    </row>
    <row r="239" spans="1:32" ht="87" x14ac:dyDescent="0.2">
      <c r="A239" s="916" t="s">
        <v>1163</v>
      </c>
      <c r="B239" s="916">
        <v>10386</v>
      </c>
      <c r="C239" s="916" t="s">
        <v>1440</v>
      </c>
      <c r="D239" s="916" t="s">
        <v>1283</v>
      </c>
      <c r="E239" s="916" t="s">
        <v>1289</v>
      </c>
      <c r="F239" s="916" t="s">
        <v>97</v>
      </c>
      <c r="G239" s="916" t="s">
        <v>837</v>
      </c>
      <c r="H239" s="916">
        <v>20236</v>
      </c>
      <c r="I239" s="916">
        <v>1338</v>
      </c>
      <c r="J239" s="916">
        <v>2023</v>
      </c>
      <c r="K239" s="916" t="s">
        <v>429</v>
      </c>
      <c r="L239" s="916" t="s">
        <v>1173</v>
      </c>
      <c r="M239" s="916" t="s">
        <v>1439</v>
      </c>
      <c r="N239" s="918">
        <v>5</v>
      </c>
      <c r="O239" s="917" t="s">
        <v>1271</v>
      </c>
      <c r="P239" s="915"/>
      <c r="Q239" s="915"/>
      <c r="R239" s="915"/>
      <c r="S239" s="915"/>
      <c r="T239" s="915"/>
      <c r="U239" s="915"/>
      <c r="V239" s="915"/>
      <c r="W239" s="915"/>
      <c r="X239" s="915"/>
      <c r="Y239" s="915"/>
      <c r="Z239" s="915"/>
      <c r="AA239" s="915"/>
      <c r="AB239" s="915"/>
      <c r="AC239" s="915"/>
      <c r="AD239" s="915"/>
      <c r="AE239" s="915"/>
      <c r="AF239" s="915"/>
    </row>
    <row r="240" spans="1:32" ht="130.5" x14ac:dyDescent="0.2">
      <c r="A240" s="916" t="s">
        <v>1163</v>
      </c>
      <c r="B240" s="916">
        <v>10665</v>
      </c>
      <c r="C240" s="916" t="s">
        <v>1438</v>
      </c>
      <c r="D240" s="916" t="s">
        <v>1283</v>
      </c>
      <c r="E240" s="916" t="s">
        <v>1289</v>
      </c>
      <c r="F240" s="916" t="s">
        <v>97</v>
      </c>
      <c r="G240" s="916" t="s">
        <v>837</v>
      </c>
      <c r="H240" s="916">
        <v>20239</v>
      </c>
      <c r="I240" s="916">
        <v>1307</v>
      </c>
      <c r="J240" s="916">
        <v>2023</v>
      </c>
      <c r="K240" s="916" t="s">
        <v>429</v>
      </c>
      <c r="L240" s="916" t="s">
        <v>1173</v>
      </c>
      <c r="M240" s="916" t="s">
        <v>1437</v>
      </c>
      <c r="N240" s="918">
        <v>35</v>
      </c>
      <c r="O240" s="917" t="s">
        <v>1271</v>
      </c>
      <c r="P240" s="915"/>
      <c r="Q240" s="915"/>
      <c r="R240" s="915"/>
      <c r="S240" s="915"/>
      <c r="T240" s="915"/>
      <c r="U240" s="915"/>
      <c r="V240" s="915"/>
      <c r="W240" s="915"/>
      <c r="X240" s="915"/>
      <c r="Y240" s="915"/>
      <c r="Z240" s="915"/>
      <c r="AA240" s="915"/>
      <c r="AB240" s="915"/>
      <c r="AC240" s="915"/>
      <c r="AD240" s="915"/>
      <c r="AE240" s="915"/>
      <c r="AF240" s="915"/>
    </row>
    <row r="241" spans="1:32" ht="65.25" x14ac:dyDescent="0.2">
      <c r="A241" s="916" t="s">
        <v>1188</v>
      </c>
      <c r="B241" s="916">
        <v>10705</v>
      </c>
      <c r="C241" s="916" t="s">
        <v>1435</v>
      </c>
      <c r="D241" s="916" t="s">
        <v>1283</v>
      </c>
      <c r="E241" s="916" t="s">
        <v>196</v>
      </c>
      <c r="F241" s="916" t="s">
        <v>97</v>
      </c>
      <c r="G241" s="916" t="s">
        <v>838</v>
      </c>
      <c r="H241" s="916" t="s">
        <v>43</v>
      </c>
      <c r="I241" s="916">
        <v>1484</v>
      </c>
      <c r="J241" s="916">
        <v>2023</v>
      </c>
      <c r="K241" s="916" t="s">
        <v>429</v>
      </c>
      <c r="L241" s="916" t="s">
        <v>1434</v>
      </c>
      <c r="M241" s="916" t="s">
        <v>1433</v>
      </c>
      <c r="N241" s="918">
        <v>502</v>
      </c>
      <c r="O241" s="917" t="s">
        <v>1267</v>
      </c>
      <c r="P241" s="915"/>
      <c r="Q241" s="915"/>
      <c r="R241" s="915"/>
      <c r="S241" s="915"/>
      <c r="T241" s="915"/>
      <c r="U241" s="915"/>
      <c r="V241" s="915"/>
      <c r="W241" s="915"/>
      <c r="X241" s="915"/>
      <c r="Y241" s="915"/>
      <c r="Z241" s="915"/>
      <c r="AA241" s="915"/>
      <c r="AB241" s="915"/>
      <c r="AC241" s="915"/>
      <c r="AD241" s="915"/>
      <c r="AE241" s="915"/>
      <c r="AF241" s="915"/>
    </row>
    <row r="242" spans="1:32" ht="87" x14ac:dyDescent="0.2">
      <c r="A242" s="916" t="s">
        <v>1188</v>
      </c>
      <c r="B242" s="916">
        <v>10234</v>
      </c>
      <c r="C242" s="916" t="s">
        <v>1431</v>
      </c>
      <c r="D242" s="916" t="s">
        <v>1283</v>
      </c>
      <c r="E242" s="916" t="s">
        <v>1289</v>
      </c>
      <c r="F242" s="916" t="s">
        <v>97</v>
      </c>
      <c r="G242" s="916" t="s">
        <v>835</v>
      </c>
      <c r="H242" s="916">
        <v>202120</v>
      </c>
      <c r="I242" s="916">
        <v>859</v>
      </c>
      <c r="J242" s="916">
        <v>2023</v>
      </c>
      <c r="K242" s="916" t="s">
        <v>429</v>
      </c>
      <c r="L242" s="916" t="s">
        <v>1215</v>
      </c>
      <c r="M242" s="916" t="s">
        <v>1432</v>
      </c>
      <c r="N242" s="918">
        <v>11270</v>
      </c>
      <c r="O242" s="917" t="s">
        <v>1267</v>
      </c>
      <c r="P242" s="915"/>
      <c r="Q242" s="915"/>
      <c r="R242" s="915"/>
      <c r="S242" s="915"/>
      <c r="T242" s="915"/>
      <c r="U242" s="915"/>
      <c r="V242" s="915"/>
      <c r="W242" s="915"/>
      <c r="X242" s="915"/>
      <c r="Y242" s="915"/>
      <c r="Z242" s="915"/>
      <c r="AA242" s="915"/>
      <c r="AB242" s="915"/>
      <c r="AC242" s="915"/>
      <c r="AD242" s="915"/>
      <c r="AE242" s="915"/>
      <c r="AF242" s="915"/>
    </row>
    <row r="243" spans="1:32" ht="87" x14ac:dyDescent="0.2">
      <c r="A243" s="916" t="s">
        <v>1188</v>
      </c>
      <c r="B243" s="916">
        <v>10234</v>
      </c>
      <c r="C243" s="916" t="s">
        <v>1431</v>
      </c>
      <c r="D243" s="916" t="s">
        <v>1283</v>
      </c>
      <c r="E243" s="916" t="s">
        <v>1289</v>
      </c>
      <c r="F243" s="916" t="s">
        <v>97</v>
      </c>
      <c r="G243" s="916" t="s">
        <v>835</v>
      </c>
      <c r="H243" s="916">
        <v>202120</v>
      </c>
      <c r="I243" s="916">
        <v>863</v>
      </c>
      <c r="J243" s="916">
        <v>2023</v>
      </c>
      <c r="K243" s="916" t="s">
        <v>429</v>
      </c>
      <c r="L243" s="916" t="s">
        <v>1215</v>
      </c>
      <c r="M243" s="916" t="s">
        <v>1430</v>
      </c>
      <c r="N243" s="918">
        <v>9665</v>
      </c>
      <c r="O243" s="917" t="s">
        <v>1429</v>
      </c>
      <c r="P243" s="915"/>
      <c r="Q243" s="915"/>
      <c r="R243" s="915"/>
      <c r="S243" s="915"/>
      <c r="T243" s="915"/>
      <c r="U243" s="915"/>
      <c r="V243" s="915"/>
      <c r="W243" s="915"/>
      <c r="X243" s="915"/>
      <c r="Y243" s="915"/>
      <c r="Z243" s="915"/>
      <c r="AA243" s="915"/>
      <c r="AB243" s="915"/>
      <c r="AC243" s="915"/>
      <c r="AD243" s="915"/>
      <c r="AE243" s="915"/>
      <c r="AF243" s="915"/>
    </row>
    <row r="244" spans="1:32" ht="87" x14ac:dyDescent="0.2">
      <c r="A244" s="916" t="s">
        <v>1188</v>
      </c>
      <c r="B244" s="916">
        <v>10236</v>
      </c>
      <c r="C244" s="916" t="s">
        <v>1427</v>
      </c>
      <c r="D244" s="916" t="s">
        <v>1283</v>
      </c>
      <c r="E244" s="916" t="s">
        <v>1289</v>
      </c>
      <c r="F244" s="916" t="s">
        <v>97</v>
      </c>
      <c r="G244" s="916" t="s">
        <v>837</v>
      </c>
      <c r="H244" s="916" t="s">
        <v>43</v>
      </c>
      <c r="I244" s="916">
        <v>365</v>
      </c>
      <c r="J244" s="916">
        <v>2023</v>
      </c>
      <c r="K244" s="916" t="s">
        <v>429</v>
      </c>
      <c r="L244" s="916" t="s">
        <v>1422</v>
      </c>
      <c r="M244" s="916" t="s">
        <v>1428</v>
      </c>
      <c r="N244" s="918">
        <v>1570.93</v>
      </c>
      <c r="O244" s="917" t="s">
        <v>1267</v>
      </c>
      <c r="P244" s="915"/>
      <c r="Q244" s="915"/>
      <c r="R244" s="915"/>
      <c r="S244" s="915"/>
      <c r="T244" s="915"/>
      <c r="U244" s="915"/>
      <c r="V244" s="915"/>
      <c r="W244" s="915"/>
      <c r="X244" s="915"/>
      <c r="Y244" s="915"/>
      <c r="Z244" s="915"/>
      <c r="AA244" s="915"/>
      <c r="AB244" s="915"/>
      <c r="AC244" s="915"/>
      <c r="AD244" s="915"/>
      <c r="AE244" s="915"/>
      <c r="AF244" s="915"/>
    </row>
    <row r="245" spans="1:32" ht="87" x14ac:dyDescent="0.2">
      <c r="A245" s="916" t="s">
        <v>1188</v>
      </c>
      <c r="B245" s="916">
        <v>10236</v>
      </c>
      <c r="C245" s="916" t="s">
        <v>1427</v>
      </c>
      <c r="D245" s="916" t="s">
        <v>1283</v>
      </c>
      <c r="E245" s="916" t="s">
        <v>1289</v>
      </c>
      <c r="F245" s="916" t="s">
        <v>97</v>
      </c>
      <c r="G245" s="916" t="s">
        <v>837</v>
      </c>
      <c r="H245" s="916" t="s">
        <v>43</v>
      </c>
      <c r="I245" s="916">
        <v>679</v>
      </c>
      <c r="J245" s="916">
        <v>2023</v>
      </c>
      <c r="K245" s="916" t="s">
        <v>429</v>
      </c>
      <c r="L245" s="916" t="s">
        <v>1422</v>
      </c>
      <c r="M245" s="916" t="s">
        <v>1426</v>
      </c>
      <c r="N245" s="918">
        <v>668.67</v>
      </c>
      <c r="O245" s="917" t="s">
        <v>1267</v>
      </c>
      <c r="P245" s="915"/>
      <c r="Q245" s="915"/>
      <c r="R245" s="915"/>
      <c r="S245" s="915"/>
      <c r="T245" s="915"/>
      <c r="U245" s="915"/>
      <c r="V245" s="915"/>
      <c r="W245" s="915"/>
      <c r="X245" s="915"/>
      <c r="Y245" s="915"/>
      <c r="Z245" s="915"/>
      <c r="AA245" s="915"/>
      <c r="AB245" s="915"/>
      <c r="AC245" s="915"/>
      <c r="AD245" s="915"/>
      <c r="AE245" s="915"/>
      <c r="AF245" s="915"/>
    </row>
    <row r="246" spans="1:32" ht="87" x14ac:dyDescent="0.2">
      <c r="A246" s="916" t="s">
        <v>1188</v>
      </c>
      <c r="B246" s="916">
        <v>10238</v>
      </c>
      <c r="C246" s="916" t="s">
        <v>1423</v>
      </c>
      <c r="D246" s="916" t="s">
        <v>1283</v>
      </c>
      <c r="E246" s="916" t="s">
        <v>1289</v>
      </c>
      <c r="F246" s="916" t="s">
        <v>97</v>
      </c>
      <c r="G246" s="916" t="s">
        <v>837</v>
      </c>
      <c r="H246" s="916" t="s">
        <v>43</v>
      </c>
      <c r="I246" s="916">
        <v>363</v>
      </c>
      <c r="J246" s="916">
        <v>2023</v>
      </c>
      <c r="K246" s="916" t="s">
        <v>429</v>
      </c>
      <c r="L246" s="916" t="s">
        <v>1422</v>
      </c>
      <c r="M246" s="916" t="s">
        <v>1425</v>
      </c>
      <c r="N246" s="918">
        <v>437.02</v>
      </c>
      <c r="O246" s="917" t="s">
        <v>1424</v>
      </c>
      <c r="P246" s="915"/>
      <c r="Q246" s="915"/>
      <c r="R246" s="915"/>
      <c r="S246" s="915"/>
      <c r="T246" s="915"/>
      <c r="U246" s="915"/>
      <c r="V246" s="915"/>
      <c r="W246" s="915"/>
      <c r="X246" s="915"/>
      <c r="Y246" s="915"/>
      <c r="Z246" s="915"/>
      <c r="AA246" s="915"/>
      <c r="AB246" s="915"/>
      <c r="AC246" s="915"/>
      <c r="AD246" s="915"/>
      <c r="AE246" s="915"/>
      <c r="AF246" s="915"/>
    </row>
    <row r="247" spans="1:32" ht="87" x14ac:dyDescent="0.2">
      <c r="A247" s="916" t="s">
        <v>1188</v>
      </c>
      <c r="B247" s="916">
        <v>10238</v>
      </c>
      <c r="C247" s="916" t="s">
        <v>1423</v>
      </c>
      <c r="D247" s="916" t="s">
        <v>1283</v>
      </c>
      <c r="E247" s="916" t="s">
        <v>1289</v>
      </c>
      <c r="F247" s="916" t="s">
        <v>97</v>
      </c>
      <c r="G247" s="916" t="s">
        <v>837</v>
      </c>
      <c r="H247" s="916" t="s">
        <v>43</v>
      </c>
      <c r="I247" s="916">
        <v>678</v>
      </c>
      <c r="J247" s="916">
        <v>2023</v>
      </c>
      <c r="K247" s="916" t="s">
        <v>429</v>
      </c>
      <c r="L247" s="916" t="s">
        <v>1422</v>
      </c>
      <c r="M247" s="916" t="s">
        <v>1421</v>
      </c>
      <c r="N247" s="918">
        <v>111.7</v>
      </c>
      <c r="O247" s="917" t="s">
        <v>1267</v>
      </c>
      <c r="P247" s="915"/>
      <c r="Q247" s="915"/>
      <c r="R247" s="915"/>
      <c r="S247" s="915"/>
      <c r="T247" s="915"/>
      <c r="U247" s="915"/>
      <c r="V247" s="915"/>
      <c r="W247" s="915"/>
      <c r="X247" s="915"/>
      <c r="Y247" s="915"/>
      <c r="Z247" s="915"/>
      <c r="AA247" s="915"/>
      <c r="AB247" s="915"/>
      <c r="AC247" s="915"/>
      <c r="AD247" s="915"/>
      <c r="AE247" s="915"/>
      <c r="AF247" s="915"/>
    </row>
    <row r="248" spans="1:32" ht="87" x14ac:dyDescent="0.2">
      <c r="A248" s="916" t="s">
        <v>1188</v>
      </c>
      <c r="B248" s="916">
        <v>10245</v>
      </c>
      <c r="C248" s="916" t="s">
        <v>1416</v>
      </c>
      <c r="D248" s="916" t="s">
        <v>1283</v>
      </c>
      <c r="E248" s="916" t="s">
        <v>1289</v>
      </c>
      <c r="F248" s="916" t="s">
        <v>97</v>
      </c>
      <c r="G248" s="916" t="s">
        <v>837</v>
      </c>
      <c r="H248" s="916" t="s">
        <v>43</v>
      </c>
      <c r="I248" s="916">
        <v>65</v>
      </c>
      <c r="J248" s="916">
        <v>2023</v>
      </c>
      <c r="K248" s="916" t="s">
        <v>429</v>
      </c>
      <c r="L248" s="916" t="s">
        <v>1204</v>
      </c>
      <c r="M248" s="916" t="s">
        <v>1420</v>
      </c>
      <c r="N248" s="918">
        <v>1084.05</v>
      </c>
      <c r="O248" s="917" t="s">
        <v>1267</v>
      </c>
      <c r="P248" s="915"/>
      <c r="Q248" s="915"/>
      <c r="R248" s="915"/>
      <c r="S248" s="915"/>
      <c r="T248" s="915"/>
      <c r="U248" s="915"/>
      <c r="V248" s="915"/>
      <c r="W248" s="915"/>
      <c r="X248" s="915"/>
      <c r="Y248" s="915"/>
      <c r="Z248" s="915"/>
      <c r="AA248" s="915"/>
      <c r="AB248" s="915"/>
      <c r="AC248" s="915"/>
      <c r="AD248" s="915"/>
      <c r="AE248" s="915"/>
      <c r="AF248" s="915"/>
    </row>
    <row r="249" spans="1:32" ht="87" x14ac:dyDescent="0.2">
      <c r="A249" s="916" t="s">
        <v>1188</v>
      </c>
      <c r="B249" s="916">
        <v>10245</v>
      </c>
      <c r="C249" s="916" t="s">
        <v>1416</v>
      </c>
      <c r="D249" s="916" t="s">
        <v>1283</v>
      </c>
      <c r="E249" s="916" t="s">
        <v>1289</v>
      </c>
      <c r="F249" s="916" t="s">
        <v>97</v>
      </c>
      <c r="G249" s="916" t="s">
        <v>837</v>
      </c>
      <c r="H249" s="916" t="s">
        <v>43</v>
      </c>
      <c r="I249" s="916">
        <v>291</v>
      </c>
      <c r="J249" s="916">
        <v>2023</v>
      </c>
      <c r="K249" s="916" t="s">
        <v>429</v>
      </c>
      <c r="L249" s="916" t="s">
        <v>1197</v>
      </c>
      <c r="M249" s="916" t="s">
        <v>1419</v>
      </c>
      <c r="N249" s="918">
        <v>623.70000000000005</v>
      </c>
      <c r="O249" s="917" t="s">
        <v>1267</v>
      </c>
      <c r="P249" s="915"/>
      <c r="Q249" s="915"/>
      <c r="R249" s="915"/>
      <c r="S249" s="915"/>
      <c r="T249" s="915"/>
      <c r="U249" s="915"/>
      <c r="V249" s="915"/>
      <c r="W249" s="915"/>
      <c r="X249" s="915"/>
      <c r="Y249" s="915"/>
      <c r="Z249" s="915"/>
      <c r="AA249" s="915"/>
      <c r="AB249" s="915"/>
      <c r="AC249" s="915"/>
      <c r="AD249" s="915"/>
      <c r="AE249" s="915"/>
      <c r="AF249" s="915"/>
    </row>
    <row r="250" spans="1:32" ht="108.75" x14ac:dyDescent="0.2">
      <c r="A250" s="916" t="s">
        <v>1188</v>
      </c>
      <c r="B250" s="916">
        <v>10245</v>
      </c>
      <c r="C250" s="916" t="s">
        <v>1416</v>
      </c>
      <c r="D250" s="916" t="s">
        <v>1283</v>
      </c>
      <c r="E250" s="916" t="s">
        <v>1289</v>
      </c>
      <c r="F250" s="916" t="s">
        <v>97</v>
      </c>
      <c r="G250" s="916" t="s">
        <v>837</v>
      </c>
      <c r="H250" s="916" t="s">
        <v>43</v>
      </c>
      <c r="I250" s="916">
        <v>546</v>
      </c>
      <c r="J250" s="916">
        <v>2023</v>
      </c>
      <c r="K250" s="916" t="s">
        <v>429</v>
      </c>
      <c r="L250" s="916" t="s">
        <v>1197</v>
      </c>
      <c r="M250" s="916" t="s">
        <v>1418</v>
      </c>
      <c r="N250" s="918">
        <v>121.62</v>
      </c>
      <c r="O250" s="917" t="s">
        <v>1267</v>
      </c>
      <c r="P250" s="915"/>
      <c r="Q250" s="915"/>
      <c r="R250" s="915"/>
      <c r="S250" s="915"/>
      <c r="T250" s="915"/>
      <c r="U250" s="915"/>
      <c r="V250" s="915"/>
      <c r="W250" s="915"/>
      <c r="X250" s="915"/>
      <c r="Y250" s="915"/>
      <c r="Z250" s="915"/>
      <c r="AA250" s="915"/>
      <c r="AB250" s="915"/>
      <c r="AC250" s="915"/>
      <c r="AD250" s="915"/>
      <c r="AE250" s="915"/>
      <c r="AF250" s="915"/>
    </row>
    <row r="251" spans="1:32" ht="87" x14ac:dyDescent="0.2">
      <c r="A251" s="916" t="s">
        <v>1188</v>
      </c>
      <c r="B251" s="916">
        <v>10245</v>
      </c>
      <c r="C251" s="916" t="s">
        <v>1416</v>
      </c>
      <c r="D251" s="916" t="s">
        <v>1283</v>
      </c>
      <c r="E251" s="916" t="s">
        <v>1289</v>
      </c>
      <c r="F251" s="916" t="s">
        <v>97</v>
      </c>
      <c r="G251" s="916" t="s">
        <v>837</v>
      </c>
      <c r="H251" s="916" t="s">
        <v>43</v>
      </c>
      <c r="I251" s="916">
        <v>586</v>
      </c>
      <c r="J251" s="916">
        <v>2023</v>
      </c>
      <c r="K251" s="916" t="s">
        <v>429</v>
      </c>
      <c r="L251" s="916" t="s">
        <v>1200</v>
      </c>
      <c r="M251" s="916" t="s">
        <v>1417</v>
      </c>
      <c r="N251" s="918">
        <v>256.36</v>
      </c>
      <c r="O251" s="917" t="s">
        <v>1267</v>
      </c>
      <c r="P251" s="915"/>
      <c r="Q251" s="915"/>
      <c r="R251" s="915"/>
      <c r="S251" s="915"/>
      <c r="T251" s="915"/>
      <c r="U251" s="915"/>
      <c r="V251" s="915"/>
      <c r="W251" s="915"/>
      <c r="X251" s="915"/>
      <c r="Y251" s="915"/>
      <c r="Z251" s="915"/>
      <c r="AA251" s="915"/>
      <c r="AB251" s="915"/>
      <c r="AC251" s="915"/>
      <c r="AD251" s="915"/>
      <c r="AE251" s="915"/>
      <c r="AF251" s="915"/>
    </row>
    <row r="252" spans="1:32" ht="87" x14ac:dyDescent="0.2">
      <c r="A252" s="916" t="s">
        <v>1188</v>
      </c>
      <c r="B252" s="916">
        <v>10245</v>
      </c>
      <c r="C252" s="916" t="s">
        <v>1416</v>
      </c>
      <c r="D252" s="916" t="s">
        <v>1283</v>
      </c>
      <c r="E252" s="916" t="s">
        <v>1289</v>
      </c>
      <c r="F252" s="916" t="s">
        <v>97</v>
      </c>
      <c r="G252" s="916" t="s">
        <v>837</v>
      </c>
      <c r="H252" s="916" t="s">
        <v>43</v>
      </c>
      <c r="I252" s="916">
        <v>1184</v>
      </c>
      <c r="J252" s="916">
        <v>2023</v>
      </c>
      <c r="K252" s="916" t="s">
        <v>429</v>
      </c>
      <c r="L252" s="916" t="s">
        <v>1197</v>
      </c>
      <c r="M252" s="916" t="s">
        <v>1415</v>
      </c>
      <c r="N252" s="918">
        <v>315.23</v>
      </c>
      <c r="O252" s="917" t="s">
        <v>1267</v>
      </c>
      <c r="P252" s="915"/>
      <c r="Q252" s="915"/>
      <c r="R252" s="915"/>
      <c r="S252" s="915"/>
      <c r="T252" s="915"/>
      <c r="U252" s="915"/>
      <c r="V252" s="915"/>
      <c r="W252" s="915"/>
      <c r="X252" s="915"/>
      <c r="Y252" s="915"/>
      <c r="Z252" s="915"/>
      <c r="AA252" s="915"/>
      <c r="AB252" s="915"/>
      <c r="AC252" s="915"/>
      <c r="AD252" s="915"/>
      <c r="AE252" s="915"/>
      <c r="AF252" s="915"/>
    </row>
    <row r="253" spans="1:32" ht="87" x14ac:dyDescent="0.2">
      <c r="A253" s="916" t="s">
        <v>1188</v>
      </c>
      <c r="B253" s="916">
        <v>10246</v>
      </c>
      <c r="C253" s="916" t="s">
        <v>1414</v>
      </c>
      <c r="D253" s="916" t="s">
        <v>1283</v>
      </c>
      <c r="E253" s="916" t="s">
        <v>1289</v>
      </c>
      <c r="F253" s="916" t="s">
        <v>97</v>
      </c>
      <c r="G253" s="916" t="s">
        <v>837</v>
      </c>
      <c r="H253" s="916" t="s">
        <v>43</v>
      </c>
      <c r="I253" s="916">
        <v>233</v>
      </c>
      <c r="J253" s="916">
        <v>2023</v>
      </c>
      <c r="K253" s="916" t="s">
        <v>429</v>
      </c>
      <c r="L253" s="916" t="s">
        <v>1413</v>
      </c>
      <c r="M253" s="916" t="s">
        <v>1412</v>
      </c>
      <c r="N253" s="918">
        <v>692.46</v>
      </c>
      <c r="O253" s="917" t="s">
        <v>1286</v>
      </c>
      <c r="P253" s="915"/>
      <c r="Q253" s="915"/>
      <c r="R253" s="915"/>
      <c r="S253" s="915"/>
      <c r="T253" s="915"/>
      <c r="U253" s="915"/>
      <c r="V253" s="915"/>
      <c r="W253" s="915"/>
      <c r="X253" s="915"/>
      <c r="Y253" s="915"/>
      <c r="Z253" s="915"/>
      <c r="AA253" s="915"/>
      <c r="AB253" s="915"/>
      <c r="AC253" s="915"/>
      <c r="AD253" s="915"/>
      <c r="AE253" s="915"/>
      <c r="AF253" s="915"/>
    </row>
    <row r="254" spans="1:32" ht="87" x14ac:dyDescent="0.2">
      <c r="A254" s="916" t="s">
        <v>1188</v>
      </c>
      <c r="B254" s="916">
        <v>10247</v>
      </c>
      <c r="C254" s="916" t="s">
        <v>1411</v>
      </c>
      <c r="D254" s="916" t="s">
        <v>1283</v>
      </c>
      <c r="E254" s="916" t="s">
        <v>1289</v>
      </c>
      <c r="F254" s="916" t="s">
        <v>97</v>
      </c>
      <c r="G254" s="916" t="s">
        <v>837</v>
      </c>
      <c r="H254" s="916" t="s">
        <v>43</v>
      </c>
      <c r="I254" s="916">
        <v>1251</v>
      </c>
      <c r="J254" s="916">
        <v>2023</v>
      </c>
      <c r="K254" s="916" t="s">
        <v>429</v>
      </c>
      <c r="L254" s="916" t="s">
        <v>1410</v>
      </c>
      <c r="M254" s="916" t="s">
        <v>1409</v>
      </c>
      <c r="N254" s="918">
        <v>350</v>
      </c>
      <c r="O254" s="917" t="s">
        <v>1286</v>
      </c>
      <c r="P254" s="915"/>
      <c r="Q254" s="915"/>
      <c r="R254" s="915"/>
      <c r="S254" s="915"/>
      <c r="T254" s="915"/>
      <c r="U254" s="915"/>
      <c r="V254" s="915"/>
      <c r="W254" s="915"/>
      <c r="X254" s="915"/>
      <c r="Y254" s="915"/>
      <c r="Z254" s="915"/>
      <c r="AA254" s="915"/>
      <c r="AB254" s="915"/>
      <c r="AC254" s="915"/>
      <c r="AD254" s="915"/>
      <c r="AE254" s="915"/>
      <c r="AF254" s="915"/>
    </row>
    <row r="255" spans="1:32" ht="87" x14ac:dyDescent="0.2">
      <c r="A255" s="916" t="s">
        <v>1188</v>
      </c>
      <c r="B255" s="916">
        <v>10251</v>
      </c>
      <c r="C255" s="916" t="s">
        <v>1406</v>
      </c>
      <c r="D255" s="916" t="s">
        <v>1283</v>
      </c>
      <c r="E255" s="916" t="s">
        <v>1289</v>
      </c>
      <c r="F255" s="916" t="s">
        <v>97</v>
      </c>
      <c r="G255" s="916" t="s">
        <v>837</v>
      </c>
      <c r="H255" s="916" t="s">
        <v>43</v>
      </c>
      <c r="I255" s="916">
        <v>206</v>
      </c>
      <c r="J255" s="916">
        <v>2023</v>
      </c>
      <c r="K255" s="916" t="s">
        <v>429</v>
      </c>
      <c r="L255" s="916" t="s">
        <v>1408</v>
      </c>
      <c r="M255" s="916" t="s">
        <v>1407</v>
      </c>
      <c r="N255" s="918">
        <v>25000</v>
      </c>
      <c r="O255" s="917" t="s">
        <v>1267</v>
      </c>
      <c r="P255" s="915"/>
      <c r="Q255" s="915"/>
      <c r="R255" s="915"/>
      <c r="S255" s="915"/>
      <c r="T255" s="915"/>
      <c r="U255" s="915"/>
      <c r="V255" s="915"/>
      <c r="W255" s="915"/>
      <c r="X255" s="915"/>
      <c r="Y255" s="915"/>
      <c r="Z255" s="915"/>
      <c r="AA255" s="915"/>
      <c r="AB255" s="915"/>
      <c r="AC255" s="915"/>
      <c r="AD255" s="915"/>
      <c r="AE255" s="915"/>
      <c r="AF255" s="915"/>
    </row>
    <row r="256" spans="1:32" ht="87" x14ac:dyDescent="0.2">
      <c r="A256" s="916" t="s">
        <v>1188</v>
      </c>
      <c r="B256" s="916">
        <v>10251</v>
      </c>
      <c r="C256" s="916" t="s">
        <v>1406</v>
      </c>
      <c r="D256" s="916" t="s">
        <v>1283</v>
      </c>
      <c r="E256" s="916" t="s">
        <v>1289</v>
      </c>
      <c r="F256" s="916" t="s">
        <v>97</v>
      </c>
      <c r="G256" s="916" t="s">
        <v>837</v>
      </c>
      <c r="H256" s="916" t="s">
        <v>43</v>
      </c>
      <c r="I256" s="916">
        <v>207</v>
      </c>
      <c r="J256" s="916">
        <v>2023</v>
      </c>
      <c r="K256" s="916" t="s">
        <v>429</v>
      </c>
      <c r="L256" s="916" t="s">
        <v>1405</v>
      </c>
      <c r="M256" s="916" t="s">
        <v>1404</v>
      </c>
      <c r="N256" s="918">
        <v>74254.259999999995</v>
      </c>
      <c r="O256" s="917" t="s">
        <v>1267</v>
      </c>
      <c r="P256" s="915"/>
      <c r="Q256" s="915"/>
      <c r="R256" s="915"/>
      <c r="S256" s="915"/>
      <c r="T256" s="915"/>
      <c r="U256" s="915"/>
      <c r="V256" s="915"/>
      <c r="W256" s="915"/>
      <c r="X256" s="915"/>
      <c r="Y256" s="915"/>
      <c r="Z256" s="915"/>
      <c r="AA256" s="915"/>
      <c r="AB256" s="915"/>
      <c r="AC256" s="915"/>
      <c r="AD256" s="915"/>
      <c r="AE256" s="915"/>
      <c r="AF256" s="915"/>
    </row>
    <row r="257" spans="1:32" ht="87" x14ac:dyDescent="0.2">
      <c r="A257" s="916" t="s">
        <v>1188</v>
      </c>
      <c r="B257" s="916">
        <v>10252</v>
      </c>
      <c r="C257" s="916" t="s">
        <v>1402</v>
      </c>
      <c r="D257" s="916" t="s">
        <v>1283</v>
      </c>
      <c r="E257" s="916" t="s">
        <v>1289</v>
      </c>
      <c r="F257" s="916" t="s">
        <v>97</v>
      </c>
      <c r="G257" s="916" t="s">
        <v>837</v>
      </c>
      <c r="H257" s="916" t="s">
        <v>43</v>
      </c>
      <c r="I257" s="916">
        <v>199</v>
      </c>
      <c r="J257" s="916">
        <v>2023</v>
      </c>
      <c r="K257" s="916" t="s">
        <v>429</v>
      </c>
      <c r="L257" s="916" t="s">
        <v>1194</v>
      </c>
      <c r="M257" s="916" t="s">
        <v>1403</v>
      </c>
      <c r="N257" s="918">
        <v>5000</v>
      </c>
      <c r="O257" s="917" t="s">
        <v>1267</v>
      </c>
      <c r="P257" s="915"/>
      <c r="Q257" s="915"/>
      <c r="R257" s="915"/>
      <c r="S257" s="915"/>
      <c r="T257" s="915"/>
      <c r="U257" s="915"/>
      <c r="V257" s="915"/>
      <c r="W257" s="915"/>
      <c r="X257" s="915"/>
      <c r="Y257" s="915"/>
      <c r="Z257" s="915"/>
      <c r="AA257" s="915"/>
      <c r="AB257" s="915"/>
      <c r="AC257" s="915"/>
      <c r="AD257" s="915"/>
      <c r="AE257" s="915"/>
      <c r="AF257" s="915"/>
    </row>
    <row r="258" spans="1:32" ht="87" x14ac:dyDescent="0.2">
      <c r="A258" s="916" t="s">
        <v>1188</v>
      </c>
      <c r="B258" s="916">
        <v>10252</v>
      </c>
      <c r="C258" s="916" t="s">
        <v>1402</v>
      </c>
      <c r="D258" s="916" t="s">
        <v>1283</v>
      </c>
      <c r="E258" s="916" t="s">
        <v>1289</v>
      </c>
      <c r="F258" s="916" t="s">
        <v>97</v>
      </c>
      <c r="G258" s="916" t="s">
        <v>837</v>
      </c>
      <c r="H258" s="916" t="s">
        <v>43</v>
      </c>
      <c r="I258" s="916">
        <v>1282</v>
      </c>
      <c r="J258" s="916">
        <v>2023</v>
      </c>
      <c r="K258" s="916" t="s">
        <v>429</v>
      </c>
      <c r="L258" s="916" t="s">
        <v>1194</v>
      </c>
      <c r="M258" s="916" t="s">
        <v>1401</v>
      </c>
      <c r="N258" s="918">
        <v>17546.259999999998</v>
      </c>
      <c r="O258" s="917" t="s">
        <v>1267</v>
      </c>
      <c r="P258" s="915"/>
      <c r="Q258" s="915"/>
      <c r="R258" s="915"/>
      <c r="S258" s="915"/>
      <c r="T258" s="915"/>
      <c r="U258" s="915"/>
      <c r="V258" s="915"/>
      <c r="W258" s="915"/>
      <c r="X258" s="915"/>
      <c r="Y258" s="915"/>
      <c r="Z258" s="915"/>
      <c r="AA258" s="915"/>
      <c r="AB258" s="915"/>
      <c r="AC258" s="915"/>
      <c r="AD258" s="915"/>
      <c r="AE258" s="915"/>
      <c r="AF258" s="915"/>
    </row>
    <row r="259" spans="1:32" ht="87" x14ac:dyDescent="0.2">
      <c r="A259" s="916" t="s">
        <v>1188</v>
      </c>
      <c r="B259" s="916">
        <v>10253</v>
      </c>
      <c r="C259" s="916" t="s">
        <v>1398</v>
      </c>
      <c r="D259" s="916" t="s">
        <v>1283</v>
      </c>
      <c r="E259" s="916" t="s">
        <v>1289</v>
      </c>
      <c r="F259" s="916" t="s">
        <v>97</v>
      </c>
      <c r="G259" s="916" t="s">
        <v>837</v>
      </c>
      <c r="H259" s="916" t="s">
        <v>43</v>
      </c>
      <c r="I259" s="916">
        <v>210</v>
      </c>
      <c r="J259" s="916">
        <v>2023</v>
      </c>
      <c r="K259" s="916" t="s">
        <v>429</v>
      </c>
      <c r="L259" s="916" t="s">
        <v>1400</v>
      </c>
      <c r="M259" s="916" t="s">
        <v>1399</v>
      </c>
      <c r="N259" s="918">
        <v>5000</v>
      </c>
      <c r="O259" s="917" t="s">
        <v>1267</v>
      </c>
      <c r="P259" s="915"/>
      <c r="Q259" s="915"/>
      <c r="R259" s="915"/>
      <c r="S259" s="915"/>
      <c r="T259" s="915"/>
      <c r="U259" s="915"/>
      <c r="V259" s="915"/>
      <c r="W259" s="915"/>
      <c r="X259" s="915"/>
      <c r="Y259" s="915"/>
      <c r="Z259" s="915"/>
      <c r="AA259" s="915"/>
      <c r="AB259" s="915"/>
      <c r="AC259" s="915"/>
      <c r="AD259" s="915"/>
      <c r="AE259" s="915"/>
      <c r="AF259" s="915"/>
    </row>
    <row r="260" spans="1:32" ht="87" x14ac:dyDescent="0.2">
      <c r="A260" s="916" t="s">
        <v>1188</v>
      </c>
      <c r="B260" s="916">
        <v>10253</v>
      </c>
      <c r="C260" s="916" t="s">
        <v>1398</v>
      </c>
      <c r="D260" s="916" t="s">
        <v>1283</v>
      </c>
      <c r="E260" s="916" t="s">
        <v>1289</v>
      </c>
      <c r="F260" s="916" t="s">
        <v>97</v>
      </c>
      <c r="G260" s="916" t="s">
        <v>837</v>
      </c>
      <c r="H260" s="916" t="s">
        <v>43</v>
      </c>
      <c r="I260" s="916">
        <v>211</v>
      </c>
      <c r="J260" s="916">
        <v>2023</v>
      </c>
      <c r="K260" s="916" t="s">
        <v>429</v>
      </c>
      <c r="L260" s="916" t="s">
        <v>1397</v>
      </c>
      <c r="M260" s="916" t="s">
        <v>1396</v>
      </c>
      <c r="N260" s="918">
        <v>9498.2199999999993</v>
      </c>
      <c r="O260" s="917" t="s">
        <v>1267</v>
      </c>
      <c r="P260" s="915"/>
      <c r="Q260" s="915"/>
      <c r="R260" s="915"/>
      <c r="S260" s="915"/>
      <c r="T260" s="915"/>
      <c r="U260" s="915"/>
      <c r="V260" s="915"/>
      <c r="W260" s="915"/>
      <c r="X260" s="915"/>
      <c r="Y260" s="915"/>
      <c r="Z260" s="915"/>
      <c r="AA260" s="915"/>
      <c r="AB260" s="915"/>
      <c r="AC260" s="915"/>
      <c r="AD260" s="915"/>
      <c r="AE260" s="915"/>
      <c r="AF260" s="915"/>
    </row>
    <row r="261" spans="1:32" ht="65.25" x14ac:dyDescent="0.2">
      <c r="A261" s="916" t="s">
        <v>1188</v>
      </c>
      <c r="B261" s="916">
        <v>10255</v>
      </c>
      <c r="C261" s="916" t="s">
        <v>1395</v>
      </c>
      <c r="D261" s="916" t="s">
        <v>149</v>
      </c>
      <c r="E261" s="916" t="s">
        <v>155</v>
      </c>
      <c r="F261" s="916" t="s">
        <v>97</v>
      </c>
      <c r="G261" s="916" t="s">
        <v>837</v>
      </c>
      <c r="H261" s="916" t="s">
        <v>43</v>
      </c>
      <c r="I261" s="916">
        <v>216</v>
      </c>
      <c r="J261" s="916">
        <v>2023</v>
      </c>
      <c r="K261" s="916" t="s">
        <v>429</v>
      </c>
      <c r="L261" s="916" t="s">
        <v>1394</v>
      </c>
      <c r="M261" s="916" t="s">
        <v>1393</v>
      </c>
      <c r="N261" s="918">
        <v>3922.18</v>
      </c>
      <c r="O261" s="917" t="s">
        <v>1286</v>
      </c>
      <c r="P261" s="915"/>
      <c r="Q261" s="915"/>
      <c r="R261" s="915"/>
      <c r="S261" s="915"/>
      <c r="T261" s="915"/>
      <c r="U261" s="915"/>
      <c r="V261" s="915"/>
      <c r="W261" s="915"/>
      <c r="X261" s="915"/>
      <c r="Y261" s="915"/>
      <c r="Z261" s="915"/>
      <c r="AA261" s="915"/>
      <c r="AB261" s="915"/>
      <c r="AC261" s="915"/>
      <c r="AD261" s="915"/>
      <c r="AE261" s="915"/>
      <c r="AF261" s="915"/>
    </row>
    <row r="262" spans="1:32" ht="130.5" x14ac:dyDescent="0.2">
      <c r="A262" s="916" t="s">
        <v>1188</v>
      </c>
      <c r="B262" s="916">
        <v>10257</v>
      </c>
      <c r="C262" s="916" t="s">
        <v>1391</v>
      </c>
      <c r="D262" s="916" t="s">
        <v>1283</v>
      </c>
      <c r="E262" s="916" t="s">
        <v>1289</v>
      </c>
      <c r="F262" s="916" t="s">
        <v>97</v>
      </c>
      <c r="G262" s="916" t="s">
        <v>837</v>
      </c>
      <c r="H262" s="916" t="s">
        <v>43</v>
      </c>
      <c r="I262" s="916">
        <v>865</v>
      </c>
      <c r="J262" s="916">
        <v>2023</v>
      </c>
      <c r="K262" s="916" t="s">
        <v>429</v>
      </c>
      <c r="L262" s="916" t="s">
        <v>1390</v>
      </c>
      <c r="M262" s="916" t="s">
        <v>1392</v>
      </c>
      <c r="N262" s="918">
        <v>46.26</v>
      </c>
      <c r="O262" s="917" t="s">
        <v>1267</v>
      </c>
      <c r="P262" s="915"/>
      <c r="Q262" s="915"/>
      <c r="R262" s="915"/>
      <c r="S262" s="915"/>
      <c r="T262" s="915"/>
      <c r="U262" s="915"/>
      <c r="V262" s="915"/>
      <c r="W262" s="915"/>
      <c r="X262" s="915"/>
      <c r="Y262" s="915"/>
      <c r="Z262" s="915"/>
      <c r="AA262" s="915"/>
      <c r="AB262" s="915"/>
      <c r="AC262" s="915"/>
      <c r="AD262" s="915"/>
      <c r="AE262" s="915"/>
      <c r="AF262" s="915"/>
    </row>
    <row r="263" spans="1:32" ht="130.5" x14ac:dyDescent="0.2">
      <c r="A263" s="916" t="s">
        <v>1188</v>
      </c>
      <c r="B263" s="916">
        <v>10257</v>
      </c>
      <c r="C263" s="916" t="s">
        <v>1391</v>
      </c>
      <c r="D263" s="916" t="s">
        <v>1283</v>
      </c>
      <c r="E263" s="916" t="s">
        <v>1289</v>
      </c>
      <c r="F263" s="916" t="s">
        <v>97</v>
      </c>
      <c r="G263" s="916" t="s">
        <v>837</v>
      </c>
      <c r="H263" s="916" t="s">
        <v>43</v>
      </c>
      <c r="I263" s="916">
        <v>866</v>
      </c>
      <c r="J263" s="916">
        <v>2023</v>
      </c>
      <c r="K263" s="916" t="s">
        <v>429</v>
      </c>
      <c r="L263" s="916" t="s">
        <v>1390</v>
      </c>
      <c r="M263" s="916" t="s">
        <v>1389</v>
      </c>
      <c r="N263" s="918">
        <v>44405.87</v>
      </c>
      <c r="O263" s="917" t="s">
        <v>1286</v>
      </c>
      <c r="P263" s="915"/>
      <c r="Q263" s="915"/>
      <c r="R263" s="915"/>
      <c r="S263" s="915"/>
      <c r="T263" s="915"/>
      <c r="U263" s="915"/>
      <c r="V263" s="915"/>
      <c r="W263" s="915"/>
      <c r="X263" s="915"/>
      <c r="Y263" s="915"/>
      <c r="Z263" s="915"/>
      <c r="AA263" s="915"/>
      <c r="AB263" s="915"/>
      <c r="AC263" s="915"/>
      <c r="AD263" s="915"/>
      <c r="AE263" s="915"/>
      <c r="AF263" s="915"/>
    </row>
    <row r="264" spans="1:32" ht="87" x14ac:dyDescent="0.2">
      <c r="A264" s="916" t="s">
        <v>1188</v>
      </c>
      <c r="B264" s="916">
        <v>10313</v>
      </c>
      <c r="C264" s="916" t="s">
        <v>1388</v>
      </c>
      <c r="D264" s="916" t="s">
        <v>1283</v>
      </c>
      <c r="E264" s="916" t="s">
        <v>1289</v>
      </c>
      <c r="F264" s="916" t="s">
        <v>97</v>
      </c>
      <c r="G264" s="916" t="s">
        <v>839</v>
      </c>
      <c r="H264" s="916" t="s">
        <v>43</v>
      </c>
      <c r="I264" s="916">
        <v>814</v>
      </c>
      <c r="J264" s="916">
        <v>2023</v>
      </c>
      <c r="K264" s="916" t="s">
        <v>429</v>
      </c>
      <c r="L264" s="916" t="s">
        <v>1387</v>
      </c>
      <c r="M264" s="916" t="s">
        <v>1386</v>
      </c>
      <c r="N264" s="918">
        <v>631.17999999999995</v>
      </c>
      <c r="O264" s="917" t="s">
        <v>1286</v>
      </c>
      <c r="P264" s="915"/>
      <c r="Q264" s="915"/>
      <c r="R264" s="915"/>
      <c r="S264" s="915"/>
      <c r="T264" s="915"/>
      <c r="U264" s="915"/>
      <c r="V264" s="915"/>
      <c r="W264" s="915"/>
      <c r="X264" s="915"/>
      <c r="Y264" s="915"/>
      <c r="Z264" s="915"/>
      <c r="AA264" s="915"/>
      <c r="AB264" s="915"/>
      <c r="AC264" s="915"/>
      <c r="AD264" s="915"/>
      <c r="AE264" s="915"/>
      <c r="AF264" s="915"/>
    </row>
    <row r="265" spans="1:32" ht="87" x14ac:dyDescent="0.2">
      <c r="A265" s="916" t="s">
        <v>1188</v>
      </c>
      <c r="B265" s="916">
        <v>10315</v>
      </c>
      <c r="C265" s="916" t="s">
        <v>1385</v>
      </c>
      <c r="D265" s="916" t="s">
        <v>1283</v>
      </c>
      <c r="E265" s="916" t="s">
        <v>1289</v>
      </c>
      <c r="F265" s="916" t="s">
        <v>97</v>
      </c>
      <c r="G265" s="916" t="s">
        <v>839</v>
      </c>
      <c r="H265" s="916">
        <v>202270</v>
      </c>
      <c r="I265" s="916">
        <v>671</v>
      </c>
      <c r="J265" s="916">
        <v>2023</v>
      </c>
      <c r="K265" s="916" t="s">
        <v>429</v>
      </c>
      <c r="L265" s="916" t="s">
        <v>1382</v>
      </c>
      <c r="M265" s="916" t="s">
        <v>1384</v>
      </c>
      <c r="N265" s="918">
        <v>21582.85</v>
      </c>
      <c r="O265" s="917" t="s">
        <v>1286</v>
      </c>
      <c r="P265" s="915"/>
      <c r="Q265" s="915"/>
      <c r="R265" s="915"/>
      <c r="S265" s="915"/>
      <c r="T265" s="915"/>
      <c r="U265" s="915"/>
      <c r="V265" s="915"/>
      <c r="W265" s="915"/>
      <c r="X265" s="915"/>
      <c r="Y265" s="915"/>
      <c r="Z265" s="915"/>
      <c r="AA265" s="915"/>
      <c r="AB265" s="915"/>
      <c r="AC265" s="915"/>
      <c r="AD265" s="915"/>
      <c r="AE265" s="915"/>
      <c r="AF265" s="915"/>
    </row>
    <row r="266" spans="1:32" ht="87" x14ac:dyDescent="0.2">
      <c r="A266" s="916" t="s">
        <v>1188</v>
      </c>
      <c r="B266" s="916">
        <v>10316</v>
      </c>
      <c r="C266" s="916" t="s">
        <v>1383</v>
      </c>
      <c r="D266" s="916" t="s">
        <v>1283</v>
      </c>
      <c r="E266" s="916" t="s">
        <v>1289</v>
      </c>
      <c r="F266" s="916" t="s">
        <v>97</v>
      </c>
      <c r="G266" s="916" t="s">
        <v>837</v>
      </c>
      <c r="H266" s="916">
        <v>202271</v>
      </c>
      <c r="I266" s="916">
        <v>673</v>
      </c>
      <c r="J266" s="916">
        <v>2023</v>
      </c>
      <c r="K266" s="916" t="s">
        <v>429</v>
      </c>
      <c r="L266" s="916" t="s">
        <v>1382</v>
      </c>
      <c r="M266" s="916" t="s">
        <v>1381</v>
      </c>
      <c r="N266" s="918">
        <v>10980.37</v>
      </c>
      <c r="O266" s="917" t="s">
        <v>1286</v>
      </c>
      <c r="P266" s="915"/>
      <c r="Q266" s="915"/>
      <c r="R266" s="915"/>
      <c r="S266" s="915"/>
      <c r="T266" s="915"/>
      <c r="U266" s="915"/>
      <c r="V266" s="915"/>
      <c r="W266" s="915"/>
      <c r="X266" s="915"/>
      <c r="Y266" s="915"/>
      <c r="Z266" s="915"/>
      <c r="AA266" s="915"/>
      <c r="AB266" s="915"/>
      <c r="AC266" s="915"/>
      <c r="AD266" s="915"/>
      <c r="AE266" s="915"/>
      <c r="AF266" s="915"/>
    </row>
    <row r="267" spans="1:32" ht="87" x14ac:dyDescent="0.2">
      <c r="A267" s="916" t="s">
        <v>1188</v>
      </c>
      <c r="B267" s="916">
        <v>10572</v>
      </c>
      <c r="C267" s="916" t="s">
        <v>1380</v>
      </c>
      <c r="D267" s="916" t="s">
        <v>1283</v>
      </c>
      <c r="E267" s="916" t="s">
        <v>1289</v>
      </c>
      <c r="F267" s="916" t="s">
        <v>97</v>
      </c>
      <c r="G267" s="916" t="s">
        <v>837</v>
      </c>
      <c r="H267" s="916" t="s">
        <v>43</v>
      </c>
      <c r="I267" s="916">
        <v>2010</v>
      </c>
      <c r="J267" s="916">
        <v>2023</v>
      </c>
      <c r="K267" s="916" t="s">
        <v>429</v>
      </c>
      <c r="L267" s="916" t="s">
        <v>1379</v>
      </c>
      <c r="M267" s="916" t="s">
        <v>1378</v>
      </c>
      <c r="N267" s="918">
        <v>1326.84</v>
      </c>
      <c r="O267" s="917" t="s">
        <v>1286</v>
      </c>
      <c r="P267" s="915"/>
      <c r="Q267" s="915"/>
      <c r="R267" s="915"/>
      <c r="S267" s="915"/>
      <c r="T267" s="915"/>
      <c r="U267" s="915"/>
      <c r="V267" s="915"/>
      <c r="W267" s="915"/>
      <c r="X267" s="915"/>
      <c r="Y267" s="915"/>
      <c r="Z267" s="915"/>
      <c r="AA267" s="915"/>
      <c r="AB267" s="915"/>
      <c r="AC267" s="915"/>
      <c r="AD267" s="915"/>
      <c r="AE267" s="915"/>
      <c r="AF267" s="915"/>
    </row>
    <row r="268" spans="1:32" ht="87" x14ac:dyDescent="0.2">
      <c r="A268" s="916" t="s">
        <v>1188</v>
      </c>
      <c r="B268" s="916">
        <v>10573</v>
      </c>
      <c r="C268" s="916" t="s">
        <v>1376</v>
      </c>
      <c r="D268" s="916" t="s">
        <v>1283</v>
      </c>
      <c r="E268" s="916" t="s">
        <v>1289</v>
      </c>
      <c r="F268" s="916" t="s">
        <v>97</v>
      </c>
      <c r="G268" s="916" t="s">
        <v>837</v>
      </c>
      <c r="H268" s="916" t="s">
        <v>43</v>
      </c>
      <c r="I268" s="916">
        <v>382</v>
      </c>
      <c r="J268" s="916">
        <v>2023</v>
      </c>
      <c r="K268" s="916" t="s">
        <v>429</v>
      </c>
      <c r="L268" s="916" t="s">
        <v>1375</v>
      </c>
      <c r="M268" s="916" t="s">
        <v>1377</v>
      </c>
      <c r="N268" s="918">
        <v>249.45</v>
      </c>
      <c r="O268" s="917" t="s">
        <v>1286</v>
      </c>
      <c r="P268" s="915"/>
      <c r="Q268" s="915"/>
      <c r="R268" s="915"/>
      <c r="S268" s="915"/>
      <c r="T268" s="915"/>
      <c r="U268" s="915"/>
      <c r="V268" s="915"/>
      <c r="W268" s="915"/>
      <c r="X268" s="915"/>
      <c r="Y268" s="915"/>
      <c r="Z268" s="915"/>
      <c r="AA268" s="915"/>
      <c r="AB268" s="915"/>
      <c r="AC268" s="915"/>
      <c r="AD268" s="915"/>
      <c r="AE268" s="915"/>
      <c r="AF268" s="915"/>
    </row>
    <row r="269" spans="1:32" ht="87" x14ac:dyDescent="0.2">
      <c r="A269" s="916" t="s">
        <v>1188</v>
      </c>
      <c r="B269" s="916">
        <v>10573</v>
      </c>
      <c r="C269" s="916" t="s">
        <v>1376</v>
      </c>
      <c r="D269" s="916" t="s">
        <v>1283</v>
      </c>
      <c r="E269" s="916" t="s">
        <v>1289</v>
      </c>
      <c r="F269" s="916" t="s">
        <v>97</v>
      </c>
      <c r="G269" s="916" t="s">
        <v>837</v>
      </c>
      <c r="H269" s="916" t="s">
        <v>43</v>
      </c>
      <c r="I269" s="916">
        <v>463</v>
      </c>
      <c r="J269" s="916">
        <v>2023</v>
      </c>
      <c r="K269" s="916" t="s">
        <v>429</v>
      </c>
      <c r="L269" s="916" t="s">
        <v>1375</v>
      </c>
      <c r="M269" s="916" t="s">
        <v>1374</v>
      </c>
      <c r="N269" s="918">
        <v>259.82</v>
      </c>
      <c r="O269" s="917" t="s">
        <v>1286</v>
      </c>
      <c r="P269" s="915"/>
      <c r="Q269" s="915"/>
      <c r="R269" s="915"/>
      <c r="S269" s="915"/>
      <c r="T269" s="915"/>
      <c r="U269" s="915"/>
      <c r="V269" s="915"/>
      <c r="W269" s="915"/>
      <c r="X269" s="915"/>
      <c r="Y269" s="915"/>
      <c r="Z269" s="915"/>
      <c r="AA269" s="915"/>
      <c r="AB269" s="915"/>
      <c r="AC269" s="915"/>
      <c r="AD269" s="915"/>
      <c r="AE269" s="915"/>
      <c r="AF269" s="915"/>
    </row>
    <row r="270" spans="1:32" ht="87" x14ac:dyDescent="0.2">
      <c r="A270" s="916" t="s">
        <v>1188</v>
      </c>
      <c r="B270" s="916">
        <v>10582</v>
      </c>
      <c r="C270" s="916" t="s">
        <v>1373</v>
      </c>
      <c r="D270" s="916" t="s">
        <v>1283</v>
      </c>
      <c r="E270" s="916" t="s">
        <v>190</v>
      </c>
      <c r="F270" s="916" t="s">
        <v>97</v>
      </c>
      <c r="G270" s="916" t="s">
        <v>837</v>
      </c>
      <c r="H270" s="916" t="s">
        <v>43</v>
      </c>
      <c r="I270" s="916">
        <v>473</v>
      </c>
      <c r="J270" s="916">
        <v>2023</v>
      </c>
      <c r="K270" s="916" t="s">
        <v>429</v>
      </c>
      <c r="L270" s="916" t="s">
        <v>1372</v>
      </c>
      <c r="M270" s="916" t="s">
        <v>1371</v>
      </c>
      <c r="N270" s="918">
        <v>7975.32</v>
      </c>
      <c r="O270" s="917" t="s">
        <v>1286</v>
      </c>
      <c r="P270" s="915"/>
      <c r="Q270" s="915"/>
      <c r="R270" s="915"/>
      <c r="S270" s="915"/>
      <c r="T270" s="915"/>
      <c r="U270" s="915"/>
      <c r="V270" s="915"/>
      <c r="W270" s="915"/>
      <c r="X270" s="915"/>
      <c r="Y270" s="915"/>
      <c r="Z270" s="915"/>
      <c r="AA270" s="915"/>
      <c r="AB270" s="915"/>
      <c r="AC270" s="915"/>
      <c r="AD270" s="915"/>
      <c r="AE270" s="915"/>
      <c r="AF270" s="915"/>
    </row>
    <row r="271" spans="1:32" ht="130.5" x14ac:dyDescent="0.2">
      <c r="A271" s="916" t="s">
        <v>1188</v>
      </c>
      <c r="B271" s="916">
        <v>10602</v>
      </c>
      <c r="C271" s="916" t="s">
        <v>1361</v>
      </c>
      <c r="D271" s="916" t="s">
        <v>1283</v>
      </c>
      <c r="E271" s="916" t="s">
        <v>192</v>
      </c>
      <c r="F271" s="916" t="s">
        <v>97</v>
      </c>
      <c r="G271" s="916" t="s">
        <v>837</v>
      </c>
      <c r="H271" s="916" t="s">
        <v>43</v>
      </c>
      <c r="I271" s="916">
        <v>1465</v>
      </c>
      <c r="J271" s="916">
        <v>2023</v>
      </c>
      <c r="K271" s="916" t="s">
        <v>429</v>
      </c>
      <c r="L271" s="916" t="s">
        <v>1365</v>
      </c>
      <c r="M271" s="916" t="s">
        <v>1370</v>
      </c>
      <c r="N271" s="918">
        <v>195.2</v>
      </c>
      <c r="O271" s="917" t="s">
        <v>1267</v>
      </c>
      <c r="P271" s="915"/>
      <c r="Q271" s="915"/>
      <c r="R271" s="915"/>
      <c r="S271" s="915"/>
      <c r="T271" s="915"/>
      <c r="U271" s="915"/>
      <c r="V271" s="915"/>
      <c r="W271" s="915"/>
      <c r="X271" s="915"/>
      <c r="Y271" s="915"/>
      <c r="Z271" s="915"/>
      <c r="AA271" s="915"/>
      <c r="AB271" s="915"/>
      <c r="AC271" s="915"/>
      <c r="AD271" s="915"/>
      <c r="AE271" s="915"/>
      <c r="AF271" s="915"/>
    </row>
    <row r="272" spans="1:32" ht="130.5" x14ac:dyDescent="0.2">
      <c r="A272" s="916" t="s">
        <v>1188</v>
      </c>
      <c r="B272" s="916">
        <v>10602</v>
      </c>
      <c r="C272" s="916" t="s">
        <v>1361</v>
      </c>
      <c r="D272" s="916" t="s">
        <v>1283</v>
      </c>
      <c r="E272" s="916" t="s">
        <v>192</v>
      </c>
      <c r="F272" s="916" t="s">
        <v>97</v>
      </c>
      <c r="G272" s="916" t="s">
        <v>837</v>
      </c>
      <c r="H272" s="916" t="s">
        <v>43</v>
      </c>
      <c r="I272" s="916">
        <v>1466</v>
      </c>
      <c r="J272" s="916">
        <v>2023</v>
      </c>
      <c r="K272" s="916" t="s">
        <v>429</v>
      </c>
      <c r="L272" s="916" t="s">
        <v>1365</v>
      </c>
      <c r="M272" s="916" t="s">
        <v>1369</v>
      </c>
      <c r="N272" s="918">
        <v>25303.54</v>
      </c>
      <c r="O272" s="917" t="s">
        <v>1267</v>
      </c>
      <c r="P272" s="915"/>
      <c r="Q272" s="915"/>
      <c r="R272" s="915"/>
      <c r="S272" s="915"/>
      <c r="T272" s="915"/>
      <c r="U272" s="915"/>
      <c r="V272" s="915"/>
      <c r="W272" s="915"/>
      <c r="X272" s="915"/>
      <c r="Y272" s="915"/>
      <c r="Z272" s="915"/>
      <c r="AA272" s="915"/>
      <c r="AB272" s="915"/>
      <c r="AC272" s="915"/>
      <c r="AD272" s="915"/>
      <c r="AE272" s="915"/>
      <c r="AF272" s="915"/>
    </row>
    <row r="273" spans="1:32" ht="108.75" x14ac:dyDescent="0.2">
      <c r="A273" s="916" t="s">
        <v>1188</v>
      </c>
      <c r="B273" s="916">
        <v>10602</v>
      </c>
      <c r="C273" s="916" t="s">
        <v>1361</v>
      </c>
      <c r="D273" s="916" t="s">
        <v>1283</v>
      </c>
      <c r="E273" s="916" t="s">
        <v>192</v>
      </c>
      <c r="F273" s="916" t="s">
        <v>97</v>
      </c>
      <c r="G273" s="916" t="s">
        <v>837</v>
      </c>
      <c r="H273" s="916">
        <v>2022124</v>
      </c>
      <c r="I273" s="916">
        <v>1467</v>
      </c>
      <c r="J273" s="916">
        <v>2023</v>
      </c>
      <c r="K273" s="916" t="s">
        <v>429</v>
      </c>
      <c r="L273" s="916" t="s">
        <v>1282</v>
      </c>
      <c r="M273" s="916" t="s">
        <v>1368</v>
      </c>
      <c r="N273" s="918">
        <v>2413.14</v>
      </c>
      <c r="O273" s="917" t="s">
        <v>1267</v>
      </c>
      <c r="P273" s="915"/>
      <c r="Q273" s="915"/>
      <c r="R273" s="915"/>
      <c r="S273" s="915"/>
      <c r="T273" s="915"/>
      <c r="U273" s="915"/>
      <c r="V273" s="915"/>
      <c r="W273" s="915"/>
      <c r="X273" s="915"/>
      <c r="Y273" s="915"/>
      <c r="Z273" s="915"/>
      <c r="AA273" s="915"/>
      <c r="AB273" s="915"/>
      <c r="AC273" s="915"/>
      <c r="AD273" s="915"/>
      <c r="AE273" s="915"/>
      <c r="AF273" s="915"/>
    </row>
    <row r="274" spans="1:32" ht="130.5" x14ac:dyDescent="0.2">
      <c r="A274" s="916" t="s">
        <v>1188</v>
      </c>
      <c r="B274" s="916">
        <v>10602</v>
      </c>
      <c r="C274" s="916" t="s">
        <v>1361</v>
      </c>
      <c r="D274" s="916" t="s">
        <v>1283</v>
      </c>
      <c r="E274" s="916" t="s">
        <v>192</v>
      </c>
      <c r="F274" s="916" t="s">
        <v>97</v>
      </c>
      <c r="G274" s="916" t="s">
        <v>837</v>
      </c>
      <c r="H274" s="916" t="s">
        <v>43</v>
      </c>
      <c r="I274" s="916">
        <v>1470</v>
      </c>
      <c r="J274" s="916">
        <v>2023</v>
      </c>
      <c r="K274" s="916" t="s">
        <v>429</v>
      </c>
      <c r="L274" s="916" t="s">
        <v>1365</v>
      </c>
      <c r="M274" s="916" t="s">
        <v>1367</v>
      </c>
      <c r="N274" s="918">
        <v>22264.07</v>
      </c>
      <c r="O274" s="917" t="s">
        <v>1267</v>
      </c>
      <c r="P274" s="915"/>
      <c r="Q274" s="915"/>
      <c r="R274" s="915"/>
      <c r="S274" s="915"/>
      <c r="T274" s="915"/>
      <c r="U274" s="915"/>
      <c r="V274" s="915"/>
      <c r="W274" s="915"/>
      <c r="X274" s="915"/>
      <c r="Y274" s="915"/>
      <c r="Z274" s="915"/>
      <c r="AA274" s="915"/>
      <c r="AB274" s="915"/>
      <c r="AC274" s="915"/>
      <c r="AD274" s="915"/>
      <c r="AE274" s="915"/>
      <c r="AF274" s="915"/>
    </row>
    <row r="275" spans="1:32" ht="108.75" x14ac:dyDescent="0.2">
      <c r="A275" s="916" t="s">
        <v>1188</v>
      </c>
      <c r="B275" s="916">
        <v>10602</v>
      </c>
      <c r="C275" s="916" t="s">
        <v>1361</v>
      </c>
      <c r="D275" s="916" t="s">
        <v>1283</v>
      </c>
      <c r="E275" s="916" t="s">
        <v>192</v>
      </c>
      <c r="F275" s="916" t="s">
        <v>97</v>
      </c>
      <c r="G275" s="916" t="s">
        <v>837</v>
      </c>
      <c r="H275" s="916" t="s">
        <v>43</v>
      </c>
      <c r="I275" s="916">
        <v>1472</v>
      </c>
      <c r="J275" s="916">
        <v>2023</v>
      </c>
      <c r="K275" s="916" t="s">
        <v>429</v>
      </c>
      <c r="L275" s="916" t="s">
        <v>1282</v>
      </c>
      <c r="M275" s="916" t="s">
        <v>1366</v>
      </c>
      <c r="N275" s="918">
        <v>18626.150000000001</v>
      </c>
      <c r="O275" s="917" t="s">
        <v>1267</v>
      </c>
      <c r="P275" s="915"/>
      <c r="Q275" s="915"/>
      <c r="R275" s="915"/>
      <c r="S275" s="915"/>
      <c r="T275" s="915"/>
      <c r="U275" s="915"/>
      <c r="V275" s="915"/>
      <c r="W275" s="915"/>
      <c r="X275" s="915"/>
      <c r="Y275" s="915"/>
      <c r="Z275" s="915"/>
      <c r="AA275" s="915"/>
      <c r="AB275" s="915"/>
      <c r="AC275" s="915"/>
      <c r="AD275" s="915"/>
      <c r="AE275" s="915"/>
      <c r="AF275" s="915"/>
    </row>
    <row r="276" spans="1:32" ht="130.5" x14ac:dyDescent="0.2">
      <c r="A276" s="916" t="s">
        <v>1188</v>
      </c>
      <c r="B276" s="916">
        <v>10602</v>
      </c>
      <c r="C276" s="916" t="s">
        <v>1361</v>
      </c>
      <c r="D276" s="916" t="s">
        <v>1283</v>
      </c>
      <c r="E276" s="916" t="s">
        <v>192</v>
      </c>
      <c r="F276" s="916" t="s">
        <v>97</v>
      </c>
      <c r="G276" s="916" t="s">
        <v>837</v>
      </c>
      <c r="H276" s="916" t="s">
        <v>43</v>
      </c>
      <c r="I276" s="916">
        <v>1473</v>
      </c>
      <c r="J276" s="916">
        <v>2023</v>
      </c>
      <c r="K276" s="916" t="s">
        <v>429</v>
      </c>
      <c r="L276" s="916" t="s">
        <v>1365</v>
      </c>
      <c r="M276" s="916" t="s">
        <v>1364</v>
      </c>
      <c r="N276" s="918">
        <v>47552.57</v>
      </c>
      <c r="O276" s="917" t="s">
        <v>1267</v>
      </c>
      <c r="P276" s="915"/>
      <c r="Q276" s="915"/>
      <c r="R276" s="915"/>
      <c r="S276" s="915"/>
      <c r="T276" s="915"/>
      <c r="U276" s="915"/>
      <c r="V276" s="915"/>
      <c r="W276" s="915"/>
      <c r="X276" s="915"/>
      <c r="Y276" s="915"/>
      <c r="Z276" s="915"/>
      <c r="AA276" s="915"/>
      <c r="AB276" s="915"/>
      <c r="AC276" s="915"/>
      <c r="AD276" s="915"/>
      <c r="AE276" s="915"/>
      <c r="AF276" s="915"/>
    </row>
    <row r="277" spans="1:32" ht="87" x14ac:dyDescent="0.2">
      <c r="A277" s="916" t="s">
        <v>1188</v>
      </c>
      <c r="B277" s="916">
        <v>10602</v>
      </c>
      <c r="C277" s="916" t="s">
        <v>1361</v>
      </c>
      <c r="D277" s="916" t="s">
        <v>1283</v>
      </c>
      <c r="E277" s="916" t="s">
        <v>192</v>
      </c>
      <c r="F277" s="916" t="s">
        <v>97</v>
      </c>
      <c r="G277" s="916" t="s">
        <v>837</v>
      </c>
      <c r="H277" s="916">
        <v>202381</v>
      </c>
      <c r="I277" s="916">
        <v>1475</v>
      </c>
      <c r="J277" s="916">
        <v>2023</v>
      </c>
      <c r="K277" s="916" t="s">
        <v>429</v>
      </c>
      <c r="L277" s="916" t="s">
        <v>1186</v>
      </c>
      <c r="M277" s="916" t="s">
        <v>1363</v>
      </c>
      <c r="N277" s="918">
        <v>10394.790000000001</v>
      </c>
      <c r="O277" s="917" t="s">
        <v>1267</v>
      </c>
      <c r="P277" s="915"/>
      <c r="Q277" s="915"/>
      <c r="R277" s="915"/>
      <c r="S277" s="915"/>
      <c r="T277" s="915"/>
      <c r="U277" s="915"/>
      <c r="V277" s="915"/>
      <c r="W277" s="915"/>
      <c r="X277" s="915"/>
      <c r="Y277" s="915"/>
      <c r="Z277" s="915"/>
      <c r="AA277" s="915"/>
      <c r="AB277" s="915"/>
      <c r="AC277" s="915"/>
      <c r="AD277" s="915"/>
      <c r="AE277" s="915"/>
      <c r="AF277" s="915"/>
    </row>
    <row r="278" spans="1:32" ht="108.75" x14ac:dyDescent="0.2">
      <c r="A278" s="916" t="s">
        <v>1188</v>
      </c>
      <c r="B278" s="916">
        <v>10602</v>
      </c>
      <c r="C278" s="916" t="s">
        <v>1361</v>
      </c>
      <c r="D278" s="916" t="s">
        <v>1283</v>
      </c>
      <c r="E278" s="916" t="s">
        <v>192</v>
      </c>
      <c r="F278" s="916" t="s">
        <v>97</v>
      </c>
      <c r="G278" s="916" t="s">
        <v>837</v>
      </c>
      <c r="H278" s="916">
        <v>202378</v>
      </c>
      <c r="I278" s="916">
        <v>1476</v>
      </c>
      <c r="J278" s="916">
        <v>2023</v>
      </c>
      <c r="K278" s="916" t="s">
        <v>429</v>
      </c>
      <c r="L278" s="916" t="s">
        <v>1282</v>
      </c>
      <c r="M278" s="916" t="s">
        <v>1362</v>
      </c>
      <c r="N278" s="918">
        <v>131221.88</v>
      </c>
      <c r="O278" s="917" t="s">
        <v>1267</v>
      </c>
      <c r="P278" s="915"/>
      <c r="Q278" s="915"/>
      <c r="R278" s="915"/>
      <c r="S278" s="915"/>
      <c r="T278" s="915"/>
      <c r="U278" s="915"/>
      <c r="V278" s="915"/>
      <c r="W278" s="915"/>
      <c r="X278" s="915"/>
      <c r="Y278" s="915"/>
      <c r="Z278" s="915"/>
      <c r="AA278" s="915"/>
      <c r="AB278" s="915"/>
      <c r="AC278" s="915"/>
      <c r="AD278" s="915"/>
      <c r="AE278" s="915"/>
      <c r="AF278" s="915"/>
    </row>
    <row r="279" spans="1:32" ht="65.25" x14ac:dyDescent="0.2">
      <c r="A279" s="916" t="s">
        <v>1188</v>
      </c>
      <c r="B279" s="916">
        <v>10602</v>
      </c>
      <c r="C279" s="916" t="s">
        <v>1361</v>
      </c>
      <c r="D279" s="916" t="s">
        <v>1283</v>
      </c>
      <c r="E279" s="916" t="s">
        <v>192</v>
      </c>
      <c r="F279" s="916" t="s">
        <v>97</v>
      </c>
      <c r="G279" s="916" t="s">
        <v>837</v>
      </c>
      <c r="H279" s="916" t="s">
        <v>43</v>
      </c>
      <c r="I279" s="916">
        <v>1516</v>
      </c>
      <c r="J279" s="916">
        <v>2023</v>
      </c>
      <c r="K279" s="916" t="s">
        <v>429</v>
      </c>
      <c r="L279" s="916" t="s">
        <v>1360</v>
      </c>
      <c r="M279" s="916" t="s">
        <v>1359</v>
      </c>
      <c r="N279" s="918">
        <v>1061.4000000000001</v>
      </c>
      <c r="O279" s="917" t="s">
        <v>1286</v>
      </c>
      <c r="P279" s="915"/>
      <c r="Q279" s="915"/>
      <c r="R279" s="915"/>
      <c r="S279" s="915"/>
      <c r="T279" s="915"/>
      <c r="U279" s="915"/>
      <c r="V279" s="915"/>
      <c r="W279" s="915"/>
      <c r="X279" s="915"/>
      <c r="Y279" s="915"/>
      <c r="Z279" s="915"/>
      <c r="AA279" s="915"/>
      <c r="AB279" s="915"/>
      <c r="AC279" s="915"/>
      <c r="AD279" s="915"/>
      <c r="AE279" s="915"/>
      <c r="AF279" s="915"/>
    </row>
    <row r="280" spans="1:32" ht="65.25" x14ac:dyDescent="0.2">
      <c r="A280" s="916" t="s">
        <v>1358</v>
      </c>
      <c r="B280" s="916">
        <v>10554</v>
      </c>
      <c r="C280" s="916" t="s">
        <v>1357</v>
      </c>
      <c r="D280" s="916" t="s">
        <v>1283</v>
      </c>
      <c r="E280" s="916" t="s">
        <v>204</v>
      </c>
      <c r="F280" s="916" t="s">
        <v>97</v>
      </c>
      <c r="G280" s="916" t="s">
        <v>837</v>
      </c>
      <c r="H280" s="916">
        <v>202236</v>
      </c>
      <c r="I280" s="916">
        <v>1590</v>
      </c>
      <c r="J280" s="916">
        <v>2023</v>
      </c>
      <c r="K280" s="916" t="s">
        <v>429</v>
      </c>
      <c r="L280" s="916" t="s">
        <v>1356</v>
      </c>
      <c r="M280" s="916" t="s">
        <v>1355</v>
      </c>
      <c r="N280" s="918">
        <v>2931.01</v>
      </c>
      <c r="O280" s="917" t="s">
        <v>1286</v>
      </c>
      <c r="P280" s="915"/>
      <c r="Q280" s="915"/>
      <c r="R280" s="915"/>
      <c r="S280" s="915"/>
      <c r="T280" s="915"/>
      <c r="U280" s="915"/>
      <c r="V280" s="915"/>
      <c r="W280" s="915"/>
      <c r="X280" s="915"/>
      <c r="Y280" s="915"/>
      <c r="Z280" s="915"/>
      <c r="AA280" s="915"/>
      <c r="AB280" s="915"/>
      <c r="AC280" s="915"/>
      <c r="AD280" s="915"/>
      <c r="AE280" s="915"/>
      <c r="AF280" s="915"/>
    </row>
    <row r="281" spans="1:32" ht="42" customHeight="1" x14ac:dyDescent="0.2">
      <c r="A281" s="916"/>
      <c r="B281" s="916"/>
      <c r="C281" s="916"/>
      <c r="D281" s="916"/>
      <c r="E281" s="916"/>
      <c r="F281" s="916"/>
      <c r="G281" s="916"/>
      <c r="H281" s="916"/>
      <c r="I281" s="916"/>
      <c r="J281" s="916"/>
      <c r="K281" s="916"/>
      <c r="L281" s="916"/>
      <c r="M281" s="914" t="s">
        <v>1354</v>
      </c>
      <c r="N281" s="913">
        <f>SUM(N49:N280)</f>
        <v>1833092.8899999994</v>
      </c>
      <c r="O281" s="917"/>
      <c r="P281" s="915"/>
      <c r="Q281" s="915"/>
      <c r="R281" s="915"/>
      <c r="S281" s="915"/>
      <c r="T281" s="915"/>
      <c r="U281" s="915"/>
      <c r="V281" s="915"/>
      <c r="W281" s="915"/>
      <c r="X281" s="915"/>
      <c r="Y281" s="915"/>
      <c r="Z281" s="915"/>
      <c r="AA281" s="915"/>
      <c r="AB281" s="915"/>
      <c r="AC281" s="915"/>
      <c r="AD281" s="915"/>
      <c r="AE281" s="915"/>
      <c r="AF281" s="915"/>
    </row>
    <row r="282" spans="1:32" ht="87" x14ac:dyDescent="0.2">
      <c r="A282" s="916" t="s">
        <v>1217</v>
      </c>
      <c r="B282" s="916">
        <v>20005</v>
      </c>
      <c r="C282" s="916" t="s">
        <v>1353</v>
      </c>
      <c r="D282" s="916" t="s">
        <v>1283</v>
      </c>
      <c r="E282" s="916" t="s">
        <v>1289</v>
      </c>
      <c r="F282" s="916" t="s">
        <v>95</v>
      </c>
      <c r="G282" s="916" t="s">
        <v>828</v>
      </c>
      <c r="H282" s="916" t="s">
        <v>43</v>
      </c>
      <c r="I282" s="916">
        <v>1647</v>
      </c>
      <c r="J282" s="916">
        <v>2023</v>
      </c>
      <c r="K282" s="916" t="s">
        <v>429</v>
      </c>
      <c r="L282" s="916" t="s">
        <v>1352</v>
      </c>
      <c r="M282" s="916" t="s">
        <v>1351</v>
      </c>
      <c r="N282" s="918">
        <v>15039.12</v>
      </c>
      <c r="O282" s="917" t="s">
        <v>1286</v>
      </c>
      <c r="P282" s="915"/>
      <c r="Q282" s="915"/>
      <c r="R282" s="915"/>
      <c r="S282" s="915"/>
      <c r="T282" s="915"/>
      <c r="U282" s="915"/>
      <c r="V282" s="915"/>
      <c r="W282" s="915"/>
      <c r="X282" s="915"/>
      <c r="Y282" s="915"/>
      <c r="Z282" s="915"/>
      <c r="AA282" s="915"/>
      <c r="AB282" s="915"/>
      <c r="AC282" s="915"/>
      <c r="AD282" s="915"/>
      <c r="AE282" s="915"/>
      <c r="AF282" s="915"/>
    </row>
    <row r="283" spans="1:32" ht="65.25" x14ac:dyDescent="0.2">
      <c r="A283" s="916" t="s">
        <v>1209</v>
      </c>
      <c r="B283" s="916">
        <v>20039</v>
      </c>
      <c r="C283" s="916" t="s">
        <v>1349</v>
      </c>
      <c r="D283" s="916" t="s">
        <v>1283</v>
      </c>
      <c r="E283" s="916" t="s">
        <v>190</v>
      </c>
      <c r="F283" s="916" t="s">
        <v>95</v>
      </c>
      <c r="G283" s="916" t="s">
        <v>828</v>
      </c>
      <c r="H283" s="916" t="s">
        <v>43</v>
      </c>
      <c r="I283" s="916">
        <v>1558</v>
      </c>
      <c r="J283" s="916">
        <v>2023</v>
      </c>
      <c r="K283" s="916" t="s">
        <v>429</v>
      </c>
      <c r="L283" s="916" t="s">
        <v>1348</v>
      </c>
      <c r="M283" s="916" t="s">
        <v>1347</v>
      </c>
      <c r="N283" s="918">
        <v>3650.85</v>
      </c>
      <c r="O283" s="917" t="s">
        <v>1286</v>
      </c>
      <c r="P283" s="915"/>
      <c r="Q283" s="915"/>
      <c r="R283" s="915"/>
      <c r="S283" s="915"/>
      <c r="T283" s="915"/>
      <c r="U283" s="915"/>
      <c r="V283" s="915"/>
      <c r="W283" s="915"/>
      <c r="X283" s="915"/>
      <c r="Y283" s="915"/>
      <c r="Z283" s="915"/>
      <c r="AA283" s="915"/>
      <c r="AB283" s="915"/>
      <c r="AC283" s="915"/>
      <c r="AD283" s="915"/>
      <c r="AE283" s="915"/>
      <c r="AF283" s="915"/>
    </row>
    <row r="284" spans="1:32" ht="108.75" x14ac:dyDescent="0.2">
      <c r="A284" s="916" t="s">
        <v>1209</v>
      </c>
      <c r="B284" s="916">
        <v>20017</v>
      </c>
      <c r="C284" s="916" t="s">
        <v>1309</v>
      </c>
      <c r="D284" s="916" t="s">
        <v>1283</v>
      </c>
      <c r="E284" s="916" t="s">
        <v>190</v>
      </c>
      <c r="F284" s="916" t="s">
        <v>95</v>
      </c>
      <c r="G284" s="916" t="s">
        <v>828</v>
      </c>
      <c r="H284" s="916">
        <v>202348</v>
      </c>
      <c r="I284" s="916">
        <v>1859</v>
      </c>
      <c r="J284" s="916">
        <v>2023</v>
      </c>
      <c r="K284" s="916" t="s">
        <v>429</v>
      </c>
      <c r="L284" s="916" t="s">
        <v>1346</v>
      </c>
      <c r="M284" s="916" t="s">
        <v>1345</v>
      </c>
      <c r="N284" s="918">
        <v>29650.87</v>
      </c>
      <c r="O284" s="917" t="s">
        <v>1286</v>
      </c>
      <c r="P284" s="915"/>
      <c r="Q284" s="915"/>
      <c r="R284" s="915"/>
      <c r="S284" s="915"/>
      <c r="T284" s="915"/>
      <c r="U284" s="915"/>
      <c r="V284" s="915"/>
      <c r="W284" s="915"/>
      <c r="X284" s="915"/>
      <c r="Y284" s="915"/>
      <c r="Z284" s="915"/>
      <c r="AA284" s="915"/>
      <c r="AB284" s="915"/>
      <c r="AC284" s="915"/>
      <c r="AD284" s="915"/>
      <c r="AE284" s="915"/>
      <c r="AF284" s="915"/>
    </row>
    <row r="285" spans="1:32" ht="87" x14ac:dyDescent="0.2">
      <c r="A285" s="916" t="s">
        <v>1209</v>
      </c>
      <c r="B285" s="916">
        <v>20012</v>
      </c>
      <c r="C285" s="916" t="s">
        <v>1319</v>
      </c>
      <c r="D285" s="916" t="s">
        <v>1283</v>
      </c>
      <c r="E285" s="916" t="s">
        <v>190</v>
      </c>
      <c r="F285" s="916" t="s">
        <v>95</v>
      </c>
      <c r="G285" s="916" t="s">
        <v>828</v>
      </c>
      <c r="H285" s="916" t="s">
        <v>43</v>
      </c>
      <c r="I285" s="916">
        <v>1288</v>
      </c>
      <c r="J285" s="916">
        <v>2023</v>
      </c>
      <c r="K285" s="916" t="s">
        <v>429</v>
      </c>
      <c r="L285" s="916" t="s">
        <v>1313</v>
      </c>
      <c r="M285" s="916" t="s">
        <v>1312</v>
      </c>
      <c r="N285" s="918">
        <v>3660</v>
      </c>
      <c r="O285" s="917" t="s">
        <v>1286</v>
      </c>
      <c r="P285" s="915"/>
      <c r="Q285" s="915"/>
      <c r="R285" s="915"/>
      <c r="S285" s="915"/>
      <c r="T285" s="915"/>
      <c r="U285" s="915"/>
      <c r="V285" s="915"/>
      <c r="W285" s="915"/>
      <c r="X285" s="915"/>
      <c r="Y285" s="915"/>
      <c r="Z285" s="915"/>
      <c r="AA285" s="915"/>
      <c r="AB285" s="915"/>
      <c r="AC285" s="915"/>
      <c r="AD285" s="915"/>
      <c r="AE285" s="915"/>
      <c r="AF285" s="915"/>
    </row>
    <row r="286" spans="1:32" ht="65.25" x14ac:dyDescent="0.2">
      <c r="A286" s="916" t="s">
        <v>1209</v>
      </c>
      <c r="B286" s="916">
        <v>20012</v>
      </c>
      <c r="C286" s="916" t="s">
        <v>1319</v>
      </c>
      <c r="D286" s="916" t="s">
        <v>1283</v>
      </c>
      <c r="E286" s="916" t="s">
        <v>190</v>
      </c>
      <c r="F286" s="916" t="s">
        <v>95</v>
      </c>
      <c r="G286" s="916" t="s">
        <v>828</v>
      </c>
      <c r="H286" s="916" t="s">
        <v>43</v>
      </c>
      <c r="I286" s="916">
        <v>1335</v>
      </c>
      <c r="J286" s="916">
        <v>2023</v>
      </c>
      <c r="K286" s="916" t="s">
        <v>429</v>
      </c>
      <c r="L286" s="916" t="s">
        <v>1344</v>
      </c>
      <c r="M286" s="916" t="s">
        <v>1343</v>
      </c>
      <c r="N286" s="918">
        <v>3171.99</v>
      </c>
      <c r="O286" s="917" t="s">
        <v>1286</v>
      </c>
      <c r="P286" s="915"/>
      <c r="Q286" s="915"/>
      <c r="R286" s="915"/>
      <c r="S286" s="915"/>
      <c r="T286" s="915"/>
      <c r="U286" s="915"/>
      <c r="V286" s="915"/>
      <c r="W286" s="915"/>
      <c r="X286" s="915"/>
      <c r="Y286" s="915"/>
      <c r="Z286" s="915"/>
      <c r="AA286" s="915"/>
      <c r="AB286" s="915"/>
      <c r="AC286" s="915"/>
      <c r="AD286" s="915"/>
      <c r="AE286" s="915"/>
      <c r="AF286" s="915"/>
    </row>
    <row r="287" spans="1:32" ht="87" x14ac:dyDescent="0.2">
      <c r="A287" s="916" t="s">
        <v>1209</v>
      </c>
      <c r="B287" s="916">
        <v>20012</v>
      </c>
      <c r="C287" s="916" t="s">
        <v>1319</v>
      </c>
      <c r="D287" s="916" t="s">
        <v>1283</v>
      </c>
      <c r="E287" s="916" t="s">
        <v>190</v>
      </c>
      <c r="F287" s="916" t="s">
        <v>95</v>
      </c>
      <c r="G287" s="916" t="s">
        <v>828</v>
      </c>
      <c r="H287" s="916" t="s">
        <v>43</v>
      </c>
      <c r="I287" s="916">
        <v>1374</v>
      </c>
      <c r="J287" s="916">
        <v>2023</v>
      </c>
      <c r="K287" s="916" t="s">
        <v>429</v>
      </c>
      <c r="L287" s="916" t="s">
        <v>1342</v>
      </c>
      <c r="M287" s="916" t="s">
        <v>1341</v>
      </c>
      <c r="N287" s="918">
        <v>9677.9699999999993</v>
      </c>
      <c r="O287" s="917" t="s">
        <v>1286</v>
      </c>
      <c r="P287" s="915"/>
      <c r="Q287" s="915"/>
      <c r="R287" s="915"/>
      <c r="S287" s="915"/>
      <c r="T287" s="915"/>
      <c r="U287" s="915"/>
      <c r="V287" s="915"/>
      <c r="W287" s="915"/>
      <c r="X287" s="915"/>
      <c r="Y287" s="915"/>
      <c r="Z287" s="915"/>
      <c r="AA287" s="915"/>
      <c r="AB287" s="915"/>
      <c r="AC287" s="915"/>
      <c r="AD287" s="915"/>
      <c r="AE287" s="915"/>
      <c r="AF287" s="915"/>
    </row>
    <row r="288" spans="1:32" ht="65.25" x14ac:dyDescent="0.2">
      <c r="A288" s="916" t="s">
        <v>1209</v>
      </c>
      <c r="B288" s="916">
        <v>20012</v>
      </c>
      <c r="C288" s="916" t="s">
        <v>1319</v>
      </c>
      <c r="D288" s="916" t="s">
        <v>1283</v>
      </c>
      <c r="E288" s="916" t="s">
        <v>190</v>
      </c>
      <c r="F288" s="916" t="s">
        <v>95</v>
      </c>
      <c r="G288" s="916" t="s">
        <v>828</v>
      </c>
      <c r="H288" s="916" t="s">
        <v>43</v>
      </c>
      <c r="I288" s="916">
        <v>1428</v>
      </c>
      <c r="J288" s="916">
        <v>2023</v>
      </c>
      <c r="K288" s="916" t="s">
        <v>429</v>
      </c>
      <c r="L288" s="916" t="s">
        <v>1340</v>
      </c>
      <c r="M288" s="916" t="s">
        <v>1339</v>
      </c>
      <c r="N288" s="918">
        <v>29315.67</v>
      </c>
      <c r="O288" s="917" t="s">
        <v>1286</v>
      </c>
      <c r="P288" s="915"/>
      <c r="Q288" s="915"/>
      <c r="R288" s="915"/>
      <c r="S288" s="915"/>
      <c r="T288" s="915"/>
      <c r="U288" s="915"/>
      <c r="V288" s="915"/>
      <c r="W288" s="915"/>
      <c r="X288" s="915"/>
      <c r="Y288" s="915"/>
      <c r="Z288" s="915"/>
      <c r="AA288" s="915"/>
      <c r="AB288" s="915"/>
      <c r="AC288" s="915"/>
      <c r="AD288" s="915"/>
      <c r="AE288" s="915"/>
      <c r="AF288" s="915"/>
    </row>
    <row r="289" spans="1:32" ht="108.75" x14ac:dyDescent="0.2">
      <c r="A289" s="916" t="s">
        <v>1209</v>
      </c>
      <c r="B289" s="916">
        <v>20012</v>
      </c>
      <c r="C289" s="916" t="s">
        <v>1319</v>
      </c>
      <c r="D289" s="916" t="s">
        <v>1283</v>
      </c>
      <c r="E289" s="916" t="s">
        <v>190</v>
      </c>
      <c r="F289" s="916" t="s">
        <v>95</v>
      </c>
      <c r="G289" s="916" t="s">
        <v>828</v>
      </c>
      <c r="H289" s="916" t="s">
        <v>43</v>
      </c>
      <c r="I289" s="916">
        <v>1823</v>
      </c>
      <c r="J289" s="916">
        <v>2023</v>
      </c>
      <c r="K289" s="916" t="s">
        <v>429</v>
      </c>
      <c r="L289" s="916" t="s">
        <v>1323</v>
      </c>
      <c r="M289" s="916" t="s">
        <v>1322</v>
      </c>
      <c r="N289" s="918">
        <v>23718.35</v>
      </c>
      <c r="O289" s="917" t="s">
        <v>1286</v>
      </c>
      <c r="P289" s="915"/>
      <c r="Q289" s="915"/>
      <c r="R289" s="915"/>
      <c r="S289" s="915"/>
      <c r="T289" s="915"/>
      <c r="U289" s="915"/>
      <c r="V289" s="915"/>
      <c r="W289" s="915"/>
      <c r="X289" s="915"/>
      <c r="Y289" s="915"/>
      <c r="Z289" s="915"/>
      <c r="AA289" s="915"/>
      <c r="AB289" s="915"/>
      <c r="AC289" s="915"/>
      <c r="AD289" s="915"/>
      <c r="AE289" s="915"/>
      <c r="AF289" s="915"/>
    </row>
    <row r="290" spans="1:32" ht="65.25" x14ac:dyDescent="0.2">
      <c r="A290" s="916" t="s">
        <v>1209</v>
      </c>
      <c r="B290" s="916">
        <v>20012</v>
      </c>
      <c r="C290" s="916" t="s">
        <v>1319</v>
      </c>
      <c r="D290" s="916" t="s">
        <v>1283</v>
      </c>
      <c r="E290" s="916" t="s">
        <v>190</v>
      </c>
      <c r="F290" s="916" t="s">
        <v>95</v>
      </c>
      <c r="G290" s="916" t="s">
        <v>828</v>
      </c>
      <c r="H290" s="916">
        <v>202325</v>
      </c>
      <c r="I290" s="916">
        <v>1861</v>
      </c>
      <c r="J290" s="916">
        <v>2023</v>
      </c>
      <c r="K290" s="916" t="s">
        <v>429</v>
      </c>
      <c r="L290" s="916" t="s">
        <v>1313</v>
      </c>
      <c r="M290" s="916" t="s">
        <v>1338</v>
      </c>
      <c r="N290" s="918">
        <v>38844.800000000003</v>
      </c>
      <c r="O290" s="917" t="s">
        <v>1286</v>
      </c>
      <c r="P290" s="915"/>
      <c r="Q290" s="915"/>
      <c r="R290" s="915"/>
      <c r="S290" s="915"/>
      <c r="T290" s="915"/>
      <c r="U290" s="915"/>
      <c r="V290" s="915"/>
      <c r="W290" s="915"/>
      <c r="X290" s="915"/>
      <c r="Y290" s="915"/>
      <c r="Z290" s="915"/>
      <c r="AA290" s="915"/>
      <c r="AB290" s="915"/>
      <c r="AC290" s="915"/>
      <c r="AD290" s="915"/>
      <c r="AE290" s="915"/>
      <c r="AF290" s="915"/>
    </row>
    <row r="291" spans="1:32" ht="108.75" x14ac:dyDescent="0.2">
      <c r="A291" s="916" t="s">
        <v>1209</v>
      </c>
      <c r="B291" s="916">
        <v>20014</v>
      </c>
      <c r="C291" s="916" t="s">
        <v>1337</v>
      </c>
      <c r="D291" s="916" t="s">
        <v>1283</v>
      </c>
      <c r="E291" s="916" t="s">
        <v>190</v>
      </c>
      <c r="F291" s="916" t="s">
        <v>95</v>
      </c>
      <c r="G291" s="916" t="s">
        <v>828</v>
      </c>
      <c r="H291" s="916" t="s">
        <v>43</v>
      </c>
      <c r="I291" s="916">
        <v>455</v>
      </c>
      <c r="J291" s="916">
        <v>2023</v>
      </c>
      <c r="K291" s="916" t="s">
        <v>429</v>
      </c>
      <c r="L291" s="916" t="s">
        <v>1336</v>
      </c>
      <c r="M291" s="916" t="s">
        <v>1335</v>
      </c>
      <c r="N291" s="918">
        <v>238.36</v>
      </c>
      <c r="O291" s="917" t="s">
        <v>1267</v>
      </c>
      <c r="P291" s="915"/>
      <c r="Q291" s="915"/>
      <c r="R291" s="915"/>
      <c r="S291" s="915"/>
      <c r="T291" s="915"/>
      <c r="U291" s="915"/>
      <c r="V291" s="915"/>
      <c r="W291" s="915"/>
      <c r="X291" s="915"/>
      <c r="Y291" s="915"/>
      <c r="Z291" s="915"/>
      <c r="AA291" s="915"/>
      <c r="AB291" s="915"/>
      <c r="AC291" s="915"/>
      <c r="AD291" s="915"/>
      <c r="AE291" s="915"/>
      <c r="AF291" s="915"/>
    </row>
    <row r="292" spans="1:32" ht="87" x14ac:dyDescent="0.2">
      <c r="A292" s="916" t="s">
        <v>1209</v>
      </c>
      <c r="B292" s="916">
        <v>20015</v>
      </c>
      <c r="C292" s="916" t="s">
        <v>1334</v>
      </c>
      <c r="D292" s="916" t="s">
        <v>1283</v>
      </c>
      <c r="E292" s="916" t="s">
        <v>190</v>
      </c>
      <c r="F292" s="916" t="s">
        <v>95</v>
      </c>
      <c r="G292" s="916" t="s">
        <v>828</v>
      </c>
      <c r="H292" s="916" t="s">
        <v>43</v>
      </c>
      <c r="I292" s="916">
        <v>460</v>
      </c>
      <c r="J292" s="916">
        <v>2023</v>
      </c>
      <c r="K292" s="916" t="s">
        <v>429</v>
      </c>
      <c r="L292" s="916" t="s">
        <v>1333</v>
      </c>
      <c r="M292" s="916" t="s">
        <v>1332</v>
      </c>
      <c r="N292" s="918">
        <v>32940</v>
      </c>
      <c r="O292" s="917" t="s">
        <v>1286</v>
      </c>
      <c r="P292" s="915"/>
      <c r="Q292" s="915"/>
      <c r="R292" s="915"/>
      <c r="S292" s="915"/>
      <c r="T292" s="915"/>
      <c r="U292" s="915"/>
      <c r="V292" s="915"/>
      <c r="W292" s="915"/>
      <c r="X292" s="915"/>
      <c r="Y292" s="915"/>
      <c r="Z292" s="915"/>
      <c r="AA292" s="915"/>
      <c r="AB292" s="915"/>
      <c r="AC292" s="915"/>
      <c r="AD292" s="915"/>
      <c r="AE292" s="915"/>
      <c r="AF292" s="915"/>
    </row>
    <row r="293" spans="1:32" ht="87" x14ac:dyDescent="0.2">
      <c r="A293" s="916" t="s">
        <v>1209</v>
      </c>
      <c r="B293" s="916">
        <v>20012</v>
      </c>
      <c r="C293" s="916" t="s">
        <v>1319</v>
      </c>
      <c r="D293" s="916" t="s">
        <v>1283</v>
      </c>
      <c r="E293" s="916" t="s">
        <v>190</v>
      </c>
      <c r="F293" s="916" t="s">
        <v>95</v>
      </c>
      <c r="G293" s="916" t="s">
        <v>828</v>
      </c>
      <c r="H293" s="916">
        <v>202234</v>
      </c>
      <c r="I293" s="916">
        <v>665</v>
      </c>
      <c r="J293" s="916">
        <v>2023</v>
      </c>
      <c r="K293" s="916" t="s">
        <v>429</v>
      </c>
      <c r="L293" s="916" t="s">
        <v>1330</v>
      </c>
      <c r="M293" s="916" t="s">
        <v>1329</v>
      </c>
      <c r="N293" s="918">
        <v>30500</v>
      </c>
      <c r="O293" s="917" t="s">
        <v>1286</v>
      </c>
      <c r="P293" s="915"/>
      <c r="Q293" s="915"/>
      <c r="R293" s="915"/>
      <c r="S293" s="915"/>
      <c r="T293" s="915"/>
      <c r="U293" s="915"/>
      <c r="V293" s="915"/>
      <c r="W293" s="915"/>
      <c r="X293" s="915"/>
      <c r="Y293" s="915"/>
      <c r="Z293" s="915"/>
      <c r="AA293" s="915"/>
      <c r="AB293" s="915"/>
      <c r="AC293" s="915"/>
      <c r="AD293" s="915"/>
      <c r="AE293" s="915"/>
      <c r="AF293" s="915"/>
    </row>
    <row r="294" spans="1:32" ht="87" x14ac:dyDescent="0.2">
      <c r="A294" s="916" t="s">
        <v>1209</v>
      </c>
      <c r="B294" s="916">
        <v>20012</v>
      </c>
      <c r="C294" s="916" t="s">
        <v>1319</v>
      </c>
      <c r="D294" s="916" t="s">
        <v>1283</v>
      </c>
      <c r="E294" s="916" t="s">
        <v>190</v>
      </c>
      <c r="F294" s="916" t="s">
        <v>95</v>
      </c>
      <c r="G294" s="916" t="s">
        <v>828</v>
      </c>
      <c r="H294" s="916">
        <v>2022111</v>
      </c>
      <c r="I294" s="916">
        <v>1196</v>
      </c>
      <c r="J294" s="916">
        <v>2023</v>
      </c>
      <c r="K294" s="916" t="s">
        <v>429</v>
      </c>
      <c r="L294" s="916" t="s">
        <v>1323</v>
      </c>
      <c r="M294" s="916" t="s">
        <v>1328</v>
      </c>
      <c r="N294" s="918">
        <v>6150.43</v>
      </c>
      <c r="O294" s="917" t="s">
        <v>1267</v>
      </c>
      <c r="P294" s="915"/>
      <c r="Q294" s="915"/>
      <c r="R294" s="915"/>
      <c r="S294" s="915"/>
      <c r="T294" s="915"/>
      <c r="U294" s="915"/>
      <c r="V294" s="915"/>
      <c r="W294" s="915"/>
      <c r="X294" s="915"/>
      <c r="Y294" s="915"/>
      <c r="Z294" s="915"/>
      <c r="AA294" s="915"/>
      <c r="AB294" s="915"/>
      <c r="AC294" s="915"/>
      <c r="AD294" s="915"/>
      <c r="AE294" s="915"/>
      <c r="AF294" s="915"/>
    </row>
    <row r="295" spans="1:32" ht="65.25" x14ac:dyDescent="0.2">
      <c r="A295" s="916" t="s">
        <v>1209</v>
      </c>
      <c r="B295" s="916">
        <v>20012</v>
      </c>
      <c r="C295" s="916" t="s">
        <v>1319</v>
      </c>
      <c r="D295" s="916" t="s">
        <v>1283</v>
      </c>
      <c r="E295" s="916" t="s">
        <v>190</v>
      </c>
      <c r="F295" s="916" t="s">
        <v>95</v>
      </c>
      <c r="G295" s="916" t="s">
        <v>828</v>
      </c>
      <c r="H295" s="916">
        <v>202340</v>
      </c>
      <c r="I295" s="916">
        <v>1311</v>
      </c>
      <c r="J295" s="916">
        <v>2023</v>
      </c>
      <c r="K295" s="916" t="s">
        <v>429</v>
      </c>
      <c r="L295" s="916" t="s">
        <v>1327</v>
      </c>
      <c r="M295" s="916" t="s">
        <v>1326</v>
      </c>
      <c r="N295" s="918">
        <v>6099.98</v>
      </c>
      <c r="O295" s="917" t="s">
        <v>1267</v>
      </c>
      <c r="P295" s="915"/>
      <c r="Q295" s="915"/>
      <c r="R295" s="915"/>
      <c r="S295" s="915"/>
      <c r="T295" s="915"/>
      <c r="U295" s="915"/>
      <c r="V295" s="915"/>
      <c r="W295" s="915"/>
      <c r="X295" s="915"/>
      <c r="Y295" s="915"/>
      <c r="Z295" s="915"/>
      <c r="AA295" s="915"/>
      <c r="AB295" s="915"/>
      <c r="AC295" s="915"/>
      <c r="AD295" s="915"/>
      <c r="AE295" s="915"/>
      <c r="AF295" s="915"/>
    </row>
    <row r="296" spans="1:32" ht="65.25" x14ac:dyDescent="0.2">
      <c r="A296" s="916" t="s">
        <v>1209</v>
      </c>
      <c r="B296" s="916">
        <v>20012</v>
      </c>
      <c r="C296" s="916" t="s">
        <v>1319</v>
      </c>
      <c r="D296" s="916" t="s">
        <v>1283</v>
      </c>
      <c r="E296" s="916" t="s">
        <v>190</v>
      </c>
      <c r="F296" s="916" t="s">
        <v>95</v>
      </c>
      <c r="G296" s="916" t="s">
        <v>828</v>
      </c>
      <c r="H296" s="916" t="s">
        <v>43</v>
      </c>
      <c r="I296" s="916">
        <v>1644</v>
      </c>
      <c r="J296" s="916">
        <v>2023</v>
      </c>
      <c r="K296" s="916" t="s">
        <v>429</v>
      </c>
      <c r="L296" s="916" t="s">
        <v>1325</v>
      </c>
      <c r="M296" s="916" t="s">
        <v>1324</v>
      </c>
      <c r="N296" s="918">
        <v>113.46</v>
      </c>
      <c r="O296" s="917" t="s">
        <v>1286</v>
      </c>
      <c r="P296" s="915"/>
      <c r="Q296" s="915"/>
      <c r="R296" s="915"/>
      <c r="S296" s="915"/>
      <c r="T296" s="915"/>
      <c r="U296" s="915"/>
      <c r="V296" s="915"/>
      <c r="W296" s="915"/>
      <c r="X296" s="915"/>
      <c r="Y296" s="915"/>
      <c r="Z296" s="915"/>
      <c r="AA296" s="915"/>
      <c r="AB296" s="915"/>
      <c r="AC296" s="915"/>
      <c r="AD296" s="915"/>
      <c r="AE296" s="915"/>
      <c r="AF296" s="915"/>
    </row>
    <row r="297" spans="1:32" ht="108.75" x14ac:dyDescent="0.2">
      <c r="A297" s="916" t="s">
        <v>1209</v>
      </c>
      <c r="B297" s="916">
        <v>20012</v>
      </c>
      <c r="C297" s="916" t="s">
        <v>1319</v>
      </c>
      <c r="D297" s="916" t="s">
        <v>1283</v>
      </c>
      <c r="E297" s="916" t="s">
        <v>190</v>
      </c>
      <c r="F297" s="916" t="s">
        <v>95</v>
      </c>
      <c r="G297" s="916" t="s">
        <v>828</v>
      </c>
      <c r="H297" s="916" t="s">
        <v>43</v>
      </c>
      <c r="I297" s="916">
        <v>1822</v>
      </c>
      <c r="J297" s="916">
        <v>2023</v>
      </c>
      <c r="K297" s="916" t="s">
        <v>429</v>
      </c>
      <c r="L297" s="916" t="s">
        <v>1323</v>
      </c>
      <c r="M297" s="916" t="s">
        <v>1322</v>
      </c>
      <c r="N297" s="918">
        <v>2063.63</v>
      </c>
      <c r="O297" s="917" t="s">
        <v>1267</v>
      </c>
      <c r="P297" s="915"/>
      <c r="Q297" s="915"/>
      <c r="R297" s="915"/>
      <c r="S297" s="915"/>
      <c r="T297" s="915"/>
      <c r="U297" s="915"/>
      <c r="V297" s="915"/>
      <c r="W297" s="915"/>
      <c r="X297" s="915"/>
      <c r="Y297" s="915"/>
      <c r="Z297" s="915"/>
      <c r="AA297" s="915"/>
      <c r="AB297" s="915"/>
      <c r="AC297" s="915"/>
      <c r="AD297" s="915"/>
      <c r="AE297" s="915"/>
      <c r="AF297" s="915"/>
    </row>
    <row r="298" spans="1:32" ht="108.75" x14ac:dyDescent="0.2">
      <c r="A298" s="916" t="s">
        <v>1209</v>
      </c>
      <c r="B298" s="916">
        <v>20012</v>
      </c>
      <c r="C298" s="916" t="s">
        <v>1319</v>
      </c>
      <c r="D298" s="916" t="s">
        <v>1283</v>
      </c>
      <c r="E298" s="916" t="s">
        <v>190</v>
      </c>
      <c r="F298" s="916" t="s">
        <v>95</v>
      </c>
      <c r="G298" s="916" t="s">
        <v>828</v>
      </c>
      <c r="H298" s="916" t="s">
        <v>43</v>
      </c>
      <c r="I298" s="916">
        <v>1824</v>
      </c>
      <c r="J298" s="916">
        <v>2023</v>
      </c>
      <c r="K298" s="916" t="s">
        <v>429</v>
      </c>
      <c r="L298" s="916" t="s">
        <v>1323</v>
      </c>
      <c r="M298" s="916" t="s">
        <v>1322</v>
      </c>
      <c r="N298" s="918">
        <v>589.99</v>
      </c>
      <c r="O298" s="917" t="s">
        <v>1267</v>
      </c>
      <c r="P298" s="915"/>
      <c r="Q298" s="915"/>
      <c r="R298" s="915"/>
      <c r="S298" s="915"/>
      <c r="T298" s="915"/>
      <c r="U298" s="915"/>
      <c r="V298" s="915"/>
      <c r="W298" s="915"/>
      <c r="X298" s="915"/>
      <c r="Y298" s="915"/>
      <c r="Z298" s="915"/>
      <c r="AA298" s="915"/>
      <c r="AB298" s="915"/>
      <c r="AC298" s="915"/>
      <c r="AD298" s="915"/>
      <c r="AE298" s="915"/>
      <c r="AF298" s="915"/>
    </row>
    <row r="299" spans="1:32" ht="87" x14ac:dyDescent="0.2">
      <c r="A299" s="916" t="s">
        <v>1209</v>
      </c>
      <c r="B299" s="916">
        <v>20012</v>
      </c>
      <c r="C299" s="916" t="s">
        <v>1319</v>
      </c>
      <c r="D299" s="916" t="s">
        <v>1283</v>
      </c>
      <c r="E299" s="916" t="s">
        <v>190</v>
      </c>
      <c r="F299" s="916" t="s">
        <v>95</v>
      </c>
      <c r="G299" s="916" t="s">
        <v>828</v>
      </c>
      <c r="H299" s="916">
        <v>202351</v>
      </c>
      <c r="I299" s="916">
        <v>1850</v>
      </c>
      <c r="J299" s="916">
        <v>2023</v>
      </c>
      <c r="K299" s="916" t="s">
        <v>429</v>
      </c>
      <c r="L299" s="916" t="s">
        <v>1321</v>
      </c>
      <c r="M299" s="916" t="s">
        <v>1320</v>
      </c>
      <c r="N299" s="918">
        <v>72834</v>
      </c>
      <c r="O299" s="917" t="s">
        <v>1286</v>
      </c>
      <c r="P299" s="915"/>
      <c r="Q299" s="915"/>
      <c r="R299" s="915"/>
      <c r="S299" s="915"/>
      <c r="T299" s="915"/>
      <c r="U299" s="915"/>
      <c r="V299" s="915"/>
      <c r="W299" s="915"/>
      <c r="X299" s="915"/>
      <c r="Y299" s="915"/>
      <c r="Z299" s="915"/>
      <c r="AA299" s="915"/>
      <c r="AB299" s="915"/>
      <c r="AC299" s="915"/>
      <c r="AD299" s="915"/>
      <c r="AE299" s="915"/>
      <c r="AF299" s="915"/>
    </row>
    <row r="300" spans="1:32" ht="65.25" x14ac:dyDescent="0.2">
      <c r="A300" s="916" t="s">
        <v>1209</v>
      </c>
      <c r="B300" s="916">
        <v>20012</v>
      </c>
      <c r="C300" s="916" t="s">
        <v>1319</v>
      </c>
      <c r="D300" s="916" t="s">
        <v>1283</v>
      </c>
      <c r="E300" s="916" t="s">
        <v>190</v>
      </c>
      <c r="F300" s="916" t="s">
        <v>95</v>
      </c>
      <c r="G300" s="916" t="s">
        <v>828</v>
      </c>
      <c r="H300" s="916" t="s">
        <v>43</v>
      </c>
      <c r="I300" s="916">
        <v>1860</v>
      </c>
      <c r="J300" s="916">
        <v>2023</v>
      </c>
      <c r="K300" s="916" t="s">
        <v>429</v>
      </c>
      <c r="L300" s="916" t="s">
        <v>1318</v>
      </c>
      <c r="M300" s="916" t="s">
        <v>1317</v>
      </c>
      <c r="N300" s="918">
        <v>5666.03</v>
      </c>
      <c r="O300" s="917" t="s">
        <v>1286</v>
      </c>
      <c r="P300" s="915"/>
      <c r="Q300" s="915"/>
      <c r="R300" s="915"/>
      <c r="S300" s="915"/>
      <c r="T300" s="915"/>
      <c r="U300" s="915"/>
      <c r="V300" s="915"/>
      <c r="W300" s="915"/>
      <c r="X300" s="915"/>
      <c r="Y300" s="915"/>
      <c r="Z300" s="915"/>
      <c r="AA300" s="915"/>
      <c r="AB300" s="915"/>
      <c r="AC300" s="915"/>
      <c r="AD300" s="915"/>
      <c r="AE300" s="915"/>
      <c r="AF300" s="915"/>
    </row>
    <row r="301" spans="1:32" ht="108.75" x14ac:dyDescent="0.2">
      <c r="A301" s="916" t="s">
        <v>1209</v>
      </c>
      <c r="B301" s="916">
        <v>20016</v>
      </c>
      <c r="C301" s="916" t="s">
        <v>1316</v>
      </c>
      <c r="D301" s="916" t="s">
        <v>1283</v>
      </c>
      <c r="E301" s="916" t="s">
        <v>190</v>
      </c>
      <c r="F301" s="916" t="s">
        <v>95</v>
      </c>
      <c r="G301" s="916" t="s">
        <v>828</v>
      </c>
      <c r="H301" s="916" t="s">
        <v>43</v>
      </c>
      <c r="I301" s="916">
        <v>1409</v>
      </c>
      <c r="J301" s="916">
        <v>2023</v>
      </c>
      <c r="K301" s="916" t="s">
        <v>429</v>
      </c>
      <c r="L301" s="916" t="s">
        <v>1315</v>
      </c>
      <c r="M301" s="916" t="s">
        <v>1314</v>
      </c>
      <c r="N301" s="918">
        <v>119918.59</v>
      </c>
      <c r="O301" s="917" t="s">
        <v>1267</v>
      </c>
      <c r="P301" s="915"/>
      <c r="Q301" s="915"/>
      <c r="R301" s="915"/>
      <c r="S301" s="915"/>
      <c r="T301" s="915"/>
      <c r="U301" s="915"/>
      <c r="V301" s="915"/>
      <c r="W301" s="915"/>
      <c r="X301" s="915"/>
      <c r="Y301" s="915"/>
      <c r="Z301" s="915"/>
      <c r="AA301" s="915"/>
      <c r="AB301" s="915"/>
      <c r="AC301" s="915"/>
      <c r="AD301" s="915"/>
      <c r="AE301" s="915"/>
      <c r="AF301" s="915"/>
    </row>
    <row r="302" spans="1:32" ht="87" x14ac:dyDescent="0.2">
      <c r="A302" s="916" t="s">
        <v>1209</v>
      </c>
      <c r="B302" s="916">
        <v>20017</v>
      </c>
      <c r="C302" s="916" t="s">
        <v>1309</v>
      </c>
      <c r="D302" s="916" t="s">
        <v>1283</v>
      </c>
      <c r="E302" s="916" t="s">
        <v>190</v>
      </c>
      <c r="F302" s="916" t="s">
        <v>95</v>
      </c>
      <c r="G302" s="916" t="s">
        <v>828</v>
      </c>
      <c r="H302" s="916" t="s">
        <v>43</v>
      </c>
      <c r="I302" s="916">
        <v>1289</v>
      </c>
      <c r="J302" s="916">
        <v>2023</v>
      </c>
      <c r="K302" s="916" t="s">
        <v>429</v>
      </c>
      <c r="L302" s="916" t="s">
        <v>1313</v>
      </c>
      <c r="M302" s="916" t="s">
        <v>1312</v>
      </c>
      <c r="N302" s="918">
        <v>6832</v>
      </c>
      <c r="O302" s="917" t="s">
        <v>1286</v>
      </c>
      <c r="P302" s="915"/>
      <c r="Q302" s="915"/>
      <c r="R302" s="915"/>
      <c r="S302" s="915"/>
      <c r="T302" s="915"/>
      <c r="U302" s="915"/>
      <c r="V302" s="915"/>
      <c r="W302" s="915"/>
      <c r="X302" s="915"/>
      <c r="Y302" s="915"/>
      <c r="Z302" s="915"/>
      <c r="AA302" s="915"/>
      <c r="AB302" s="915"/>
      <c r="AC302" s="915"/>
      <c r="AD302" s="915"/>
      <c r="AE302" s="915"/>
      <c r="AF302" s="915"/>
    </row>
    <row r="303" spans="1:32" ht="65.25" x14ac:dyDescent="0.2">
      <c r="A303" s="916" t="s">
        <v>1209</v>
      </c>
      <c r="B303" s="916">
        <v>20017</v>
      </c>
      <c r="C303" s="916" t="s">
        <v>1309</v>
      </c>
      <c r="D303" s="916" t="s">
        <v>1283</v>
      </c>
      <c r="E303" s="916" t="s">
        <v>190</v>
      </c>
      <c r="F303" s="916" t="s">
        <v>95</v>
      </c>
      <c r="G303" s="916" t="s">
        <v>828</v>
      </c>
      <c r="H303" s="916" t="s">
        <v>43</v>
      </c>
      <c r="I303" s="916">
        <v>1642</v>
      </c>
      <c r="J303" s="916">
        <v>2023</v>
      </c>
      <c r="K303" s="916" t="s">
        <v>429</v>
      </c>
      <c r="L303" s="916" t="s">
        <v>1311</v>
      </c>
      <c r="M303" s="916" t="s">
        <v>1310</v>
      </c>
      <c r="N303" s="918">
        <v>48678</v>
      </c>
      <c r="O303" s="917" t="s">
        <v>1286</v>
      </c>
      <c r="P303" s="915"/>
      <c r="Q303" s="915"/>
      <c r="R303" s="915"/>
      <c r="S303" s="915"/>
      <c r="T303" s="915"/>
      <c r="U303" s="915"/>
      <c r="V303" s="915"/>
      <c r="W303" s="915"/>
      <c r="X303" s="915"/>
      <c r="Y303" s="915"/>
      <c r="Z303" s="915"/>
      <c r="AA303" s="915"/>
      <c r="AB303" s="915"/>
      <c r="AC303" s="915"/>
      <c r="AD303" s="915"/>
      <c r="AE303" s="915"/>
      <c r="AF303" s="915"/>
    </row>
    <row r="304" spans="1:32" ht="65.25" x14ac:dyDescent="0.2">
      <c r="A304" s="916" t="s">
        <v>1209</v>
      </c>
      <c r="B304" s="916">
        <v>20017</v>
      </c>
      <c r="C304" s="916" t="s">
        <v>1309</v>
      </c>
      <c r="D304" s="916" t="s">
        <v>1283</v>
      </c>
      <c r="E304" s="916" t="s">
        <v>190</v>
      </c>
      <c r="F304" s="916" t="s">
        <v>95</v>
      </c>
      <c r="G304" s="916" t="s">
        <v>828</v>
      </c>
      <c r="H304" s="916" t="s">
        <v>43</v>
      </c>
      <c r="I304" s="916">
        <v>1650</v>
      </c>
      <c r="J304" s="916">
        <v>2023</v>
      </c>
      <c r="K304" s="916" t="s">
        <v>429</v>
      </c>
      <c r="L304" s="916" t="s">
        <v>1308</v>
      </c>
      <c r="M304" s="916" t="s">
        <v>1307</v>
      </c>
      <c r="N304" s="918">
        <v>4717.33</v>
      </c>
      <c r="O304" s="917" t="s">
        <v>1286</v>
      </c>
      <c r="P304" s="915"/>
      <c r="Q304" s="915"/>
      <c r="R304" s="915"/>
      <c r="S304" s="915"/>
      <c r="T304" s="915"/>
      <c r="U304" s="915"/>
      <c r="V304" s="915"/>
      <c r="W304" s="915"/>
      <c r="X304" s="915"/>
      <c r="Y304" s="915"/>
      <c r="Z304" s="915"/>
      <c r="AA304" s="915"/>
      <c r="AB304" s="915"/>
      <c r="AC304" s="915"/>
      <c r="AD304" s="915"/>
      <c r="AE304" s="915"/>
      <c r="AF304" s="915"/>
    </row>
    <row r="305" spans="1:32" ht="87" x14ac:dyDescent="0.2">
      <c r="A305" s="916" t="s">
        <v>1188</v>
      </c>
      <c r="B305" s="916">
        <v>20008</v>
      </c>
      <c r="C305" s="916" t="s">
        <v>1290</v>
      </c>
      <c r="D305" s="916" t="s">
        <v>1283</v>
      </c>
      <c r="E305" s="916" t="s">
        <v>1289</v>
      </c>
      <c r="F305" s="916" t="s">
        <v>95</v>
      </c>
      <c r="G305" s="916" t="s">
        <v>828</v>
      </c>
      <c r="H305" s="916" t="s">
        <v>43</v>
      </c>
      <c r="I305" s="916">
        <v>1621</v>
      </c>
      <c r="J305" s="916">
        <v>2023</v>
      </c>
      <c r="K305" s="916" t="s">
        <v>429</v>
      </c>
      <c r="L305" s="916" t="s">
        <v>1288</v>
      </c>
      <c r="M305" s="916" t="s">
        <v>1287</v>
      </c>
      <c r="N305" s="918">
        <v>341.16</v>
      </c>
      <c r="O305" s="917" t="s">
        <v>1286</v>
      </c>
      <c r="P305" s="915"/>
      <c r="Q305" s="915"/>
      <c r="R305" s="915"/>
      <c r="S305" s="915"/>
      <c r="T305" s="915"/>
      <c r="U305" s="915"/>
      <c r="V305" s="915"/>
      <c r="W305" s="915"/>
      <c r="X305" s="915"/>
      <c r="Y305" s="915"/>
      <c r="Z305" s="915"/>
      <c r="AA305" s="915"/>
      <c r="AB305" s="915"/>
      <c r="AC305" s="915"/>
      <c r="AD305" s="915"/>
      <c r="AE305" s="915"/>
      <c r="AF305" s="915"/>
    </row>
    <row r="306" spans="1:32" ht="65.25" x14ac:dyDescent="0.2">
      <c r="A306" s="916" t="s">
        <v>1188</v>
      </c>
      <c r="B306" s="916">
        <v>20001</v>
      </c>
      <c r="C306" s="916" t="s">
        <v>1293</v>
      </c>
      <c r="D306" s="916" t="s">
        <v>1283</v>
      </c>
      <c r="E306" s="916" t="s">
        <v>192</v>
      </c>
      <c r="F306" s="916" t="s">
        <v>95</v>
      </c>
      <c r="G306" s="916" t="s">
        <v>828</v>
      </c>
      <c r="H306" s="916" t="s">
        <v>43</v>
      </c>
      <c r="I306" s="916">
        <v>820</v>
      </c>
      <c r="J306" s="916">
        <v>2023</v>
      </c>
      <c r="K306" s="916" t="s">
        <v>429</v>
      </c>
      <c r="L306" s="916" t="s">
        <v>1301</v>
      </c>
      <c r="M306" s="916" t="s">
        <v>1304</v>
      </c>
      <c r="N306" s="918">
        <v>11059.06</v>
      </c>
      <c r="O306" s="917" t="s">
        <v>1286</v>
      </c>
      <c r="P306" s="915"/>
      <c r="Q306" s="915"/>
      <c r="R306" s="915"/>
      <c r="S306" s="915"/>
      <c r="T306" s="915"/>
      <c r="U306" s="915"/>
      <c r="V306" s="915"/>
      <c r="W306" s="915"/>
      <c r="X306" s="915"/>
      <c r="Y306" s="915"/>
      <c r="Z306" s="915"/>
      <c r="AA306" s="915"/>
      <c r="AB306" s="915"/>
      <c r="AC306" s="915"/>
      <c r="AD306" s="915"/>
      <c r="AE306" s="915"/>
      <c r="AF306" s="915"/>
    </row>
    <row r="307" spans="1:32" ht="65.25" x14ac:dyDescent="0.2">
      <c r="A307" s="916" t="s">
        <v>1188</v>
      </c>
      <c r="B307" s="916">
        <v>20001</v>
      </c>
      <c r="C307" s="916" t="s">
        <v>1293</v>
      </c>
      <c r="D307" s="916" t="s">
        <v>1283</v>
      </c>
      <c r="E307" s="916" t="s">
        <v>192</v>
      </c>
      <c r="F307" s="916" t="s">
        <v>95</v>
      </c>
      <c r="G307" s="916" t="s">
        <v>828</v>
      </c>
      <c r="H307" s="916">
        <v>202322</v>
      </c>
      <c r="I307" s="916">
        <v>824</v>
      </c>
      <c r="J307" s="916">
        <v>2023</v>
      </c>
      <c r="K307" s="916" t="s">
        <v>429</v>
      </c>
      <c r="L307" s="916" t="s">
        <v>1303</v>
      </c>
      <c r="M307" s="916" t="s">
        <v>1302</v>
      </c>
      <c r="N307" s="918">
        <v>112715.44</v>
      </c>
      <c r="O307" s="917" t="s">
        <v>1286</v>
      </c>
      <c r="P307" s="915"/>
      <c r="Q307" s="915"/>
      <c r="R307" s="915"/>
      <c r="S307" s="915"/>
      <c r="T307" s="915"/>
      <c r="U307" s="915"/>
      <c r="V307" s="915"/>
      <c r="W307" s="915"/>
      <c r="X307" s="915"/>
      <c r="Y307" s="915"/>
      <c r="Z307" s="915"/>
      <c r="AA307" s="915"/>
      <c r="AB307" s="915"/>
      <c r="AC307" s="915"/>
      <c r="AD307" s="915"/>
      <c r="AE307" s="915"/>
      <c r="AF307" s="915"/>
    </row>
    <row r="308" spans="1:32" ht="108.75" x14ac:dyDescent="0.2">
      <c r="A308" s="916" t="s">
        <v>1188</v>
      </c>
      <c r="B308" s="916">
        <v>20001</v>
      </c>
      <c r="C308" s="916" t="s">
        <v>1293</v>
      </c>
      <c r="D308" s="916" t="s">
        <v>1283</v>
      </c>
      <c r="E308" s="916" t="s">
        <v>192</v>
      </c>
      <c r="F308" s="916" t="s">
        <v>95</v>
      </c>
      <c r="G308" s="916" t="s">
        <v>828</v>
      </c>
      <c r="H308" s="916">
        <v>202398</v>
      </c>
      <c r="I308" s="916">
        <v>1378</v>
      </c>
      <c r="J308" s="916">
        <v>2023</v>
      </c>
      <c r="K308" s="916" t="s">
        <v>429</v>
      </c>
      <c r="L308" s="916" t="s">
        <v>1301</v>
      </c>
      <c r="M308" s="916" t="s">
        <v>1300</v>
      </c>
      <c r="N308" s="918">
        <v>3716.1</v>
      </c>
      <c r="O308" s="917" t="s">
        <v>1286</v>
      </c>
      <c r="P308" s="915"/>
      <c r="Q308" s="915"/>
      <c r="R308" s="915"/>
      <c r="S308" s="915"/>
      <c r="T308" s="915"/>
      <c r="U308" s="915"/>
      <c r="V308" s="915"/>
      <c r="W308" s="915"/>
      <c r="X308" s="915"/>
      <c r="Y308" s="915"/>
      <c r="Z308" s="915"/>
      <c r="AA308" s="915"/>
      <c r="AB308" s="915"/>
      <c r="AC308" s="915"/>
      <c r="AD308" s="915"/>
      <c r="AE308" s="915"/>
      <c r="AF308" s="915"/>
    </row>
    <row r="309" spans="1:32" ht="108.75" x14ac:dyDescent="0.2">
      <c r="A309" s="916" t="s">
        <v>1188</v>
      </c>
      <c r="B309" s="916">
        <v>20001</v>
      </c>
      <c r="C309" s="916" t="s">
        <v>1293</v>
      </c>
      <c r="D309" s="916" t="s">
        <v>1283</v>
      </c>
      <c r="E309" s="916" t="s">
        <v>192</v>
      </c>
      <c r="F309" s="916" t="s">
        <v>95</v>
      </c>
      <c r="G309" s="916" t="s">
        <v>828</v>
      </c>
      <c r="H309" s="916" t="s">
        <v>43</v>
      </c>
      <c r="I309" s="916">
        <v>1479</v>
      </c>
      <c r="J309" s="916">
        <v>2023</v>
      </c>
      <c r="K309" s="916" t="s">
        <v>429</v>
      </c>
      <c r="L309" s="916" t="s">
        <v>1282</v>
      </c>
      <c r="M309" s="916" t="s">
        <v>1298</v>
      </c>
      <c r="N309" s="918">
        <v>70874.679999999993</v>
      </c>
      <c r="O309" s="917" t="s">
        <v>1267</v>
      </c>
      <c r="P309" s="915"/>
      <c r="Q309" s="915"/>
      <c r="R309" s="915"/>
      <c r="S309" s="915"/>
      <c r="T309" s="915"/>
      <c r="U309" s="915"/>
      <c r="V309" s="915"/>
      <c r="W309" s="915"/>
      <c r="X309" s="915"/>
      <c r="Y309" s="915"/>
      <c r="Z309" s="915"/>
      <c r="AA309" s="915"/>
      <c r="AB309" s="915"/>
      <c r="AC309" s="915"/>
      <c r="AD309" s="915"/>
      <c r="AE309" s="915"/>
      <c r="AF309" s="915"/>
    </row>
    <row r="310" spans="1:32" ht="87" x14ac:dyDescent="0.2">
      <c r="A310" s="916" t="s">
        <v>1188</v>
      </c>
      <c r="B310" s="916">
        <v>20001</v>
      </c>
      <c r="C310" s="916" t="s">
        <v>1293</v>
      </c>
      <c r="D310" s="916" t="s">
        <v>1283</v>
      </c>
      <c r="E310" s="916" t="s">
        <v>192</v>
      </c>
      <c r="F310" s="916" t="s">
        <v>95</v>
      </c>
      <c r="G310" s="916" t="s">
        <v>828</v>
      </c>
      <c r="H310" s="916" t="s">
        <v>43</v>
      </c>
      <c r="I310" s="916">
        <v>1654</v>
      </c>
      <c r="J310" s="916">
        <v>2023</v>
      </c>
      <c r="K310" s="916" t="s">
        <v>429</v>
      </c>
      <c r="L310" s="916" t="s">
        <v>1297</v>
      </c>
      <c r="M310" s="916" t="s">
        <v>1296</v>
      </c>
      <c r="N310" s="918">
        <v>5307</v>
      </c>
      <c r="O310" s="917" t="s">
        <v>1286</v>
      </c>
      <c r="P310" s="915"/>
      <c r="Q310" s="915"/>
      <c r="R310" s="915"/>
      <c r="S310" s="915"/>
      <c r="T310" s="915"/>
      <c r="U310" s="915"/>
      <c r="V310" s="915"/>
      <c r="W310" s="915"/>
      <c r="X310" s="915"/>
      <c r="Y310" s="915"/>
      <c r="Z310" s="915"/>
      <c r="AA310" s="915"/>
      <c r="AB310" s="915"/>
      <c r="AC310" s="915"/>
      <c r="AD310" s="915"/>
      <c r="AE310" s="915"/>
      <c r="AF310" s="915"/>
    </row>
    <row r="311" spans="1:32" ht="65.25" x14ac:dyDescent="0.2">
      <c r="A311" s="916" t="s">
        <v>1188</v>
      </c>
      <c r="B311" s="916">
        <v>20001</v>
      </c>
      <c r="C311" s="916" t="s">
        <v>1293</v>
      </c>
      <c r="D311" s="916" t="s">
        <v>1283</v>
      </c>
      <c r="E311" s="916" t="s">
        <v>192</v>
      </c>
      <c r="F311" s="916" t="s">
        <v>95</v>
      </c>
      <c r="G311" s="916" t="s">
        <v>828</v>
      </c>
      <c r="H311" s="916" t="s">
        <v>43</v>
      </c>
      <c r="I311" s="916">
        <v>1655</v>
      </c>
      <c r="J311" s="916">
        <v>2023</v>
      </c>
      <c r="K311" s="916" t="s">
        <v>429</v>
      </c>
      <c r="L311" s="916" t="s">
        <v>1295</v>
      </c>
      <c r="M311" s="916" t="s">
        <v>1294</v>
      </c>
      <c r="N311" s="918">
        <v>9963.74</v>
      </c>
      <c r="O311" s="917" t="s">
        <v>1267</v>
      </c>
      <c r="P311" s="915"/>
      <c r="Q311" s="915"/>
      <c r="R311" s="915"/>
      <c r="S311" s="915"/>
      <c r="T311" s="915"/>
      <c r="U311" s="915"/>
      <c r="V311" s="915"/>
      <c r="W311" s="915"/>
      <c r="X311" s="915"/>
      <c r="Y311" s="915"/>
      <c r="Z311" s="915"/>
      <c r="AA311" s="915"/>
      <c r="AB311" s="915"/>
      <c r="AC311" s="915"/>
      <c r="AD311" s="915"/>
      <c r="AE311" s="915"/>
      <c r="AF311" s="915"/>
    </row>
    <row r="312" spans="1:32" ht="65.25" x14ac:dyDescent="0.2">
      <c r="A312" s="916" t="s">
        <v>1188</v>
      </c>
      <c r="B312" s="916">
        <v>20001</v>
      </c>
      <c r="C312" s="916" t="s">
        <v>1293</v>
      </c>
      <c r="D312" s="916" t="s">
        <v>1283</v>
      </c>
      <c r="E312" s="916" t="s">
        <v>192</v>
      </c>
      <c r="F312" s="916" t="s">
        <v>95</v>
      </c>
      <c r="G312" s="916" t="s">
        <v>828</v>
      </c>
      <c r="H312" s="916" t="s">
        <v>43</v>
      </c>
      <c r="I312" s="916">
        <v>1873</v>
      </c>
      <c r="J312" s="916">
        <v>2023</v>
      </c>
      <c r="K312" s="916" t="s">
        <v>429</v>
      </c>
      <c r="L312" s="916" t="s">
        <v>1292</v>
      </c>
      <c r="M312" s="916" t="s">
        <v>1291</v>
      </c>
      <c r="N312" s="918">
        <v>36368.199999999997</v>
      </c>
      <c r="O312" s="917" t="s">
        <v>1267</v>
      </c>
      <c r="P312" s="915"/>
      <c r="Q312" s="915"/>
      <c r="R312" s="915"/>
      <c r="S312" s="915"/>
      <c r="T312" s="915"/>
      <c r="U312" s="915"/>
      <c r="V312" s="915"/>
      <c r="W312" s="915"/>
      <c r="X312" s="915"/>
      <c r="Y312" s="915"/>
      <c r="Z312" s="915"/>
      <c r="AA312" s="915"/>
      <c r="AB312" s="915"/>
      <c r="AC312" s="915"/>
      <c r="AD312" s="915"/>
      <c r="AE312" s="915"/>
      <c r="AF312" s="915"/>
    </row>
    <row r="313" spans="1:32" ht="87" x14ac:dyDescent="0.2">
      <c r="A313" s="916" t="s">
        <v>1188</v>
      </c>
      <c r="B313" s="916">
        <v>20008</v>
      </c>
      <c r="C313" s="916" t="s">
        <v>1290</v>
      </c>
      <c r="D313" s="916" t="s">
        <v>1283</v>
      </c>
      <c r="E313" s="916" t="s">
        <v>1289</v>
      </c>
      <c r="F313" s="916" t="s">
        <v>95</v>
      </c>
      <c r="G313" s="916" t="s">
        <v>828</v>
      </c>
      <c r="H313" s="916" t="s">
        <v>43</v>
      </c>
      <c r="I313" s="916">
        <v>1620</v>
      </c>
      <c r="J313" s="916">
        <v>2023</v>
      </c>
      <c r="K313" s="916" t="s">
        <v>429</v>
      </c>
      <c r="L313" s="916" t="s">
        <v>1288</v>
      </c>
      <c r="M313" s="916" t="s">
        <v>1287</v>
      </c>
      <c r="N313" s="918">
        <v>2843.04</v>
      </c>
      <c r="O313" s="917" t="s">
        <v>1286</v>
      </c>
      <c r="P313" s="915"/>
      <c r="Q313" s="915"/>
      <c r="R313" s="915"/>
      <c r="S313" s="915"/>
      <c r="T313" s="915"/>
      <c r="U313" s="915"/>
      <c r="V313" s="915"/>
      <c r="W313" s="915"/>
      <c r="X313" s="915"/>
      <c r="Y313" s="915"/>
      <c r="Z313" s="915"/>
      <c r="AA313" s="915"/>
      <c r="AB313" s="915"/>
      <c r="AC313" s="915"/>
      <c r="AD313" s="915"/>
      <c r="AE313" s="915"/>
      <c r="AF313" s="915"/>
    </row>
    <row r="314" spans="1:32" ht="108.75" x14ac:dyDescent="0.2">
      <c r="A314" s="916" t="s">
        <v>1188</v>
      </c>
      <c r="B314" s="916">
        <v>20044</v>
      </c>
      <c r="C314" s="916" t="s">
        <v>1284</v>
      </c>
      <c r="D314" s="916" t="s">
        <v>1283</v>
      </c>
      <c r="E314" s="916" t="s">
        <v>192</v>
      </c>
      <c r="F314" s="916" t="s">
        <v>95</v>
      </c>
      <c r="G314" s="916" t="s">
        <v>828</v>
      </c>
      <c r="H314" s="916">
        <v>202380</v>
      </c>
      <c r="I314" s="916">
        <v>803</v>
      </c>
      <c r="J314" s="916">
        <v>2023</v>
      </c>
      <c r="K314" s="916" t="s">
        <v>429</v>
      </c>
      <c r="L314" s="916" t="s">
        <v>1282</v>
      </c>
      <c r="M314" s="916" t="s">
        <v>1281</v>
      </c>
      <c r="N314" s="918">
        <v>14152</v>
      </c>
      <c r="O314" s="917" t="s">
        <v>1267</v>
      </c>
      <c r="P314" s="915"/>
      <c r="Q314" s="915"/>
      <c r="R314" s="915"/>
      <c r="S314" s="915"/>
      <c r="T314" s="915"/>
      <c r="U314" s="915"/>
      <c r="V314" s="915"/>
      <c r="W314" s="915"/>
      <c r="X314" s="915"/>
      <c r="Y314" s="915"/>
      <c r="Z314" s="915"/>
      <c r="AA314" s="915"/>
      <c r="AB314" s="915"/>
      <c r="AC314" s="915"/>
      <c r="AD314" s="915"/>
      <c r="AE314" s="915"/>
      <c r="AF314" s="915"/>
    </row>
    <row r="315" spans="1:32" ht="54" customHeight="1" x14ac:dyDescent="0.2">
      <c r="A315" s="916"/>
      <c r="B315" s="916"/>
      <c r="C315" s="916"/>
      <c r="D315" s="916"/>
      <c r="E315" s="916"/>
      <c r="F315" s="916"/>
      <c r="G315" s="916"/>
      <c r="H315" s="916"/>
      <c r="I315" s="916"/>
      <c r="J315" s="916"/>
      <c r="K315" s="916"/>
      <c r="L315" s="916"/>
      <c r="M315" s="914" t="s">
        <v>1279</v>
      </c>
      <c r="N315" s="913">
        <f>SUM(N282:N314)</f>
        <v>761411.83999999985</v>
      </c>
      <c r="O315" s="917"/>
      <c r="P315" s="915"/>
      <c r="Q315" s="915"/>
      <c r="R315" s="915"/>
      <c r="S315" s="915"/>
      <c r="T315" s="915"/>
      <c r="U315" s="915"/>
      <c r="V315" s="915"/>
      <c r="W315" s="915"/>
      <c r="X315" s="915"/>
      <c r="Y315" s="915"/>
      <c r="Z315" s="915"/>
      <c r="AA315" s="915"/>
      <c r="AB315" s="915"/>
      <c r="AC315" s="915"/>
      <c r="AD315" s="915"/>
      <c r="AE315" s="915"/>
      <c r="AF315" s="915"/>
    </row>
    <row r="316" spans="1:32" ht="87" x14ac:dyDescent="0.2">
      <c r="A316" s="916" t="s">
        <v>1182</v>
      </c>
      <c r="B316" s="916">
        <v>70065</v>
      </c>
      <c r="C316" s="916" t="s">
        <v>1278</v>
      </c>
      <c r="D316" s="916" t="s">
        <v>82</v>
      </c>
      <c r="E316" s="916" t="s">
        <v>84</v>
      </c>
      <c r="F316" s="916" t="s">
        <v>86</v>
      </c>
      <c r="G316" s="916" t="s">
        <v>848</v>
      </c>
      <c r="H316" s="916" t="s">
        <v>43</v>
      </c>
      <c r="I316" s="916">
        <v>1548</v>
      </c>
      <c r="J316" s="916">
        <v>2023</v>
      </c>
      <c r="K316" s="916" t="s">
        <v>429</v>
      </c>
      <c r="L316" s="916" t="s">
        <v>1277</v>
      </c>
      <c r="M316" s="916" t="s">
        <v>1276</v>
      </c>
      <c r="N316" s="918">
        <v>80.319999999999993</v>
      </c>
      <c r="O316" s="917" t="s">
        <v>1267</v>
      </c>
      <c r="P316" s="915"/>
      <c r="Q316" s="915"/>
      <c r="R316" s="915"/>
      <c r="S316" s="915"/>
      <c r="T316" s="915"/>
      <c r="U316" s="915"/>
      <c r="V316" s="915"/>
      <c r="W316" s="915"/>
      <c r="X316" s="915"/>
      <c r="Y316" s="915"/>
      <c r="Z316" s="915"/>
      <c r="AA316" s="915"/>
      <c r="AB316" s="915"/>
      <c r="AC316" s="915"/>
      <c r="AD316" s="915"/>
      <c r="AE316" s="915"/>
      <c r="AF316" s="915"/>
    </row>
    <row r="317" spans="1:32" ht="87" x14ac:dyDescent="0.2">
      <c r="A317" s="916" t="s">
        <v>1163</v>
      </c>
      <c r="B317" s="916">
        <v>70032</v>
      </c>
      <c r="C317" s="916" t="s">
        <v>1275</v>
      </c>
      <c r="D317" s="916" t="s">
        <v>82</v>
      </c>
      <c r="E317" s="916" t="s">
        <v>84</v>
      </c>
      <c r="F317" s="916" t="s">
        <v>86</v>
      </c>
      <c r="G317" s="916" t="s">
        <v>848</v>
      </c>
      <c r="H317" s="916" t="s">
        <v>43</v>
      </c>
      <c r="I317" s="916">
        <v>405</v>
      </c>
      <c r="J317" s="916">
        <v>2023</v>
      </c>
      <c r="K317" s="916" t="s">
        <v>429</v>
      </c>
      <c r="L317" s="916" t="s">
        <v>1170</v>
      </c>
      <c r="M317" s="916" t="s">
        <v>1275</v>
      </c>
      <c r="N317" s="918">
        <v>34.9</v>
      </c>
      <c r="O317" s="917" t="s">
        <v>1271</v>
      </c>
      <c r="P317" s="915"/>
      <c r="Q317" s="915"/>
      <c r="R317" s="915"/>
      <c r="S317" s="915"/>
      <c r="T317" s="915"/>
      <c r="U317" s="915"/>
      <c r="V317" s="915"/>
      <c r="W317" s="915"/>
      <c r="X317" s="915"/>
      <c r="Y317" s="915"/>
      <c r="Z317" s="915"/>
      <c r="AA317" s="915"/>
      <c r="AB317" s="915"/>
      <c r="AC317" s="915"/>
      <c r="AD317" s="915"/>
      <c r="AE317" s="915"/>
      <c r="AF317" s="915"/>
    </row>
    <row r="318" spans="1:32" ht="87" x14ac:dyDescent="0.2">
      <c r="A318" s="916" t="s">
        <v>1163</v>
      </c>
      <c r="B318" s="916">
        <v>70038</v>
      </c>
      <c r="C318" s="916" t="s">
        <v>1274</v>
      </c>
      <c r="D318" s="916" t="s">
        <v>82</v>
      </c>
      <c r="E318" s="916" t="s">
        <v>84</v>
      </c>
      <c r="F318" s="916" t="s">
        <v>86</v>
      </c>
      <c r="G318" s="916" t="s">
        <v>848</v>
      </c>
      <c r="H318" s="916" t="s">
        <v>43</v>
      </c>
      <c r="I318" s="916">
        <v>1</v>
      </c>
      <c r="J318" s="916">
        <v>2023</v>
      </c>
      <c r="K318" s="916" t="s">
        <v>429</v>
      </c>
      <c r="L318" s="916" t="s">
        <v>1273</v>
      </c>
      <c r="M318" s="916" t="s">
        <v>1272</v>
      </c>
      <c r="N318" s="918">
        <v>5160</v>
      </c>
      <c r="O318" s="917" t="s">
        <v>1271</v>
      </c>
      <c r="P318" s="915"/>
      <c r="Q318" s="915"/>
      <c r="R318" s="915"/>
      <c r="S318" s="915"/>
      <c r="T318" s="915"/>
      <c r="U318" s="915"/>
      <c r="V318" s="915"/>
      <c r="W318" s="915"/>
      <c r="X318" s="915"/>
      <c r="Y318" s="915"/>
      <c r="Z318" s="915"/>
      <c r="AA318" s="915"/>
      <c r="AB318" s="915"/>
      <c r="AC318" s="915"/>
      <c r="AD318" s="915"/>
      <c r="AE318" s="915"/>
      <c r="AF318" s="915"/>
    </row>
    <row r="319" spans="1:32" ht="130.5" x14ac:dyDescent="0.2">
      <c r="A319" s="916" t="s">
        <v>1188</v>
      </c>
      <c r="B319" s="916">
        <v>70042</v>
      </c>
      <c r="C319" s="916" t="s">
        <v>1270</v>
      </c>
      <c r="D319" s="916" t="s">
        <v>82</v>
      </c>
      <c r="E319" s="916" t="s">
        <v>84</v>
      </c>
      <c r="F319" s="916" t="s">
        <v>86</v>
      </c>
      <c r="G319" s="916" t="s">
        <v>847</v>
      </c>
      <c r="H319" s="916" t="s">
        <v>43</v>
      </c>
      <c r="I319" s="916">
        <v>1379</v>
      </c>
      <c r="J319" s="916">
        <v>2023</v>
      </c>
      <c r="K319" s="916" t="s">
        <v>429</v>
      </c>
      <c r="L319" s="916" t="s">
        <v>1269</v>
      </c>
      <c r="M319" s="916" t="s">
        <v>1268</v>
      </c>
      <c r="N319" s="918">
        <v>1225</v>
      </c>
      <c r="O319" s="917" t="s">
        <v>1267</v>
      </c>
      <c r="P319" s="915"/>
      <c r="Q319" s="915"/>
      <c r="R319" s="915"/>
      <c r="S319" s="915"/>
      <c r="T319" s="915"/>
      <c r="U319" s="915"/>
      <c r="V319" s="915"/>
      <c r="W319" s="915"/>
      <c r="X319" s="915"/>
      <c r="Y319" s="915"/>
      <c r="Z319" s="915"/>
      <c r="AA319" s="915"/>
      <c r="AB319" s="915"/>
      <c r="AC319" s="915"/>
      <c r="AD319" s="915"/>
      <c r="AE319" s="915"/>
      <c r="AF319" s="915"/>
    </row>
    <row r="320" spans="1:32" ht="40.15" customHeight="1" x14ac:dyDescent="0.2">
      <c r="M320" s="914" t="s">
        <v>1265</v>
      </c>
      <c r="N320" s="913">
        <f>SUM(N316:N319)</f>
        <v>6500.22</v>
      </c>
    </row>
    <row r="321" spans="13:14" ht="37.15" customHeight="1" x14ac:dyDescent="0.2">
      <c r="M321" s="914" t="s">
        <v>1264</v>
      </c>
      <c r="N321" s="913">
        <f>N320+N315+N281</f>
        <v>2601004.9499999993</v>
      </c>
    </row>
    <row r="322" spans="13:14" ht="45" x14ac:dyDescent="0.2">
      <c r="M322" s="914" t="s">
        <v>1263</v>
      </c>
      <c r="N322" s="913">
        <f>N321+N48</f>
        <v>2742082.3699999992</v>
      </c>
    </row>
  </sheetData>
  <autoFilter ref="A1:O322" xr:uid="{CAD202BA-DCE1-4E58-B090-A9D543DDD15E}">
    <sortState xmlns:xlrd2="http://schemas.microsoft.com/office/spreadsheetml/2017/richdata2" ref="A2:O319">
      <sortCondition descending="1" ref="K2:K319"/>
      <sortCondition ref="F2:F319"/>
    </sortState>
  </autoFilter>
  <printOptions horizontalCentered="1"/>
  <pageMargins left="0.25" right="0.25" top="0.75" bottom="0.75" header="0.3" footer="0.3"/>
  <pageSetup paperSize="9" scale="24" fitToHeight="0" orientation="landscape" r:id="rId1"/>
  <headerFooter>
    <oddHeader>&amp;R&amp;"-,Grassetto"&amp;20&amp;A</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83113-FB2C-4B49-9FAD-232BF07454B4}">
  <dimension ref="A1"/>
  <sheetViews>
    <sheetView topLeftCell="A23" workbookViewId="0">
      <selection activeCell="A51" sqref="A51"/>
    </sheetView>
  </sheetViews>
  <sheetFormatPr defaultRowHeight="12.75" x14ac:dyDescent="0.2"/>
  <sheetData/>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A72C0-E8DB-436C-AAAE-BED2EE2F958C}">
  <sheetPr>
    <pageSetUpPr fitToPage="1"/>
  </sheetPr>
  <dimension ref="A1:Q77"/>
  <sheetViews>
    <sheetView view="pageBreakPreview" zoomScale="60" zoomScaleNormal="60" workbookViewId="0">
      <selection sqref="A1:C1048576"/>
    </sheetView>
  </sheetViews>
  <sheetFormatPr defaultColWidth="8.85546875" defaultRowHeight="15" x14ac:dyDescent="0.2"/>
  <cols>
    <col min="1" max="1" width="16.85546875" style="926" customWidth="1"/>
    <col min="2" max="2" width="19.5703125" style="923" customWidth="1"/>
    <col min="3" max="3" width="11.28515625" style="925" customWidth="1"/>
    <col min="4" max="4" width="28.85546875" style="923" customWidth="1"/>
    <col min="5" max="5" width="42" style="923" customWidth="1"/>
    <col min="6" max="6" width="28" style="923" customWidth="1"/>
    <col min="7" max="7" width="11.28515625" style="923" customWidth="1"/>
    <col min="8" max="8" width="53.42578125" style="923" customWidth="1"/>
    <col min="9" max="9" width="30.42578125" style="924" customWidth="1"/>
    <col min="10" max="10" width="25.42578125" style="924" customWidth="1"/>
    <col min="11" max="11" width="25.42578125" style="923" customWidth="1"/>
    <col min="12" max="12" width="34.5703125" style="924" customWidth="1"/>
    <col min="13" max="13" width="39.42578125" style="924" customWidth="1"/>
    <col min="14" max="15" width="34.5703125" style="924" customWidth="1"/>
    <col min="16" max="17" width="34.5703125" style="923" customWidth="1"/>
    <col min="18" max="16384" width="8.85546875" style="923"/>
  </cols>
  <sheetData>
    <row r="1" spans="1:17" s="927" customFormat="1" ht="101.25" thickTop="1" thickBot="1" x14ac:dyDescent="0.25">
      <c r="A1" s="946" t="s">
        <v>1049</v>
      </c>
      <c r="B1" s="939" t="s">
        <v>1978</v>
      </c>
      <c r="C1" s="945" t="s">
        <v>1977</v>
      </c>
      <c r="D1" s="951" t="s">
        <v>527</v>
      </c>
      <c r="E1" s="947" t="s">
        <v>525</v>
      </c>
      <c r="F1" s="947" t="s">
        <v>526</v>
      </c>
      <c r="G1" s="947" t="s">
        <v>1976</v>
      </c>
      <c r="H1" s="947" t="s">
        <v>525</v>
      </c>
      <c r="I1" s="949" t="s">
        <v>1975</v>
      </c>
      <c r="J1" s="949" t="s">
        <v>523</v>
      </c>
      <c r="K1" s="947" t="s">
        <v>522</v>
      </c>
      <c r="L1" s="950" t="s">
        <v>1974</v>
      </c>
      <c r="M1" s="949" t="s">
        <v>1973</v>
      </c>
      <c r="N1" s="949" t="s">
        <v>1972</v>
      </c>
      <c r="O1" s="948" t="s">
        <v>518</v>
      </c>
      <c r="P1" s="947" t="s">
        <v>1971</v>
      </c>
      <c r="Q1" s="947" t="s">
        <v>1970</v>
      </c>
    </row>
    <row r="2" spans="1:17" s="927" customFormat="1" ht="16.5" thickBot="1" x14ac:dyDescent="0.25">
      <c r="A2" s="946"/>
      <c r="B2" s="939"/>
      <c r="C2" s="945"/>
      <c r="D2" s="944"/>
      <c r="E2" s="943"/>
      <c r="F2" s="943"/>
      <c r="G2" s="943"/>
      <c r="H2" s="943"/>
      <c r="I2" s="942" t="s">
        <v>462</v>
      </c>
      <c r="J2" s="942" t="s">
        <v>461</v>
      </c>
      <c r="K2" s="941" t="s">
        <v>460</v>
      </c>
      <c r="L2" s="941" t="s">
        <v>459</v>
      </c>
      <c r="M2" s="941" t="s">
        <v>515</v>
      </c>
      <c r="N2" s="941" t="s">
        <v>514</v>
      </c>
      <c r="O2" s="941" t="s">
        <v>513</v>
      </c>
      <c r="P2" s="940" t="s">
        <v>512</v>
      </c>
      <c r="Q2" s="940" t="s">
        <v>511</v>
      </c>
    </row>
    <row r="3" spans="1:17" s="927" customFormat="1" ht="43.5" thickTop="1" x14ac:dyDescent="0.2">
      <c r="A3" s="935">
        <v>10135</v>
      </c>
      <c r="B3" s="930" t="s">
        <v>1305</v>
      </c>
      <c r="C3" s="937" t="s">
        <v>97</v>
      </c>
      <c r="D3" s="936">
        <v>2003</v>
      </c>
      <c r="E3" s="934" t="s">
        <v>1923</v>
      </c>
      <c r="F3" s="935">
        <v>10135</v>
      </c>
      <c r="G3" s="930" t="s">
        <v>1305</v>
      </c>
      <c r="H3" s="934" t="s">
        <v>1963</v>
      </c>
      <c r="I3" s="932">
        <v>0</v>
      </c>
      <c r="J3" s="932">
        <v>0</v>
      </c>
      <c r="K3" s="933">
        <v>0</v>
      </c>
      <c r="L3" s="933">
        <v>0</v>
      </c>
      <c r="M3" s="932">
        <v>0</v>
      </c>
      <c r="N3" s="932">
        <v>0</v>
      </c>
      <c r="O3" s="932">
        <v>0</v>
      </c>
      <c r="P3" s="931">
        <f t="shared" ref="P3:P34" si="0">J3+K3-L3-M3+N3</f>
        <v>0</v>
      </c>
      <c r="Q3" s="931">
        <f t="shared" ref="Q3:Q34" si="1">I3+K3-L3-M3-N3+O3</f>
        <v>0</v>
      </c>
    </row>
    <row r="4" spans="1:17" s="927" customFormat="1" ht="42.75" x14ac:dyDescent="0.2">
      <c r="A4" s="935">
        <v>10506</v>
      </c>
      <c r="B4" s="930" t="s">
        <v>1305</v>
      </c>
      <c r="C4" s="937" t="s">
        <v>97</v>
      </c>
      <c r="D4" s="936">
        <v>3061</v>
      </c>
      <c r="E4" s="934" t="s">
        <v>487</v>
      </c>
      <c r="F4" s="935">
        <v>10506</v>
      </c>
      <c r="G4" s="930" t="s">
        <v>1305</v>
      </c>
      <c r="H4" s="934" t="s">
        <v>1961</v>
      </c>
      <c r="I4" s="932">
        <v>0</v>
      </c>
      <c r="J4" s="932">
        <v>0</v>
      </c>
      <c r="K4" s="933">
        <v>0</v>
      </c>
      <c r="L4" s="933">
        <v>0</v>
      </c>
      <c r="M4" s="932">
        <v>0</v>
      </c>
      <c r="N4" s="932">
        <v>0</v>
      </c>
      <c r="O4" s="932">
        <v>0</v>
      </c>
      <c r="P4" s="931">
        <f t="shared" si="0"/>
        <v>0</v>
      </c>
      <c r="Q4" s="931">
        <f t="shared" si="1"/>
        <v>0</v>
      </c>
    </row>
    <row r="5" spans="1:17" s="927" customFormat="1" ht="42.75" x14ac:dyDescent="0.2">
      <c r="A5" s="935">
        <v>10515</v>
      </c>
      <c r="B5" s="930" t="s">
        <v>1305</v>
      </c>
      <c r="C5" s="937" t="s">
        <v>97</v>
      </c>
      <c r="D5" s="936">
        <v>3061</v>
      </c>
      <c r="E5" s="934" t="s">
        <v>487</v>
      </c>
      <c r="F5" s="935">
        <v>10515</v>
      </c>
      <c r="G5" s="930" t="s">
        <v>1305</v>
      </c>
      <c r="H5" s="934" t="s">
        <v>1960</v>
      </c>
      <c r="I5" s="932">
        <v>0</v>
      </c>
      <c r="J5" s="932">
        <v>0</v>
      </c>
      <c r="K5" s="933">
        <v>0</v>
      </c>
      <c r="L5" s="933">
        <v>0</v>
      </c>
      <c r="M5" s="932">
        <v>0</v>
      </c>
      <c r="N5" s="932">
        <v>0</v>
      </c>
      <c r="O5" s="932">
        <v>0</v>
      </c>
      <c r="P5" s="931">
        <f t="shared" si="0"/>
        <v>0</v>
      </c>
      <c r="Q5" s="931">
        <f t="shared" si="1"/>
        <v>0</v>
      </c>
    </row>
    <row r="6" spans="1:17" s="927" customFormat="1" ht="42.75" x14ac:dyDescent="0.2">
      <c r="A6" s="935">
        <v>10338</v>
      </c>
      <c r="B6" s="930" t="s">
        <v>1305</v>
      </c>
      <c r="C6" s="937" t="s">
        <v>97</v>
      </c>
      <c r="D6" s="936">
        <v>3061</v>
      </c>
      <c r="E6" s="934" t="s">
        <v>487</v>
      </c>
      <c r="F6" s="935">
        <v>10338</v>
      </c>
      <c r="G6" s="930" t="s">
        <v>1305</v>
      </c>
      <c r="H6" s="934" t="s">
        <v>1962</v>
      </c>
      <c r="I6" s="932">
        <v>0</v>
      </c>
      <c r="J6" s="932">
        <v>0</v>
      </c>
      <c r="K6" s="933">
        <v>0</v>
      </c>
      <c r="L6" s="933">
        <v>0</v>
      </c>
      <c r="M6" s="932">
        <v>0</v>
      </c>
      <c r="N6" s="932">
        <v>0</v>
      </c>
      <c r="O6" s="932">
        <v>0</v>
      </c>
      <c r="P6" s="931">
        <f t="shared" si="0"/>
        <v>0</v>
      </c>
      <c r="Q6" s="931">
        <f t="shared" si="1"/>
        <v>0</v>
      </c>
    </row>
    <row r="7" spans="1:17" s="927" customFormat="1" ht="42.75" x14ac:dyDescent="0.2">
      <c r="A7" s="935">
        <v>10521</v>
      </c>
      <c r="B7" s="930" t="s">
        <v>1305</v>
      </c>
      <c r="C7" s="937" t="s">
        <v>97</v>
      </c>
      <c r="D7" s="936">
        <v>3061</v>
      </c>
      <c r="E7" s="934" t="s">
        <v>487</v>
      </c>
      <c r="F7" s="935">
        <v>10521</v>
      </c>
      <c r="G7" s="930" t="s">
        <v>1305</v>
      </c>
      <c r="H7" s="934" t="s">
        <v>1958</v>
      </c>
      <c r="I7" s="932">
        <v>0</v>
      </c>
      <c r="J7" s="932">
        <v>0</v>
      </c>
      <c r="K7" s="933">
        <v>0</v>
      </c>
      <c r="L7" s="933">
        <v>0</v>
      </c>
      <c r="M7" s="932">
        <v>0</v>
      </c>
      <c r="N7" s="932">
        <v>0</v>
      </c>
      <c r="O7" s="932">
        <v>0</v>
      </c>
      <c r="P7" s="931">
        <f t="shared" si="0"/>
        <v>0</v>
      </c>
      <c r="Q7" s="931">
        <f t="shared" si="1"/>
        <v>0</v>
      </c>
    </row>
    <row r="8" spans="1:17" s="927" customFormat="1" ht="57" x14ac:dyDescent="0.2">
      <c r="A8" s="935">
        <v>10569</v>
      </c>
      <c r="B8" s="930" t="s">
        <v>1305</v>
      </c>
      <c r="C8" s="937" t="s">
        <v>97</v>
      </c>
      <c r="D8" s="936" t="s">
        <v>1921</v>
      </c>
      <c r="E8" s="934" t="s">
        <v>1920</v>
      </c>
      <c r="F8" s="935">
        <v>10569</v>
      </c>
      <c r="G8" s="930" t="s">
        <v>1305</v>
      </c>
      <c r="H8" s="934" t="s">
        <v>1957</v>
      </c>
      <c r="I8" s="932">
        <v>553.76</v>
      </c>
      <c r="J8" s="932">
        <v>553.76</v>
      </c>
      <c r="K8" s="933">
        <v>0</v>
      </c>
      <c r="L8" s="932">
        <v>473.23</v>
      </c>
      <c r="M8" s="932">
        <v>0</v>
      </c>
      <c r="N8" s="932">
        <v>0</v>
      </c>
      <c r="O8" s="932">
        <v>0</v>
      </c>
      <c r="P8" s="931">
        <f t="shared" si="0"/>
        <v>80.529999999999973</v>
      </c>
      <c r="Q8" s="931">
        <f t="shared" si="1"/>
        <v>80.529999999999973</v>
      </c>
    </row>
    <row r="9" spans="1:17" s="927" customFormat="1" ht="57" x14ac:dyDescent="0.2">
      <c r="A9" s="935">
        <v>10570</v>
      </c>
      <c r="B9" s="930" t="s">
        <v>1305</v>
      </c>
      <c r="C9" s="937" t="s">
        <v>97</v>
      </c>
      <c r="D9" s="936" t="s">
        <v>1921</v>
      </c>
      <c r="E9" s="934" t="s">
        <v>1920</v>
      </c>
      <c r="F9" s="935">
        <v>10570</v>
      </c>
      <c r="G9" s="930" t="s">
        <v>1305</v>
      </c>
      <c r="H9" s="934" t="s">
        <v>1956</v>
      </c>
      <c r="I9" s="932">
        <v>0</v>
      </c>
      <c r="J9" s="932">
        <v>0</v>
      </c>
      <c r="K9" s="933">
        <v>0</v>
      </c>
      <c r="L9" s="932">
        <v>0</v>
      </c>
      <c r="M9" s="932">
        <v>0</v>
      </c>
      <c r="N9" s="932">
        <v>0</v>
      </c>
      <c r="O9" s="932">
        <v>0</v>
      </c>
      <c r="P9" s="931">
        <f t="shared" si="0"/>
        <v>0</v>
      </c>
      <c r="Q9" s="931">
        <f t="shared" si="1"/>
        <v>0</v>
      </c>
    </row>
    <row r="10" spans="1:17" s="927" customFormat="1" ht="71.25" x14ac:dyDescent="0.2">
      <c r="A10" s="935">
        <v>10720</v>
      </c>
      <c r="B10" s="930" t="s">
        <v>1266</v>
      </c>
      <c r="C10" s="937" t="s">
        <v>97</v>
      </c>
      <c r="D10" s="936">
        <v>3061</v>
      </c>
      <c r="E10" s="934" t="s">
        <v>487</v>
      </c>
      <c r="F10" s="935">
        <v>10720</v>
      </c>
      <c r="G10" s="930" t="s">
        <v>1266</v>
      </c>
      <c r="H10" s="934" t="s">
        <v>1964</v>
      </c>
      <c r="I10" s="932">
        <v>0</v>
      </c>
      <c r="J10" s="932">
        <v>0</v>
      </c>
      <c r="K10" s="933">
        <v>13095.26</v>
      </c>
      <c r="L10" s="933">
        <v>0</v>
      </c>
      <c r="M10" s="932">
        <v>0</v>
      </c>
      <c r="N10" s="932">
        <v>0</v>
      </c>
      <c r="O10" s="932">
        <v>0</v>
      </c>
      <c r="P10" s="931">
        <f t="shared" si="0"/>
        <v>13095.26</v>
      </c>
      <c r="Q10" s="931">
        <f t="shared" si="1"/>
        <v>13095.26</v>
      </c>
    </row>
    <row r="11" spans="1:17" s="927" customFormat="1" ht="42.75" x14ac:dyDescent="0.2">
      <c r="A11" s="935">
        <v>10135</v>
      </c>
      <c r="B11" s="930" t="s">
        <v>1266</v>
      </c>
      <c r="C11" s="937" t="s">
        <v>97</v>
      </c>
      <c r="D11" s="936">
        <v>2003</v>
      </c>
      <c r="E11" s="934" t="s">
        <v>1923</v>
      </c>
      <c r="F11" s="935">
        <v>10135</v>
      </c>
      <c r="G11" s="930" t="s">
        <v>1266</v>
      </c>
      <c r="H11" s="934" t="s">
        <v>1963</v>
      </c>
      <c r="I11" s="932">
        <v>0</v>
      </c>
      <c r="J11" s="932">
        <v>0</v>
      </c>
      <c r="K11" s="933">
        <v>30000</v>
      </c>
      <c r="L11" s="933">
        <v>28321.32</v>
      </c>
      <c r="M11" s="932">
        <v>0</v>
      </c>
      <c r="N11" s="932">
        <v>0</v>
      </c>
      <c r="O11" s="932">
        <v>0</v>
      </c>
      <c r="P11" s="931">
        <f t="shared" si="0"/>
        <v>1678.6800000000003</v>
      </c>
      <c r="Q11" s="931">
        <f t="shared" si="1"/>
        <v>1678.6800000000003</v>
      </c>
    </row>
    <row r="12" spans="1:17" s="927" customFormat="1" ht="42.75" x14ac:dyDescent="0.2">
      <c r="A12" s="935">
        <v>10338</v>
      </c>
      <c r="B12" s="930" t="s">
        <v>1266</v>
      </c>
      <c r="C12" s="937" t="s">
        <v>97</v>
      </c>
      <c r="D12" s="936">
        <v>3061</v>
      </c>
      <c r="E12" s="934" t="s">
        <v>487</v>
      </c>
      <c r="F12" s="935">
        <v>10338</v>
      </c>
      <c r="G12" s="930" t="s">
        <v>1266</v>
      </c>
      <c r="H12" s="934" t="s">
        <v>1962</v>
      </c>
      <c r="I12" s="932">
        <v>0</v>
      </c>
      <c r="J12" s="932">
        <v>0</v>
      </c>
      <c r="K12" s="933">
        <v>0</v>
      </c>
      <c r="L12" s="933">
        <v>0</v>
      </c>
      <c r="M12" s="932">
        <v>0</v>
      </c>
      <c r="N12" s="932">
        <v>0</v>
      </c>
      <c r="O12" s="932">
        <v>0</v>
      </c>
      <c r="P12" s="931">
        <f t="shared" si="0"/>
        <v>0</v>
      </c>
      <c r="Q12" s="931">
        <f t="shared" si="1"/>
        <v>0</v>
      </c>
    </row>
    <row r="13" spans="1:17" s="927" customFormat="1" ht="42.75" x14ac:dyDescent="0.2">
      <c r="A13" s="935">
        <v>10506</v>
      </c>
      <c r="B13" s="930" t="s">
        <v>1266</v>
      </c>
      <c r="C13" s="937" t="s">
        <v>97</v>
      </c>
      <c r="D13" s="936">
        <v>3061</v>
      </c>
      <c r="E13" s="934" t="s">
        <v>487</v>
      </c>
      <c r="F13" s="935">
        <v>10506</v>
      </c>
      <c r="G13" s="930" t="s">
        <v>1266</v>
      </c>
      <c r="H13" s="934" t="s">
        <v>1961</v>
      </c>
      <c r="I13" s="932">
        <v>0</v>
      </c>
      <c r="J13" s="932">
        <v>0</v>
      </c>
      <c r="K13" s="933">
        <v>0</v>
      </c>
      <c r="L13" s="933">
        <v>0</v>
      </c>
      <c r="M13" s="932">
        <v>0</v>
      </c>
      <c r="N13" s="932">
        <v>0</v>
      </c>
      <c r="O13" s="932">
        <v>0</v>
      </c>
      <c r="P13" s="931">
        <f t="shared" si="0"/>
        <v>0</v>
      </c>
      <c r="Q13" s="931">
        <f t="shared" si="1"/>
        <v>0</v>
      </c>
    </row>
    <row r="14" spans="1:17" s="927" customFormat="1" ht="42.75" x14ac:dyDescent="0.2">
      <c r="A14" s="935">
        <v>10515</v>
      </c>
      <c r="B14" s="930" t="s">
        <v>1266</v>
      </c>
      <c r="C14" s="937" t="s">
        <v>97</v>
      </c>
      <c r="D14" s="936">
        <v>3061</v>
      </c>
      <c r="E14" s="934" t="s">
        <v>487</v>
      </c>
      <c r="F14" s="935">
        <v>10515</v>
      </c>
      <c r="G14" s="930" t="s">
        <v>1266</v>
      </c>
      <c r="H14" s="934" t="s">
        <v>1960</v>
      </c>
      <c r="I14" s="932">
        <v>0</v>
      </c>
      <c r="J14" s="932">
        <v>0</v>
      </c>
      <c r="K14" s="933">
        <v>0</v>
      </c>
      <c r="L14" s="933">
        <v>0</v>
      </c>
      <c r="M14" s="932">
        <v>0</v>
      </c>
      <c r="N14" s="932">
        <v>0</v>
      </c>
      <c r="O14" s="932">
        <v>0</v>
      </c>
      <c r="P14" s="931">
        <f t="shared" si="0"/>
        <v>0</v>
      </c>
      <c r="Q14" s="931">
        <f t="shared" si="1"/>
        <v>0</v>
      </c>
    </row>
    <row r="15" spans="1:17" s="927" customFormat="1" ht="42.75" x14ac:dyDescent="0.2">
      <c r="A15" s="935">
        <v>10521</v>
      </c>
      <c r="B15" s="930" t="s">
        <v>1266</v>
      </c>
      <c r="C15" s="937" t="s">
        <v>97</v>
      </c>
      <c r="D15" s="936">
        <v>3061</v>
      </c>
      <c r="E15" s="934" t="s">
        <v>487</v>
      </c>
      <c r="F15" s="935">
        <v>10521</v>
      </c>
      <c r="G15" s="930" t="s">
        <v>1266</v>
      </c>
      <c r="H15" s="934" t="s">
        <v>1958</v>
      </c>
      <c r="I15" s="932">
        <v>0</v>
      </c>
      <c r="J15" s="932">
        <v>0</v>
      </c>
      <c r="K15" s="933">
        <v>0</v>
      </c>
      <c r="L15" s="933">
        <v>0</v>
      </c>
      <c r="M15" s="932">
        <v>0</v>
      </c>
      <c r="N15" s="932">
        <v>0</v>
      </c>
      <c r="O15" s="932">
        <v>0</v>
      </c>
      <c r="P15" s="931">
        <f t="shared" si="0"/>
        <v>0</v>
      </c>
      <c r="Q15" s="931">
        <f t="shared" si="1"/>
        <v>0</v>
      </c>
    </row>
    <row r="16" spans="1:17" s="927" customFormat="1" ht="57" x14ac:dyDescent="0.2">
      <c r="A16" s="935">
        <v>10569</v>
      </c>
      <c r="B16" s="930" t="s">
        <v>1266</v>
      </c>
      <c r="C16" s="937" t="s">
        <v>97</v>
      </c>
      <c r="D16" s="936" t="s">
        <v>1921</v>
      </c>
      <c r="E16" s="934" t="s">
        <v>1920</v>
      </c>
      <c r="F16" s="935">
        <v>10569</v>
      </c>
      <c r="G16" s="930" t="s">
        <v>1266</v>
      </c>
      <c r="H16" s="934" t="s">
        <v>1957</v>
      </c>
      <c r="I16" s="932">
        <v>0</v>
      </c>
      <c r="J16" s="932">
        <v>0</v>
      </c>
      <c r="K16" s="933">
        <v>300</v>
      </c>
      <c r="L16" s="933">
        <v>0</v>
      </c>
      <c r="M16" s="932">
        <v>0</v>
      </c>
      <c r="N16" s="932">
        <v>0</v>
      </c>
      <c r="O16" s="932">
        <v>0</v>
      </c>
      <c r="P16" s="931">
        <f t="shared" si="0"/>
        <v>300</v>
      </c>
      <c r="Q16" s="931">
        <f t="shared" si="1"/>
        <v>300</v>
      </c>
    </row>
    <row r="17" spans="1:17" s="927" customFormat="1" ht="57" x14ac:dyDescent="0.2">
      <c r="A17" s="935">
        <v>10570</v>
      </c>
      <c r="B17" s="930" t="s">
        <v>1266</v>
      </c>
      <c r="C17" s="937" t="s">
        <v>97</v>
      </c>
      <c r="D17" s="936" t="s">
        <v>1921</v>
      </c>
      <c r="E17" s="934" t="s">
        <v>1920</v>
      </c>
      <c r="F17" s="935">
        <v>10570</v>
      </c>
      <c r="G17" s="930" t="s">
        <v>1266</v>
      </c>
      <c r="H17" s="934" t="s">
        <v>1956</v>
      </c>
      <c r="I17" s="932">
        <v>0</v>
      </c>
      <c r="J17" s="932">
        <v>0</v>
      </c>
      <c r="K17" s="933">
        <v>2000</v>
      </c>
      <c r="L17" s="933">
        <v>1246.3800000000001</v>
      </c>
      <c r="M17" s="932">
        <v>0</v>
      </c>
      <c r="N17" s="932">
        <v>0</v>
      </c>
      <c r="O17" s="932">
        <v>0</v>
      </c>
      <c r="P17" s="931">
        <f t="shared" si="0"/>
        <v>753.61999999999989</v>
      </c>
      <c r="Q17" s="931">
        <f t="shared" si="1"/>
        <v>753.61999999999989</v>
      </c>
    </row>
    <row r="18" spans="1:17" s="927" customFormat="1" ht="42.75" x14ac:dyDescent="0.2">
      <c r="A18" s="935">
        <v>20030</v>
      </c>
      <c r="B18" s="930" t="s">
        <v>1305</v>
      </c>
      <c r="C18" s="937" t="s">
        <v>95</v>
      </c>
      <c r="D18" s="936">
        <v>2003</v>
      </c>
      <c r="E18" s="934" t="s">
        <v>1923</v>
      </c>
      <c r="F18" s="935">
        <v>20030</v>
      </c>
      <c r="G18" s="930" t="s">
        <v>1305</v>
      </c>
      <c r="H18" s="934" t="s">
        <v>1953</v>
      </c>
      <c r="I18" s="932">
        <v>136.25</v>
      </c>
      <c r="J18" s="932">
        <v>136.25</v>
      </c>
      <c r="K18" s="933">
        <v>0</v>
      </c>
      <c r="L18" s="933">
        <v>0</v>
      </c>
      <c r="M18" s="932">
        <v>0</v>
      </c>
      <c r="N18" s="932">
        <v>0</v>
      </c>
      <c r="O18" s="932">
        <v>0</v>
      </c>
      <c r="P18" s="931">
        <f t="shared" si="0"/>
        <v>136.25</v>
      </c>
      <c r="Q18" s="931">
        <f t="shared" si="1"/>
        <v>136.25</v>
      </c>
    </row>
    <row r="19" spans="1:17" s="927" customFormat="1" ht="57" x14ac:dyDescent="0.2">
      <c r="A19" s="935">
        <v>20038</v>
      </c>
      <c r="B19" s="930" t="s">
        <v>1305</v>
      </c>
      <c r="C19" s="937" t="s">
        <v>95</v>
      </c>
      <c r="D19" s="936" t="s">
        <v>1921</v>
      </c>
      <c r="E19" s="934" t="s">
        <v>1920</v>
      </c>
      <c r="F19" s="935">
        <v>20038</v>
      </c>
      <c r="G19" s="930" t="s">
        <v>1305</v>
      </c>
      <c r="H19" s="934" t="s">
        <v>1952</v>
      </c>
      <c r="I19" s="932">
        <v>3702.15</v>
      </c>
      <c r="J19" s="932">
        <v>3702.15</v>
      </c>
      <c r="K19" s="933">
        <v>0</v>
      </c>
      <c r="L19" s="932">
        <v>865.74</v>
      </c>
      <c r="M19" s="932">
        <v>0</v>
      </c>
      <c r="N19" s="932">
        <v>0</v>
      </c>
      <c r="O19" s="932">
        <v>0</v>
      </c>
      <c r="P19" s="931">
        <f t="shared" si="0"/>
        <v>2836.41</v>
      </c>
      <c r="Q19" s="931">
        <f t="shared" si="1"/>
        <v>2836.41</v>
      </c>
    </row>
    <row r="20" spans="1:17" s="927" customFormat="1" ht="57" x14ac:dyDescent="0.2">
      <c r="A20" s="935">
        <v>20039</v>
      </c>
      <c r="B20" s="930" t="s">
        <v>1305</v>
      </c>
      <c r="C20" s="937" t="s">
        <v>95</v>
      </c>
      <c r="D20" s="936" t="s">
        <v>1921</v>
      </c>
      <c r="E20" s="934" t="s">
        <v>1920</v>
      </c>
      <c r="F20" s="935">
        <v>20039</v>
      </c>
      <c r="G20" s="930" t="s">
        <v>1305</v>
      </c>
      <c r="H20" s="934" t="s">
        <v>1951</v>
      </c>
      <c r="I20" s="932">
        <v>3750</v>
      </c>
      <c r="J20" s="932">
        <v>3750</v>
      </c>
      <c r="K20" s="933">
        <v>0</v>
      </c>
      <c r="L20" s="932">
        <v>3650.85</v>
      </c>
      <c r="M20" s="932">
        <v>0</v>
      </c>
      <c r="N20" s="932">
        <v>0</v>
      </c>
      <c r="O20" s="932">
        <v>0</v>
      </c>
      <c r="P20" s="931">
        <f t="shared" si="0"/>
        <v>99.150000000000091</v>
      </c>
      <c r="Q20" s="931">
        <f t="shared" si="1"/>
        <v>99.150000000000091</v>
      </c>
    </row>
    <row r="21" spans="1:17" s="927" customFormat="1" ht="57" x14ac:dyDescent="0.2">
      <c r="A21" s="935">
        <v>10682</v>
      </c>
      <c r="B21" s="930" t="s">
        <v>1305</v>
      </c>
      <c r="C21" s="937" t="s">
        <v>97</v>
      </c>
      <c r="D21" s="936" t="s">
        <v>1921</v>
      </c>
      <c r="E21" s="934" t="s">
        <v>1920</v>
      </c>
      <c r="F21" s="935">
        <v>10682</v>
      </c>
      <c r="G21" s="930" t="s">
        <v>1305</v>
      </c>
      <c r="H21" s="934" t="s">
        <v>1955</v>
      </c>
      <c r="I21" s="932">
        <v>12932.36</v>
      </c>
      <c r="J21" s="932">
        <v>12932.36</v>
      </c>
      <c r="K21" s="933">
        <v>0</v>
      </c>
      <c r="L21" s="932">
        <v>12932.36</v>
      </c>
      <c r="M21" s="932">
        <v>0</v>
      </c>
      <c r="N21" s="932">
        <v>0</v>
      </c>
      <c r="O21" s="932">
        <v>0</v>
      </c>
      <c r="P21" s="931">
        <f t="shared" si="0"/>
        <v>0</v>
      </c>
      <c r="Q21" s="931">
        <f t="shared" si="1"/>
        <v>0</v>
      </c>
    </row>
    <row r="22" spans="1:17" s="927" customFormat="1" ht="57" x14ac:dyDescent="0.2">
      <c r="A22" s="935">
        <v>10682</v>
      </c>
      <c r="B22" s="930" t="s">
        <v>1266</v>
      </c>
      <c r="C22" s="937" t="s">
        <v>97</v>
      </c>
      <c r="D22" s="936" t="s">
        <v>1921</v>
      </c>
      <c r="E22" s="934" t="s">
        <v>1920</v>
      </c>
      <c r="F22" s="935">
        <v>10682</v>
      </c>
      <c r="G22" s="930" t="s">
        <v>1266</v>
      </c>
      <c r="H22" s="934" t="s">
        <v>1954</v>
      </c>
      <c r="I22" s="932">
        <v>0</v>
      </c>
      <c r="J22" s="932">
        <v>0</v>
      </c>
      <c r="K22" s="933">
        <v>3750</v>
      </c>
      <c r="L22" s="933">
        <v>3739.86</v>
      </c>
      <c r="M22" s="932">
        <v>0</v>
      </c>
      <c r="N22" s="932">
        <v>0</v>
      </c>
      <c r="O22" s="932">
        <v>0</v>
      </c>
      <c r="P22" s="931">
        <f t="shared" si="0"/>
        <v>10.139999999999873</v>
      </c>
      <c r="Q22" s="931">
        <f t="shared" si="1"/>
        <v>10.139999999999873</v>
      </c>
    </row>
    <row r="23" spans="1:17" s="927" customFormat="1" ht="42.75" x14ac:dyDescent="0.2">
      <c r="A23" s="935">
        <v>20030</v>
      </c>
      <c r="B23" s="930" t="s">
        <v>1266</v>
      </c>
      <c r="C23" s="937" t="s">
        <v>95</v>
      </c>
      <c r="D23" s="936">
        <v>2003</v>
      </c>
      <c r="E23" s="934" t="s">
        <v>1923</v>
      </c>
      <c r="F23" s="935">
        <v>20030</v>
      </c>
      <c r="G23" s="930" t="s">
        <v>1266</v>
      </c>
      <c r="H23" s="934" t="s">
        <v>1953</v>
      </c>
      <c r="I23" s="932">
        <v>0</v>
      </c>
      <c r="J23" s="932">
        <v>0</v>
      </c>
      <c r="K23" s="933">
        <v>0</v>
      </c>
      <c r="L23" s="933">
        <v>0</v>
      </c>
      <c r="M23" s="932">
        <v>0</v>
      </c>
      <c r="N23" s="932">
        <v>0</v>
      </c>
      <c r="O23" s="932">
        <v>0</v>
      </c>
      <c r="P23" s="931">
        <f t="shared" si="0"/>
        <v>0</v>
      </c>
      <c r="Q23" s="931">
        <f t="shared" si="1"/>
        <v>0</v>
      </c>
    </row>
    <row r="24" spans="1:17" s="927" customFormat="1" ht="57" x14ac:dyDescent="0.2">
      <c r="A24" s="935">
        <v>20038</v>
      </c>
      <c r="B24" s="930" t="s">
        <v>1266</v>
      </c>
      <c r="C24" s="937" t="s">
        <v>95</v>
      </c>
      <c r="D24" s="936" t="s">
        <v>1921</v>
      </c>
      <c r="E24" s="934" t="s">
        <v>1920</v>
      </c>
      <c r="F24" s="935">
        <v>20038</v>
      </c>
      <c r="G24" s="930" t="s">
        <v>1266</v>
      </c>
      <c r="H24" s="934" t="s">
        <v>1952</v>
      </c>
      <c r="I24" s="932">
        <v>0</v>
      </c>
      <c r="J24" s="932">
        <v>0</v>
      </c>
      <c r="K24" s="933">
        <v>0</v>
      </c>
      <c r="L24" s="933">
        <v>0</v>
      </c>
      <c r="M24" s="932">
        <v>0</v>
      </c>
      <c r="N24" s="932">
        <v>0</v>
      </c>
      <c r="O24" s="932">
        <v>0</v>
      </c>
      <c r="P24" s="931">
        <f t="shared" si="0"/>
        <v>0</v>
      </c>
      <c r="Q24" s="931">
        <f t="shared" si="1"/>
        <v>0</v>
      </c>
    </row>
    <row r="25" spans="1:17" s="927" customFormat="1" ht="57" x14ac:dyDescent="0.2">
      <c r="A25" s="935">
        <v>20039</v>
      </c>
      <c r="B25" s="930" t="s">
        <v>1266</v>
      </c>
      <c r="C25" s="937" t="s">
        <v>95</v>
      </c>
      <c r="D25" s="936" t="s">
        <v>1921</v>
      </c>
      <c r="E25" s="934" t="s">
        <v>1920</v>
      </c>
      <c r="F25" s="935">
        <v>20039</v>
      </c>
      <c r="G25" s="930" t="s">
        <v>1266</v>
      </c>
      <c r="H25" s="934" t="s">
        <v>1951</v>
      </c>
      <c r="I25" s="932">
        <v>0</v>
      </c>
      <c r="J25" s="932">
        <v>0</v>
      </c>
      <c r="K25" s="933">
        <v>0</v>
      </c>
      <c r="L25" s="933">
        <v>0</v>
      </c>
      <c r="M25" s="932">
        <v>0</v>
      </c>
      <c r="N25" s="932">
        <v>0</v>
      </c>
      <c r="O25" s="932">
        <v>0</v>
      </c>
      <c r="P25" s="931">
        <f t="shared" si="0"/>
        <v>0</v>
      </c>
      <c r="Q25" s="931">
        <f t="shared" si="1"/>
        <v>0</v>
      </c>
    </row>
    <row r="26" spans="1:17" s="927" customFormat="1" ht="28.5" x14ac:dyDescent="0.2">
      <c r="A26" s="935">
        <v>10510</v>
      </c>
      <c r="B26" s="930" t="s">
        <v>1305</v>
      </c>
      <c r="C26" s="937" t="s">
        <v>97</v>
      </c>
      <c r="D26" s="936">
        <v>2003</v>
      </c>
      <c r="E26" s="934" t="s">
        <v>1923</v>
      </c>
      <c r="F26" s="935">
        <v>10510</v>
      </c>
      <c r="G26" s="930" t="s">
        <v>1305</v>
      </c>
      <c r="H26" s="934" t="s">
        <v>1949</v>
      </c>
      <c r="I26" s="932">
        <v>0</v>
      </c>
      <c r="J26" s="932">
        <v>0</v>
      </c>
      <c r="K26" s="933">
        <v>0</v>
      </c>
      <c r="L26" s="933">
        <v>0</v>
      </c>
      <c r="M26" s="932">
        <v>0</v>
      </c>
      <c r="N26" s="932">
        <v>0</v>
      </c>
      <c r="O26" s="932">
        <v>0</v>
      </c>
      <c r="P26" s="931">
        <f t="shared" si="0"/>
        <v>0</v>
      </c>
      <c r="Q26" s="931">
        <f t="shared" si="1"/>
        <v>0</v>
      </c>
    </row>
    <row r="27" spans="1:17" s="927" customFormat="1" ht="57" x14ac:dyDescent="0.2">
      <c r="A27" s="935">
        <v>10622</v>
      </c>
      <c r="B27" s="930" t="s">
        <v>1305</v>
      </c>
      <c r="C27" s="937" t="s">
        <v>97</v>
      </c>
      <c r="D27" s="936">
        <v>2003</v>
      </c>
      <c r="E27" s="934" t="s">
        <v>1923</v>
      </c>
      <c r="F27" s="935">
        <v>10622</v>
      </c>
      <c r="G27" s="930" t="s">
        <v>1305</v>
      </c>
      <c r="H27" s="934" t="s">
        <v>1948</v>
      </c>
      <c r="I27" s="932">
        <v>12197.55</v>
      </c>
      <c r="J27" s="932">
        <v>12197.55</v>
      </c>
      <c r="K27" s="933">
        <v>0</v>
      </c>
      <c r="L27" s="933">
        <v>0</v>
      </c>
      <c r="M27" s="932">
        <v>0</v>
      </c>
      <c r="N27" s="932">
        <v>0</v>
      </c>
      <c r="O27" s="932">
        <v>0</v>
      </c>
      <c r="P27" s="931">
        <f t="shared" si="0"/>
        <v>12197.55</v>
      </c>
      <c r="Q27" s="931">
        <f t="shared" si="1"/>
        <v>12197.55</v>
      </c>
    </row>
    <row r="28" spans="1:17" s="927" customFormat="1" ht="28.5" x14ac:dyDescent="0.2">
      <c r="A28" s="935">
        <v>10547</v>
      </c>
      <c r="B28" s="930" t="s">
        <v>1305</v>
      </c>
      <c r="C28" s="937" t="s">
        <v>97</v>
      </c>
      <c r="D28" s="936">
        <v>2003</v>
      </c>
      <c r="E28" s="934" t="s">
        <v>1923</v>
      </c>
      <c r="F28" s="935">
        <v>10547</v>
      </c>
      <c r="G28" s="930" t="s">
        <v>1305</v>
      </c>
      <c r="H28" s="934" t="s">
        <v>1950</v>
      </c>
      <c r="I28" s="932">
        <v>4084.3</v>
      </c>
      <c r="J28" s="932">
        <v>4084.3</v>
      </c>
      <c r="K28" s="933">
        <v>0</v>
      </c>
      <c r="L28" s="933">
        <v>0</v>
      </c>
      <c r="M28" s="932">
        <v>0</v>
      </c>
      <c r="N28" s="932">
        <v>0</v>
      </c>
      <c r="O28" s="932">
        <v>0</v>
      </c>
      <c r="P28" s="931">
        <f t="shared" si="0"/>
        <v>4084.3</v>
      </c>
      <c r="Q28" s="931">
        <f t="shared" si="1"/>
        <v>4084.3</v>
      </c>
    </row>
    <row r="29" spans="1:17" s="927" customFormat="1" ht="28.5" x14ac:dyDescent="0.2">
      <c r="A29" s="935">
        <v>10547</v>
      </c>
      <c r="B29" s="930" t="s">
        <v>1266</v>
      </c>
      <c r="C29" s="937" t="s">
        <v>97</v>
      </c>
      <c r="D29" s="936">
        <v>2003</v>
      </c>
      <c r="E29" s="934" t="s">
        <v>1923</v>
      </c>
      <c r="F29" s="935">
        <v>10547</v>
      </c>
      <c r="G29" s="930" t="s">
        <v>1266</v>
      </c>
      <c r="H29" s="934" t="s">
        <v>1950</v>
      </c>
      <c r="I29" s="932">
        <v>0</v>
      </c>
      <c r="J29" s="932">
        <v>0</v>
      </c>
      <c r="K29" s="933">
        <v>0</v>
      </c>
      <c r="L29" s="933">
        <v>0</v>
      </c>
      <c r="M29" s="932">
        <v>0</v>
      </c>
      <c r="N29" s="932">
        <v>0</v>
      </c>
      <c r="O29" s="932">
        <v>0</v>
      </c>
      <c r="P29" s="931">
        <f t="shared" si="0"/>
        <v>0</v>
      </c>
      <c r="Q29" s="931">
        <f t="shared" si="1"/>
        <v>0</v>
      </c>
    </row>
    <row r="30" spans="1:17" s="927" customFormat="1" ht="28.5" x14ac:dyDescent="0.2">
      <c r="A30" s="935">
        <v>10510</v>
      </c>
      <c r="B30" s="930" t="s">
        <v>1266</v>
      </c>
      <c r="C30" s="937" t="s">
        <v>97</v>
      </c>
      <c r="D30" s="936">
        <v>2003</v>
      </c>
      <c r="E30" s="934" t="s">
        <v>1923</v>
      </c>
      <c r="F30" s="935">
        <v>10510</v>
      </c>
      <c r="G30" s="930" t="s">
        <v>1266</v>
      </c>
      <c r="H30" s="934" t="s">
        <v>1949</v>
      </c>
      <c r="I30" s="932">
        <v>0</v>
      </c>
      <c r="J30" s="932">
        <v>0</v>
      </c>
      <c r="K30" s="933">
        <v>0</v>
      </c>
      <c r="L30" s="933">
        <v>0</v>
      </c>
      <c r="M30" s="932">
        <v>0</v>
      </c>
      <c r="N30" s="932">
        <v>0</v>
      </c>
      <c r="O30" s="932">
        <v>0</v>
      </c>
      <c r="P30" s="931">
        <f t="shared" si="0"/>
        <v>0</v>
      </c>
      <c r="Q30" s="931">
        <f t="shared" si="1"/>
        <v>0</v>
      </c>
    </row>
    <row r="31" spans="1:17" s="927" customFormat="1" ht="57" x14ac:dyDescent="0.2">
      <c r="A31" s="935">
        <v>10622</v>
      </c>
      <c r="B31" s="930" t="s">
        <v>1266</v>
      </c>
      <c r="C31" s="937" t="s">
        <v>97</v>
      </c>
      <c r="D31" s="936">
        <v>2003</v>
      </c>
      <c r="E31" s="934" t="s">
        <v>1923</v>
      </c>
      <c r="F31" s="935">
        <v>10622</v>
      </c>
      <c r="G31" s="930" t="s">
        <v>1266</v>
      </c>
      <c r="H31" s="934" t="s">
        <v>1948</v>
      </c>
      <c r="I31" s="932">
        <v>0</v>
      </c>
      <c r="J31" s="932">
        <v>0</v>
      </c>
      <c r="K31" s="933">
        <v>5676.07</v>
      </c>
      <c r="L31" s="933">
        <v>1243.17</v>
      </c>
      <c r="M31" s="932">
        <v>0</v>
      </c>
      <c r="N31" s="932">
        <v>0</v>
      </c>
      <c r="O31" s="932">
        <v>0</v>
      </c>
      <c r="P31" s="931">
        <f t="shared" si="0"/>
        <v>4432.8999999999996</v>
      </c>
      <c r="Q31" s="931">
        <f t="shared" si="1"/>
        <v>4432.8999999999996</v>
      </c>
    </row>
    <row r="32" spans="1:17" s="927" customFormat="1" ht="57" x14ac:dyDescent="0.2">
      <c r="A32" s="935">
        <v>10075</v>
      </c>
      <c r="B32" s="930" t="s">
        <v>1305</v>
      </c>
      <c r="C32" s="937" t="s">
        <v>97</v>
      </c>
      <c r="D32" s="936" t="s">
        <v>1921</v>
      </c>
      <c r="E32" s="934" t="s">
        <v>1920</v>
      </c>
      <c r="F32" s="935">
        <v>10075</v>
      </c>
      <c r="G32" s="930" t="s">
        <v>1305</v>
      </c>
      <c r="H32" s="934" t="s">
        <v>931</v>
      </c>
      <c r="I32" s="932">
        <v>0</v>
      </c>
      <c r="J32" s="932">
        <v>0</v>
      </c>
      <c r="K32" s="933">
        <v>0</v>
      </c>
      <c r="L32" s="932">
        <v>0</v>
      </c>
      <c r="M32" s="932">
        <v>0</v>
      </c>
      <c r="N32" s="932">
        <v>0</v>
      </c>
      <c r="O32" s="932">
        <v>0</v>
      </c>
      <c r="P32" s="931">
        <f t="shared" si="0"/>
        <v>0</v>
      </c>
      <c r="Q32" s="931">
        <f t="shared" si="1"/>
        <v>0</v>
      </c>
    </row>
    <row r="33" spans="1:17" s="927" customFormat="1" ht="57" x14ac:dyDescent="0.2">
      <c r="A33" s="935">
        <v>10568</v>
      </c>
      <c r="B33" s="930" t="s">
        <v>1305</v>
      </c>
      <c r="C33" s="937" t="s">
        <v>97</v>
      </c>
      <c r="D33" s="936" t="s">
        <v>1921</v>
      </c>
      <c r="E33" s="934" t="s">
        <v>1920</v>
      </c>
      <c r="F33" s="935">
        <v>10568</v>
      </c>
      <c r="G33" s="930" t="s">
        <v>1305</v>
      </c>
      <c r="H33" s="934" t="s">
        <v>927</v>
      </c>
      <c r="I33" s="932">
        <v>500</v>
      </c>
      <c r="J33" s="932">
        <v>500</v>
      </c>
      <c r="K33" s="933">
        <v>0</v>
      </c>
      <c r="L33" s="932">
        <v>0</v>
      </c>
      <c r="M33" s="932">
        <v>0</v>
      </c>
      <c r="N33" s="932">
        <v>0</v>
      </c>
      <c r="O33" s="932">
        <v>0</v>
      </c>
      <c r="P33" s="931">
        <f t="shared" si="0"/>
        <v>500</v>
      </c>
      <c r="Q33" s="931">
        <f t="shared" si="1"/>
        <v>500</v>
      </c>
    </row>
    <row r="34" spans="1:17" s="927" customFormat="1" ht="57" x14ac:dyDescent="0.2">
      <c r="A34" s="935">
        <v>10072</v>
      </c>
      <c r="B34" s="930" t="s">
        <v>1305</v>
      </c>
      <c r="C34" s="937" t="s">
        <v>97</v>
      </c>
      <c r="D34" s="936" t="s">
        <v>1921</v>
      </c>
      <c r="E34" s="934" t="s">
        <v>1920</v>
      </c>
      <c r="F34" s="935">
        <v>10072</v>
      </c>
      <c r="G34" s="930" t="s">
        <v>1305</v>
      </c>
      <c r="H34" s="934" t="s">
        <v>1947</v>
      </c>
      <c r="I34" s="932">
        <v>0</v>
      </c>
      <c r="J34" s="932">
        <v>0</v>
      </c>
      <c r="K34" s="933">
        <v>0</v>
      </c>
      <c r="L34" s="932">
        <v>0</v>
      </c>
      <c r="M34" s="932">
        <v>0</v>
      </c>
      <c r="N34" s="932">
        <v>0</v>
      </c>
      <c r="O34" s="932">
        <v>0</v>
      </c>
      <c r="P34" s="931">
        <f t="shared" si="0"/>
        <v>0</v>
      </c>
      <c r="Q34" s="931">
        <f t="shared" si="1"/>
        <v>0</v>
      </c>
    </row>
    <row r="35" spans="1:17" s="927" customFormat="1" ht="57" x14ac:dyDescent="0.2">
      <c r="A35" s="935">
        <v>10074</v>
      </c>
      <c r="B35" s="930" t="s">
        <v>1305</v>
      </c>
      <c r="C35" s="937" t="s">
        <v>97</v>
      </c>
      <c r="D35" s="936" t="s">
        <v>1921</v>
      </c>
      <c r="E35" s="934" t="s">
        <v>1920</v>
      </c>
      <c r="F35" s="935">
        <v>10074</v>
      </c>
      <c r="G35" s="930" t="s">
        <v>1305</v>
      </c>
      <c r="H35" s="934" t="s">
        <v>1945</v>
      </c>
      <c r="I35" s="932">
        <v>2675.18</v>
      </c>
      <c r="J35" s="932">
        <v>2675.18</v>
      </c>
      <c r="K35" s="933">
        <v>0</v>
      </c>
      <c r="L35" s="932">
        <v>0</v>
      </c>
      <c r="M35" s="932">
        <v>0</v>
      </c>
      <c r="N35" s="932">
        <v>0</v>
      </c>
      <c r="O35" s="932">
        <v>0</v>
      </c>
      <c r="P35" s="931">
        <f t="shared" ref="P35:P66" si="2">J35+K35-L35-M35+N35</f>
        <v>2675.18</v>
      </c>
      <c r="Q35" s="931">
        <f t="shared" ref="Q35:Q66" si="3">I35+K35-L35-M35-N35+O35</f>
        <v>2675.18</v>
      </c>
    </row>
    <row r="36" spans="1:17" s="927" customFormat="1" ht="57" x14ac:dyDescent="0.2">
      <c r="A36" s="935">
        <v>10072</v>
      </c>
      <c r="B36" s="930" t="s">
        <v>1266</v>
      </c>
      <c r="C36" s="937" t="s">
        <v>97</v>
      </c>
      <c r="D36" s="936" t="s">
        <v>1921</v>
      </c>
      <c r="E36" s="934" t="s">
        <v>1920</v>
      </c>
      <c r="F36" s="935">
        <v>10072</v>
      </c>
      <c r="G36" s="930" t="s">
        <v>1266</v>
      </c>
      <c r="H36" s="934" t="s">
        <v>1946</v>
      </c>
      <c r="I36" s="932">
        <v>0</v>
      </c>
      <c r="J36" s="932">
        <v>0</v>
      </c>
      <c r="K36" s="933">
        <f>2200+500</f>
        <v>2700</v>
      </c>
      <c r="L36" s="933">
        <v>0</v>
      </c>
      <c r="M36" s="932">
        <v>0</v>
      </c>
      <c r="N36" s="932">
        <v>0</v>
      </c>
      <c r="O36" s="932">
        <v>0</v>
      </c>
      <c r="P36" s="931">
        <f t="shared" si="2"/>
        <v>2700</v>
      </c>
      <c r="Q36" s="931">
        <f t="shared" si="3"/>
        <v>2700</v>
      </c>
    </row>
    <row r="37" spans="1:17" s="927" customFormat="1" ht="57" x14ac:dyDescent="0.2">
      <c r="A37" s="935">
        <v>10074</v>
      </c>
      <c r="B37" s="930" t="s">
        <v>1266</v>
      </c>
      <c r="C37" s="937" t="s">
        <v>97</v>
      </c>
      <c r="D37" s="936" t="s">
        <v>1921</v>
      </c>
      <c r="E37" s="934" t="s">
        <v>1920</v>
      </c>
      <c r="F37" s="935">
        <v>10074</v>
      </c>
      <c r="G37" s="930" t="s">
        <v>1266</v>
      </c>
      <c r="H37" s="934" t="s">
        <v>1945</v>
      </c>
      <c r="I37" s="932">
        <v>0</v>
      </c>
      <c r="J37" s="932">
        <v>0</v>
      </c>
      <c r="K37" s="933">
        <v>0</v>
      </c>
      <c r="L37" s="933">
        <v>0</v>
      </c>
      <c r="M37" s="932">
        <v>0</v>
      </c>
      <c r="N37" s="932">
        <v>0</v>
      </c>
      <c r="O37" s="932">
        <v>0</v>
      </c>
      <c r="P37" s="931">
        <f t="shared" si="2"/>
        <v>0</v>
      </c>
      <c r="Q37" s="931">
        <f t="shared" si="3"/>
        <v>0</v>
      </c>
    </row>
    <row r="38" spans="1:17" s="927" customFormat="1" ht="57" x14ac:dyDescent="0.2">
      <c r="A38" s="935">
        <v>10075</v>
      </c>
      <c r="B38" s="930" t="s">
        <v>1266</v>
      </c>
      <c r="C38" s="937" t="s">
        <v>97</v>
      </c>
      <c r="D38" s="936" t="s">
        <v>1921</v>
      </c>
      <c r="E38" s="934" t="s">
        <v>1920</v>
      </c>
      <c r="F38" s="935">
        <v>10075</v>
      </c>
      <c r="G38" s="930" t="s">
        <v>1266</v>
      </c>
      <c r="H38" s="934" t="s">
        <v>931</v>
      </c>
      <c r="I38" s="932">
        <v>0</v>
      </c>
      <c r="J38" s="932">
        <v>0</v>
      </c>
      <c r="K38" s="933">
        <v>0</v>
      </c>
      <c r="L38" s="933">
        <v>0</v>
      </c>
      <c r="M38" s="932">
        <v>0</v>
      </c>
      <c r="N38" s="932">
        <v>0</v>
      </c>
      <c r="O38" s="932">
        <v>0</v>
      </c>
      <c r="P38" s="931">
        <f t="shared" si="2"/>
        <v>0</v>
      </c>
      <c r="Q38" s="931">
        <f t="shared" si="3"/>
        <v>0</v>
      </c>
    </row>
    <row r="39" spans="1:17" s="927" customFormat="1" ht="57" x14ac:dyDescent="0.2">
      <c r="A39" s="935">
        <v>10568</v>
      </c>
      <c r="B39" s="930" t="s">
        <v>1266</v>
      </c>
      <c r="C39" s="937" t="s">
        <v>97</v>
      </c>
      <c r="D39" s="936" t="s">
        <v>1921</v>
      </c>
      <c r="E39" s="934" t="s">
        <v>1920</v>
      </c>
      <c r="F39" s="935">
        <v>10568</v>
      </c>
      <c r="G39" s="930" t="s">
        <v>1266</v>
      </c>
      <c r="H39" s="934" t="s">
        <v>927</v>
      </c>
      <c r="I39" s="932">
        <v>0</v>
      </c>
      <c r="J39" s="932">
        <v>0</v>
      </c>
      <c r="K39" s="933">
        <v>0</v>
      </c>
      <c r="L39" s="933">
        <v>0</v>
      </c>
      <c r="M39" s="932">
        <v>0</v>
      </c>
      <c r="N39" s="932">
        <v>0</v>
      </c>
      <c r="O39" s="932">
        <v>0</v>
      </c>
      <c r="P39" s="931">
        <f t="shared" si="2"/>
        <v>0</v>
      </c>
      <c r="Q39" s="931">
        <f t="shared" si="3"/>
        <v>0</v>
      </c>
    </row>
    <row r="40" spans="1:17" s="927" customFormat="1" ht="28.5" x14ac:dyDescent="0.2">
      <c r="A40" s="935">
        <v>10133</v>
      </c>
      <c r="B40" s="930" t="s">
        <v>1305</v>
      </c>
      <c r="C40" s="937" t="s">
        <v>97</v>
      </c>
      <c r="D40" s="936">
        <v>2003</v>
      </c>
      <c r="E40" s="934" t="s">
        <v>1923</v>
      </c>
      <c r="F40" s="935">
        <v>10133</v>
      </c>
      <c r="G40" s="930" t="s">
        <v>1305</v>
      </c>
      <c r="H40" s="934" t="s">
        <v>1944</v>
      </c>
      <c r="I40" s="932">
        <v>150646.48000000001</v>
      </c>
      <c r="J40" s="932">
        <v>150646.48000000001</v>
      </c>
      <c r="K40" s="933">
        <v>0</v>
      </c>
      <c r="L40" s="933">
        <v>0</v>
      </c>
      <c r="M40" s="932">
        <v>0</v>
      </c>
      <c r="N40" s="932">
        <v>0</v>
      </c>
      <c r="O40" s="932">
        <v>0</v>
      </c>
      <c r="P40" s="931">
        <f t="shared" si="2"/>
        <v>150646.48000000001</v>
      </c>
      <c r="Q40" s="931">
        <f t="shared" si="3"/>
        <v>150646.48000000001</v>
      </c>
    </row>
    <row r="41" spans="1:17" s="927" customFormat="1" ht="42.75" x14ac:dyDescent="0.2">
      <c r="A41" s="935">
        <v>10597</v>
      </c>
      <c r="B41" s="930" t="s">
        <v>1305</v>
      </c>
      <c r="C41" s="937" t="s">
        <v>97</v>
      </c>
      <c r="D41" s="936">
        <v>2003</v>
      </c>
      <c r="E41" s="934" t="s">
        <v>1923</v>
      </c>
      <c r="F41" s="935">
        <v>10597</v>
      </c>
      <c r="G41" s="930" t="s">
        <v>1305</v>
      </c>
      <c r="H41" s="934" t="s">
        <v>1932</v>
      </c>
      <c r="I41" s="932">
        <v>727.56</v>
      </c>
      <c r="J41" s="932">
        <v>727.56</v>
      </c>
      <c r="K41" s="933">
        <v>0</v>
      </c>
      <c r="L41" s="933">
        <v>0</v>
      </c>
      <c r="M41" s="932">
        <v>0</v>
      </c>
      <c r="N41" s="932">
        <v>0</v>
      </c>
      <c r="O41" s="932">
        <v>0</v>
      </c>
      <c r="P41" s="931">
        <f t="shared" si="2"/>
        <v>727.56</v>
      </c>
      <c r="Q41" s="931">
        <f t="shared" si="3"/>
        <v>727.56</v>
      </c>
    </row>
    <row r="42" spans="1:17" s="927" customFormat="1" ht="28.5" x14ac:dyDescent="0.2">
      <c r="A42" s="935">
        <v>10624</v>
      </c>
      <c r="B42" s="930" t="s">
        <v>1305</v>
      </c>
      <c r="C42" s="937" t="s">
        <v>97</v>
      </c>
      <c r="D42" s="936">
        <v>2003</v>
      </c>
      <c r="E42" s="934" t="s">
        <v>1923</v>
      </c>
      <c r="F42" s="935">
        <v>10624</v>
      </c>
      <c r="G42" s="930" t="s">
        <v>1305</v>
      </c>
      <c r="H42" s="934" t="s">
        <v>1931</v>
      </c>
      <c r="I42" s="932">
        <v>8363.61</v>
      </c>
      <c r="J42" s="932">
        <v>8363.61</v>
      </c>
      <c r="K42" s="933">
        <v>0</v>
      </c>
      <c r="L42" s="933">
        <v>0</v>
      </c>
      <c r="M42" s="932">
        <v>0</v>
      </c>
      <c r="N42" s="932">
        <v>0</v>
      </c>
      <c r="O42" s="932">
        <v>0</v>
      </c>
      <c r="P42" s="931">
        <f t="shared" si="2"/>
        <v>8363.61</v>
      </c>
      <c r="Q42" s="931">
        <f t="shared" si="3"/>
        <v>8363.61</v>
      </c>
    </row>
    <row r="43" spans="1:17" s="927" customFormat="1" ht="28.5" x14ac:dyDescent="0.2">
      <c r="A43" s="935">
        <v>10341</v>
      </c>
      <c r="B43" s="930" t="s">
        <v>1305</v>
      </c>
      <c r="C43" s="937" t="s">
        <v>97</v>
      </c>
      <c r="D43" s="936">
        <v>2001</v>
      </c>
      <c r="E43" s="934" t="s">
        <v>1937</v>
      </c>
      <c r="F43" s="935">
        <v>10341</v>
      </c>
      <c r="G43" s="930" t="s">
        <v>1305</v>
      </c>
      <c r="H43" s="934" t="s">
        <v>1936</v>
      </c>
      <c r="I43" s="932">
        <v>16920</v>
      </c>
      <c r="J43" s="932">
        <v>16920</v>
      </c>
      <c r="K43" s="933">
        <v>0</v>
      </c>
      <c r="L43" s="933">
        <v>5040</v>
      </c>
      <c r="M43" s="932">
        <v>0</v>
      </c>
      <c r="N43" s="932">
        <v>0</v>
      </c>
      <c r="O43" s="932">
        <v>0</v>
      </c>
      <c r="P43" s="931">
        <f t="shared" si="2"/>
        <v>11880</v>
      </c>
      <c r="Q43" s="931">
        <f t="shared" si="3"/>
        <v>11880</v>
      </c>
    </row>
    <row r="44" spans="1:17" s="927" customFormat="1" ht="42.75" x14ac:dyDescent="0.2">
      <c r="A44" s="935">
        <v>10136</v>
      </c>
      <c r="B44" s="930" t="s">
        <v>1305</v>
      </c>
      <c r="C44" s="937" t="s">
        <v>97</v>
      </c>
      <c r="D44" s="936">
        <v>2003</v>
      </c>
      <c r="E44" s="934" t="s">
        <v>1923</v>
      </c>
      <c r="F44" s="935">
        <v>10136</v>
      </c>
      <c r="G44" s="930" t="s">
        <v>1305</v>
      </c>
      <c r="H44" s="934" t="s">
        <v>1939</v>
      </c>
      <c r="I44" s="932">
        <v>71713.55</v>
      </c>
      <c r="J44" s="932">
        <v>71713.55</v>
      </c>
      <c r="K44" s="933">
        <v>0</v>
      </c>
      <c r="L44" s="933">
        <v>7550</v>
      </c>
      <c r="M44" s="932">
        <v>0</v>
      </c>
      <c r="N44" s="932">
        <v>0</v>
      </c>
      <c r="O44" s="932">
        <v>0</v>
      </c>
      <c r="P44" s="931">
        <f t="shared" si="2"/>
        <v>64163.55</v>
      </c>
      <c r="Q44" s="931">
        <f t="shared" si="3"/>
        <v>64163.55</v>
      </c>
    </row>
    <row r="45" spans="1:17" s="927" customFormat="1" ht="42.75" x14ac:dyDescent="0.2">
      <c r="A45" s="935">
        <v>10649</v>
      </c>
      <c r="B45" s="930" t="s">
        <v>1266</v>
      </c>
      <c r="C45" s="937" t="s">
        <v>97</v>
      </c>
      <c r="D45" s="936">
        <v>2003</v>
      </c>
      <c r="E45" s="934" t="s">
        <v>1923</v>
      </c>
      <c r="F45" s="935">
        <v>10649</v>
      </c>
      <c r="G45" s="930" t="s">
        <v>1266</v>
      </c>
      <c r="H45" s="934" t="s">
        <v>1942</v>
      </c>
      <c r="I45" s="932">
        <v>0</v>
      </c>
      <c r="J45" s="932">
        <v>0</v>
      </c>
      <c r="K45" s="933">
        <v>0</v>
      </c>
      <c r="L45" s="933">
        <v>0</v>
      </c>
      <c r="M45" s="932">
        <v>0</v>
      </c>
      <c r="N45" s="932">
        <v>0</v>
      </c>
      <c r="O45" s="932">
        <v>0</v>
      </c>
      <c r="P45" s="931">
        <f t="shared" si="2"/>
        <v>0</v>
      </c>
      <c r="Q45" s="931">
        <f t="shared" si="3"/>
        <v>0</v>
      </c>
    </row>
    <row r="46" spans="1:17" s="927" customFormat="1" ht="28.5" x14ac:dyDescent="0.2">
      <c r="A46" s="935">
        <v>10507</v>
      </c>
      <c r="B46" s="930" t="s">
        <v>1305</v>
      </c>
      <c r="C46" s="937" t="s">
        <v>97</v>
      </c>
      <c r="D46" s="936">
        <v>2003</v>
      </c>
      <c r="E46" s="934" t="s">
        <v>1923</v>
      </c>
      <c r="F46" s="935">
        <v>10507</v>
      </c>
      <c r="G46" s="930" t="s">
        <v>1305</v>
      </c>
      <c r="H46" s="934" t="s">
        <v>1935</v>
      </c>
      <c r="I46" s="932">
        <v>3354.3</v>
      </c>
      <c r="J46" s="932">
        <v>3354.3</v>
      </c>
      <c r="K46" s="933">
        <v>0</v>
      </c>
      <c r="L46" s="933">
        <v>0</v>
      </c>
      <c r="M46" s="932">
        <v>0</v>
      </c>
      <c r="N46" s="932">
        <v>0</v>
      </c>
      <c r="O46" s="932">
        <v>0</v>
      </c>
      <c r="P46" s="931">
        <f t="shared" si="2"/>
        <v>3354.3</v>
      </c>
      <c r="Q46" s="931">
        <f t="shared" si="3"/>
        <v>3354.3</v>
      </c>
    </row>
    <row r="47" spans="1:17" s="927" customFormat="1" ht="42.75" x14ac:dyDescent="0.2">
      <c r="A47" s="935">
        <v>10654</v>
      </c>
      <c r="B47" s="930" t="s">
        <v>1305</v>
      </c>
      <c r="C47" s="937" t="s">
        <v>97</v>
      </c>
      <c r="D47" s="936">
        <v>2003</v>
      </c>
      <c r="E47" s="934" t="s">
        <v>1923</v>
      </c>
      <c r="F47" s="935">
        <v>10654</v>
      </c>
      <c r="G47" s="930" t="s">
        <v>1305</v>
      </c>
      <c r="H47" s="934" t="s">
        <v>1930</v>
      </c>
      <c r="I47" s="932">
        <v>35492.53</v>
      </c>
      <c r="J47" s="932">
        <v>35492.53</v>
      </c>
      <c r="K47" s="933">
        <v>0</v>
      </c>
      <c r="L47" s="933">
        <v>0</v>
      </c>
      <c r="M47" s="932">
        <v>0</v>
      </c>
      <c r="N47" s="932">
        <v>0</v>
      </c>
      <c r="O47" s="932">
        <v>0</v>
      </c>
      <c r="P47" s="931">
        <f t="shared" si="2"/>
        <v>35492.53</v>
      </c>
      <c r="Q47" s="931">
        <f t="shared" si="3"/>
        <v>35492.53</v>
      </c>
    </row>
    <row r="48" spans="1:17" s="927" customFormat="1" ht="42.75" x14ac:dyDescent="0.2">
      <c r="A48" s="935">
        <v>10508</v>
      </c>
      <c r="B48" s="930" t="s">
        <v>1305</v>
      </c>
      <c r="C48" s="937" t="s">
        <v>97</v>
      </c>
      <c r="D48" s="936">
        <v>2003</v>
      </c>
      <c r="E48" s="934" t="s">
        <v>1923</v>
      </c>
      <c r="F48" s="935">
        <v>10508</v>
      </c>
      <c r="G48" s="930" t="s">
        <v>1305</v>
      </c>
      <c r="H48" s="934" t="s">
        <v>1934</v>
      </c>
      <c r="I48" s="932">
        <v>9495</v>
      </c>
      <c r="J48" s="932">
        <v>9495</v>
      </c>
      <c r="K48" s="933">
        <v>0</v>
      </c>
      <c r="L48" s="933">
        <v>0</v>
      </c>
      <c r="M48" s="932">
        <v>0</v>
      </c>
      <c r="N48" s="932">
        <v>0</v>
      </c>
      <c r="O48" s="932">
        <v>0</v>
      </c>
      <c r="P48" s="931">
        <f t="shared" si="2"/>
        <v>9495</v>
      </c>
      <c r="Q48" s="931">
        <f t="shared" si="3"/>
        <v>9495</v>
      </c>
    </row>
    <row r="49" spans="1:17" s="927" customFormat="1" ht="28.5" x14ac:dyDescent="0.2">
      <c r="A49" s="935">
        <v>10531</v>
      </c>
      <c r="B49" s="930" t="s">
        <v>1305</v>
      </c>
      <c r="C49" s="937" t="s">
        <v>97</v>
      </c>
      <c r="D49" s="936">
        <v>2003</v>
      </c>
      <c r="E49" s="934" t="s">
        <v>1923</v>
      </c>
      <c r="F49" s="935">
        <v>10531</v>
      </c>
      <c r="G49" s="930" t="s">
        <v>1305</v>
      </c>
      <c r="H49" s="934" t="s">
        <v>1933</v>
      </c>
      <c r="I49" s="932">
        <v>2700</v>
      </c>
      <c r="J49" s="932">
        <v>2700</v>
      </c>
      <c r="K49" s="933">
        <v>0</v>
      </c>
      <c r="L49" s="933">
        <v>0</v>
      </c>
      <c r="M49" s="932">
        <v>0</v>
      </c>
      <c r="N49" s="932">
        <v>0</v>
      </c>
      <c r="O49" s="932">
        <v>0</v>
      </c>
      <c r="P49" s="931">
        <f t="shared" si="2"/>
        <v>2700</v>
      </c>
      <c r="Q49" s="931">
        <f t="shared" si="3"/>
        <v>2700</v>
      </c>
    </row>
    <row r="50" spans="1:17" s="927" customFormat="1" ht="42.75" x14ac:dyDescent="0.2">
      <c r="A50" s="935">
        <v>10649</v>
      </c>
      <c r="B50" s="930" t="s">
        <v>1305</v>
      </c>
      <c r="C50" s="937" t="s">
        <v>97</v>
      </c>
      <c r="D50" s="936">
        <v>2003</v>
      </c>
      <c r="E50" s="934" t="s">
        <v>1923</v>
      </c>
      <c r="F50" s="935">
        <v>10649</v>
      </c>
      <c r="G50" s="930" t="s">
        <v>1305</v>
      </c>
      <c r="H50" s="934" t="s">
        <v>1942</v>
      </c>
      <c r="I50" s="932">
        <v>0</v>
      </c>
      <c r="J50" s="932">
        <v>0</v>
      </c>
      <c r="K50" s="933">
        <v>0</v>
      </c>
      <c r="L50" s="933">
        <v>0</v>
      </c>
      <c r="M50" s="932">
        <v>0</v>
      </c>
      <c r="N50" s="932">
        <v>0</v>
      </c>
      <c r="O50" s="932">
        <v>0</v>
      </c>
      <c r="P50" s="931">
        <f t="shared" si="2"/>
        <v>0</v>
      </c>
      <c r="Q50" s="931">
        <f t="shared" si="3"/>
        <v>0</v>
      </c>
    </row>
    <row r="51" spans="1:17" s="927" customFormat="1" ht="28.5" x14ac:dyDescent="0.2">
      <c r="A51" s="935">
        <v>10687</v>
      </c>
      <c r="B51" s="930" t="s">
        <v>1305</v>
      </c>
      <c r="C51" s="937" t="s">
        <v>97</v>
      </c>
      <c r="D51" s="936">
        <v>2003</v>
      </c>
      <c r="E51" s="934" t="s">
        <v>1923</v>
      </c>
      <c r="F51" s="935">
        <v>10687</v>
      </c>
      <c r="G51" s="930" t="s">
        <v>1305</v>
      </c>
      <c r="H51" s="934" t="s">
        <v>1929</v>
      </c>
      <c r="I51" s="932">
        <v>3000</v>
      </c>
      <c r="J51" s="932">
        <v>3000</v>
      </c>
      <c r="K51" s="933">
        <v>0</v>
      </c>
      <c r="L51" s="933">
        <v>0</v>
      </c>
      <c r="M51" s="932">
        <v>0</v>
      </c>
      <c r="N51" s="932">
        <v>0</v>
      </c>
      <c r="O51" s="932">
        <v>0</v>
      </c>
      <c r="P51" s="931">
        <f t="shared" si="2"/>
        <v>3000</v>
      </c>
      <c r="Q51" s="931">
        <f t="shared" si="3"/>
        <v>3000</v>
      </c>
    </row>
    <row r="52" spans="1:17" s="927" customFormat="1" ht="28.5" x14ac:dyDescent="0.2">
      <c r="A52" s="935">
        <v>92000</v>
      </c>
      <c r="B52" s="930" t="s">
        <v>1305</v>
      </c>
      <c r="C52" s="937" t="s">
        <v>97</v>
      </c>
      <c r="D52" s="936">
        <v>2003</v>
      </c>
      <c r="E52" s="934" t="s">
        <v>1923</v>
      </c>
      <c r="F52" s="935">
        <v>92000</v>
      </c>
      <c r="G52" s="930" t="s">
        <v>1305</v>
      </c>
      <c r="H52" s="934" t="s">
        <v>1941</v>
      </c>
      <c r="I52" s="932">
        <v>12450</v>
      </c>
      <c r="J52" s="932">
        <v>12450</v>
      </c>
      <c r="K52" s="933">
        <v>0</v>
      </c>
      <c r="L52" s="933">
        <v>0</v>
      </c>
      <c r="M52" s="933">
        <v>12450</v>
      </c>
      <c r="N52" s="936">
        <v>0</v>
      </c>
      <c r="O52" s="936">
        <v>0</v>
      </c>
      <c r="P52" s="931">
        <f t="shared" si="2"/>
        <v>0</v>
      </c>
      <c r="Q52" s="931">
        <f t="shared" si="3"/>
        <v>0</v>
      </c>
    </row>
    <row r="53" spans="1:17" s="927" customFormat="1" ht="42.75" x14ac:dyDescent="0.2">
      <c r="A53" s="935">
        <v>10133</v>
      </c>
      <c r="B53" s="930" t="s">
        <v>1266</v>
      </c>
      <c r="C53" s="937" t="s">
        <v>97</v>
      </c>
      <c r="D53" s="936">
        <v>2003</v>
      </c>
      <c r="E53" s="934" t="s">
        <v>1923</v>
      </c>
      <c r="F53" s="935">
        <v>10133</v>
      </c>
      <c r="G53" s="930" t="s">
        <v>1266</v>
      </c>
      <c r="H53" s="934" t="s">
        <v>1940</v>
      </c>
      <c r="I53" s="932">
        <v>0</v>
      </c>
      <c r="J53" s="932">
        <v>0</v>
      </c>
      <c r="K53" s="933">
        <f>86490+80693.28</f>
        <v>167183.28</v>
      </c>
      <c r="L53" s="933">
        <v>49510.27</v>
      </c>
      <c r="M53" s="932"/>
      <c r="N53" s="932">
        <v>0</v>
      </c>
      <c r="O53" s="932">
        <v>0</v>
      </c>
      <c r="P53" s="931">
        <f t="shared" si="2"/>
        <v>117673.01000000001</v>
      </c>
      <c r="Q53" s="931">
        <f t="shared" si="3"/>
        <v>117673.01000000001</v>
      </c>
    </row>
    <row r="54" spans="1:17" s="927" customFormat="1" ht="42.75" x14ac:dyDescent="0.2">
      <c r="A54" s="935">
        <v>10136</v>
      </c>
      <c r="B54" s="930" t="s">
        <v>1266</v>
      </c>
      <c r="C54" s="937" t="s">
        <v>97</v>
      </c>
      <c r="D54" s="936">
        <v>2003</v>
      </c>
      <c r="E54" s="934" t="s">
        <v>1923</v>
      </c>
      <c r="F54" s="935">
        <v>10136</v>
      </c>
      <c r="G54" s="930" t="s">
        <v>1266</v>
      </c>
      <c r="H54" s="934" t="s">
        <v>1939</v>
      </c>
      <c r="I54" s="932">
        <v>0</v>
      </c>
      <c r="J54" s="932">
        <v>0</v>
      </c>
      <c r="K54" s="933">
        <v>20105</v>
      </c>
      <c r="L54" s="933">
        <v>0</v>
      </c>
      <c r="M54" s="932"/>
      <c r="N54" s="932">
        <v>0</v>
      </c>
      <c r="O54" s="932">
        <v>0</v>
      </c>
      <c r="P54" s="931">
        <f t="shared" si="2"/>
        <v>20105</v>
      </c>
      <c r="Q54" s="931">
        <f t="shared" si="3"/>
        <v>20105</v>
      </c>
    </row>
    <row r="55" spans="1:17" s="927" customFormat="1" ht="28.5" x14ac:dyDescent="0.2">
      <c r="A55" s="935">
        <v>10341</v>
      </c>
      <c r="B55" s="930" t="s">
        <v>1266</v>
      </c>
      <c r="C55" s="937" t="s">
        <v>97</v>
      </c>
      <c r="D55" s="936">
        <v>2001</v>
      </c>
      <c r="E55" s="934" t="s">
        <v>1937</v>
      </c>
      <c r="F55" s="935">
        <v>10341</v>
      </c>
      <c r="G55" s="930" t="s">
        <v>1266</v>
      </c>
      <c r="H55" s="934" t="s">
        <v>1936</v>
      </c>
      <c r="I55" s="932">
        <v>0</v>
      </c>
      <c r="J55" s="932">
        <v>0</v>
      </c>
      <c r="K55" s="933">
        <v>22500</v>
      </c>
      <c r="L55" s="933">
        <v>12500</v>
      </c>
      <c r="M55" s="932"/>
      <c r="N55" s="932">
        <v>0</v>
      </c>
      <c r="O55" s="932">
        <v>0</v>
      </c>
      <c r="P55" s="931">
        <f t="shared" si="2"/>
        <v>10000</v>
      </c>
      <c r="Q55" s="931">
        <f t="shared" si="3"/>
        <v>10000</v>
      </c>
    </row>
    <row r="56" spans="1:17" s="927" customFormat="1" ht="28.5" x14ac:dyDescent="0.2">
      <c r="A56" s="935">
        <v>10507</v>
      </c>
      <c r="B56" s="930" t="s">
        <v>1266</v>
      </c>
      <c r="C56" s="937" t="s">
        <v>97</v>
      </c>
      <c r="D56" s="936">
        <v>2003</v>
      </c>
      <c r="E56" s="934" t="s">
        <v>1923</v>
      </c>
      <c r="F56" s="935">
        <v>10507</v>
      </c>
      <c r="G56" s="930" t="s">
        <v>1266</v>
      </c>
      <c r="H56" s="934" t="s">
        <v>1935</v>
      </c>
      <c r="I56" s="932">
        <v>0</v>
      </c>
      <c r="J56" s="932">
        <v>0</v>
      </c>
      <c r="K56" s="933">
        <v>1950</v>
      </c>
      <c r="L56" s="933">
        <v>0</v>
      </c>
      <c r="M56" s="932"/>
      <c r="N56" s="932">
        <v>0</v>
      </c>
      <c r="O56" s="932">
        <v>0</v>
      </c>
      <c r="P56" s="931">
        <f t="shared" si="2"/>
        <v>1950</v>
      </c>
      <c r="Q56" s="931">
        <f t="shared" si="3"/>
        <v>1950</v>
      </c>
    </row>
    <row r="57" spans="1:17" s="927" customFormat="1" ht="42.75" x14ac:dyDescent="0.2">
      <c r="A57" s="935">
        <v>10508</v>
      </c>
      <c r="B57" s="930" t="s">
        <v>1266</v>
      </c>
      <c r="C57" s="937" t="s">
        <v>97</v>
      </c>
      <c r="D57" s="936">
        <v>2003</v>
      </c>
      <c r="E57" s="934" t="s">
        <v>1923</v>
      </c>
      <c r="F57" s="935">
        <v>10508</v>
      </c>
      <c r="G57" s="930" t="s">
        <v>1266</v>
      </c>
      <c r="H57" s="934" t="s">
        <v>1934</v>
      </c>
      <c r="I57" s="932">
        <v>0</v>
      </c>
      <c r="J57" s="932">
        <v>0</v>
      </c>
      <c r="K57" s="933">
        <v>2000</v>
      </c>
      <c r="L57" s="933">
        <v>0</v>
      </c>
      <c r="M57" s="932"/>
      <c r="N57" s="932">
        <v>0</v>
      </c>
      <c r="O57" s="932">
        <v>0</v>
      </c>
      <c r="P57" s="931">
        <f t="shared" si="2"/>
        <v>2000</v>
      </c>
      <c r="Q57" s="931">
        <f t="shared" si="3"/>
        <v>2000</v>
      </c>
    </row>
    <row r="58" spans="1:17" s="927" customFormat="1" ht="28.5" x14ac:dyDescent="0.2">
      <c r="A58" s="935">
        <v>10531</v>
      </c>
      <c r="B58" s="930" t="s">
        <v>1266</v>
      </c>
      <c r="C58" s="937" t="s">
        <v>97</v>
      </c>
      <c r="D58" s="936">
        <v>2003</v>
      </c>
      <c r="E58" s="934" t="s">
        <v>1923</v>
      </c>
      <c r="F58" s="935">
        <v>10531</v>
      </c>
      <c r="G58" s="930" t="s">
        <v>1266</v>
      </c>
      <c r="H58" s="934" t="s">
        <v>1933</v>
      </c>
      <c r="I58" s="932">
        <v>0</v>
      </c>
      <c r="J58" s="932">
        <v>0</v>
      </c>
      <c r="K58" s="933">
        <v>1000</v>
      </c>
      <c r="L58" s="933">
        <v>0</v>
      </c>
      <c r="M58" s="932"/>
      <c r="N58" s="932">
        <v>0</v>
      </c>
      <c r="O58" s="932">
        <v>0</v>
      </c>
      <c r="P58" s="931">
        <f t="shared" si="2"/>
        <v>1000</v>
      </c>
      <c r="Q58" s="931">
        <f t="shared" si="3"/>
        <v>1000</v>
      </c>
    </row>
    <row r="59" spans="1:17" s="927" customFormat="1" ht="42.75" x14ac:dyDescent="0.2">
      <c r="A59" s="935">
        <v>10597</v>
      </c>
      <c r="B59" s="930" t="s">
        <v>1266</v>
      </c>
      <c r="C59" s="937" t="s">
        <v>97</v>
      </c>
      <c r="D59" s="936">
        <v>2003</v>
      </c>
      <c r="E59" s="934" t="s">
        <v>1923</v>
      </c>
      <c r="F59" s="935">
        <v>10597</v>
      </c>
      <c r="G59" s="930" t="s">
        <v>1266</v>
      </c>
      <c r="H59" s="934" t="s">
        <v>1932</v>
      </c>
      <c r="I59" s="932">
        <v>0</v>
      </c>
      <c r="J59" s="932">
        <v>0</v>
      </c>
      <c r="K59" s="933">
        <v>0</v>
      </c>
      <c r="L59" s="933">
        <v>0</v>
      </c>
      <c r="M59" s="932"/>
      <c r="N59" s="932">
        <v>0</v>
      </c>
      <c r="O59" s="932">
        <v>0</v>
      </c>
      <c r="P59" s="931">
        <f t="shared" si="2"/>
        <v>0</v>
      </c>
      <c r="Q59" s="931">
        <f t="shared" si="3"/>
        <v>0</v>
      </c>
    </row>
    <row r="60" spans="1:17" s="927" customFormat="1" ht="28.5" x14ac:dyDescent="0.2">
      <c r="A60" s="935">
        <v>10624</v>
      </c>
      <c r="B60" s="930" t="s">
        <v>1266</v>
      </c>
      <c r="C60" s="937" t="s">
        <v>97</v>
      </c>
      <c r="D60" s="936">
        <v>2003</v>
      </c>
      <c r="E60" s="934" t="s">
        <v>1923</v>
      </c>
      <c r="F60" s="935">
        <v>10624</v>
      </c>
      <c r="G60" s="930" t="s">
        <v>1266</v>
      </c>
      <c r="H60" s="934" t="s">
        <v>1931</v>
      </c>
      <c r="I60" s="932">
        <v>0</v>
      </c>
      <c r="J60" s="932">
        <v>0</v>
      </c>
      <c r="K60" s="933">
        <v>0</v>
      </c>
      <c r="L60" s="933">
        <v>0</v>
      </c>
      <c r="M60" s="932"/>
      <c r="N60" s="932">
        <v>0</v>
      </c>
      <c r="O60" s="932">
        <v>0</v>
      </c>
      <c r="P60" s="931">
        <f t="shared" si="2"/>
        <v>0</v>
      </c>
      <c r="Q60" s="931">
        <f t="shared" si="3"/>
        <v>0</v>
      </c>
    </row>
    <row r="61" spans="1:17" s="927" customFormat="1" ht="42.75" x14ac:dyDescent="0.2">
      <c r="A61" s="935">
        <v>10654</v>
      </c>
      <c r="B61" s="930" t="s">
        <v>1266</v>
      </c>
      <c r="C61" s="937" t="s">
        <v>97</v>
      </c>
      <c r="D61" s="936">
        <v>2003</v>
      </c>
      <c r="E61" s="934" t="s">
        <v>1923</v>
      </c>
      <c r="F61" s="935">
        <v>10654</v>
      </c>
      <c r="G61" s="930" t="s">
        <v>1266</v>
      </c>
      <c r="H61" s="934" t="s">
        <v>1930</v>
      </c>
      <c r="I61" s="932">
        <v>0</v>
      </c>
      <c r="J61" s="932">
        <v>0</v>
      </c>
      <c r="K61" s="933">
        <v>24000</v>
      </c>
      <c r="L61" s="933">
        <v>9553.39</v>
      </c>
      <c r="M61" s="932"/>
      <c r="N61" s="932">
        <v>0</v>
      </c>
      <c r="O61" s="932">
        <v>0</v>
      </c>
      <c r="P61" s="931">
        <f t="shared" si="2"/>
        <v>14446.61</v>
      </c>
      <c r="Q61" s="931">
        <f t="shared" si="3"/>
        <v>14446.61</v>
      </c>
    </row>
    <row r="62" spans="1:17" s="927" customFormat="1" ht="28.5" x14ac:dyDescent="0.2">
      <c r="A62" s="935">
        <v>10687</v>
      </c>
      <c r="B62" s="930" t="s">
        <v>1266</v>
      </c>
      <c r="C62" s="937" t="s">
        <v>97</v>
      </c>
      <c r="D62" s="936">
        <v>2003</v>
      </c>
      <c r="E62" s="934" t="s">
        <v>1923</v>
      </c>
      <c r="F62" s="935">
        <v>10687</v>
      </c>
      <c r="G62" s="930" t="s">
        <v>1266</v>
      </c>
      <c r="H62" s="934" t="s">
        <v>1929</v>
      </c>
      <c r="I62" s="932">
        <v>0</v>
      </c>
      <c r="J62" s="932">
        <v>0</v>
      </c>
      <c r="K62" s="933">
        <v>1000</v>
      </c>
      <c r="L62" s="933">
        <v>0</v>
      </c>
      <c r="M62" s="932"/>
      <c r="N62" s="932">
        <v>0</v>
      </c>
      <c r="O62" s="932">
        <v>0</v>
      </c>
      <c r="P62" s="931">
        <f t="shared" si="2"/>
        <v>1000</v>
      </c>
      <c r="Q62" s="931">
        <f t="shared" si="3"/>
        <v>1000</v>
      </c>
    </row>
    <row r="63" spans="1:17" s="927" customFormat="1" ht="28.5" x14ac:dyDescent="0.2">
      <c r="A63" s="935">
        <v>10598</v>
      </c>
      <c r="B63" s="930" t="s">
        <v>1305</v>
      </c>
      <c r="C63" s="937" t="s">
        <v>97</v>
      </c>
      <c r="D63" s="936">
        <v>2003</v>
      </c>
      <c r="E63" s="934" t="s">
        <v>1923</v>
      </c>
      <c r="F63" s="935">
        <v>10598</v>
      </c>
      <c r="G63" s="930" t="s">
        <v>1305</v>
      </c>
      <c r="H63" s="934" t="s">
        <v>1925</v>
      </c>
      <c r="I63" s="932">
        <v>270</v>
      </c>
      <c r="J63" s="932">
        <v>270</v>
      </c>
      <c r="K63" s="933">
        <v>0</v>
      </c>
      <c r="L63" s="933">
        <v>0</v>
      </c>
      <c r="M63" s="932"/>
      <c r="N63" s="932">
        <v>0</v>
      </c>
      <c r="O63" s="932">
        <v>0</v>
      </c>
      <c r="P63" s="931">
        <f t="shared" si="2"/>
        <v>270</v>
      </c>
      <c r="Q63" s="931">
        <f t="shared" si="3"/>
        <v>270</v>
      </c>
    </row>
    <row r="64" spans="1:17" s="927" customFormat="1" ht="28.5" x14ac:dyDescent="0.2">
      <c r="A64" s="935">
        <v>10604</v>
      </c>
      <c r="B64" s="930" t="s">
        <v>1305</v>
      </c>
      <c r="C64" s="937" t="s">
        <v>97</v>
      </c>
      <c r="D64" s="936">
        <v>2003</v>
      </c>
      <c r="E64" s="934" t="s">
        <v>1923</v>
      </c>
      <c r="F64" s="935">
        <v>10604</v>
      </c>
      <c r="G64" s="930" t="s">
        <v>1305</v>
      </c>
      <c r="H64" s="934" t="s">
        <v>1924</v>
      </c>
      <c r="I64" s="932">
        <v>602.73</v>
      </c>
      <c r="J64" s="932">
        <v>602.73</v>
      </c>
      <c r="K64" s="933">
        <v>0</v>
      </c>
      <c r="L64" s="933">
        <v>0</v>
      </c>
      <c r="M64" s="932"/>
      <c r="N64" s="932">
        <v>0</v>
      </c>
      <c r="O64" s="932">
        <v>0</v>
      </c>
      <c r="P64" s="931">
        <f t="shared" si="2"/>
        <v>602.73</v>
      </c>
      <c r="Q64" s="931">
        <f t="shared" si="3"/>
        <v>602.73</v>
      </c>
    </row>
    <row r="65" spans="1:17" s="927" customFormat="1" ht="28.5" x14ac:dyDescent="0.2">
      <c r="A65" s="935">
        <v>10605</v>
      </c>
      <c r="B65" s="930" t="s">
        <v>1305</v>
      </c>
      <c r="C65" s="937" t="s">
        <v>97</v>
      </c>
      <c r="D65" s="936">
        <v>2003</v>
      </c>
      <c r="E65" s="934" t="s">
        <v>1923</v>
      </c>
      <c r="F65" s="935">
        <v>10605</v>
      </c>
      <c r="G65" s="930" t="s">
        <v>1305</v>
      </c>
      <c r="H65" s="934" t="s">
        <v>1922</v>
      </c>
      <c r="I65" s="932">
        <v>710</v>
      </c>
      <c r="J65" s="932">
        <v>710</v>
      </c>
      <c r="K65" s="933">
        <v>0</v>
      </c>
      <c r="L65" s="933">
        <v>0</v>
      </c>
      <c r="M65" s="932"/>
      <c r="N65" s="932">
        <v>0</v>
      </c>
      <c r="O65" s="932">
        <v>0</v>
      </c>
      <c r="P65" s="931">
        <f t="shared" si="2"/>
        <v>710</v>
      </c>
      <c r="Q65" s="931">
        <f t="shared" si="3"/>
        <v>710</v>
      </c>
    </row>
    <row r="66" spans="1:17" s="927" customFormat="1" ht="28.5" x14ac:dyDescent="0.2">
      <c r="A66" s="935">
        <v>10511</v>
      </c>
      <c r="B66" s="930" t="s">
        <v>1305</v>
      </c>
      <c r="C66" s="937" t="s">
        <v>97</v>
      </c>
      <c r="D66" s="936">
        <v>2003</v>
      </c>
      <c r="E66" s="934" t="s">
        <v>1923</v>
      </c>
      <c r="F66" s="935">
        <v>10511</v>
      </c>
      <c r="G66" s="930" t="s">
        <v>1305</v>
      </c>
      <c r="H66" s="934" t="s">
        <v>1927</v>
      </c>
      <c r="I66" s="932">
        <v>0</v>
      </c>
      <c r="J66" s="932">
        <v>0</v>
      </c>
      <c r="K66" s="933">
        <v>0</v>
      </c>
      <c r="L66" s="933">
        <v>0</v>
      </c>
      <c r="M66" s="932"/>
      <c r="N66" s="932">
        <v>0</v>
      </c>
      <c r="O66" s="932">
        <v>0</v>
      </c>
      <c r="P66" s="931">
        <f t="shared" si="2"/>
        <v>0</v>
      </c>
      <c r="Q66" s="931">
        <f t="shared" si="3"/>
        <v>0</v>
      </c>
    </row>
    <row r="67" spans="1:17" s="927" customFormat="1" ht="28.5" x14ac:dyDescent="0.2">
      <c r="A67" s="935">
        <v>10512</v>
      </c>
      <c r="B67" s="930" t="s">
        <v>1305</v>
      </c>
      <c r="C67" s="937" t="s">
        <v>97</v>
      </c>
      <c r="D67" s="936">
        <v>2003</v>
      </c>
      <c r="E67" s="934" t="s">
        <v>1923</v>
      </c>
      <c r="F67" s="935">
        <v>10512</v>
      </c>
      <c r="G67" s="930" t="s">
        <v>1305</v>
      </c>
      <c r="H67" s="934" t="s">
        <v>1926</v>
      </c>
      <c r="I67" s="932">
        <v>0</v>
      </c>
      <c r="J67" s="932">
        <v>0</v>
      </c>
      <c r="K67" s="933">
        <v>0</v>
      </c>
      <c r="L67" s="933">
        <v>0</v>
      </c>
      <c r="M67" s="932"/>
      <c r="N67" s="932">
        <v>0</v>
      </c>
      <c r="O67" s="932">
        <v>0</v>
      </c>
      <c r="P67" s="931">
        <f t="shared" ref="P67:P76" si="4">J67+K67-L67-M67+N67</f>
        <v>0</v>
      </c>
      <c r="Q67" s="931">
        <f t="shared" ref="Q67:Q76" si="5">I67+K67-L67-M67-N67+O67</f>
        <v>0</v>
      </c>
    </row>
    <row r="68" spans="1:17" s="927" customFormat="1" ht="57" x14ac:dyDescent="0.2">
      <c r="A68" s="935">
        <v>10077</v>
      </c>
      <c r="B68" s="930" t="s">
        <v>1305</v>
      </c>
      <c r="C68" s="937" t="s">
        <v>97</v>
      </c>
      <c r="D68" s="936" t="s">
        <v>1921</v>
      </c>
      <c r="E68" s="934" t="s">
        <v>1920</v>
      </c>
      <c r="F68" s="935">
        <v>10077</v>
      </c>
      <c r="G68" s="930" t="s">
        <v>1305</v>
      </c>
      <c r="H68" s="934" t="s">
        <v>1928</v>
      </c>
      <c r="I68" s="932">
        <v>230</v>
      </c>
      <c r="J68" s="932">
        <v>230</v>
      </c>
      <c r="K68" s="933">
        <v>0</v>
      </c>
      <c r="L68" s="932">
        <v>0</v>
      </c>
      <c r="M68" s="932"/>
      <c r="N68" s="932">
        <v>0</v>
      </c>
      <c r="O68" s="932">
        <v>0</v>
      </c>
      <c r="P68" s="931">
        <f t="shared" si="4"/>
        <v>230</v>
      </c>
      <c r="Q68" s="931">
        <f t="shared" si="5"/>
        <v>230</v>
      </c>
    </row>
    <row r="69" spans="1:17" s="927" customFormat="1" ht="57" x14ac:dyDescent="0.2">
      <c r="A69" s="935">
        <v>10606</v>
      </c>
      <c r="B69" s="930" t="s">
        <v>1305</v>
      </c>
      <c r="C69" s="937" t="s">
        <v>97</v>
      </c>
      <c r="D69" s="936" t="s">
        <v>1921</v>
      </c>
      <c r="E69" s="934" t="s">
        <v>1920</v>
      </c>
      <c r="F69" s="935">
        <v>10606</v>
      </c>
      <c r="G69" s="930" t="s">
        <v>1305</v>
      </c>
      <c r="H69" s="934" t="s">
        <v>1919</v>
      </c>
      <c r="I69" s="932">
        <v>170</v>
      </c>
      <c r="J69" s="932">
        <v>170</v>
      </c>
      <c r="K69" s="933">
        <v>0</v>
      </c>
      <c r="L69" s="932">
        <v>0</v>
      </c>
      <c r="M69" s="932"/>
      <c r="N69" s="932">
        <v>0</v>
      </c>
      <c r="O69" s="932">
        <v>0</v>
      </c>
      <c r="P69" s="931">
        <f t="shared" si="4"/>
        <v>170</v>
      </c>
      <c r="Q69" s="931">
        <f t="shared" si="5"/>
        <v>170</v>
      </c>
    </row>
    <row r="70" spans="1:17" s="927" customFormat="1" ht="57" x14ac:dyDescent="0.2">
      <c r="A70" s="935">
        <v>10077</v>
      </c>
      <c r="B70" s="930" t="s">
        <v>1266</v>
      </c>
      <c r="C70" s="937" t="s">
        <v>97</v>
      </c>
      <c r="D70" s="936" t="s">
        <v>1921</v>
      </c>
      <c r="E70" s="934" t="s">
        <v>1920</v>
      </c>
      <c r="F70" s="935">
        <v>10077</v>
      </c>
      <c r="G70" s="930" t="s">
        <v>1266</v>
      </c>
      <c r="H70" s="934" t="s">
        <v>1928</v>
      </c>
      <c r="I70" s="932">
        <v>0</v>
      </c>
      <c r="J70" s="932">
        <v>0</v>
      </c>
      <c r="K70" s="933">
        <v>0</v>
      </c>
      <c r="L70" s="933">
        <v>0</v>
      </c>
      <c r="M70" s="932"/>
      <c r="N70" s="932">
        <v>0</v>
      </c>
      <c r="O70" s="932">
        <v>0</v>
      </c>
      <c r="P70" s="931">
        <f t="shared" si="4"/>
        <v>0</v>
      </c>
      <c r="Q70" s="931">
        <f t="shared" si="5"/>
        <v>0</v>
      </c>
    </row>
    <row r="71" spans="1:17" s="927" customFormat="1" ht="28.5" x14ac:dyDescent="0.2">
      <c r="A71" s="935">
        <v>10511</v>
      </c>
      <c r="B71" s="930" t="s">
        <v>1266</v>
      </c>
      <c r="C71" s="937" t="s">
        <v>97</v>
      </c>
      <c r="D71" s="936">
        <v>2003</v>
      </c>
      <c r="E71" s="934" t="s">
        <v>1923</v>
      </c>
      <c r="F71" s="935">
        <v>10511</v>
      </c>
      <c r="G71" s="930" t="s">
        <v>1266</v>
      </c>
      <c r="H71" s="934" t="s">
        <v>1927</v>
      </c>
      <c r="I71" s="932">
        <v>0</v>
      </c>
      <c r="J71" s="932">
        <v>0</v>
      </c>
      <c r="K71" s="933">
        <v>0</v>
      </c>
      <c r="L71" s="933">
        <v>0</v>
      </c>
      <c r="M71" s="932"/>
      <c r="N71" s="932">
        <v>0</v>
      </c>
      <c r="O71" s="932">
        <v>0</v>
      </c>
      <c r="P71" s="931">
        <f t="shared" si="4"/>
        <v>0</v>
      </c>
      <c r="Q71" s="931">
        <f t="shared" si="5"/>
        <v>0</v>
      </c>
    </row>
    <row r="72" spans="1:17" s="927" customFormat="1" ht="28.5" x14ac:dyDescent="0.2">
      <c r="A72" s="935">
        <v>10512</v>
      </c>
      <c r="B72" s="930" t="s">
        <v>1266</v>
      </c>
      <c r="C72" s="937" t="s">
        <v>97</v>
      </c>
      <c r="D72" s="936">
        <v>2003</v>
      </c>
      <c r="E72" s="934" t="s">
        <v>1923</v>
      </c>
      <c r="F72" s="935">
        <v>10512</v>
      </c>
      <c r="G72" s="930" t="s">
        <v>1266</v>
      </c>
      <c r="H72" s="934" t="s">
        <v>1926</v>
      </c>
      <c r="I72" s="932">
        <v>0</v>
      </c>
      <c r="J72" s="932">
        <v>0</v>
      </c>
      <c r="K72" s="933">
        <v>0</v>
      </c>
      <c r="L72" s="933">
        <v>0</v>
      </c>
      <c r="M72" s="932"/>
      <c r="N72" s="932">
        <v>0</v>
      </c>
      <c r="O72" s="932">
        <v>0</v>
      </c>
      <c r="P72" s="931">
        <f t="shared" si="4"/>
        <v>0</v>
      </c>
      <c r="Q72" s="931">
        <f t="shared" si="5"/>
        <v>0</v>
      </c>
    </row>
    <row r="73" spans="1:17" s="927" customFormat="1" ht="28.5" x14ac:dyDescent="0.2">
      <c r="A73" s="935">
        <v>10598</v>
      </c>
      <c r="B73" s="930" t="s">
        <v>1266</v>
      </c>
      <c r="C73" s="937" t="s">
        <v>97</v>
      </c>
      <c r="D73" s="936">
        <v>2003</v>
      </c>
      <c r="E73" s="934" t="s">
        <v>1923</v>
      </c>
      <c r="F73" s="935">
        <v>10598</v>
      </c>
      <c r="G73" s="930" t="s">
        <v>1266</v>
      </c>
      <c r="H73" s="934" t="s">
        <v>1925</v>
      </c>
      <c r="I73" s="932">
        <v>0</v>
      </c>
      <c r="J73" s="932">
        <v>0</v>
      </c>
      <c r="K73" s="933">
        <v>85</v>
      </c>
      <c r="L73" s="933">
        <v>0</v>
      </c>
      <c r="M73" s="932"/>
      <c r="N73" s="932">
        <v>0</v>
      </c>
      <c r="O73" s="932">
        <v>0</v>
      </c>
      <c r="P73" s="931">
        <f t="shared" si="4"/>
        <v>85</v>
      </c>
      <c r="Q73" s="931">
        <f t="shared" si="5"/>
        <v>85</v>
      </c>
    </row>
    <row r="74" spans="1:17" s="927" customFormat="1" ht="28.5" x14ac:dyDescent="0.2">
      <c r="A74" s="935">
        <v>10604</v>
      </c>
      <c r="B74" s="930" t="s">
        <v>1266</v>
      </c>
      <c r="C74" s="937" t="s">
        <v>97</v>
      </c>
      <c r="D74" s="936">
        <v>2003</v>
      </c>
      <c r="E74" s="934" t="s">
        <v>1923</v>
      </c>
      <c r="F74" s="935">
        <v>10604</v>
      </c>
      <c r="G74" s="930" t="s">
        <v>1266</v>
      </c>
      <c r="H74" s="934" t="s">
        <v>1924</v>
      </c>
      <c r="I74" s="932">
        <v>0</v>
      </c>
      <c r="J74" s="932">
        <v>0</v>
      </c>
      <c r="K74" s="933">
        <v>270</v>
      </c>
      <c r="L74" s="933">
        <v>0</v>
      </c>
      <c r="M74" s="932"/>
      <c r="N74" s="932">
        <v>0</v>
      </c>
      <c r="O74" s="932">
        <v>0</v>
      </c>
      <c r="P74" s="931">
        <f t="shared" si="4"/>
        <v>270</v>
      </c>
      <c r="Q74" s="931">
        <f t="shared" si="5"/>
        <v>270</v>
      </c>
    </row>
    <row r="75" spans="1:17" s="927" customFormat="1" ht="28.5" x14ac:dyDescent="0.2">
      <c r="A75" s="935">
        <v>10605</v>
      </c>
      <c r="B75" s="930" t="s">
        <v>1266</v>
      </c>
      <c r="C75" s="937" t="s">
        <v>97</v>
      </c>
      <c r="D75" s="936">
        <v>2003</v>
      </c>
      <c r="E75" s="934" t="s">
        <v>1923</v>
      </c>
      <c r="F75" s="935">
        <v>10605</v>
      </c>
      <c r="G75" s="930" t="s">
        <v>1266</v>
      </c>
      <c r="H75" s="934" t="s">
        <v>1922</v>
      </c>
      <c r="I75" s="932">
        <v>0</v>
      </c>
      <c r="J75" s="932">
        <v>0</v>
      </c>
      <c r="K75" s="933">
        <v>100</v>
      </c>
      <c r="L75" s="933">
        <v>0</v>
      </c>
      <c r="M75" s="932"/>
      <c r="N75" s="932">
        <v>0</v>
      </c>
      <c r="O75" s="932">
        <v>0</v>
      </c>
      <c r="P75" s="931">
        <f t="shared" si="4"/>
        <v>100</v>
      </c>
      <c r="Q75" s="931">
        <f t="shared" si="5"/>
        <v>100</v>
      </c>
    </row>
    <row r="76" spans="1:17" s="927" customFormat="1" ht="57" x14ac:dyDescent="0.2">
      <c r="A76" s="935">
        <v>10606</v>
      </c>
      <c r="B76" s="930" t="s">
        <v>1266</v>
      </c>
      <c r="C76" s="937" t="s">
        <v>97</v>
      </c>
      <c r="D76" s="936" t="s">
        <v>1921</v>
      </c>
      <c r="E76" s="934" t="s">
        <v>1920</v>
      </c>
      <c r="F76" s="935">
        <v>10606</v>
      </c>
      <c r="G76" s="930" t="s">
        <v>1266</v>
      </c>
      <c r="H76" s="934" t="s">
        <v>1919</v>
      </c>
      <c r="I76" s="932">
        <v>0</v>
      </c>
      <c r="J76" s="932">
        <v>0</v>
      </c>
      <c r="K76" s="933">
        <v>0</v>
      </c>
      <c r="L76" s="933">
        <v>0</v>
      </c>
      <c r="M76" s="932"/>
      <c r="N76" s="932">
        <v>0</v>
      </c>
      <c r="O76" s="932">
        <v>0</v>
      </c>
      <c r="P76" s="931">
        <f t="shared" si="4"/>
        <v>0</v>
      </c>
      <c r="Q76" s="931">
        <f t="shared" si="5"/>
        <v>0</v>
      </c>
    </row>
    <row r="77" spans="1:17" x14ac:dyDescent="0.2">
      <c r="I77" s="923"/>
      <c r="J77" s="923"/>
      <c r="L77" s="923"/>
      <c r="P77" s="924"/>
      <c r="Q77" s="924"/>
    </row>
  </sheetData>
  <autoFilter ref="A1:Q77" xr:uid="{E8A1DC54-6606-4215-9BE4-3E7A523A6A71}"/>
  <printOptions horizontalCentered="1"/>
  <pageMargins left="0.23622047244094491" right="0.23622047244094491" top="0.74803149606299213" bottom="0.74803149606299213" header="0.31496062992125984" footer="0.31496062992125984"/>
  <pageSetup paperSize="8" scale="41" fitToHeight="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E1A34-FB72-4BAB-BB53-6999EA308499}">
  <sheetPr filterMode="1"/>
  <dimension ref="A1:AE71"/>
  <sheetViews>
    <sheetView zoomScale="70" zoomScaleNormal="70" workbookViewId="0">
      <selection activeCell="X8" sqref="X8"/>
    </sheetView>
  </sheetViews>
  <sheetFormatPr defaultColWidth="8.85546875" defaultRowHeight="12.75" x14ac:dyDescent="0.2"/>
  <cols>
    <col min="1" max="1" width="13.5703125" style="923" customWidth="1"/>
    <col min="2" max="2" width="11.7109375" style="923" customWidth="1"/>
    <col min="3" max="3" width="22.140625" style="952" customWidth="1"/>
    <col min="4" max="4" width="10.7109375" style="923" customWidth="1"/>
    <col min="5" max="5" width="19.5703125" style="923" customWidth="1"/>
    <col min="6" max="6" width="34.5703125" style="923" customWidth="1"/>
    <col min="7" max="7" width="14.140625" style="923" customWidth="1"/>
    <col min="8" max="8" width="7.28515625" style="923" customWidth="1"/>
    <col min="9" max="10" width="11.28515625" style="923" customWidth="1"/>
    <col min="11" max="11" width="16.28515625" style="923" customWidth="1"/>
    <col min="12" max="12" width="13" style="923" customWidth="1"/>
    <col min="13" max="15" width="14.5703125" style="923" customWidth="1"/>
    <col min="16" max="16" width="14.5703125" style="924" customWidth="1"/>
    <col min="17" max="17" width="13.5703125" style="923" customWidth="1"/>
    <col min="18" max="18" width="22.140625" style="952" customWidth="1"/>
    <col min="19" max="19" width="15.7109375" style="923" customWidth="1"/>
    <col min="20" max="20" width="8.85546875" style="923"/>
    <col min="21" max="23" width="19" style="924" customWidth="1"/>
    <col min="24" max="24" width="27" style="924" customWidth="1"/>
    <col min="25" max="25" width="36.5703125" style="924" customWidth="1"/>
    <col min="26" max="26" width="33.85546875" style="924" customWidth="1"/>
    <col min="27" max="16384" width="8.85546875" style="923"/>
  </cols>
  <sheetData>
    <row r="1" spans="1:31" s="927" customFormat="1" ht="141" customHeight="1" thickTop="1" x14ac:dyDescent="0.2">
      <c r="A1" s="939" t="s">
        <v>1980</v>
      </c>
      <c r="B1" s="939" t="s">
        <v>1979</v>
      </c>
      <c r="C1" s="939" t="s">
        <v>2050</v>
      </c>
      <c r="D1" s="939" t="s">
        <v>1049</v>
      </c>
      <c r="E1" s="939" t="s">
        <v>1978</v>
      </c>
      <c r="F1" s="939" t="s">
        <v>2049</v>
      </c>
      <c r="G1" s="939" t="s">
        <v>1969</v>
      </c>
      <c r="H1" s="939" t="s">
        <v>1968</v>
      </c>
      <c r="I1" s="939" t="s">
        <v>2048</v>
      </c>
      <c r="J1" s="939" t="s">
        <v>1977</v>
      </c>
      <c r="K1" s="939" t="s">
        <v>1967</v>
      </c>
      <c r="L1" s="939" t="s">
        <v>2047</v>
      </c>
      <c r="M1" s="939" t="s">
        <v>2046</v>
      </c>
      <c r="N1" s="939" t="s">
        <v>967</v>
      </c>
      <c r="O1" s="939" t="s">
        <v>1966</v>
      </c>
      <c r="P1" s="938" t="s">
        <v>1965</v>
      </c>
      <c r="Q1" s="947" t="s">
        <v>549</v>
      </c>
      <c r="R1" s="947" t="s">
        <v>547</v>
      </c>
      <c r="S1" s="947" t="s">
        <v>548</v>
      </c>
      <c r="T1" s="947" t="s">
        <v>547</v>
      </c>
      <c r="U1" s="950" t="s">
        <v>2045</v>
      </c>
      <c r="V1" s="950" t="s">
        <v>545</v>
      </c>
      <c r="W1" s="973" t="s">
        <v>2044</v>
      </c>
      <c r="X1" s="948" t="s">
        <v>2043</v>
      </c>
      <c r="Y1" s="972" t="s">
        <v>2042</v>
      </c>
      <c r="Z1" s="949" t="s">
        <v>541</v>
      </c>
      <c r="AE1" s="927" t="s">
        <v>43</v>
      </c>
    </row>
    <row r="2" spans="1:31" s="927" customFormat="1" ht="21" hidden="1" customHeight="1" thickBot="1" x14ac:dyDescent="0.25">
      <c r="A2" s="939"/>
      <c r="B2" s="939"/>
      <c r="C2" s="939"/>
      <c r="D2" s="939"/>
      <c r="E2" s="939"/>
      <c r="F2" s="939"/>
      <c r="G2" s="939"/>
      <c r="H2" s="939"/>
      <c r="I2" s="939"/>
      <c r="J2" s="939"/>
      <c r="K2" s="939"/>
      <c r="L2" s="939"/>
      <c r="M2" s="939"/>
      <c r="N2" s="939"/>
      <c r="O2" s="939"/>
      <c r="P2" s="938"/>
      <c r="Q2" s="971"/>
      <c r="R2" s="970"/>
      <c r="S2" s="969"/>
      <c r="T2" s="969"/>
      <c r="U2" s="968" t="s">
        <v>462</v>
      </c>
      <c r="V2" s="968" t="s">
        <v>461</v>
      </c>
      <c r="W2" s="968" t="s">
        <v>460</v>
      </c>
      <c r="X2" s="968" t="s">
        <v>459</v>
      </c>
      <c r="Y2" s="968" t="s">
        <v>515</v>
      </c>
      <c r="Z2" s="967" t="s">
        <v>2041</v>
      </c>
    </row>
    <row r="3" spans="1:31" s="927" customFormat="1" ht="57" hidden="1" customHeight="1" thickTop="1" x14ac:dyDescent="0.2">
      <c r="A3" s="930" t="s">
        <v>1217</v>
      </c>
      <c r="B3" s="958">
        <v>169</v>
      </c>
      <c r="C3" s="958" t="s">
        <v>1994</v>
      </c>
      <c r="D3" s="958">
        <v>20005</v>
      </c>
      <c r="E3" s="930" t="s">
        <v>1305</v>
      </c>
      <c r="F3" s="961" t="s">
        <v>2036</v>
      </c>
      <c r="G3" s="930" t="s">
        <v>208</v>
      </c>
      <c r="H3" s="929">
        <v>103</v>
      </c>
      <c r="I3" s="930" t="s">
        <v>1350</v>
      </c>
      <c r="J3" s="930" t="s">
        <v>95</v>
      </c>
      <c r="K3" s="929">
        <v>2020103</v>
      </c>
      <c r="L3" s="928"/>
      <c r="M3" s="928"/>
      <c r="N3" s="928">
        <v>0</v>
      </c>
      <c r="O3" s="928"/>
      <c r="P3" s="964">
        <v>0</v>
      </c>
      <c r="Q3" s="960" t="s">
        <v>537</v>
      </c>
      <c r="R3" s="959" t="s">
        <v>536</v>
      </c>
      <c r="S3" s="963">
        <v>20005</v>
      </c>
      <c r="T3" s="957" t="s">
        <v>2036</v>
      </c>
      <c r="U3" s="956">
        <v>0</v>
      </c>
      <c r="V3" s="953">
        <v>0</v>
      </c>
      <c r="W3" s="956">
        <v>0</v>
      </c>
      <c r="X3" s="953">
        <v>0</v>
      </c>
      <c r="Y3" s="953">
        <v>0</v>
      </c>
      <c r="Z3" s="953">
        <f t="shared" ref="Z3:Z34" si="0">U3+V3-W3-X3-Y3</f>
        <v>0</v>
      </c>
    </row>
    <row r="4" spans="1:31" s="927" customFormat="1" ht="57" hidden="1" customHeight="1" x14ac:dyDescent="0.2">
      <c r="A4" s="930" t="s">
        <v>1217</v>
      </c>
      <c r="B4" s="958">
        <v>174</v>
      </c>
      <c r="C4" s="958" t="s">
        <v>1994</v>
      </c>
      <c r="D4" s="958">
        <v>20006</v>
      </c>
      <c r="E4" s="930" t="s">
        <v>1305</v>
      </c>
      <c r="F4" s="961" t="s">
        <v>2035</v>
      </c>
      <c r="G4" s="930" t="s">
        <v>208</v>
      </c>
      <c r="H4" s="929">
        <v>103</v>
      </c>
      <c r="I4" s="930" t="s">
        <v>1996</v>
      </c>
      <c r="J4" s="930" t="s">
        <v>95</v>
      </c>
      <c r="K4" s="929">
        <v>2020105</v>
      </c>
      <c r="L4" s="928"/>
      <c r="M4" s="928"/>
      <c r="N4" s="928">
        <v>0</v>
      </c>
      <c r="O4" s="928"/>
      <c r="P4" s="964">
        <v>0</v>
      </c>
      <c r="Q4" s="960" t="s">
        <v>537</v>
      </c>
      <c r="R4" s="959" t="s">
        <v>536</v>
      </c>
      <c r="S4" s="963">
        <v>20006</v>
      </c>
      <c r="T4" s="957" t="s">
        <v>2035</v>
      </c>
      <c r="U4" s="956">
        <v>0</v>
      </c>
      <c r="V4" s="953">
        <v>0</v>
      </c>
      <c r="W4" s="956">
        <v>0</v>
      </c>
      <c r="X4" s="953">
        <v>0</v>
      </c>
      <c r="Y4" s="953">
        <v>0</v>
      </c>
      <c r="Z4" s="953">
        <f t="shared" si="0"/>
        <v>0</v>
      </c>
    </row>
    <row r="5" spans="1:31" s="927" customFormat="1" ht="57" hidden="1" customHeight="1" x14ac:dyDescent="0.2">
      <c r="A5" s="930" t="s">
        <v>1217</v>
      </c>
      <c r="B5" s="958">
        <v>181</v>
      </c>
      <c r="C5" s="958" t="s">
        <v>1994</v>
      </c>
      <c r="D5" s="958">
        <v>20011</v>
      </c>
      <c r="E5" s="930" t="s">
        <v>1305</v>
      </c>
      <c r="F5" s="961" t="s">
        <v>2034</v>
      </c>
      <c r="G5" s="930" t="s">
        <v>208</v>
      </c>
      <c r="H5" s="929">
        <v>111</v>
      </c>
      <c r="I5" s="930" t="s">
        <v>2031</v>
      </c>
      <c r="J5" s="930" t="s">
        <v>95</v>
      </c>
      <c r="K5" s="929">
        <v>2020105</v>
      </c>
      <c r="L5" s="928"/>
      <c r="M5" s="928"/>
      <c r="N5" s="928">
        <v>0</v>
      </c>
      <c r="O5" s="928"/>
      <c r="P5" s="964">
        <v>0</v>
      </c>
      <c r="Q5" s="960" t="s">
        <v>537</v>
      </c>
      <c r="R5" s="959" t="s">
        <v>536</v>
      </c>
      <c r="S5" s="963">
        <v>20011</v>
      </c>
      <c r="T5" s="957" t="s">
        <v>2034</v>
      </c>
      <c r="U5" s="956">
        <v>0</v>
      </c>
      <c r="V5" s="953">
        <v>0</v>
      </c>
      <c r="W5" s="956">
        <v>0</v>
      </c>
      <c r="X5" s="953">
        <v>0</v>
      </c>
      <c r="Y5" s="953">
        <v>0</v>
      </c>
      <c r="Z5" s="953">
        <f t="shared" si="0"/>
        <v>0</v>
      </c>
    </row>
    <row r="6" spans="1:31" s="927" customFormat="1" ht="57" hidden="1" customHeight="1" x14ac:dyDescent="0.2">
      <c r="A6" s="930" t="s">
        <v>1217</v>
      </c>
      <c r="B6" s="958">
        <v>182</v>
      </c>
      <c r="C6" s="958" t="s">
        <v>1994</v>
      </c>
      <c r="D6" s="958">
        <v>20024</v>
      </c>
      <c r="E6" s="930" t="s">
        <v>1305</v>
      </c>
      <c r="F6" s="961" t="s">
        <v>2033</v>
      </c>
      <c r="G6" s="930" t="s">
        <v>208</v>
      </c>
      <c r="H6" s="929">
        <v>111</v>
      </c>
      <c r="I6" s="930" t="s">
        <v>2031</v>
      </c>
      <c r="J6" s="930" t="s">
        <v>95</v>
      </c>
      <c r="K6" s="929">
        <v>2020105</v>
      </c>
      <c r="L6" s="928">
        <v>5000</v>
      </c>
      <c r="M6" s="928">
        <v>0</v>
      </c>
      <c r="N6" s="928">
        <v>0</v>
      </c>
      <c r="O6" s="928"/>
      <c r="P6" s="964">
        <v>0</v>
      </c>
      <c r="Q6" s="960" t="s">
        <v>537</v>
      </c>
      <c r="R6" s="959" t="s">
        <v>536</v>
      </c>
      <c r="S6" s="963">
        <v>20024</v>
      </c>
      <c r="T6" s="957" t="s">
        <v>2033</v>
      </c>
      <c r="U6" s="956">
        <v>0</v>
      </c>
      <c r="V6" s="953">
        <v>0</v>
      </c>
      <c r="W6" s="956">
        <v>0</v>
      </c>
      <c r="X6" s="953">
        <v>0</v>
      </c>
      <c r="Y6" s="953">
        <v>0</v>
      </c>
      <c r="Z6" s="953">
        <f t="shared" si="0"/>
        <v>0</v>
      </c>
    </row>
    <row r="7" spans="1:31" s="927" customFormat="1" ht="57" hidden="1" customHeight="1" x14ac:dyDescent="0.2">
      <c r="A7" s="930" t="s">
        <v>1217</v>
      </c>
      <c r="B7" s="958">
        <v>183</v>
      </c>
      <c r="C7" s="958" t="s">
        <v>1994</v>
      </c>
      <c r="D7" s="958">
        <v>20029</v>
      </c>
      <c r="E7" s="930" t="s">
        <v>1305</v>
      </c>
      <c r="F7" s="961" t="s">
        <v>2032</v>
      </c>
      <c r="G7" s="930" t="s">
        <v>208</v>
      </c>
      <c r="H7" s="929">
        <v>111</v>
      </c>
      <c r="I7" s="930" t="s">
        <v>2031</v>
      </c>
      <c r="J7" s="930" t="s">
        <v>95</v>
      </c>
      <c r="K7" s="929">
        <v>2020105</v>
      </c>
      <c r="L7" s="928">
        <v>2000</v>
      </c>
      <c r="M7" s="928">
        <v>0</v>
      </c>
      <c r="N7" s="928">
        <v>0</v>
      </c>
      <c r="O7" s="928"/>
      <c r="P7" s="964">
        <v>0</v>
      </c>
      <c r="Q7" s="960" t="s">
        <v>537</v>
      </c>
      <c r="R7" s="959" t="s">
        <v>536</v>
      </c>
      <c r="S7" s="963">
        <v>20029</v>
      </c>
      <c r="T7" s="957" t="s">
        <v>2032</v>
      </c>
      <c r="U7" s="956">
        <v>0</v>
      </c>
      <c r="V7" s="953">
        <v>0</v>
      </c>
      <c r="W7" s="956">
        <v>0</v>
      </c>
      <c r="X7" s="953">
        <v>0</v>
      </c>
      <c r="Y7" s="953">
        <v>0</v>
      </c>
      <c r="Z7" s="953">
        <f t="shared" si="0"/>
        <v>0</v>
      </c>
    </row>
    <row r="8" spans="1:31" s="927" customFormat="1" ht="57" hidden="1" customHeight="1" x14ac:dyDescent="0.2">
      <c r="A8" s="930" t="s">
        <v>1217</v>
      </c>
      <c r="B8" s="958">
        <v>184</v>
      </c>
      <c r="C8" s="958" t="s">
        <v>1994</v>
      </c>
      <c r="D8" s="958">
        <v>20037</v>
      </c>
      <c r="E8" s="930" t="s">
        <v>1305</v>
      </c>
      <c r="F8" s="961" t="s">
        <v>2030</v>
      </c>
      <c r="G8" s="930" t="s">
        <v>208</v>
      </c>
      <c r="H8" s="929">
        <v>111</v>
      </c>
      <c r="I8" s="930" t="s">
        <v>2031</v>
      </c>
      <c r="J8" s="930" t="s">
        <v>95</v>
      </c>
      <c r="K8" s="929">
        <v>2020103</v>
      </c>
      <c r="L8" s="928"/>
      <c r="M8" s="928"/>
      <c r="N8" s="928">
        <v>0</v>
      </c>
      <c r="O8" s="928"/>
      <c r="P8" s="964">
        <v>0</v>
      </c>
      <c r="Q8" s="960" t="s">
        <v>537</v>
      </c>
      <c r="R8" s="959" t="s">
        <v>536</v>
      </c>
      <c r="S8" s="963">
        <v>20037</v>
      </c>
      <c r="T8" s="957" t="s">
        <v>2030</v>
      </c>
      <c r="U8" s="956">
        <v>0</v>
      </c>
      <c r="V8" s="953">
        <v>0</v>
      </c>
      <c r="W8" s="956">
        <v>0</v>
      </c>
      <c r="X8" s="953">
        <v>0</v>
      </c>
      <c r="Y8" s="953">
        <v>0</v>
      </c>
      <c r="Z8" s="953">
        <f t="shared" si="0"/>
        <v>0</v>
      </c>
    </row>
    <row r="9" spans="1:31" s="927" customFormat="1" ht="57" hidden="1" customHeight="1" x14ac:dyDescent="0.2">
      <c r="A9" s="930" t="s">
        <v>1217</v>
      </c>
      <c r="B9" s="958">
        <v>244</v>
      </c>
      <c r="C9" s="958" t="s">
        <v>1994</v>
      </c>
      <c r="D9" s="958">
        <v>20057</v>
      </c>
      <c r="E9" s="930" t="s">
        <v>1305</v>
      </c>
      <c r="F9" s="961" t="s">
        <v>2039</v>
      </c>
      <c r="G9" s="930" t="s">
        <v>143</v>
      </c>
      <c r="H9" s="929">
        <v>1202</v>
      </c>
      <c r="I9" s="930" t="s">
        <v>2040</v>
      </c>
      <c r="J9" s="930" t="s">
        <v>95</v>
      </c>
      <c r="K9" s="929">
        <v>2030102</v>
      </c>
      <c r="L9" s="928"/>
      <c r="M9" s="928"/>
      <c r="N9" s="928">
        <v>0</v>
      </c>
      <c r="O9" s="928"/>
      <c r="P9" s="964">
        <v>0</v>
      </c>
      <c r="Q9" s="960" t="s">
        <v>537</v>
      </c>
      <c r="R9" s="959" t="s">
        <v>536</v>
      </c>
      <c r="S9" s="963">
        <v>20057</v>
      </c>
      <c r="T9" s="957" t="s">
        <v>2039</v>
      </c>
      <c r="U9" s="956">
        <v>0</v>
      </c>
      <c r="V9" s="953">
        <v>0</v>
      </c>
      <c r="W9" s="956">
        <v>0</v>
      </c>
      <c r="X9" s="953">
        <v>0</v>
      </c>
      <c r="Y9" s="953">
        <v>0</v>
      </c>
      <c r="Z9" s="953">
        <f t="shared" si="0"/>
        <v>0</v>
      </c>
    </row>
    <row r="10" spans="1:31" s="927" customFormat="1" ht="57" hidden="1" customHeight="1" x14ac:dyDescent="0.2">
      <c r="A10" s="930" t="s">
        <v>1217</v>
      </c>
      <c r="B10" s="958">
        <v>322</v>
      </c>
      <c r="C10" s="962" t="s">
        <v>1983</v>
      </c>
      <c r="D10" s="958">
        <v>20059</v>
      </c>
      <c r="E10" s="930" t="s">
        <v>1266</v>
      </c>
      <c r="F10" s="961" t="s">
        <v>2038</v>
      </c>
      <c r="G10" s="930" t="s">
        <v>157</v>
      </c>
      <c r="H10" s="929">
        <v>908</v>
      </c>
      <c r="I10" s="930" t="s">
        <v>1830</v>
      </c>
      <c r="J10" s="930" t="s">
        <v>95</v>
      </c>
      <c r="K10" s="929">
        <v>2030102</v>
      </c>
      <c r="L10" s="928"/>
      <c r="M10" s="928"/>
      <c r="N10" s="928">
        <v>0</v>
      </c>
      <c r="O10" s="928"/>
      <c r="P10" s="928">
        <v>0</v>
      </c>
      <c r="Q10" s="960" t="s">
        <v>537</v>
      </c>
      <c r="R10" s="959" t="s">
        <v>536</v>
      </c>
      <c r="S10" s="958">
        <v>20059</v>
      </c>
      <c r="T10" s="957" t="s">
        <v>2038</v>
      </c>
      <c r="U10" s="955">
        <v>0</v>
      </c>
      <c r="V10" s="956">
        <v>0</v>
      </c>
      <c r="W10" s="956">
        <v>0</v>
      </c>
      <c r="X10" s="953">
        <v>0</v>
      </c>
      <c r="Y10" s="953">
        <v>0</v>
      </c>
      <c r="Z10" s="953">
        <f t="shared" si="0"/>
        <v>0</v>
      </c>
    </row>
    <row r="11" spans="1:31" s="927" customFormat="1" ht="57" hidden="1" customHeight="1" x14ac:dyDescent="0.2">
      <c r="A11" s="930" t="s">
        <v>1217</v>
      </c>
      <c r="B11" s="958">
        <v>323</v>
      </c>
      <c r="C11" s="962" t="s">
        <v>1983</v>
      </c>
      <c r="D11" s="958">
        <v>20060</v>
      </c>
      <c r="E11" s="930" t="s">
        <v>1266</v>
      </c>
      <c r="F11" s="961" t="s">
        <v>2037</v>
      </c>
      <c r="G11" s="930" t="s">
        <v>143</v>
      </c>
      <c r="H11" s="929">
        <v>1201</v>
      </c>
      <c r="I11" s="930" t="s">
        <v>1830</v>
      </c>
      <c r="J11" s="930" t="s">
        <v>95</v>
      </c>
      <c r="K11" s="929">
        <v>2030102</v>
      </c>
      <c r="L11" s="928"/>
      <c r="M11" s="928"/>
      <c r="N11" s="928">
        <v>0</v>
      </c>
      <c r="O11" s="928"/>
      <c r="P11" s="928">
        <v>0</v>
      </c>
      <c r="Q11" s="960" t="s">
        <v>537</v>
      </c>
      <c r="R11" s="959" t="s">
        <v>536</v>
      </c>
      <c r="S11" s="958">
        <v>20060</v>
      </c>
      <c r="T11" s="957" t="s">
        <v>2037</v>
      </c>
      <c r="U11" s="955">
        <v>0</v>
      </c>
      <c r="V11" s="956">
        <v>0</v>
      </c>
      <c r="W11" s="956">
        <v>0</v>
      </c>
      <c r="X11" s="953">
        <v>0</v>
      </c>
      <c r="Y11" s="953">
        <v>0</v>
      </c>
      <c r="Z11" s="953">
        <f t="shared" si="0"/>
        <v>0</v>
      </c>
    </row>
    <row r="12" spans="1:31" s="927" customFormat="1" ht="57" hidden="1" customHeight="1" x14ac:dyDescent="0.2">
      <c r="A12" s="930" t="s">
        <v>1217</v>
      </c>
      <c r="B12" s="958">
        <v>20005</v>
      </c>
      <c r="C12" s="962" t="s">
        <v>1983</v>
      </c>
      <c r="D12" s="958">
        <v>20005</v>
      </c>
      <c r="E12" s="930" t="s">
        <v>1266</v>
      </c>
      <c r="F12" s="961" t="s">
        <v>2036</v>
      </c>
      <c r="G12" s="930" t="s">
        <v>208</v>
      </c>
      <c r="H12" s="929">
        <v>103</v>
      </c>
      <c r="I12" s="930" t="s">
        <v>1350</v>
      </c>
      <c r="J12" s="930" t="s">
        <v>95</v>
      </c>
      <c r="K12" s="929">
        <v>2020103</v>
      </c>
      <c r="L12" s="928"/>
      <c r="M12" s="928"/>
      <c r="N12" s="928">
        <v>39442.300000000003</v>
      </c>
      <c r="O12" s="928">
        <v>39429.300000000003</v>
      </c>
      <c r="P12" s="928">
        <v>13</v>
      </c>
      <c r="Q12" s="960" t="s">
        <v>537</v>
      </c>
      <c r="R12" s="959" t="s">
        <v>536</v>
      </c>
      <c r="S12" s="958">
        <v>20005</v>
      </c>
      <c r="T12" s="957" t="s">
        <v>2036</v>
      </c>
      <c r="U12" s="955">
        <v>0</v>
      </c>
      <c r="V12" s="956">
        <v>39442.300000000003</v>
      </c>
      <c r="W12" s="955">
        <v>39429.300000000003</v>
      </c>
      <c r="X12" s="953">
        <v>0</v>
      </c>
      <c r="Y12" s="953">
        <v>0</v>
      </c>
      <c r="Z12" s="953">
        <f t="shared" si="0"/>
        <v>13</v>
      </c>
    </row>
    <row r="13" spans="1:31" s="927" customFormat="1" ht="57" hidden="1" customHeight="1" x14ac:dyDescent="0.2">
      <c r="A13" s="930" t="s">
        <v>1217</v>
      </c>
      <c r="B13" s="958">
        <v>20006</v>
      </c>
      <c r="C13" s="962" t="s">
        <v>1983</v>
      </c>
      <c r="D13" s="958">
        <v>20006</v>
      </c>
      <c r="E13" s="930" t="s">
        <v>1266</v>
      </c>
      <c r="F13" s="961" t="s">
        <v>2035</v>
      </c>
      <c r="G13" s="930" t="s">
        <v>208</v>
      </c>
      <c r="H13" s="929">
        <v>103</v>
      </c>
      <c r="I13" s="930" t="s">
        <v>1996</v>
      </c>
      <c r="J13" s="930" t="s">
        <v>95</v>
      </c>
      <c r="K13" s="929">
        <v>2020105</v>
      </c>
      <c r="L13" s="928"/>
      <c r="M13" s="928"/>
      <c r="N13" s="928">
        <v>1557.7</v>
      </c>
      <c r="O13" s="928">
        <v>1557.7</v>
      </c>
      <c r="P13" s="928">
        <v>0</v>
      </c>
      <c r="Q13" s="960" t="s">
        <v>537</v>
      </c>
      <c r="R13" s="959" t="s">
        <v>536</v>
      </c>
      <c r="S13" s="958">
        <v>20006</v>
      </c>
      <c r="T13" s="957" t="s">
        <v>2035</v>
      </c>
      <c r="U13" s="955">
        <v>0</v>
      </c>
      <c r="V13" s="956">
        <v>1557.7</v>
      </c>
      <c r="W13" s="955">
        <v>1557.7</v>
      </c>
      <c r="X13" s="953">
        <v>0</v>
      </c>
      <c r="Y13" s="953">
        <v>0</v>
      </c>
      <c r="Z13" s="953">
        <f t="shared" si="0"/>
        <v>0</v>
      </c>
    </row>
    <row r="14" spans="1:31" s="927" customFormat="1" ht="57" hidden="1" customHeight="1" x14ac:dyDescent="0.2">
      <c r="A14" s="930" t="s">
        <v>1217</v>
      </c>
      <c r="B14" s="958">
        <v>20011</v>
      </c>
      <c r="C14" s="962" t="s">
        <v>1983</v>
      </c>
      <c r="D14" s="958">
        <v>20011</v>
      </c>
      <c r="E14" s="930" t="s">
        <v>1266</v>
      </c>
      <c r="F14" s="961" t="s">
        <v>2034</v>
      </c>
      <c r="G14" s="930" t="s">
        <v>208</v>
      </c>
      <c r="H14" s="929">
        <v>111</v>
      </c>
      <c r="I14" s="930" t="s">
        <v>2031</v>
      </c>
      <c r="J14" s="930" t="s">
        <v>95</v>
      </c>
      <c r="K14" s="929">
        <v>2020105</v>
      </c>
      <c r="L14" s="928"/>
      <c r="M14" s="928"/>
      <c r="N14" s="928">
        <v>0</v>
      </c>
      <c r="O14" s="928"/>
      <c r="P14" s="928">
        <v>0</v>
      </c>
      <c r="Q14" s="960" t="s">
        <v>537</v>
      </c>
      <c r="R14" s="959" t="s">
        <v>536</v>
      </c>
      <c r="S14" s="958">
        <v>20011</v>
      </c>
      <c r="T14" s="957" t="s">
        <v>2034</v>
      </c>
      <c r="U14" s="955">
        <v>0</v>
      </c>
      <c r="V14" s="956">
        <v>0</v>
      </c>
      <c r="W14" s="955"/>
      <c r="X14" s="953">
        <v>0</v>
      </c>
      <c r="Y14" s="953">
        <v>0</v>
      </c>
      <c r="Z14" s="953">
        <f t="shared" si="0"/>
        <v>0</v>
      </c>
    </row>
    <row r="15" spans="1:31" s="927" customFormat="1" ht="57" hidden="1" customHeight="1" x14ac:dyDescent="0.2">
      <c r="A15" s="930" t="s">
        <v>1217</v>
      </c>
      <c r="B15" s="958">
        <v>20024</v>
      </c>
      <c r="C15" s="962" t="s">
        <v>1983</v>
      </c>
      <c r="D15" s="958">
        <v>20024</v>
      </c>
      <c r="E15" s="930" t="s">
        <v>1266</v>
      </c>
      <c r="F15" s="961" t="s">
        <v>2033</v>
      </c>
      <c r="G15" s="930" t="s">
        <v>208</v>
      </c>
      <c r="H15" s="929">
        <v>111</v>
      </c>
      <c r="I15" s="930" t="s">
        <v>2031</v>
      </c>
      <c r="J15" s="930" t="s">
        <v>95</v>
      </c>
      <c r="K15" s="929">
        <v>2020105</v>
      </c>
      <c r="L15" s="928">
        <v>1000</v>
      </c>
      <c r="M15" s="928">
        <v>0</v>
      </c>
      <c r="N15" s="928">
        <v>0</v>
      </c>
      <c r="O15" s="928"/>
      <c r="P15" s="928">
        <v>0</v>
      </c>
      <c r="Q15" s="960" t="s">
        <v>537</v>
      </c>
      <c r="R15" s="959" t="s">
        <v>536</v>
      </c>
      <c r="S15" s="958">
        <v>20024</v>
      </c>
      <c r="T15" s="957" t="s">
        <v>2033</v>
      </c>
      <c r="U15" s="955">
        <v>0</v>
      </c>
      <c r="V15" s="956">
        <v>0</v>
      </c>
      <c r="W15" s="955"/>
      <c r="X15" s="953">
        <v>0</v>
      </c>
      <c r="Y15" s="953">
        <v>0</v>
      </c>
      <c r="Z15" s="953">
        <f t="shared" si="0"/>
        <v>0</v>
      </c>
      <c r="AE15" s="927" t="s">
        <v>43</v>
      </c>
    </row>
    <row r="16" spans="1:31" s="927" customFormat="1" ht="57" hidden="1" customHeight="1" x14ac:dyDescent="0.2">
      <c r="A16" s="930" t="s">
        <v>1217</v>
      </c>
      <c r="B16" s="958">
        <v>20029</v>
      </c>
      <c r="C16" s="962" t="s">
        <v>1983</v>
      </c>
      <c r="D16" s="958">
        <v>20029</v>
      </c>
      <c r="E16" s="930" t="s">
        <v>1266</v>
      </c>
      <c r="F16" s="961" t="s">
        <v>2032</v>
      </c>
      <c r="G16" s="930" t="s">
        <v>208</v>
      </c>
      <c r="H16" s="929">
        <v>111</v>
      </c>
      <c r="I16" s="930" t="s">
        <v>2031</v>
      </c>
      <c r="J16" s="930" t="s">
        <v>95</v>
      </c>
      <c r="K16" s="929">
        <v>2020105</v>
      </c>
      <c r="L16" s="928">
        <v>650.91999999999996</v>
      </c>
      <c r="M16" s="928">
        <v>0</v>
      </c>
      <c r="N16" s="928">
        <v>0</v>
      </c>
      <c r="O16" s="928"/>
      <c r="P16" s="928">
        <v>0</v>
      </c>
      <c r="Q16" s="960" t="s">
        <v>537</v>
      </c>
      <c r="R16" s="959" t="s">
        <v>536</v>
      </c>
      <c r="S16" s="958">
        <v>20029</v>
      </c>
      <c r="T16" s="957" t="s">
        <v>2032</v>
      </c>
      <c r="U16" s="955">
        <v>0</v>
      </c>
      <c r="V16" s="956">
        <v>0</v>
      </c>
      <c r="W16" s="955"/>
      <c r="X16" s="953">
        <v>0</v>
      </c>
      <c r="Y16" s="953">
        <v>0</v>
      </c>
      <c r="Z16" s="953">
        <f t="shared" si="0"/>
        <v>0</v>
      </c>
    </row>
    <row r="17" spans="1:26" s="927" customFormat="1" ht="57" hidden="1" customHeight="1" x14ac:dyDescent="0.2">
      <c r="A17" s="930" t="s">
        <v>1217</v>
      </c>
      <c r="B17" s="958">
        <v>20037</v>
      </c>
      <c r="C17" s="962" t="s">
        <v>1983</v>
      </c>
      <c r="D17" s="958">
        <v>20037</v>
      </c>
      <c r="E17" s="930" t="s">
        <v>1266</v>
      </c>
      <c r="F17" s="961" t="s">
        <v>2030</v>
      </c>
      <c r="G17" s="930" t="s">
        <v>208</v>
      </c>
      <c r="H17" s="929">
        <v>111</v>
      </c>
      <c r="I17" s="930" t="s">
        <v>2031</v>
      </c>
      <c r="J17" s="930" t="s">
        <v>95</v>
      </c>
      <c r="K17" s="929">
        <v>2020103</v>
      </c>
      <c r="L17" s="928">
        <v>3799.9</v>
      </c>
      <c r="M17" s="928">
        <v>0</v>
      </c>
      <c r="N17" s="928">
        <v>0</v>
      </c>
      <c r="O17" s="928"/>
      <c r="P17" s="928">
        <v>0</v>
      </c>
      <c r="Q17" s="960" t="s">
        <v>537</v>
      </c>
      <c r="R17" s="959" t="s">
        <v>536</v>
      </c>
      <c r="S17" s="958">
        <v>20037</v>
      </c>
      <c r="T17" s="957" t="s">
        <v>2030</v>
      </c>
      <c r="U17" s="955">
        <v>0</v>
      </c>
      <c r="V17" s="956">
        <v>0</v>
      </c>
      <c r="W17" s="955"/>
      <c r="X17" s="953">
        <v>0</v>
      </c>
      <c r="Y17" s="953">
        <v>0</v>
      </c>
      <c r="Z17" s="953">
        <f t="shared" si="0"/>
        <v>0</v>
      </c>
    </row>
    <row r="18" spans="1:26" s="927" customFormat="1" ht="57" hidden="1" customHeight="1" x14ac:dyDescent="0.2">
      <c r="A18" s="930" t="s">
        <v>1209</v>
      </c>
      <c r="B18" s="958">
        <v>159</v>
      </c>
      <c r="C18" s="962" t="s">
        <v>1983</v>
      </c>
      <c r="D18" s="958">
        <v>20050</v>
      </c>
      <c r="E18" s="930" t="s">
        <v>1266</v>
      </c>
      <c r="F18" s="961" t="s">
        <v>2029</v>
      </c>
      <c r="G18" s="930" t="s">
        <v>208</v>
      </c>
      <c r="H18" s="929">
        <v>108</v>
      </c>
      <c r="I18" s="930" t="s">
        <v>1306</v>
      </c>
      <c r="J18" s="930" t="s">
        <v>95</v>
      </c>
      <c r="K18" s="929">
        <v>2020106</v>
      </c>
      <c r="L18" s="928"/>
      <c r="M18" s="928"/>
      <c r="N18" s="928">
        <v>0</v>
      </c>
      <c r="O18" s="928"/>
      <c r="P18" s="928">
        <v>0</v>
      </c>
      <c r="Q18" s="960" t="s">
        <v>537</v>
      </c>
      <c r="R18" s="959" t="s">
        <v>536</v>
      </c>
      <c r="S18" s="958">
        <v>20050</v>
      </c>
      <c r="T18" s="957" t="s">
        <v>2029</v>
      </c>
      <c r="U18" s="955">
        <v>0</v>
      </c>
      <c r="V18" s="956">
        <v>0</v>
      </c>
      <c r="W18" s="955"/>
      <c r="X18" s="953">
        <v>0</v>
      </c>
      <c r="Y18" s="953">
        <v>0</v>
      </c>
      <c r="Z18" s="953">
        <f t="shared" si="0"/>
        <v>0</v>
      </c>
    </row>
    <row r="19" spans="1:26" s="927" customFormat="1" ht="57" hidden="1" customHeight="1" x14ac:dyDescent="0.2">
      <c r="A19" s="930" t="s">
        <v>1209</v>
      </c>
      <c r="B19" s="958">
        <v>167</v>
      </c>
      <c r="C19" s="958" t="s">
        <v>1994</v>
      </c>
      <c r="D19" s="958">
        <v>20017</v>
      </c>
      <c r="E19" s="930" t="s">
        <v>1305</v>
      </c>
      <c r="F19" s="961" t="s">
        <v>2013</v>
      </c>
      <c r="G19" s="930" t="s">
        <v>208</v>
      </c>
      <c r="H19" s="929">
        <v>108</v>
      </c>
      <c r="I19" s="930" t="s">
        <v>1306</v>
      </c>
      <c r="J19" s="930" t="s">
        <v>95</v>
      </c>
      <c r="K19" s="929">
        <v>2020107</v>
      </c>
      <c r="L19" s="928"/>
      <c r="M19" s="928"/>
      <c r="N19" s="928">
        <v>29650.87</v>
      </c>
      <c r="O19" s="928">
        <v>29650.87</v>
      </c>
      <c r="P19" s="964">
        <v>0</v>
      </c>
      <c r="Q19" s="960" t="s">
        <v>537</v>
      </c>
      <c r="R19" s="959" t="s">
        <v>536</v>
      </c>
      <c r="S19" s="963">
        <v>20017</v>
      </c>
      <c r="T19" s="957" t="s">
        <v>2013</v>
      </c>
      <c r="U19" s="956">
        <v>29650.87</v>
      </c>
      <c r="V19" s="960"/>
      <c r="W19" s="956">
        <v>29650.87</v>
      </c>
      <c r="X19" s="953">
        <v>0</v>
      </c>
      <c r="Y19" s="953">
        <v>0</v>
      </c>
      <c r="Z19" s="953">
        <f t="shared" si="0"/>
        <v>0</v>
      </c>
    </row>
    <row r="20" spans="1:26" s="927" customFormat="1" ht="57" hidden="1" customHeight="1" x14ac:dyDescent="0.2">
      <c r="A20" s="930" t="s">
        <v>1209</v>
      </c>
      <c r="B20" s="958">
        <v>170</v>
      </c>
      <c r="C20" s="958" t="s">
        <v>1994</v>
      </c>
      <c r="D20" s="958">
        <v>20012</v>
      </c>
      <c r="E20" s="930" t="s">
        <v>1305</v>
      </c>
      <c r="F20" s="961" t="s">
        <v>2018</v>
      </c>
      <c r="G20" s="930" t="s">
        <v>208</v>
      </c>
      <c r="H20" s="929">
        <v>108</v>
      </c>
      <c r="I20" s="930" t="s">
        <v>1306</v>
      </c>
      <c r="J20" s="930" t="s">
        <v>95</v>
      </c>
      <c r="K20" s="929">
        <v>2020302</v>
      </c>
      <c r="L20" s="928"/>
      <c r="M20" s="928"/>
      <c r="N20" s="928">
        <v>108388.8</v>
      </c>
      <c r="O20" s="928">
        <v>108388.78</v>
      </c>
      <c r="P20" s="964">
        <v>2.0000000004074536E-2</v>
      </c>
      <c r="Q20" s="960" t="s">
        <v>537</v>
      </c>
      <c r="R20" s="959" t="s">
        <v>536</v>
      </c>
      <c r="S20" s="963">
        <v>20012</v>
      </c>
      <c r="T20" s="957" t="s">
        <v>2018</v>
      </c>
      <c r="U20" s="956">
        <v>108388.8</v>
      </c>
      <c r="V20" s="960"/>
      <c r="W20" s="956">
        <v>108388.78</v>
      </c>
      <c r="X20" s="953">
        <v>0</v>
      </c>
      <c r="Y20" s="953">
        <v>0</v>
      </c>
      <c r="Z20" s="953">
        <f t="shared" si="0"/>
        <v>2.0000000004074536E-2</v>
      </c>
    </row>
    <row r="21" spans="1:26" s="927" customFormat="1" ht="57" hidden="1" customHeight="1" x14ac:dyDescent="0.2">
      <c r="A21" s="930" t="s">
        <v>1209</v>
      </c>
      <c r="B21" s="958">
        <v>171</v>
      </c>
      <c r="C21" s="958" t="s">
        <v>1994</v>
      </c>
      <c r="D21" s="958">
        <v>20013</v>
      </c>
      <c r="E21" s="930" t="s">
        <v>1305</v>
      </c>
      <c r="F21" s="961" t="s">
        <v>2017</v>
      </c>
      <c r="G21" s="930" t="s">
        <v>208</v>
      </c>
      <c r="H21" s="929">
        <v>108</v>
      </c>
      <c r="I21" s="930" t="s">
        <v>1306</v>
      </c>
      <c r="J21" s="930" t="s">
        <v>95</v>
      </c>
      <c r="K21" s="929">
        <v>2020107</v>
      </c>
      <c r="L21" s="928">
        <v>10628.64</v>
      </c>
      <c r="M21" s="928">
        <v>0</v>
      </c>
      <c r="N21" s="928">
        <v>0</v>
      </c>
      <c r="O21" s="928"/>
      <c r="P21" s="964">
        <v>0</v>
      </c>
      <c r="Q21" s="960" t="s">
        <v>537</v>
      </c>
      <c r="R21" s="959" t="s">
        <v>536</v>
      </c>
      <c r="S21" s="963">
        <v>20013</v>
      </c>
      <c r="T21" s="957" t="s">
        <v>2017</v>
      </c>
      <c r="U21" s="956">
        <v>0</v>
      </c>
      <c r="V21" s="960"/>
      <c r="W21" s="956"/>
      <c r="X21" s="953">
        <v>0</v>
      </c>
      <c r="Y21" s="953">
        <v>0</v>
      </c>
      <c r="Z21" s="953">
        <f t="shared" si="0"/>
        <v>0</v>
      </c>
    </row>
    <row r="22" spans="1:26" s="927" customFormat="1" ht="57" hidden="1" customHeight="1" x14ac:dyDescent="0.2">
      <c r="A22" s="930" t="s">
        <v>1209</v>
      </c>
      <c r="B22" s="958">
        <v>172</v>
      </c>
      <c r="C22" s="958" t="s">
        <v>1994</v>
      </c>
      <c r="D22" s="958">
        <v>20014</v>
      </c>
      <c r="E22" s="930" t="s">
        <v>1305</v>
      </c>
      <c r="F22" s="961" t="s">
        <v>2016</v>
      </c>
      <c r="G22" s="930" t="s">
        <v>208</v>
      </c>
      <c r="H22" s="929">
        <v>108</v>
      </c>
      <c r="I22" s="930" t="s">
        <v>1306</v>
      </c>
      <c r="J22" s="930" t="s">
        <v>95</v>
      </c>
      <c r="K22" s="929">
        <v>2020107</v>
      </c>
      <c r="L22" s="928">
        <v>0</v>
      </c>
      <c r="M22" s="928">
        <v>0</v>
      </c>
      <c r="N22" s="928">
        <v>0</v>
      </c>
      <c r="O22" s="928">
        <v>0</v>
      </c>
      <c r="P22" s="964">
        <v>0</v>
      </c>
      <c r="Q22" s="960" t="s">
        <v>537</v>
      </c>
      <c r="R22" s="959" t="s">
        <v>536</v>
      </c>
      <c r="S22" s="963">
        <v>20014</v>
      </c>
      <c r="T22" s="957" t="s">
        <v>2016</v>
      </c>
      <c r="U22" s="956">
        <v>0</v>
      </c>
      <c r="V22" s="960"/>
      <c r="W22" s="956">
        <v>0</v>
      </c>
      <c r="X22" s="953">
        <v>0</v>
      </c>
      <c r="Y22" s="953">
        <v>0</v>
      </c>
      <c r="Z22" s="953">
        <f t="shared" si="0"/>
        <v>0</v>
      </c>
    </row>
    <row r="23" spans="1:26" s="927" customFormat="1" ht="57" hidden="1" customHeight="1" x14ac:dyDescent="0.2">
      <c r="A23" s="930" t="s">
        <v>1209</v>
      </c>
      <c r="B23" s="958">
        <v>173</v>
      </c>
      <c r="C23" s="958" t="s">
        <v>1994</v>
      </c>
      <c r="D23" s="958">
        <v>20016</v>
      </c>
      <c r="E23" s="930" t="s">
        <v>1305</v>
      </c>
      <c r="F23" s="961" t="s">
        <v>2014</v>
      </c>
      <c r="G23" s="930" t="s">
        <v>208</v>
      </c>
      <c r="H23" s="929">
        <v>108</v>
      </c>
      <c r="I23" s="930" t="s">
        <v>1306</v>
      </c>
      <c r="J23" s="930" t="s">
        <v>95</v>
      </c>
      <c r="K23" s="929">
        <v>2020107</v>
      </c>
      <c r="L23" s="928"/>
      <c r="M23" s="928"/>
      <c r="N23" s="928">
        <v>0</v>
      </c>
      <c r="O23" s="928">
        <v>0</v>
      </c>
      <c r="P23" s="964">
        <v>0</v>
      </c>
      <c r="Q23" s="960" t="s">
        <v>537</v>
      </c>
      <c r="R23" s="959" t="s">
        <v>536</v>
      </c>
      <c r="S23" s="963">
        <v>20016</v>
      </c>
      <c r="T23" s="957" t="s">
        <v>2014</v>
      </c>
      <c r="U23" s="956">
        <v>0</v>
      </c>
      <c r="V23" s="960"/>
      <c r="W23" s="956">
        <v>0</v>
      </c>
      <c r="X23" s="953">
        <v>0</v>
      </c>
      <c r="Y23" s="953">
        <v>0</v>
      </c>
      <c r="Z23" s="953">
        <f t="shared" si="0"/>
        <v>0</v>
      </c>
    </row>
    <row r="24" spans="1:26" s="927" customFormat="1" ht="57" hidden="1" customHeight="1" x14ac:dyDescent="0.2">
      <c r="A24" s="930" t="s">
        <v>1209</v>
      </c>
      <c r="B24" s="958">
        <v>223</v>
      </c>
      <c r="C24" s="958" t="s">
        <v>1994</v>
      </c>
      <c r="D24" s="958">
        <v>20048</v>
      </c>
      <c r="E24" s="930" t="s">
        <v>1305</v>
      </c>
      <c r="F24" s="961" t="s">
        <v>2011</v>
      </c>
      <c r="G24" s="930" t="s">
        <v>176</v>
      </c>
      <c r="H24" s="929">
        <v>502</v>
      </c>
      <c r="I24" s="930" t="s">
        <v>1350</v>
      </c>
      <c r="J24" s="930" t="s">
        <v>95</v>
      </c>
      <c r="K24" s="929">
        <v>2020103</v>
      </c>
      <c r="L24" s="928"/>
      <c r="M24" s="928"/>
      <c r="N24" s="928">
        <v>0</v>
      </c>
      <c r="O24" s="928"/>
      <c r="P24" s="964">
        <v>0</v>
      </c>
      <c r="Q24" s="960" t="s">
        <v>537</v>
      </c>
      <c r="R24" s="959" t="s">
        <v>536</v>
      </c>
      <c r="S24" s="963">
        <v>20048</v>
      </c>
      <c r="T24" s="957" t="s">
        <v>2011</v>
      </c>
      <c r="U24" s="956">
        <v>0</v>
      </c>
      <c r="V24" s="960"/>
      <c r="W24" s="956"/>
      <c r="X24" s="953">
        <v>0</v>
      </c>
      <c r="Y24" s="953">
        <v>0</v>
      </c>
      <c r="Z24" s="953">
        <f t="shared" si="0"/>
        <v>0</v>
      </c>
    </row>
    <row r="25" spans="1:26" s="927" customFormat="1" ht="57" hidden="1" customHeight="1" x14ac:dyDescent="0.2">
      <c r="A25" s="930" t="s">
        <v>1209</v>
      </c>
      <c r="B25" s="958">
        <v>265</v>
      </c>
      <c r="C25" s="958" t="s">
        <v>1994</v>
      </c>
      <c r="D25" s="958">
        <v>20050</v>
      </c>
      <c r="E25" s="930" t="s">
        <v>1305</v>
      </c>
      <c r="F25" s="961" t="s">
        <v>2029</v>
      </c>
      <c r="G25" s="930" t="s">
        <v>208</v>
      </c>
      <c r="H25" s="929">
        <v>108</v>
      </c>
      <c r="I25" s="930" t="s">
        <v>1306</v>
      </c>
      <c r="J25" s="930" t="s">
        <v>95</v>
      </c>
      <c r="K25" s="929">
        <v>2020106</v>
      </c>
      <c r="L25" s="928"/>
      <c r="M25" s="928"/>
      <c r="N25" s="928">
        <v>0</v>
      </c>
      <c r="O25" s="928"/>
      <c r="P25" s="964">
        <v>0</v>
      </c>
      <c r="Q25" s="960" t="s">
        <v>537</v>
      </c>
      <c r="R25" s="959" t="s">
        <v>536</v>
      </c>
      <c r="S25" s="963">
        <v>20050</v>
      </c>
      <c r="T25" s="957" t="s">
        <v>2029</v>
      </c>
      <c r="U25" s="956">
        <v>0</v>
      </c>
      <c r="V25" s="960"/>
      <c r="W25" s="956"/>
      <c r="X25" s="953">
        <v>0</v>
      </c>
      <c r="Y25" s="953">
        <v>0</v>
      </c>
      <c r="Z25" s="953">
        <f t="shared" si="0"/>
        <v>0</v>
      </c>
    </row>
    <row r="26" spans="1:26" s="927" customFormat="1" ht="57" hidden="1" customHeight="1" x14ac:dyDescent="0.2">
      <c r="A26" s="930" t="s">
        <v>1209</v>
      </c>
      <c r="B26" s="958">
        <v>266</v>
      </c>
      <c r="C26" s="958" t="s">
        <v>1994</v>
      </c>
      <c r="D26" s="958">
        <v>20015</v>
      </c>
      <c r="E26" s="930" t="s">
        <v>1305</v>
      </c>
      <c r="F26" s="961" t="s">
        <v>2015</v>
      </c>
      <c r="G26" s="930" t="s">
        <v>208</v>
      </c>
      <c r="H26" s="929">
        <v>108</v>
      </c>
      <c r="I26" s="930" t="s">
        <v>1306</v>
      </c>
      <c r="J26" s="930" t="s">
        <v>95</v>
      </c>
      <c r="K26" s="929">
        <v>2020107</v>
      </c>
      <c r="L26" s="928"/>
      <c r="M26" s="928"/>
      <c r="N26" s="928">
        <v>0</v>
      </c>
      <c r="O26" s="928"/>
      <c r="P26" s="964">
        <v>0</v>
      </c>
      <c r="Q26" s="960" t="s">
        <v>537</v>
      </c>
      <c r="R26" s="959" t="s">
        <v>536</v>
      </c>
      <c r="S26" s="963">
        <v>20015</v>
      </c>
      <c r="T26" s="957" t="s">
        <v>2015</v>
      </c>
      <c r="U26" s="956">
        <v>0</v>
      </c>
      <c r="V26" s="960"/>
      <c r="W26" s="956"/>
      <c r="X26" s="953">
        <v>0</v>
      </c>
      <c r="Y26" s="953">
        <v>0</v>
      </c>
      <c r="Z26" s="953">
        <f t="shared" si="0"/>
        <v>0</v>
      </c>
    </row>
    <row r="27" spans="1:26" s="927" customFormat="1" ht="57" hidden="1" customHeight="1" x14ac:dyDescent="0.2">
      <c r="A27" s="930" t="s">
        <v>1209</v>
      </c>
      <c r="B27" s="958">
        <v>342</v>
      </c>
      <c r="C27" s="958" t="s">
        <v>2025</v>
      </c>
      <c r="D27" s="958">
        <v>92003</v>
      </c>
      <c r="E27" s="930" t="s">
        <v>1305</v>
      </c>
      <c r="F27" s="961" t="s">
        <v>2028</v>
      </c>
      <c r="G27" s="930" t="s">
        <v>208</v>
      </c>
      <c r="H27" s="929">
        <v>108</v>
      </c>
      <c r="I27" s="930" t="s">
        <v>1982</v>
      </c>
      <c r="J27" s="930" t="s">
        <v>95</v>
      </c>
      <c r="K27" s="929">
        <v>2050201</v>
      </c>
      <c r="L27" s="928"/>
      <c r="M27" s="928"/>
      <c r="N27" s="928">
        <v>3172</v>
      </c>
      <c r="O27" s="928"/>
      <c r="P27" s="964">
        <v>3172</v>
      </c>
      <c r="Q27" s="960" t="s">
        <v>537</v>
      </c>
      <c r="R27" s="959" t="s">
        <v>536</v>
      </c>
      <c r="S27" s="963">
        <v>92003</v>
      </c>
      <c r="T27" s="957" t="s">
        <v>2028</v>
      </c>
      <c r="U27" s="956">
        <v>3172</v>
      </c>
      <c r="V27" s="960"/>
      <c r="W27" s="956"/>
      <c r="X27" s="954">
        <v>3172</v>
      </c>
      <c r="Y27" s="953">
        <v>0</v>
      </c>
      <c r="Z27" s="953">
        <f t="shared" si="0"/>
        <v>0</v>
      </c>
    </row>
    <row r="28" spans="1:26" s="927" customFormat="1" ht="57" hidden="1" customHeight="1" x14ac:dyDescent="0.2">
      <c r="A28" s="930" t="s">
        <v>1209</v>
      </c>
      <c r="B28" s="958">
        <v>343</v>
      </c>
      <c r="C28" s="958" t="s">
        <v>2025</v>
      </c>
      <c r="D28" s="958">
        <v>92004</v>
      </c>
      <c r="E28" s="930" t="s">
        <v>1305</v>
      </c>
      <c r="F28" s="961" t="s">
        <v>2027</v>
      </c>
      <c r="G28" s="930" t="s">
        <v>208</v>
      </c>
      <c r="H28" s="929">
        <v>108</v>
      </c>
      <c r="I28" s="930" t="s">
        <v>1982</v>
      </c>
      <c r="J28" s="930" t="s">
        <v>95</v>
      </c>
      <c r="K28" s="929">
        <v>2050201</v>
      </c>
      <c r="L28" s="928"/>
      <c r="M28" s="928"/>
      <c r="N28" s="928">
        <v>7584.95</v>
      </c>
      <c r="O28" s="928"/>
      <c r="P28" s="964">
        <v>7584.95</v>
      </c>
      <c r="Q28" s="960" t="s">
        <v>537</v>
      </c>
      <c r="R28" s="959" t="s">
        <v>536</v>
      </c>
      <c r="S28" s="963">
        <v>92004</v>
      </c>
      <c r="T28" s="957" t="s">
        <v>2027</v>
      </c>
      <c r="U28" s="956">
        <v>7584.95</v>
      </c>
      <c r="V28" s="960"/>
      <c r="W28" s="956"/>
      <c r="X28" s="954">
        <v>7584.95</v>
      </c>
      <c r="Y28" s="953">
        <v>0</v>
      </c>
      <c r="Z28" s="953">
        <f t="shared" si="0"/>
        <v>0</v>
      </c>
    </row>
    <row r="29" spans="1:26" s="927" customFormat="1" ht="57" hidden="1" customHeight="1" x14ac:dyDescent="0.2">
      <c r="A29" s="930" t="s">
        <v>1209</v>
      </c>
      <c r="B29" s="958">
        <v>344</v>
      </c>
      <c r="C29" s="958" t="s">
        <v>2025</v>
      </c>
      <c r="D29" s="958">
        <v>92005</v>
      </c>
      <c r="E29" s="930" t="s">
        <v>1305</v>
      </c>
      <c r="F29" s="961" t="s">
        <v>2026</v>
      </c>
      <c r="G29" s="930" t="s">
        <v>208</v>
      </c>
      <c r="H29" s="929">
        <v>108</v>
      </c>
      <c r="I29" s="930" t="s">
        <v>1982</v>
      </c>
      <c r="J29" s="930" t="s">
        <v>95</v>
      </c>
      <c r="K29" s="929">
        <v>2050201</v>
      </c>
      <c r="L29" s="928"/>
      <c r="M29" s="928"/>
      <c r="N29" s="928">
        <v>7000</v>
      </c>
      <c r="O29" s="928"/>
      <c r="P29" s="964">
        <v>7000</v>
      </c>
      <c r="Q29" s="960" t="s">
        <v>537</v>
      </c>
      <c r="R29" s="959" t="s">
        <v>536</v>
      </c>
      <c r="S29" s="963">
        <v>92005</v>
      </c>
      <c r="T29" s="957" t="s">
        <v>2026</v>
      </c>
      <c r="U29" s="956">
        <v>7000</v>
      </c>
      <c r="V29" s="960"/>
      <c r="W29" s="956"/>
      <c r="X29" s="954">
        <v>7000</v>
      </c>
      <c r="Y29" s="953">
        <v>0</v>
      </c>
      <c r="Z29" s="953">
        <f t="shared" si="0"/>
        <v>0</v>
      </c>
    </row>
    <row r="30" spans="1:26" s="927" customFormat="1" ht="57" hidden="1" customHeight="1" x14ac:dyDescent="0.2">
      <c r="A30" s="930" t="s">
        <v>1209</v>
      </c>
      <c r="B30" s="958">
        <v>345</v>
      </c>
      <c r="C30" s="958" t="s">
        <v>2025</v>
      </c>
      <c r="D30" s="958">
        <v>92006</v>
      </c>
      <c r="E30" s="930" t="s">
        <v>1305</v>
      </c>
      <c r="F30" s="961" t="s">
        <v>2024</v>
      </c>
      <c r="G30" s="930" t="s">
        <v>208</v>
      </c>
      <c r="H30" s="929">
        <v>108</v>
      </c>
      <c r="I30" s="930" t="s">
        <v>1982</v>
      </c>
      <c r="J30" s="930" t="s">
        <v>95</v>
      </c>
      <c r="K30" s="929">
        <v>2050201</v>
      </c>
      <c r="L30" s="928"/>
      <c r="M30" s="928"/>
      <c r="N30" s="928">
        <v>37534.57</v>
      </c>
      <c r="O30" s="928"/>
      <c r="P30" s="964">
        <v>37534.57</v>
      </c>
      <c r="Q30" s="960" t="s">
        <v>537</v>
      </c>
      <c r="R30" s="959" t="s">
        <v>536</v>
      </c>
      <c r="S30" s="963">
        <v>92006</v>
      </c>
      <c r="T30" s="957" t="s">
        <v>2024</v>
      </c>
      <c r="U30" s="956">
        <v>37534.57</v>
      </c>
      <c r="V30" s="960"/>
      <c r="W30" s="956"/>
      <c r="X30" s="954">
        <v>37534.57</v>
      </c>
      <c r="Y30" s="953">
        <v>0</v>
      </c>
      <c r="Z30" s="953">
        <f t="shared" si="0"/>
        <v>0</v>
      </c>
    </row>
    <row r="31" spans="1:26" s="927" customFormat="1" ht="57" hidden="1" customHeight="1" x14ac:dyDescent="0.2">
      <c r="A31" s="930" t="s">
        <v>1209</v>
      </c>
      <c r="B31" s="958">
        <v>360</v>
      </c>
      <c r="C31" s="958" t="s">
        <v>1992</v>
      </c>
      <c r="D31" s="958">
        <v>92021</v>
      </c>
      <c r="E31" s="930" t="s">
        <v>1266</v>
      </c>
      <c r="F31" s="961" t="s">
        <v>2023</v>
      </c>
      <c r="G31" s="930" t="s">
        <v>208</v>
      </c>
      <c r="H31" s="929">
        <v>108</v>
      </c>
      <c r="I31" s="930" t="s">
        <v>1982</v>
      </c>
      <c r="J31" s="930" t="s">
        <v>95</v>
      </c>
      <c r="K31" s="929">
        <v>2050201</v>
      </c>
      <c r="L31" s="928"/>
      <c r="M31" s="928"/>
      <c r="N31" s="928">
        <v>44200.49</v>
      </c>
      <c r="O31" s="928"/>
      <c r="P31" s="928">
        <v>44200.49</v>
      </c>
      <c r="Q31" s="960" t="s">
        <v>537</v>
      </c>
      <c r="R31" s="959" t="s">
        <v>536</v>
      </c>
      <c r="S31" s="958">
        <v>92021</v>
      </c>
      <c r="T31" s="957" t="s">
        <v>2023</v>
      </c>
      <c r="U31" s="955">
        <v>0</v>
      </c>
      <c r="V31" s="956">
        <v>44200.49</v>
      </c>
      <c r="W31" s="955"/>
      <c r="X31" s="954">
        <v>44200.49</v>
      </c>
      <c r="Y31" s="953">
        <v>0</v>
      </c>
      <c r="Z31" s="953">
        <f t="shared" si="0"/>
        <v>0</v>
      </c>
    </row>
    <row r="32" spans="1:26" s="927" customFormat="1" ht="57" hidden="1" customHeight="1" x14ac:dyDescent="0.2">
      <c r="A32" s="930" t="s">
        <v>1209</v>
      </c>
      <c r="B32" s="958">
        <v>361</v>
      </c>
      <c r="C32" s="958" t="s">
        <v>1992</v>
      </c>
      <c r="D32" s="958">
        <v>92022</v>
      </c>
      <c r="E32" s="930" t="s">
        <v>1266</v>
      </c>
      <c r="F32" s="961" t="s">
        <v>2022</v>
      </c>
      <c r="G32" s="930" t="s">
        <v>208</v>
      </c>
      <c r="H32" s="929">
        <v>108</v>
      </c>
      <c r="I32" s="930" t="s">
        <v>1982</v>
      </c>
      <c r="J32" s="930" t="s">
        <v>95</v>
      </c>
      <c r="K32" s="929">
        <v>2050201</v>
      </c>
      <c r="L32" s="928"/>
      <c r="M32" s="928"/>
      <c r="N32" s="928">
        <v>16194.6</v>
      </c>
      <c r="O32" s="928"/>
      <c r="P32" s="928">
        <v>16194.6</v>
      </c>
      <c r="Q32" s="960" t="s">
        <v>537</v>
      </c>
      <c r="R32" s="959" t="s">
        <v>536</v>
      </c>
      <c r="S32" s="958">
        <v>92022</v>
      </c>
      <c r="T32" s="957" t="s">
        <v>2022</v>
      </c>
      <c r="U32" s="955">
        <v>0</v>
      </c>
      <c r="V32" s="956">
        <v>16194.6</v>
      </c>
      <c r="W32" s="955"/>
      <c r="X32" s="954">
        <v>16194.6</v>
      </c>
      <c r="Y32" s="953">
        <v>0</v>
      </c>
      <c r="Z32" s="953">
        <f t="shared" si="0"/>
        <v>0</v>
      </c>
    </row>
    <row r="33" spans="1:26" s="927" customFormat="1" ht="57" hidden="1" customHeight="1" x14ac:dyDescent="0.2">
      <c r="A33" s="930" t="s">
        <v>1209</v>
      </c>
      <c r="B33" s="958">
        <v>362</v>
      </c>
      <c r="C33" s="958" t="s">
        <v>1992</v>
      </c>
      <c r="D33" s="958">
        <v>92023</v>
      </c>
      <c r="E33" s="930" t="s">
        <v>1266</v>
      </c>
      <c r="F33" s="961" t="s">
        <v>2021</v>
      </c>
      <c r="G33" s="930" t="s">
        <v>208</v>
      </c>
      <c r="H33" s="929">
        <v>108</v>
      </c>
      <c r="I33" s="930" t="s">
        <v>1982</v>
      </c>
      <c r="J33" s="930" t="s">
        <v>95</v>
      </c>
      <c r="K33" s="929">
        <v>2050201</v>
      </c>
      <c r="L33" s="928"/>
      <c r="M33" s="928"/>
      <c r="N33" s="928">
        <v>299309.46999999997</v>
      </c>
      <c r="O33" s="928"/>
      <c r="P33" s="928">
        <v>299309.46999999997</v>
      </c>
      <c r="Q33" s="960" t="s">
        <v>537</v>
      </c>
      <c r="R33" s="959" t="s">
        <v>536</v>
      </c>
      <c r="S33" s="958">
        <v>92023</v>
      </c>
      <c r="T33" s="957" t="s">
        <v>2021</v>
      </c>
      <c r="U33" s="955">
        <v>0</v>
      </c>
      <c r="V33" s="956">
        <v>299309.46999999997</v>
      </c>
      <c r="W33" s="955"/>
      <c r="X33" s="954">
        <v>299309.46999999997</v>
      </c>
      <c r="Y33" s="953">
        <v>0</v>
      </c>
      <c r="Z33" s="953">
        <f t="shared" si="0"/>
        <v>0</v>
      </c>
    </row>
    <row r="34" spans="1:26" s="927" customFormat="1" ht="57" hidden="1" customHeight="1" x14ac:dyDescent="0.2">
      <c r="A34" s="930" t="s">
        <v>1209</v>
      </c>
      <c r="B34" s="958">
        <v>363</v>
      </c>
      <c r="C34" s="958" t="s">
        <v>1992</v>
      </c>
      <c r="D34" s="958">
        <v>92024</v>
      </c>
      <c r="E34" s="930" t="s">
        <v>1266</v>
      </c>
      <c r="F34" s="961" t="s">
        <v>2020</v>
      </c>
      <c r="G34" s="930" t="s">
        <v>208</v>
      </c>
      <c r="H34" s="929">
        <v>108</v>
      </c>
      <c r="I34" s="930" t="s">
        <v>1982</v>
      </c>
      <c r="J34" s="930" t="s">
        <v>95</v>
      </c>
      <c r="K34" s="929">
        <v>2050201</v>
      </c>
      <c r="L34" s="928"/>
      <c r="M34" s="928"/>
      <c r="N34" s="928">
        <v>98646.05</v>
      </c>
      <c r="O34" s="928"/>
      <c r="P34" s="928">
        <v>98646.05</v>
      </c>
      <c r="Q34" s="960" t="s">
        <v>537</v>
      </c>
      <c r="R34" s="959" t="s">
        <v>536</v>
      </c>
      <c r="S34" s="958">
        <v>92024</v>
      </c>
      <c r="T34" s="957" t="s">
        <v>2020</v>
      </c>
      <c r="U34" s="955">
        <v>0</v>
      </c>
      <c r="V34" s="956">
        <v>98646.05</v>
      </c>
      <c r="W34" s="955"/>
      <c r="X34" s="954">
        <v>98646.05</v>
      </c>
      <c r="Y34" s="953">
        <v>0</v>
      </c>
      <c r="Z34" s="953">
        <f t="shared" si="0"/>
        <v>0</v>
      </c>
    </row>
    <row r="35" spans="1:26" s="927" customFormat="1" ht="57" hidden="1" customHeight="1" x14ac:dyDescent="0.2">
      <c r="A35" s="930" t="s">
        <v>1209</v>
      </c>
      <c r="B35" s="958">
        <v>364</v>
      </c>
      <c r="C35" s="958" t="s">
        <v>1992</v>
      </c>
      <c r="D35" s="958">
        <v>92025</v>
      </c>
      <c r="E35" s="930" t="s">
        <v>1266</v>
      </c>
      <c r="F35" s="961" t="s">
        <v>2019</v>
      </c>
      <c r="G35" s="930" t="s">
        <v>208</v>
      </c>
      <c r="H35" s="929">
        <v>108</v>
      </c>
      <c r="I35" s="930" t="s">
        <v>1982</v>
      </c>
      <c r="J35" s="930" t="s">
        <v>95</v>
      </c>
      <c r="K35" s="929">
        <v>2050201</v>
      </c>
      <c r="L35" s="928"/>
      <c r="M35" s="928"/>
      <c r="N35" s="928">
        <v>51084.67</v>
      </c>
      <c r="O35" s="928"/>
      <c r="P35" s="928">
        <v>51084.67</v>
      </c>
      <c r="Q35" s="960" t="s">
        <v>537</v>
      </c>
      <c r="R35" s="959" t="s">
        <v>536</v>
      </c>
      <c r="S35" s="958">
        <v>92025</v>
      </c>
      <c r="T35" s="957" t="s">
        <v>2019</v>
      </c>
      <c r="U35" s="955">
        <v>0</v>
      </c>
      <c r="V35" s="956">
        <v>51084.67</v>
      </c>
      <c r="W35" s="955"/>
      <c r="X35" s="954">
        <v>51084.67</v>
      </c>
      <c r="Y35" s="953">
        <v>0</v>
      </c>
      <c r="Z35" s="953">
        <f t="shared" ref="Z35:Z66" si="1">U35+V35-W35-X35-Y35</f>
        <v>0</v>
      </c>
    </row>
    <row r="36" spans="1:26" s="927" customFormat="1" ht="57" customHeight="1" x14ac:dyDescent="0.2">
      <c r="A36" s="930" t="s">
        <v>1209</v>
      </c>
      <c r="B36" s="958">
        <v>20012</v>
      </c>
      <c r="C36" s="962" t="s">
        <v>1983</v>
      </c>
      <c r="D36" s="958">
        <v>20012</v>
      </c>
      <c r="E36" s="930" t="s">
        <v>1266</v>
      </c>
      <c r="F36" s="961" t="s">
        <v>2018</v>
      </c>
      <c r="G36" s="930" t="s">
        <v>208</v>
      </c>
      <c r="H36" s="929">
        <v>108</v>
      </c>
      <c r="I36" s="930" t="s">
        <v>1306</v>
      </c>
      <c r="J36" s="930" t="s">
        <v>95</v>
      </c>
      <c r="K36" s="929">
        <v>2020302</v>
      </c>
      <c r="L36" s="928">
        <v>445481.06</v>
      </c>
      <c r="M36" s="966">
        <v>546</v>
      </c>
      <c r="N36" s="928">
        <v>273799.51</v>
      </c>
      <c r="O36" s="928">
        <v>272608.23</v>
      </c>
      <c r="P36" s="928">
        <v>1191.2800000000279</v>
      </c>
      <c r="Q36" s="960" t="s">
        <v>537</v>
      </c>
      <c r="R36" s="959" t="s">
        <v>536</v>
      </c>
      <c r="S36" s="958">
        <v>20012</v>
      </c>
      <c r="T36" s="957" t="s">
        <v>2018</v>
      </c>
      <c r="U36" s="955">
        <v>0</v>
      </c>
      <c r="V36" s="956">
        <v>273799.51</v>
      </c>
      <c r="W36" s="955">
        <v>272608.23</v>
      </c>
      <c r="X36" s="953"/>
      <c r="Y36" s="965">
        <v>-546</v>
      </c>
      <c r="Z36" s="953">
        <f t="shared" si="1"/>
        <v>1737.2800000000279</v>
      </c>
    </row>
    <row r="37" spans="1:26" s="927" customFormat="1" ht="57" hidden="1" customHeight="1" x14ac:dyDescent="0.2">
      <c r="A37" s="930" t="s">
        <v>1209</v>
      </c>
      <c r="B37" s="958">
        <v>20013</v>
      </c>
      <c r="C37" s="962" t="s">
        <v>1983</v>
      </c>
      <c r="D37" s="958">
        <v>20013</v>
      </c>
      <c r="E37" s="930" t="s">
        <v>1266</v>
      </c>
      <c r="F37" s="961" t="s">
        <v>2017</v>
      </c>
      <c r="G37" s="930" t="s">
        <v>208</v>
      </c>
      <c r="H37" s="929">
        <v>108</v>
      </c>
      <c r="I37" s="930" t="s">
        <v>1306</v>
      </c>
      <c r="J37" s="930" t="s">
        <v>95</v>
      </c>
      <c r="K37" s="929">
        <v>2020107</v>
      </c>
      <c r="L37" s="928"/>
      <c r="M37" s="928"/>
      <c r="N37" s="928">
        <v>26609.42</v>
      </c>
      <c r="O37" s="928">
        <v>26507.18</v>
      </c>
      <c r="P37" s="928">
        <v>102.23999999999796</v>
      </c>
      <c r="Q37" s="960" t="s">
        <v>537</v>
      </c>
      <c r="R37" s="959" t="s">
        <v>536</v>
      </c>
      <c r="S37" s="958">
        <v>20013</v>
      </c>
      <c r="T37" s="957" t="s">
        <v>2017</v>
      </c>
      <c r="U37" s="955">
        <v>0</v>
      </c>
      <c r="V37" s="956">
        <v>26609.42</v>
      </c>
      <c r="W37" s="955">
        <v>26507.18</v>
      </c>
      <c r="X37" s="953"/>
      <c r="Y37" s="953"/>
      <c r="Z37" s="953">
        <f t="shared" si="1"/>
        <v>102.23999999999796</v>
      </c>
    </row>
    <row r="38" spans="1:26" s="927" customFormat="1" ht="57" customHeight="1" x14ac:dyDescent="0.2">
      <c r="A38" s="930" t="s">
        <v>1209</v>
      </c>
      <c r="B38" s="958">
        <v>20014</v>
      </c>
      <c r="C38" s="962" t="s">
        <v>1983</v>
      </c>
      <c r="D38" s="958">
        <v>20014</v>
      </c>
      <c r="E38" s="930" t="s">
        <v>1266</v>
      </c>
      <c r="F38" s="961" t="s">
        <v>2016</v>
      </c>
      <c r="G38" s="930" t="s">
        <v>208</v>
      </c>
      <c r="H38" s="929">
        <v>108</v>
      </c>
      <c r="I38" s="930" t="s">
        <v>1306</v>
      </c>
      <c r="J38" s="930" t="s">
        <v>95</v>
      </c>
      <c r="K38" s="929">
        <v>2020107</v>
      </c>
      <c r="L38" s="928">
        <v>2407.1999999999998</v>
      </c>
      <c r="M38" s="966">
        <v>2407.1999999999998</v>
      </c>
      <c r="N38" s="928">
        <v>65408.59</v>
      </c>
      <c r="O38" s="928">
        <v>62128.51</v>
      </c>
      <c r="P38" s="928">
        <v>3280.0799999999945</v>
      </c>
      <c r="Q38" s="960" t="s">
        <v>537</v>
      </c>
      <c r="R38" s="959" t="s">
        <v>536</v>
      </c>
      <c r="S38" s="958">
        <v>20014</v>
      </c>
      <c r="T38" s="957" t="s">
        <v>2016</v>
      </c>
      <c r="U38" s="955">
        <v>0</v>
      </c>
      <c r="V38" s="956">
        <v>65408.59</v>
      </c>
      <c r="W38" s="955">
        <v>62128.51</v>
      </c>
      <c r="X38" s="953"/>
      <c r="Y38" s="965">
        <v>-2407.1999999999998</v>
      </c>
      <c r="Z38" s="953">
        <f t="shared" si="1"/>
        <v>5687.2799999999943</v>
      </c>
    </row>
    <row r="39" spans="1:26" s="927" customFormat="1" ht="57" hidden="1" customHeight="1" x14ac:dyDescent="0.2">
      <c r="A39" s="930" t="s">
        <v>1209</v>
      </c>
      <c r="B39" s="958">
        <v>20015</v>
      </c>
      <c r="C39" s="962" t="s">
        <v>1983</v>
      </c>
      <c r="D39" s="958">
        <v>20015</v>
      </c>
      <c r="E39" s="930" t="s">
        <v>1266</v>
      </c>
      <c r="F39" s="961" t="s">
        <v>2015</v>
      </c>
      <c r="G39" s="930" t="s">
        <v>208</v>
      </c>
      <c r="H39" s="929">
        <v>108</v>
      </c>
      <c r="I39" s="930" t="s">
        <v>1306</v>
      </c>
      <c r="J39" s="930" t="s">
        <v>95</v>
      </c>
      <c r="K39" s="929">
        <v>2020107</v>
      </c>
      <c r="L39" s="928">
        <v>41480</v>
      </c>
      <c r="M39" s="928">
        <v>0</v>
      </c>
      <c r="N39" s="928">
        <v>1800.11</v>
      </c>
      <c r="O39" s="928">
        <v>1800.11</v>
      </c>
      <c r="P39" s="928">
        <v>0</v>
      </c>
      <c r="Q39" s="960" t="s">
        <v>537</v>
      </c>
      <c r="R39" s="959" t="s">
        <v>536</v>
      </c>
      <c r="S39" s="958">
        <v>20015</v>
      </c>
      <c r="T39" s="957" t="s">
        <v>2015</v>
      </c>
      <c r="U39" s="955">
        <v>0</v>
      </c>
      <c r="V39" s="956">
        <v>1800.11</v>
      </c>
      <c r="W39" s="955">
        <v>1800.11</v>
      </c>
      <c r="X39" s="953"/>
      <c r="Y39" s="953"/>
      <c r="Z39" s="953">
        <f t="shared" si="1"/>
        <v>0</v>
      </c>
    </row>
    <row r="40" spans="1:26" s="927" customFormat="1" ht="57" hidden="1" customHeight="1" x14ac:dyDescent="0.2">
      <c r="A40" s="930" t="s">
        <v>1209</v>
      </c>
      <c r="B40" s="958">
        <v>20016</v>
      </c>
      <c r="C40" s="962" t="s">
        <v>1983</v>
      </c>
      <c r="D40" s="958">
        <v>20016</v>
      </c>
      <c r="E40" s="930" t="s">
        <v>1266</v>
      </c>
      <c r="F40" s="961" t="s">
        <v>2014</v>
      </c>
      <c r="G40" s="930" t="s">
        <v>208</v>
      </c>
      <c r="H40" s="929">
        <v>108</v>
      </c>
      <c r="I40" s="930" t="s">
        <v>1306</v>
      </c>
      <c r="J40" s="930" t="s">
        <v>95</v>
      </c>
      <c r="K40" s="929">
        <v>2020107</v>
      </c>
      <c r="L40" s="928"/>
      <c r="M40" s="928"/>
      <c r="N40" s="928">
        <v>119918.59</v>
      </c>
      <c r="O40" s="928">
        <v>119918.59</v>
      </c>
      <c r="P40" s="928">
        <v>0</v>
      </c>
      <c r="Q40" s="960" t="s">
        <v>537</v>
      </c>
      <c r="R40" s="959" t="s">
        <v>536</v>
      </c>
      <c r="S40" s="958">
        <v>20016</v>
      </c>
      <c r="T40" s="957" t="s">
        <v>2014</v>
      </c>
      <c r="U40" s="955">
        <v>0</v>
      </c>
      <c r="V40" s="956">
        <v>119918.59</v>
      </c>
      <c r="W40" s="955">
        <v>119918.59</v>
      </c>
      <c r="X40" s="953"/>
      <c r="Y40" s="953"/>
      <c r="Z40" s="953">
        <f t="shared" si="1"/>
        <v>0</v>
      </c>
    </row>
    <row r="41" spans="1:26" s="927" customFormat="1" ht="57" hidden="1" customHeight="1" x14ac:dyDescent="0.2">
      <c r="A41" s="930" t="s">
        <v>1209</v>
      </c>
      <c r="B41" s="958">
        <v>20017</v>
      </c>
      <c r="C41" s="962" t="s">
        <v>1983</v>
      </c>
      <c r="D41" s="958">
        <v>20017</v>
      </c>
      <c r="E41" s="930" t="s">
        <v>1266</v>
      </c>
      <c r="F41" s="961" t="s">
        <v>2013</v>
      </c>
      <c r="G41" s="930" t="s">
        <v>208</v>
      </c>
      <c r="H41" s="929">
        <v>108</v>
      </c>
      <c r="I41" s="930" t="s">
        <v>1306</v>
      </c>
      <c r="J41" s="930" t="s">
        <v>95</v>
      </c>
      <c r="K41" s="929">
        <v>2020107</v>
      </c>
      <c r="L41" s="928">
        <v>102190.91</v>
      </c>
      <c r="M41" s="928">
        <v>0</v>
      </c>
      <c r="N41" s="928">
        <v>88184.5</v>
      </c>
      <c r="O41" s="928">
        <v>86957.33</v>
      </c>
      <c r="P41" s="928">
        <v>1227.1699999999983</v>
      </c>
      <c r="Q41" s="960" t="s">
        <v>537</v>
      </c>
      <c r="R41" s="959" t="s">
        <v>536</v>
      </c>
      <c r="S41" s="958">
        <v>20017</v>
      </c>
      <c r="T41" s="957" t="s">
        <v>2013</v>
      </c>
      <c r="U41" s="955">
        <v>0</v>
      </c>
      <c r="V41" s="956">
        <v>88184.5</v>
      </c>
      <c r="W41" s="955">
        <v>86957.33</v>
      </c>
      <c r="X41" s="953"/>
      <c r="Y41" s="953"/>
      <c r="Z41" s="953">
        <f t="shared" si="1"/>
        <v>1227.1699999999983</v>
      </c>
    </row>
    <row r="42" spans="1:26" s="927" customFormat="1" ht="57" hidden="1" customHeight="1" x14ac:dyDescent="0.2">
      <c r="A42" s="930" t="s">
        <v>1209</v>
      </c>
      <c r="B42" s="958">
        <v>20028</v>
      </c>
      <c r="C42" s="962" t="s">
        <v>1983</v>
      </c>
      <c r="D42" s="958">
        <v>20028</v>
      </c>
      <c r="E42" s="930" t="s">
        <v>1266</v>
      </c>
      <c r="F42" s="961" t="s">
        <v>2012</v>
      </c>
      <c r="G42" s="930" t="s">
        <v>208</v>
      </c>
      <c r="H42" s="929">
        <v>108</v>
      </c>
      <c r="I42" s="930" t="s">
        <v>1306</v>
      </c>
      <c r="J42" s="930" t="s">
        <v>95</v>
      </c>
      <c r="K42" s="929">
        <v>2020104</v>
      </c>
      <c r="L42" s="928">
        <v>4294.95</v>
      </c>
      <c r="M42" s="928">
        <v>0</v>
      </c>
      <c r="N42" s="928">
        <v>0</v>
      </c>
      <c r="O42" s="928"/>
      <c r="P42" s="928">
        <v>0</v>
      </c>
      <c r="Q42" s="960" t="s">
        <v>537</v>
      </c>
      <c r="R42" s="959" t="s">
        <v>536</v>
      </c>
      <c r="S42" s="958">
        <v>20028</v>
      </c>
      <c r="T42" s="957" t="s">
        <v>2012</v>
      </c>
      <c r="U42" s="955">
        <v>0</v>
      </c>
      <c r="V42" s="956">
        <v>0</v>
      </c>
      <c r="W42" s="955"/>
      <c r="X42" s="953"/>
      <c r="Y42" s="953"/>
      <c r="Z42" s="953">
        <f t="shared" si="1"/>
        <v>0</v>
      </c>
    </row>
    <row r="43" spans="1:26" s="927" customFormat="1" ht="57" hidden="1" customHeight="1" x14ac:dyDescent="0.2">
      <c r="A43" s="930" t="s">
        <v>1209</v>
      </c>
      <c r="B43" s="958">
        <v>20048</v>
      </c>
      <c r="C43" s="962" t="s">
        <v>1983</v>
      </c>
      <c r="D43" s="958">
        <v>20048</v>
      </c>
      <c r="E43" s="930" t="s">
        <v>1266</v>
      </c>
      <c r="F43" s="961" t="s">
        <v>2011</v>
      </c>
      <c r="G43" s="930" t="s">
        <v>176</v>
      </c>
      <c r="H43" s="929">
        <v>502</v>
      </c>
      <c r="I43" s="930" t="s">
        <v>1350</v>
      </c>
      <c r="J43" s="930" t="s">
        <v>95</v>
      </c>
      <c r="K43" s="929">
        <v>2020103</v>
      </c>
      <c r="L43" s="928"/>
      <c r="M43" s="928"/>
      <c r="N43" s="928">
        <v>0</v>
      </c>
      <c r="O43" s="928"/>
      <c r="P43" s="928">
        <v>0</v>
      </c>
      <c r="Q43" s="960" t="s">
        <v>537</v>
      </c>
      <c r="R43" s="959" t="s">
        <v>536</v>
      </c>
      <c r="S43" s="958">
        <v>20048</v>
      </c>
      <c r="T43" s="957" t="s">
        <v>2011</v>
      </c>
      <c r="U43" s="955">
        <v>0</v>
      </c>
      <c r="V43" s="956">
        <v>0</v>
      </c>
      <c r="W43" s="955"/>
      <c r="X43" s="953"/>
      <c r="Y43" s="953"/>
      <c r="Z43" s="953">
        <f t="shared" si="1"/>
        <v>0</v>
      </c>
    </row>
    <row r="44" spans="1:26" s="927" customFormat="1" ht="57" hidden="1" customHeight="1" x14ac:dyDescent="0.2">
      <c r="A44" s="930" t="s">
        <v>1182</v>
      </c>
      <c r="B44" s="958">
        <v>20027</v>
      </c>
      <c r="C44" s="962" t="s">
        <v>1983</v>
      </c>
      <c r="D44" s="958">
        <v>20027</v>
      </c>
      <c r="E44" s="930" t="s">
        <v>1266</v>
      </c>
      <c r="F44" s="961" t="s">
        <v>2010</v>
      </c>
      <c r="G44" s="930" t="s">
        <v>176</v>
      </c>
      <c r="H44" s="929">
        <v>501</v>
      </c>
      <c r="I44" s="930" t="s">
        <v>2009</v>
      </c>
      <c r="J44" s="930" t="s">
        <v>95</v>
      </c>
      <c r="K44" s="929">
        <v>2030102</v>
      </c>
      <c r="L44" s="928"/>
      <c r="M44" s="928"/>
      <c r="N44" s="928">
        <v>0</v>
      </c>
      <c r="O44" s="928"/>
      <c r="P44" s="928">
        <v>0</v>
      </c>
      <c r="Q44" s="960" t="s">
        <v>537</v>
      </c>
      <c r="R44" s="959" t="s">
        <v>536</v>
      </c>
      <c r="S44" s="958">
        <v>20027</v>
      </c>
      <c r="T44" s="957" t="s">
        <v>2010</v>
      </c>
      <c r="U44" s="955">
        <v>0</v>
      </c>
      <c r="V44" s="956">
        <v>0</v>
      </c>
      <c r="W44" s="955"/>
      <c r="X44" s="953"/>
      <c r="Y44" s="953"/>
      <c r="Z44" s="953">
        <f t="shared" si="1"/>
        <v>0</v>
      </c>
    </row>
    <row r="45" spans="1:26" s="927" customFormat="1" ht="57" hidden="1" customHeight="1" x14ac:dyDescent="0.2">
      <c r="A45" s="930" t="s">
        <v>1182</v>
      </c>
      <c r="B45" s="958">
        <v>20049</v>
      </c>
      <c r="C45" s="962" t="s">
        <v>1983</v>
      </c>
      <c r="D45" s="958">
        <v>20049</v>
      </c>
      <c r="E45" s="930" t="s">
        <v>1266</v>
      </c>
      <c r="F45" s="961" t="s">
        <v>2008</v>
      </c>
      <c r="G45" s="930" t="s">
        <v>176</v>
      </c>
      <c r="H45" s="929">
        <v>501</v>
      </c>
      <c r="I45" s="930" t="s">
        <v>2009</v>
      </c>
      <c r="J45" s="930" t="s">
        <v>95</v>
      </c>
      <c r="K45" s="929">
        <v>2020199</v>
      </c>
      <c r="L45" s="928"/>
      <c r="M45" s="928"/>
      <c r="N45" s="928">
        <v>0</v>
      </c>
      <c r="O45" s="928"/>
      <c r="P45" s="928">
        <v>0</v>
      </c>
      <c r="Q45" s="960" t="s">
        <v>537</v>
      </c>
      <c r="R45" s="959" t="s">
        <v>536</v>
      </c>
      <c r="S45" s="958">
        <v>20049</v>
      </c>
      <c r="T45" s="957" t="s">
        <v>2008</v>
      </c>
      <c r="U45" s="955">
        <v>0</v>
      </c>
      <c r="V45" s="956">
        <v>0</v>
      </c>
      <c r="W45" s="955"/>
      <c r="X45" s="953"/>
      <c r="Y45" s="953"/>
      <c r="Z45" s="953">
        <f t="shared" si="1"/>
        <v>0</v>
      </c>
    </row>
    <row r="46" spans="1:26" s="927" customFormat="1" ht="57" hidden="1" customHeight="1" x14ac:dyDescent="0.2">
      <c r="A46" s="930" t="s">
        <v>1227</v>
      </c>
      <c r="B46" s="958">
        <v>20058</v>
      </c>
      <c r="C46" s="962" t="s">
        <v>1983</v>
      </c>
      <c r="D46" s="958">
        <v>20058</v>
      </c>
      <c r="E46" s="930" t="s">
        <v>1266</v>
      </c>
      <c r="F46" s="961" t="s">
        <v>2007</v>
      </c>
      <c r="G46" s="930" t="s">
        <v>176</v>
      </c>
      <c r="H46" s="929">
        <v>502</v>
      </c>
      <c r="I46" s="930" t="s">
        <v>1450</v>
      </c>
      <c r="J46" s="930" t="s">
        <v>95</v>
      </c>
      <c r="K46" s="929">
        <v>2020107</v>
      </c>
      <c r="L46" s="928"/>
      <c r="M46" s="928"/>
      <c r="N46" s="928">
        <v>77000</v>
      </c>
      <c r="O46" s="928"/>
      <c r="P46" s="928">
        <v>77000</v>
      </c>
      <c r="Q46" s="960" t="s">
        <v>537</v>
      </c>
      <c r="R46" s="959" t="s">
        <v>536</v>
      </c>
      <c r="S46" s="958">
        <v>20058</v>
      </c>
      <c r="T46" s="957" t="s">
        <v>2007</v>
      </c>
      <c r="U46" s="955">
        <v>0</v>
      </c>
      <c r="V46" s="956">
        <v>77000</v>
      </c>
      <c r="W46" s="955"/>
      <c r="X46" s="953"/>
      <c r="Y46" s="953"/>
      <c r="Z46" s="953">
        <f t="shared" si="1"/>
        <v>77000</v>
      </c>
    </row>
    <row r="47" spans="1:26" s="927" customFormat="1" ht="57" customHeight="1" x14ac:dyDescent="0.2">
      <c r="A47" s="930" t="s">
        <v>1163</v>
      </c>
      <c r="B47" s="958">
        <v>235</v>
      </c>
      <c r="C47" s="962" t="s">
        <v>1994</v>
      </c>
      <c r="D47" s="958">
        <v>20056</v>
      </c>
      <c r="E47" s="930" t="s">
        <v>1305</v>
      </c>
      <c r="F47" s="961" t="s">
        <v>2006</v>
      </c>
      <c r="G47" s="930" t="s">
        <v>107</v>
      </c>
      <c r="H47" s="929">
        <v>2003</v>
      </c>
      <c r="I47" s="930" t="s">
        <v>2005</v>
      </c>
      <c r="J47" s="930" t="s">
        <v>95</v>
      </c>
      <c r="K47" s="929">
        <v>2050102</v>
      </c>
      <c r="L47" s="928"/>
      <c r="M47" s="928"/>
      <c r="N47" s="928">
        <v>123462.28</v>
      </c>
      <c r="O47" s="928" t="s">
        <v>43</v>
      </c>
      <c r="P47" s="928">
        <v>123462.28</v>
      </c>
      <c r="Q47" s="960" t="s">
        <v>537</v>
      </c>
      <c r="R47" s="959" t="s">
        <v>536</v>
      </c>
      <c r="S47" s="963">
        <v>20056</v>
      </c>
      <c r="T47" s="957" t="s">
        <v>2006</v>
      </c>
      <c r="U47" s="956">
        <v>123462.28</v>
      </c>
      <c r="V47" s="960">
        <v>0</v>
      </c>
      <c r="W47" s="956">
        <v>0</v>
      </c>
      <c r="X47" s="953">
        <v>0</v>
      </c>
      <c r="Y47" s="956">
        <v>123462.28</v>
      </c>
      <c r="Z47" s="953">
        <f t="shared" si="1"/>
        <v>0</v>
      </c>
    </row>
    <row r="48" spans="1:26" s="927" customFormat="1" ht="57" hidden="1" customHeight="1" x14ac:dyDescent="0.2">
      <c r="A48" s="930" t="s">
        <v>1163</v>
      </c>
      <c r="B48" s="958">
        <v>238</v>
      </c>
      <c r="C48" s="958" t="s">
        <v>1994</v>
      </c>
      <c r="D48" s="958">
        <v>20045</v>
      </c>
      <c r="E48" s="930" t="s">
        <v>1305</v>
      </c>
      <c r="F48" s="961" t="s">
        <v>2004</v>
      </c>
      <c r="G48" s="930" t="s">
        <v>107</v>
      </c>
      <c r="H48" s="929">
        <v>2003</v>
      </c>
      <c r="I48" s="930" t="s">
        <v>2005</v>
      </c>
      <c r="J48" s="930" t="s">
        <v>95</v>
      </c>
      <c r="K48" s="929">
        <v>2050102</v>
      </c>
      <c r="L48" s="928"/>
      <c r="M48" s="928"/>
      <c r="N48" s="928">
        <v>0</v>
      </c>
      <c r="O48" s="928"/>
      <c r="P48" s="964">
        <v>0</v>
      </c>
      <c r="Q48" s="960" t="s">
        <v>537</v>
      </c>
      <c r="R48" s="959" t="s">
        <v>536</v>
      </c>
      <c r="S48" s="963">
        <v>20045</v>
      </c>
      <c r="T48" s="957" t="s">
        <v>2004</v>
      </c>
      <c r="U48" s="956">
        <v>0</v>
      </c>
      <c r="V48" s="960"/>
      <c r="W48" s="956"/>
      <c r="X48" s="953"/>
      <c r="Y48" s="953"/>
      <c r="Z48" s="953">
        <f t="shared" si="1"/>
        <v>0</v>
      </c>
    </row>
    <row r="49" spans="1:26" s="927" customFormat="1" ht="57" hidden="1" customHeight="1" x14ac:dyDescent="0.2">
      <c r="A49" s="930" t="s">
        <v>1163</v>
      </c>
      <c r="B49" s="958">
        <v>20052</v>
      </c>
      <c r="C49" s="962" t="s">
        <v>1983</v>
      </c>
      <c r="D49" s="958">
        <v>20052</v>
      </c>
      <c r="E49" s="930" t="s">
        <v>1266</v>
      </c>
      <c r="F49" s="961" t="s">
        <v>2003</v>
      </c>
      <c r="G49" s="930" t="s">
        <v>208</v>
      </c>
      <c r="H49" s="929">
        <v>103</v>
      </c>
      <c r="I49" s="930" t="s">
        <v>1436</v>
      </c>
      <c r="J49" s="930" t="s">
        <v>95</v>
      </c>
      <c r="K49" s="929">
        <v>2020105</v>
      </c>
      <c r="L49" s="928"/>
      <c r="M49" s="928"/>
      <c r="N49" s="928">
        <v>1000</v>
      </c>
      <c r="O49" s="928"/>
      <c r="P49" s="928">
        <v>1000</v>
      </c>
      <c r="Q49" s="960" t="s">
        <v>537</v>
      </c>
      <c r="R49" s="959" t="s">
        <v>536</v>
      </c>
      <c r="S49" s="958">
        <v>20052</v>
      </c>
      <c r="T49" s="957" t="s">
        <v>2003</v>
      </c>
      <c r="U49" s="955">
        <v>0</v>
      </c>
      <c r="V49" s="956">
        <v>1000</v>
      </c>
      <c r="W49" s="955"/>
      <c r="X49" s="953"/>
      <c r="Y49" s="953"/>
      <c r="Z49" s="953">
        <f t="shared" si="1"/>
        <v>1000</v>
      </c>
    </row>
    <row r="50" spans="1:26" s="927" customFormat="1" ht="57" hidden="1" customHeight="1" x14ac:dyDescent="0.2">
      <c r="A50" s="930" t="s">
        <v>1163</v>
      </c>
      <c r="B50" s="958">
        <v>20053</v>
      </c>
      <c r="C50" s="962" t="s">
        <v>1983</v>
      </c>
      <c r="D50" s="958">
        <v>20053</v>
      </c>
      <c r="E50" s="930" t="s">
        <v>1266</v>
      </c>
      <c r="F50" s="961" t="s">
        <v>2002</v>
      </c>
      <c r="G50" s="930" t="s">
        <v>208</v>
      </c>
      <c r="H50" s="929">
        <v>103</v>
      </c>
      <c r="I50" s="930" t="s">
        <v>1436</v>
      </c>
      <c r="J50" s="930" t="s">
        <v>95</v>
      </c>
      <c r="K50" s="929">
        <v>2020107</v>
      </c>
      <c r="L50" s="928"/>
      <c r="M50" s="928"/>
      <c r="N50" s="928">
        <v>700</v>
      </c>
      <c r="O50" s="928"/>
      <c r="P50" s="928">
        <v>700</v>
      </c>
      <c r="Q50" s="960" t="s">
        <v>537</v>
      </c>
      <c r="R50" s="959" t="s">
        <v>536</v>
      </c>
      <c r="S50" s="958">
        <v>20053</v>
      </c>
      <c r="T50" s="957" t="s">
        <v>2002</v>
      </c>
      <c r="U50" s="955">
        <v>0</v>
      </c>
      <c r="V50" s="956">
        <v>700</v>
      </c>
      <c r="W50" s="955"/>
      <c r="X50" s="953"/>
      <c r="Y50" s="953"/>
      <c r="Z50" s="953">
        <f t="shared" si="1"/>
        <v>700</v>
      </c>
    </row>
    <row r="51" spans="1:26" s="927" customFormat="1" ht="57" hidden="1" customHeight="1" x14ac:dyDescent="0.2">
      <c r="A51" s="930" t="s">
        <v>1163</v>
      </c>
      <c r="B51" s="958">
        <v>20054</v>
      </c>
      <c r="C51" s="962" t="s">
        <v>1983</v>
      </c>
      <c r="D51" s="958">
        <v>20054</v>
      </c>
      <c r="E51" s="930" t="s">
        <v>1266</v>
      </c>
      <c r="F51" s="961" t="s">
        <v>2001</v>
      </c>
      <c r="G51" s="930" t="s">
        <v>208</v>
      </c>
      <c r="H51" s="929">
        <v>103</v>
      </c>
      <c r="I51" s="930" t="s">
        <v>1436</v>
      </c>
      <c r="J51" s="930" t="s">
        <v>95</v>
      </c>
      <c r="K51" s="929">
        <v>2020104</v>
      </c>
      <c r="L51" s="928"/>
      <c r="M51" s="928"/>
      <c r="N51" s="928">
        <v>700</v>
      </c>
      <c r="O51" s="928"/>
      <c r="P51" s="928">
        <v>700</v>
      </c>
      <c r="Q51" s="960" t="s">
        <v>537</v>
      </c>
      <c r="R51" s="959" t="s">
        <v>536</v>
      </c>
      <c r="S51" s="958">
        <v>20054</v>
      </c>
      <c r="T51" s="957" t="s">
        <v>2001</v>
      </c>
      <c r="U51" s="955">
        <v>0</v>
      </c>
      <c r="V51" s="956">
        <v>700</v>
      </c>
      <c r="W51" s="955"/>
      <c r="X51" s="953"/>
      <c r="Y51" s="953"/>
      <c r="Z51" s="953">
        <f t="shared" si="1"/>
        <v>700</v>
      </c>
    </row>
    <row r="52" spans="1:26" s="927" customFormat="1" ht="57" hidden="1" customHeight="1" x14ac:dyDescent="0.2">
      <c r="A52" s="930" t="s">
        <v>1163</v>
      </c>
      <c r="B52" s="958">
        <v>20055</v>
      </c>
      <c r="C52" s="962" t="s">
        <v>1983</v>
      </c>
      <c r="D52" s="958">
        <v>20055</v>
      </c>
      <c r="E52" s="930" t="s">
        <v>1266</v>
      </c>
      <c r="F52" s="961" t="s">
        <v>2000</v>
      </c>
      <c r="G52" s="930" t="s">
        <v>208</v>
      </c>
      <c r="H52" s="929">
        <v>103</v>
      </c>
      <c r="I52" s="930" t="s">
        <v>1436</v>
      </c>
      <c r="J52" s="930" t="s">
        <v>95</v>
      </c>
      <c r="K52" s="929">
        <v>2020106</v>
      </c>
      <c r="L52" s="928"/>
      <c r="M52" s="928"/>
      <c r="N52" s="928">
        <v>600</v>
      </c>
      <c r="O52" s="928"/>
      <c r="P52" s="928">
        <v>600</v>
      </c>
      <c r="Q52" s="960" t="s">
        <v>537</v>
      </c>
      <c r="R52" s="959" t="s">
        <v>536</v>
      </c>
      <c r="S52" s="958">
        <v>20055</v>
      </c>
      <c r="T52" s="957" t="s">
        <v>2000</v>
      </c>
      <c r="U52" s="955">
        <v>0</v>
      </c>
      <c r="V52" s="956">
        <v>600</v>
      </c>
      <c r="W52" s="955"/>
      <c r="X52" s="953"/>
      <c r="Y52" s="953"/>
      <c r="Z52" s="953">
        <f t="shared" si="1"/>
        <v>600</v>
      </c>
    </row>
    <row r="53" spans="1:26" s="927" customFormat="1" ht="57" customHeight="1" x14ac:dyDescent="0.2">
      <c r="A53" s="930" t="s">
        <v>1999</v>
      </c>
      <c r="B53" s="958">
        <v>20035</v>
      </c>
      <c r="C53" s="962" t="s">
        <v>1983</v>
      </c>
      <c r="D53" s="958">
        <v>20035</v>
      </c>
      <c r="E53" s="930" t="s">
        <v>1266</v>
      </c>
      <c r="F53" s="961" t="s">
        <v>1997</v>
      </c>
      <c r="G53" s="930" t="s">
        <v>107</v>
      </c>
      <c r="H53" s="929">
        <v>2003</v>
      </c>
      <c r="I53" s="930" t="s">
        <v>1998</v>
      </c>
      <c r="J53" s="930" t="s">
        <v>95</v>
      </c>
      <c r="K53" s="929">
        <v>2050101</v>
      </c>
      <c r="L53" s="928"/>
      <c r="M53" s="928"/>
      <c r="N53" s="928">
        <v>18000</v>
      </c>
      <c r="O53" s="928"/>
      <c r="P53" s="928">
        <v>18000</v>
      </c>
      <c r="Q53" s="960" t="s">
        <v>537</v>
      </c>
      <c r="R53" s="959" t="s">
        <v>536</v>
      </c>
      <c r="S53" s="958">
        <v>20035</v>
      </c>
      <c r="T53" s="957" t="s">
        <v>1997</v>
      </c>
      <c r="U53" s="955">
        <v>0</v>
      </c>
      <c r="V53" s="956">
        <v>18000</v>
      </c>
      <c r="W53" s="955"/>
      <c r="X53" s="953"/>
      <c r="Y53" s="955">
        <v>18000</v>
      </c>
      <c r="Z53" s="953">
        <f t="shared" si="1"/>
        <v>0</v>
      </c>
    </row>
    <row r="54" spans="1:26" s="927" customFormat="1" ht="57" customHeight="1" x14ac:dyDescent="0.2">
      <c r="A54" s="930" t="s">
        <v>1188</v>
      </c>
      <c r="B54" s="958">
        <v>157</v>
      </c>
      <c r="C54" s="962" t="s">
        <v>1983</v>
      </c>
      <c r="D54" s="958">
        <v>20003</v>
      </c>
      <c r="E54" s="930" t="s">
        <v>1266</v>
      </c>
      <c r="F54" s="961" t="s">
        <v>1993</v>
      </c>
      <c r="G54" s="930" t="s">
        <v>208</v>
      </c>
      <c r="H54" s="929">
        <v>106</v>
      </c>
      <c r="I54" s="930" t="s">
        <v>1280</v>
      </c>
      <c r="J54" s="930" t="s">
        <v>95</v>
      </c>
      <c r="K54" s="929">
        <v>2020305</v>
      </c>
      <c r="L54" s="928">
        <v>1565.77</v>
      </c>
      <c r="M54" s="966">
        <v>179.85</v>
      </c>
      <c r="N54" s="928">
        <v>4429.1099999999997</v>
      </c>
      <c r="O54" s="928">
        <v>149.11000000000001</v>
      </c>
      <c r="P54" s="928">
        <v>4280</v>
      </c>
      <c r="Q54" s="960" t="s">
        <v>537</v>
      </c>
      <c r="R54" s="959" t="s">
        <v>536</v>
      </c>
      <c r="S54" s="958">
        <v>20003</v>
      </c>
      <c r="T54" s="957" t="s">
        <v>1993</v>
      </c>
      <c r="U54" s="955">
        <v>0</v>
      </c>
      <c r="V54" s="956">
        <v>4429.1099999999997</v>
      </c>
      <c r="W54" s="955">
        <v>149.11000000000001</v>
      </c>
      <c r="X54" s="953"/>
      <c r="Y54" s="965">
        <v>-179.85</v>
      </c>
      <c r="Z54" s="953">
        <f t="shared" si="1"/>
        <v>4459.8500000000004</v>
      </c>
    </row>
    <row r="55" spans="1:26" s="927" customFormat="1" ht="57" hidden="1" customHeight="1" x14ac:dyDescent="0.2">
      <c r="A55" s="930" t="s">
        <v>1188</v>
      </c>
      <c r="B55" s="958">
        <v>158</v>
      </c>
      <c r="C55" s="962" t="s">
        <v>1983</v>
      </c>
      <c r="D55" s="958">
        <v>20051</v>
      </c>
      <c r="E55" s="930" t="s">
        <v>1266</v>
      </c>
      <c r="F55" s="961" t="s">
        <v>1995</v>
      </c>
      <c r="G55" s="930" t="s">
        <v>208</v>
      </c>
      <c r="H55" s="929">
        <v>103</v>
      </c>
      <c r="I55" s="930" t="s">
        <v>1996</v>
      </c>
      <c r="J55" s="930" t="s">
        <v>95</v>
      </c>
      <c r="K55" s="929">
        <v>2020105</v>
      </c>
      <c r="L55" s="928"/>
      <c r="M55" s="928"/>
      <c r="N55" s="928">
        <v>1000</v>
      </c>
      <c r="O55" s="928"/>
      <c r="P55" s="928">
        <v>1000</v>
      </c>
      <c r="Q55" s="960" t="s">
        <v>537</v>
      </c>
      <c r="R55" s="959" t="s">
        <v>536</v>
      </c>
      <c r="S55" s="958">
        <v>20051</v>
      </c>
      <c r="T55" s="957" t="s">
        <v>1995</v>
      </c>
      <c r="U55" s="955">
        <v>0</v>
      </c>
      <c r="V55" s="956">
        <v>1000</v>
      </c>
      <c r="W55" s="955"/>
      <c r="X55" s="953"/>
      <c r="Y55" s="953"/>
      <c r="Z55" s="953">
        <f t="shared" si="1"/>
        <v>1000</v>
      </c>
    </row>
    <row r="56" spans="1:26" s="927" customFormat="1" ht="57" hidden="1" customHeight="1" x14ac:dyDescent="0.2">
      <c r="A56" s="930" t="s">
        <v>1188</v>
      </c>
      <c r="B56" s="958">
        <v>175</v>
      </c>
      <c r="C56" s="958" t="s">
        <v>1994</v>
      </c>
      <c r="D56" s="958">
        <v>20001</v>
      </c>
      <c r="E56" s="930" t="s">
        <v>1305</v>
      </c>
      <c r="F56" s="961" t="s">
        <v>932</v>
      </c>
      <c r="G56" s="930" t="s">
        <v>208</v>
      </c>
      <c r="H56" s="929">
        <v>106</v>
      </c>
      <c r="I56" s="930" t="s">
        <v>1280</v>
      </c>
      <c r="J56" s="930" t="s">
        <v>95</v>
      </c>
      <c r="K56" s="929">
        <v>2020110</v>
      </c>
      <c r="L56" s="928"/>
      <c r="M56" s="928"/>
      <c r="N56" s="928">
        <v>0</v>
      </c>
      <c r="O56" s="928"/>
      <c r="P56" s="964">
        <v>0</v>
      </c>
      <c r="Q56" s="960" t="s">
        <v>537</v>
      </c>
      <c r="R56" s="959" t="s">
        <v>536</v>
      </c>
      <c r="S56" s="963">
        <v>20001</v>
      </c>
      <c r="T56" s="957" t="s">
        <v>932</v>
      </c>
      <c r="U56" s="956">
        <v>0</v>
      </c>
      <c r="V56" s="960"/>
      <c r="W56" s="956"/>
      <c r="X56" s="953"/>
      <c r="Y56" s="953"/>
      <c r="Z56" s="953">
        <f t="shared" si="1"/>
        <v>0</v>
      </c>
    </row>
    <row r="57" spans="1:26" s="927" customFormat="1" ht="57" hidden="1" customHeight="1" x14ac:dyDescent="0.2">
      <c r="A57" s="930" t="s">
        <v>1188</v>
      </c>
      <c r="B57" s="958">
        <v>176</v>
      </c>
      <c r="C57" s="958" t="s">
        <v>1994</v>
      </c>
      <c r="D57" s="958">
        <v>20002</v>
      </c>
      <c r="E57" s="930" t="s">
        <v>1305</v>
      </c>
      <c r="F57" s="961" t="s">
        <v>1990</v>
      </c>
      <c r="G57" s="930" t="s">
        <v>208</v>
      </c>
      <c r="H57" s="929">
        <v>106</v>
      </c>
      <c r="I57" s="930" t="s">
        <v>1280</v>
      </c>
      <c r="J57" s="930" t="s">
        <v>95</v>
      </c>
      <c r="K57" s="929">
        <v>2020104</v>
      </c>
      <c r="L57" s="928">
        <v>19391.900000000001</v>
      </c>
      <c r="M57" s="928">
        <v>0</v>
      </c>
      <c r="N57" s="928">
        <v>9967.2999999999993</v>
      </c>
      <c r="O57" s="928"/>
      <c r="P57" s="964">
        <v>9967.2999999999993</v>
      </c>
      <c r="Q57" s="960" t="s">
        <v>537</v>
      </c>
      <c r="R57" s="959" t="s">
        <v>536</v>
      </c>
      <c r="S57" s="963">
        <v>20002</v>
      </c>
      <c r="T57" s="957" t="s">
        <v>1990</v>
      </c>
      <c r="U57" s="956">
        <v>9967.2999999999993</v>
      </c>
      <c r="V57" s="960"/>
      <c r="W57" s="956"/>
      <c r="X57" s="953"/>
      <c r="Y57" s="953"/>
      <c r="Z57" s="953">
        <f t="shared" si="1"/>
        <v>9967.2999999999993</v>
      </c>
    </row>
    <row r="58" spans="1:26" s="927" customFormat="1" ht="57" hidden="1" customHeight="1" x14ac:dyDescent="0.2">
      <c r="A58" s="930" t="s">
        <v>1188</v>
      </c>
      <c r="B58" s="958">
        <v>177</v>
      </c>
      <c r="C58" s="958" t="s">
        <v>1994</v>
      </c>
      <c r="D58" s="958">
        <v>20007</v>
      </c>
      <c r="E58" s="930" t="s">
        <v>1305</v>
      </c>
      <c r="F58" s="961" t="s">
        <v>1989</v>
      </c>
      <c r="G58" s="930" t="s">
        <v>208</v>
      </c>
      <c r="H58" s="929">
        <v>103</v>
      </c>
      <c r="I58" s="930" t="s">
        <v>1350</v>
      </c>
      <c r="J58" s="930" t="s">
        <v>95</v>
      </c>
      <c r="K58" s="929">
        <v>2020103</v>
      </c>
      <c r="L58" s="928"/>
      <c r="M58" s="928"/>
      <c r="N58" s="928">
        <v>500</v>
      </c>
      <c r="O58" s="928"/>
      <c r="P58" s="964">
        <v>500</v>
      </c>
      <c r="Q58" s="960" t="s">
        <v>537</v>
      </c>
      <c r="R58" s="959" t="s">
        <v>536</v>
      </c>
      <c r="S58" s="963">
        <v>20007</v>
      </c>
      <c r="T58" s="957" t="s">
        <v>1989</v>
      </c>
      <c r="U58" s="956">
        <v>500</v>
      </c>
      <c r="V58" s="960"/>
      <c r="W58" s="956"/>
      <c r="X58" s="953"/>
      <c r="Y58" s="953"/>
      <c r="Z58" s="953">
        <f t="shared" si="1"/>
        <v>500</v>
      </c>
    </row>
    <row r="59" spans="1:26" s="927" customFormat="1" ht="57" hidden="1" customHeight="1" x14ac:dyDescent="0.2">
      <c r="A59" s="930" t="s">
        <v>1188</v>
      </c>
      <c r="B59" s="958">
        <v>178</v>
      </c>
      <c r="C59" s="958" t="s">
        <v>1994</v>
      </c>
      <c r="D59" s="958">
        <v>20008</v>
      </c>
      <c r="E59" s="930" t="s">
        <v>1305</v>
      </c>
      <c r="F59" s="961" t="s">
        <v>1988</v>
      </c>
      <c r="G59" s="930" t="s">
        <v>208</v>
      </c>
      <c r="H59" s="929">
        <v>103</v>
      </c>
      <c r="I59" s="930" t="s">
        <v>1285</v>
      </c>
      <c r="J59" s="930" t="s">
        <v>95</v>
      </c>
      <c r="K59" s="929">
        <v>2020105</v>
      </c>
      <c r="L59" s="928"/>
      <c r="M59" s="928"/>
      <c r="N59" s="928">
        <v>421.9</v>
      </c>
      <c r="O59" s="928">
        <v>341.16</v>
      </c>
      <c r="P59" s="964">
        <v>80.739999999999952</v>
      </c>
      <c r="Q59" s="960" t="s">
        <v>537</v>
      </c>
      <c r="R59" s="959" t="s">
        <v>536</v>
      </c>
      <c r="S59" s="963">
        <v>20008</v>
      </c>
      <c r="T59" s="957" t="s">
        <v>1988</v>
      </c>
      <c r="U59" s="956">
        <v>421.9</v>
      </c>
      <c r="V59" s="960"/>
      <c r="W59" s="956">
        <v>341.16</v>
      </c>
      <c r="X59" s="953"/>
      <c r="Y59" s="953"/>
      <c r="Z59" s="953">
        <f t="shared" si="1"/>
        <v>80.739999999999952</v>
      </c>
    </row>
    <row r="60" spans="1:26" s="927" customFormat="1" ht="57" hidden="1" customHeight="1" x14ac:dyDescent="0.2">
      <c r="A60" s="930" t="s">
        <v>1188</v>
      </c>
      <c r="B60" s="958">
        <v>180</v>
      </c>
      <c r="C60" s="958" t="s">
        <v>1994</v>
      </c>
      <c r="D60" s="958">
        <v>20043</v>
      </c>
      <c r="E60" s="930" t="s">
        <v>1305</v>
      </c>
      <c r="F60" s="961" t="s">
        <v>1985</v>
      </c>
      <c r="G60" s="930" t="s">
        <v>208</v>
      </c>
      <c r="H60" s="929">
        <v>106</v>
      </c>
      <c r="I60" s="930" t="s">
        <v>1280</v>
      </c>
      <c r="J60" s="930" t="s">
        <v>95</v>
      </c>
      <c r="K60" s="929">
        <v>2020104</v>
      </c>
      <c r="L60" s="928"/>
      <c r="M60" s="928"/>
      <c r="N60" s="928">
        <v>0</v>
      </c>
      <c r="O60" s="928"/>
      <c r="P60" s="964">
        <v>0</v>
      </c>
      <c r="Q60" s="960" t="s">
        <v>537</v>
      </c>
      <c r="R60" s="959" t="s">
        <v>536</v>
      </c>
      <c r="S60" s="963">
        <v>20043</v>
      </c>
      <c r="T60" s="957" t="s">
        <v>1985</v>
      </c>
      <c r="U60" s="956">
        <v>0</v>
      </c>
      <c r="V60" s="960"/>
      <c r="W60" s="956"/>
      <c r="X60" s="953"/>
      <c r="Y60" s="953"/>
      <c r="Z60" s="953">
        <f t="shared" si="1"/>
        <v>0</v>
      </c>
    </row>
    <row r="61" spans="1:26" s="927" customFormat="1" ht="57" hidden="1" customHeight="1" x14ac:dyDescent="0.2">
      <c r="A61" s="930" t="s">
        <v>1188</v>
      </c>
      <c r="B61" s="958">
        <v>233</v>
      </c>
      <c r="C61" s="958" t="s">
        <v>1994</v>
      </c>
      <c r="D61" s="958">
        <v>91062</v>
      </c>
      <c r="E61" s="930" t="s">
        <v>1305</v>
      </c>
      <c r="F61" s="961" t="s">
        <v>1981</v>
      </c>
      <c r="G61" s="930" t="s">
        <v>208</v>
      </c>
      <c r="H61" s="929">
        <v>106</v>
      </c>
      <c r="I61" s="930" t="s">
        <v>1982</v>
      </c>
      <c r="J61" s="930" t="s">
        <v>95</v>
      </c>
      <c r="K61" s="929">
        <v>2050201</v>
      </c>
      <c r="L61" s="928"/>
      <c r="M61" s="928"/>
      <c r="N61" s="928">
        <v>0</v>
      </c>
      <c r="O61" s="928"/>
      <c r="P61" s="964">
        <v>0</v>
      </c>
      <c r="Q61" s="960" t="s">
        <v>537</v>
      </c>
      <c r="R61" s="959" t="s">
        <v>536</v>
      </c>
      <c r="S61" s="963">
        <v>91062</v>
      </c>
      <c r="T61" s="957" t="s">
        <v>1981</v>
      </c>
      <c r="U61" s="956">
        <v>0</v>
      </c>
      <c r="V61" s="960"/>
      <c r="W61" s="956"/>
      <c r="X61" s="954">
        <v>0</v>
      </c>
      <c r="Y61" s="953"/>
      <c r="Z61" s="953">
        <f t="shared" si="1"/>
        <v>0</v>
      </c>
    </row>
    <row r="62" spans="1:26" s="927" customFormat="1" ht="57" hidden="1" customHeight="1" x14ac:dyDescent="0.2">
      <c r="A62" s="930" t="s">
        <v>1188</v>
      </c>
      <c r="B62" s="958">
        <v>267</v>
      </c>
      <c r="C62" s="958" t="s">
        <v>1994</v>
      </c>
      <c r="D62" s="958">
        <v>20003</v>
      </c>
      <c r="E62" s="930" t="s">
        <v>1305</v>
      </c>
      <c r="F62" s="961" t="s">
        <v>1993</v>
      </c>
      <c r="G62" s="930" t="s">
        <v>208</v>
      </c>
      <c r="H62" s="929">
        <v>106</v>
      </c>
      <c r="I62" s="930" t="s">
        <v>1280</v>
      </c>
      <c r="J62" s="930" t="s">
        <v>95</v>
      </c>
      <c r="K62" s="929">
        <v>2020305</v>
      </c>
      <c r="L62" s="928">
        <v>0</v>
      </c>
      <c r="M62" s="928">
        <v>0</v>
      </c>
      <c r="N62" s="928">
        <v>0</v>
      </c>
      <c r="O62" s="928"/>
      <c r="P62" s="964">
        <v>0</v>
      </c>
      <c r="Q62" s="960" t="s">
        <v>537</v>
      </c>
      <c r="R62" s="959" t="s">
        <v>536</v>
      </c>
      <c r="S62" s="963">
        <v>20003</v>
      </c>
      <c r="T62" s="957" t="s">
        <v>1993</v>
      </c>
      <c r="U62" s="956">
        <v>0</v>
      </c>
      <c r="V62" s="960"/>
      <c r="W62" s="956"/>
      <c r="X62" s="953"/>
      <c r="Y62" s="953"/>
      <c r="Z62" s="953">
        <f t="shared" si="1"/>
        <v>0</v>
      </c>
    </row>
    <row r="63" spans="1:26" s="927" customFormat="1" ht="57" hidden="1" customHeight="1" x14ac:dyDescent="0.2">
      <c r="A63" s="930" t="s">
        <v>1188</v>
      </c>
      <c r="B63" s="958">
        <v>359</v>
      </c>
      <c r="C63" s="958" t="s">
        <v>1992</v>
      </c>
      <c r="D63" s="958">
        <v>92020</v>
      </c>
      <c r="E63" s="930" t="s">
        <v>1266</v>
      </c>
      <c r="F63" s="961" t="s">
        <v>1991</v>
      </c>
      <c r="G63" s="930" t="s">
        <v>208</v>
      </c>
      <c r="H63" s="929">
        <v>106</v>
      </c>
      <c r="I63" s="930" t="s">
        <v>1982</v>
      </c>
      <c r="J63" s="930" t="s">
        <v>95</v>
      </c>
      <c r="K63" s="929">
        <v>2050201</v>
      </c>
      <c r="L63" s="928"/>
      <c r="M63" s="928"/>
      <c r="N63" s="928">
        <v>270.89</v>
      </c>
      <c r="O63" s="928"/>
      <c r="P63" s="928">
        <v>270.89</v>
      </c>
      <c r="Q63" s="960" t="s">
        <v>537</v>
      </c>
      <c r="R63" s="959" t="s">
        <v>536</v>
      </c>
      <c r="S63" s="958">
        <v>92020</v>
      </c>
      <c r="T63" s="957" t="s">
        <v>1991</v>
      </c>
      <c r="U63" s="955">
        <v>0</v>
      </c>
      <c r="V63" s="956">
        <v>270.89</v>
      </c>
      <c r="W63" s="955"/>
      <c r="X63" s="954">
        <v>270.89</v>
      </c>
      <c r="Y63" s="953"/>
      <c r="Z63" s="953">
        <f t="shared" si="1"/>
        <v>0</v>
      </c>
    </row>
    <row r="64" spans="1:26" s="927" customFormat="1" ht="57" hidden="1" customHeight="1" x14ac:dyDescent="0.2">
      <c r="A64" s="930" t="s">
        <v>1188</v>
      </c>
      <c r="B64" s="958">
        <v>20001</v>
      </c>
      <c r="C64" s="962" t="s">
        <v>1983</v>
      </c>
      <c r="D64" s="958">
        <v>20001</v>
      </c>
      <c r="E64" s="930" t="s">
        <v>1266</v>
      </c>
      <c r="F64" s="961" t="s">
        <v>932</v>
      </c>
      <c r="G64" s="930" t="s">
        <v>208</v>
      </c>
      <c r="H64" s="929">
        <v>106</v>
      </c>
      <c r="I64" s="930" t="s">
        <v>1280</v>
      </c>
      <c r="J64" s="930" t="s">
        <v>95</v>
      </c>
      <c r="K64" s="929">
        <v>2020110</v>
      </c>
      <c r="L64" s="928">
        <v>2998.06</v>
      </c>
      <c r="M64" s="928">
        <v>0</v>
      </c>
      <c r="N64" s="928">
        <v>198430</v>
      </c>
      <c r="O64" s="928">
        <v>163363.68</v>
      </c>
      <c r="P64" s="928">
        <v>35066.320000000007</v>
      </c>
      <c r="Q64" s="960" t="s">
        <v>537</v>
      </c>
      <c r="R64" s="959" t="s">
        <v>536</v>
      </c>
      <c r="S64" s="958">
        <v>20001</v>
      </c>
      <c r="T64" s="957" t="s">
        <v>932</v>
      </c>
      <c r="U64" s="955">
        <v>0</v>
      </c>
      <c r="V64" s="956">
        <v>198430</v>
      </c>
      <c r="W64" s="955">
        <v>163363.68</v>
      </c>
      <c r="X64" s="953"/>
      <c r="Y64" s="953"/>
      <c r="Z64" s="953">
        <f t="shared" si="1"/>
        <v>35066.320000000007</v>
      </c>
    </row>
    <row r="65" spans="1:26" s="927" customFormat="1" ht="57" hidden="1" customHeight="1" x14ac:dyDescent="0.2">
      <c r="A65" s="930" t="s">
        <v>1188</v>
      </c>
      <c r="B65" s="958">
        <v>20002</v>
      </c>
      <c r="C65" s="962" t="s">
        <v>1983</v>
      </c>
      <c r="D65" s="958">
        <v>20002</v>
      </c>
      <c r="E65" s="930" t="s">
        <v>1266</v>
      </c>
      <c r="F65" s="961" t="s">
        <v>1990</v>
      </c>
      <c r="G65" s="930" t="s">
        <v>208</v>
      </c>
      <c r="H65" s="929">
        <v>106</v>
      </c>
      <c r="I65" s="930" t="s">
        <v>1280</v>
      </c>
      <c r="J65" s="930" t="s">
        <v>95</v>
      </c>
      <c r="K65" s="929">
        <v>2020104</v>
      </c>
      <c r="L65" s="928">
        <v>41713.879999999997</v>
      </c>
      <c r="M65" s="928">
        <v>0</v>
      </c>
      <c r="N65" s="928">
        <v>0</v>
      </c>
      <c r="O65" s="928"/>
      <c r="P65" s="928">
        <v>0</v>
      </c>
      <c r="Q65" s="960" t="s">
        <v>537</v>
      </c>
      <c r="R65" s="959" t="s">
        <v>536</v>
      </c>
      <c r="S65" s="958">
        <v>20002</v>
      </c>
      <c r="T65" s="957" t="s">
        <v>1990</v>
      </c>
      <c r="U65" s="955">
        <v>0</v>
      </c>
      <c r="V65" s="956">
        <v>0</v>
      </c>
      <c r="W65" s="955"/>
      <c r="X65" s="953"/>
      <c r="Y65" s="953"/>
      <c r="Z65" s="953">
        <f t="shared" si="1"/>
        <v>0</v>
      </c>
    </row>
    <row r="66" spans="1:26" s="927" customFormat="1" ht="57" hidden="1" customHeight="1" x14ac:dyDescent="0.2">
      <c r="A66" s="930" t="s">
        <v>1188</v>
      </c>
      <c r="B66" s="958">
        <v>20007</v>
      </c>
      <c r="C66" s="962" t="s">
        <v>1983</v>
      </c>
      <c r="D66" s="958">
        <v>20007</v>
      </c>
      <c r="E66" s="930" t="s">
        <v>1266</v>
      </c>
      <c r="F66" s="961" t="s">
        <v>1989</v>
      </c>
      <c r="G66" s="930" t="s">
        <v>208</v>
      </c>
      <c r="H66" s="929">
        <v>103</v>
      </c>
      <c r="I66" s="930" t="s">
        <v>1350</v>
      </c>
      <c r="J66" s="930" t="s">
        <v>95</v>
      </c>
      <c r="K66" s="929">
        <v>2020103</v>
      </c>
      <c r="L66" s="928"/>
      <c r="M66" s="928"/>
      <c r="N66" s="928">
        <v>1500</v>
      </c>
      <c r="O66" s="928"/>
      <c r="P66" s="928">
        <v>1500</v>
      </c>
      <c r="Q66" s="960" t="s">
        <v>537</v>
      </c>
      <c r="R66" s="959" t="s">
        <v>536</v>
      </c>
      <c r="S66" s="958">
        <v>20007</v>
      </c>
      <c r="T66" s="957" t="s">
        <v>1989</v>
      </c>
      <c r="U66" s="955">
        <v>0</v>
      </c>
      <c r="V66" s="956">
        <v>1500</v>
      </c>
      <c r="W66" s="955"/>
      <c r="X66" s="953"/>
      <c r="Y66" s="953"/>
      <c r="Z66" s="953">
        <f t="shared" si="1"/>
        <v>1500</v>
      </c>
    </row>
    <row r="67" spans="1:26" s="927" customFormat="1" ht="57" hidden="1" customHeight="1" x14ac:dyDescent="0.2">
      <c r="A67" s="930" t="s">
        <v>1188</v>
      </c>
      <c r="B67" s="958">
        <v>20008</v>
      </c>
      <c r="C67" s="962" t="s">
        <v>1983</v>
      </c>
      <c r="D67" s="958">
        <v>20008</v>
      </c>
      <c r="E67" s="930" t="s">
        <v>1266</v>
      </c>
      <c r="F67" s="961" t="s">
        <v>1988</v>
      </c>
      <c r="G67" s="930" t="s">
        <v>208</v>
      </c>
      <c r="H67" s="929">
        <v>103</v>
      </c>
      <c r="I67" s="930" t="s">
        <v>1285</v>
      </c>
      <c r="J67" s="930" t="s">
        <v>95</v>
      </c>
      <c r="K67" s="929">
        <v>2020105</v>
      </c>
      <c r="L67" s="928">
        <v>4099.2</v>
      </c>
      <c r="M67" s="928">
        <v>0</v>
      </c>
      <c r="N67" s="928">
        <v>5000</v>
      </c>
      <c r="O67" s="928">
        <v>5000</v>
      </c>
      <c r="P67" s="928">
        <v>0</v>
      </c>
      <c r="Q67" s="960" t="s">
        <v>537</v>
      </c>
      <c r="R67" s="959" t="s">
        <v>536</v>
      </c>
      <c r="S67" s="958">
        <v>20008</v>
      </c>
      <c r="T67" s="957" t="s">
        <v>1988</v>
      </c>
      <c r="U67" s="955">
        <v>0</v>
      </c>
      <c r="V67" s="956">
        <v>5000</v>
      </c>
      <c r="W67" s="955">
        <v>5000</v>
      </c>
      <c r="X67" s="953"/>
      <c r="Y67" s="953"/>
      <c r="Z67" s="953">
        <f t="shared" ref="Z67:Z71" si="2">U67+V67-W67-X67-Y67</f>
        <v>0</v>
      </c>
    </row>
    <row r="68" spans="1:26" s="927" customFormat="1" ht="57" hidden="1" customHeight="1" x14ac:dyDescent="0.2">
      <c r="A68" s="930" t="s">
        <v>1188</v>
      </c>
      <c r="B68" s="958">
        <v>20041</v>
      </c>
      <c r="C68" s="962" t="s">
        <v>1983</v>
      </c>
      <c r="D68" s="958">
        <v>20041</v>
      </c>
      <c r="E68" s="930" t="s">
        <v>1266</v>
      </c>
      <c r="F68" s="961" t="s">
        <v>1986</v>
      </c>
      <c r="G68" s="930" t="s">
        <v>208</v>
      </c>
      <c r="H68" s="929">
        <v>106</v>
      </c>
      <c r="I68" s="930" t="s">
        <v>1987</v>
      </c>
      <c r="J68" s="930" t="s">
        <v>95</v>
      </c>
      <c r="K68" s="929">
        <v>2020110</v>
      </c>
      <c r="L68" s="928"/>
      <c r="M68" s="928"/>
      <c r="N68" s="928">
        <v>0</v>
      </c>
      <c r="O68" s="928"/>
      <c r="P68" s="928">
        <v>0</v>
      </c>
      <c r="Q68" s="960" t="s">
        <v>537</v>
      </c>
      <c r="R68" s="959" t="s">
        <v>536</v>
      </c>
      <c r="S68" s="958">
        <v>20041</v>
      </c>
      <c r="T68" s="957" t="s">
        <v>1986</v>
      </c>
      <c r="U68" s="955">
        <v>0</v>
      </c>
      <c r="V68" s="956">
        <v>0</v>
      </c>
      <c r="W68" s="955"/>
      <c r="X68" s="953"/>
      <c r="Y68" s="953"/>
      <c r="Z68" s="953">
        <f t="shared" si="2"/>
        <v>0</v>
      </c>
    </row>
    <row r="69" spans="1:26" s="927" customFormat="1" ht="57" hidden="1" customHeight="1" x14ac:dyDescent="0.2">
      <c r="A69" s="930" t="s">
        <v>1188</v>
      </c>
      <c r="B69" s="958">
        <v>20043</v>
      </c>
      <c r="C69" s="962" t="s">
        <v>1983</v>
      </c>
      <c r="D69" s="958">
        <v>20043</v>
      </c>
      <c r="E69" s="930" t="s">
        <v>1266</v>
      </c>
      <c r="F69" s="961" t="s">
        <v>1985</v>
      </c>
      <c r="G69" s="930" t="s">
        <v>208</v>
      </c>
      <c r="H69" s="929">
        <v>106</v>
      </c>
      <c r="I69" s="930" t="s">
        <v>1280</v>
      </c>
      <c r="J69" s="930" t="s">
        <v>95</v>
      </c>
      <c r="K69" s="929">
        <v>2020104</v>
      </c>
      <c r="L69" s="928"/>
      <c r="M69" s="928"/>
      <c r="N69" s="928">
        <v>0</v>
      </c>
      <c r="O69" s="928">
        <v>0</v>
      </c>
      <c r="P69" s="928">
        <v>0</v>
      </c>
      <c r="Q69" s="960" t="s">
        <v>537</v>
      </c>
      <c r="R69" s="959" t="s">
        <v>536</v>
      </c>
      <c r="S69" s="958">
        <v>20043</v>
      </c>
      <c r="T69" s="957" t="s">
        <v>1985</v>
      </c>
      <c r="U69" s="955">
        <v>0</v>
      </c>
      <c r="V69" s="956">
        <v>0</v>
      </c>
      <c r="W69" s="955">
        <v>0</v>
      </c>
      <c r="X69" s="953"/>
      <c r="Y69" s="953"/>
      <c r="Z69" s="953">
        <f t="shared" si="2"/>
        <v>0</v>
      </c>
    </row>
    <row r="70" spans="1:26" s="927" customFormat="1" ht="57" hidden="1" customHeight="1" x14ac:dyDescent="0.2">
      <c r="A70" s="930" t="s">
        <v>1188</v>
      </c>
      <c r="B70" s="958">
        <v>20044</v>
      </c>
      <c r="C70" s="962" t="s">
        <v>1983</v>
      </c>
      <c r="D70" s="958">
        <v>20044</v>
      </c>
      <c r="E70" s="930" t="s">
        <v>1266</v>
      </c>
      <c r="F70" s="961" t="s">
        <v>1984</v>
      </c>
      <c r="G70" s="930" t="s">
        <v>208</v>
      </c>
      <c r="H70" s="929">
        <v>106</v>
      </c>
      <c r="I70" s="930" t="s">
        <v>1280</v>
      </c>
      <c r="J70" s="930" t="s">
        <v>95</v>
      </c>
      <c r="K70" s="929">
        <v>2020305</v>
      </c>
      <c r="L70" s="928"/>
      <c r="M70" s="928"/>
      <c r="N70" s="928">
        <v>63100</v>
      </c>
      <c r="O70" s="928">
        <v>14152</v>
      </c>
      <c r="P70" s="928">
        <v>48948</v>
      </c>
      <c r="Q70" s="960" t="s">
        <v>537</v>
      </c>
      <c r="R70" s="959" t="s">
        <v>536</v>
      </c>
      <c r="S70" s="958">
        <v>20044</v>
      </c>
      <c r="T70" s="957" t="s">
        <v>1984</v>
      </c>
      <c r="U70" s="955">
        <v>0</v>
      </c>
      <c r="V70" s="956">
        <v>63100</v>
      </c>
      <c r="W70" s="955">
        <v>14152</v>
      </c>
      <c r="X70" s="953"/>
      <c r="Y70" s="953"/>
      <c r="Z70" s="953">
        <f t="shared" si="2"/>
        <v>48948</v>
      </c>
    </row>
    <row r="71" spans="1:26" s="927" customFormat="1" ht="57" hidden="1" customHeight="1" x14ac:dyDescent="0.2">
      <c r="A71" s="930" t="s">
        <v>1188</v>
      </c>
      <c r="B71" s="958">
        <v>91062</v>
      </c>
      <c r="C71" s="962" t="s">
        <v>1983</v>
      </c>
      <c r="D71" s="958">
        <v>91062</v>
      </c>
      <c r="E71" s="930" t="s">
        <v>1266</v>
      </c>
      <c r="F71" s="961" t="s">
        <v>1981</v>
      </c>
      <c r="G71" s="930" t="s">
        <v>208</v>
      </c>
      <c r="H71" s="929">
        <v>106</v>
      </c>
      <c r="I71" s="930" t="s">
        <v>1982</v>
      </c>
      <c r="J71" s="930" t="s">
        <v>95</v>
      </c>
      <c r="K71" s="929">
        <v>2050201</v>
      </c>
      <c r="L71" s="928"/>
      <c r="M71" s="928"/>
      <c r="N71" s="928">
        <v>0</v>
      </c>
      <c r="O71" s="928"/>
      <c r="P71" s="928">
        <v>0</v>
      </c>
      <c r="Q71" s="960" t="s">
        <v>537</v>
      </c>
      <c r="R71" s="959" t="s">
        <v>536</v>
      </c>
      <c r="S71" s="958">
        <v>91062</v>
      </c>
      <c r="T71" s="957" t="s">
        <v>1981</v>
      </c>
      <c r="U71" s="955">
        <v>0</v>
      </c>
      <c r="V71" s="956">
        <v>0</v>
      </c>
      <c r="W71" s="955"/>
      <c r="X71" s="954">
        <v>0</v>
      </c>
      <c r="Y71" s="953"/>
      <c r="Z71" s="953">
        <f t="shared" si="2"/>
        <v>0</v>
      </c>
    </row>
  </sheetData>
  <autoFilter ref="A1:Z71" xr:uid="{E97EBD25-8B30-432C-AFA4-F5094272E4AD}">
    <filterColumn colId="24">
      <filters>
        <filter val="123.462,28"/>
        <filter val="-179,85"/>
        <filter val="18.000,00"/>
        <filter val="-2.407,20"/>
        <filter val="-546,00"/>
      </filters>
    </filterColumn>
  </autoFilter>
  <pageMargins left="0.78431372549019618" right="0.78431372549019618" top="0.98039215686274517" bottom="0.98039215686274517" header="0.50980392156862753" footer="0.50980392156862753"/>
  <pageSetup paperSize="8" orientation="landscape" r:id="rId1"/>
  <headerFooter alignWithMargins="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9F4F6-ECEF-4911-BD0C-D8765ED719AB}">
  <dimension ref="A1:L435"/>
  <sheetViews>
    <sheetView view="pageBreakPreview" zoomScale="60" zoomScaleNormal="64" workbookViewId="0">
      <selection activeCell="T17" sqref="T17"/>
    </sheetView>
  </sheetViews>
  <sheetFormatPr defaultColWidth="8.85546875" defaultRowHeight="15.75" x14ac:dyDescent="0.25"/>
  <cols>
    <col min="1" max="1" width="27.42578125" style="926" customWidth="1"/>
    <col min="2" max="2" width="16.140625" style="926" customWidth="1"/>
    <col min="3" max="3" width="25.28515625" style="926" customWidth="1"/>
    <col min="4" max="4" width="120.85546875" style="926" customWidth="1"/>
    <col min="5" max="5" width="20" style="926" customWidth="1"/>
    <col min="6" max="6" width="23.28515625" style="975" customWidth="1"/>
    <col min="7" max="7" width="17.42578125" style="975" customWidth="1"/>
    <col min="8" max="8" width="28.42578125" style="975" customWidth="1"/>
    <col min="9" max="9" width="24.85546875" style="926" customWidth="1"/>
    <col min="10" max="10" width="20.28515625" style="926" customWidth="1"/>
    <col min="11" max="12" width="19.5703125" style="974" customWidth="1"/>
    <col min="13" max="16384" width="8.85546875" style="926"/>
  </cols>
  <sheetData>
    <row r="1" spans="1:12" s="1008" customFormat="1" ht="63" x14ac:dyDescent="0.2">
      <c r="A1" s="1026" t="s">
        <v>1980</v>
      </c>
      <c r="B1" s="1026" t="s">
        <v>1049</v>
      </c>
      <c r="C1" s="1026" t="s">
        <v>1978</v>
      </c>
      <c r="D1" s="1026" t="s">
        <v>2049</v>
      </c>
      <c r="E1" s="1026" t="s">
        <v>1977</v>
      </c>
      <c r="F1" s="1028" t="s">
        <v>2388</v>
      </c>
      <c r="G1" s="1028" t="s">
        <v>2387</v>
      </c>
      <c r="H1" s="1028" t="s">
        <v>2386</v>
      </c>
      <c r="I1" s="1028" t="s">
        <v>2385</v>
      </c>
      <c r="J1" s="1028" t="s">
        <v>2384</v>
      </c>
      <c r="K1" s="1027" t="s">
        <v>2383</v>
      </c>
      <c r="L1" s="1027" t="s">
        <v>2382</v>
      </c>
    </row>
    <row r="2" spans="1:12" s="1008" customFormat="1" ht="30" x14ac:dyDescent="0.2">
      <c r="A2" s="1015" t="s">
        <v>1217</v>
      </c>
      <c r="B2" s="1004">
        <v>10365</v>
      </c>
      <c r="C2" s="1015" t="s">
        <v>1331</v>
      </c>
      <c r="D2" s="1020" t="s">
        <v>2335</v>
      </c>
      <c r="E2" s="1015" t="s">
        <v>97</v>
      </c>
      <c r="F2" s="1019">
        <v>15000</v>
      </c>
      <c r="G2" s="1019">
        <v>9500</v>
      </c>
      <c r="H2" s="1019">
        <v>5500</v>
      </c>
      <c r="I2" s="1007"/>
      <c r="J2" s="1007"/>
      <c r="K2" s="1006"/>
      <c r="L2" s="1006"/>
    </row>
    <row r="3" spans="1:12" s="1008" customFormat="1" ht="30" x14ac:dyDescent="0.2">
      <c r="A3" s="1015" t="s">
        <v>1217</v>
      </c>
      <c r="B3" s="1004">
        <v>10366</v>
      </c>
      <c r="C3" s="1015" t="s">
        <v>1331</v>
      </c>
      <c r="D3" s="1020" t="s">
        <v>2381</v>
      </c>
      <c r="E3" s="1015" t="s">
        <v>97</v>
      </c>
      <c r="F3" s="1019">
        <v>14800</v>
      </c>
      <c r="G3" s="1019">
        <v>10000</v>
      </c>
      <c r="H3" s="1019">
        <v>4800</v>
      </c>
      <c r="I3" s="1007"/>
      <c r="J3" s="1007"/>
      <c r="K3" s="1006"/>
      <c r="L3" s="1006"/>
    </row>
    <row r="4" spans="1:12" s="1008" customFormat="1" ht="15" x14ac:dyDescent="0.2">
      <c r="A4" s="1015" t="s">
        <v>1217</v>
      </c>
      <c r="B4" s="1004">
        <v>10522</v>
      </c>
      <c r="C4" s="1015" t="s">
        <v>1331</v>
      </c>
      <c r="D4" s="1020" t="s">
        <v>2331</v>
      </c>
      <c r="E4" s="1015" t="s">
        <v>97</v>
      </c>
      <c r="F4" s="1019">
        <v>27169.49</v>
      </c>
      <c r="G4" s="1019">
        <v>20916.61</v>
      </c>
      <c r="H4" s="1019">
        <v>6252.880000000001</v>
      </c>
      <c r="I4" s="1007"/>
      <c r="J4" s="1007"/>
      <c r="K4" s="1006"/>
      <c r="L4" s="1006"/>
    </row>
    <row r="5" spans="1:12" s="1008" customFormat="1" ht="15" x14ac:dyDescent="0.2">
      <c r="A5" s="1015" t="s">
        <v>1217</v>
      </c>
      <c r="B5" s="1004">
        <v>10523</v>
      </c>
      <c r="C5" s="1015" t="s">
        <v>1331</v>
      </c>
      <c r="D5" s="1020" t="s">
        <v>2330</v>
      </c>
      <c r="E5" s="1015" t="s">
        <v>97</v>
      </c>
      <c r="F5" s="1019">
        <v>3979.8</v>
      </c>
      <c r="G5" s="1019">
        <v>2632.87</v>
      </c>
      <c r="H5" s="1019">
        <v>1346.9300000000003</v>
      </c>
      <c r="I5" s="1007"/>
      <c r="J5" s="1007"/>
      <c r="K5" s="1006"/>
      <c r="L5" s="1006"/>
    </row>
    <row r="6" spans="1:12" s="1008" customFormat="1" ht="30" x14ac:dyDescent="0.2">
      <c r="A6" s="1015" t="s">
        <v>1217</v>
      </c>
      <c r="B6" s="1004">
        <v>10652</v>
      </c>
      <c r="C6" s="1015" t="s">
        <v>1266</v>
      </c>
      <c r="D6" s="1020" t="s">
        <v>2380</v>
      </c>
      <c r="E6" s="1015" t="s">
        <v>97</v>
      </c>
      <c r="F6" s="1019">
        <v>100000</v>
      </c>
      <c r="G6" s="1019">
        <v>80000</v>
      </c>
      <c r="H6" s="1019">
        <v>20000</v>
      </c>
      <c r="I6" s="1007"/>
      <c r="J6" s="1007"/>
      <c r="K6" s="1006"/>
      <c r="L6" s="1006"/>
    </row>
    <row r="7" spans="1:12" s="1008" customFormat="1" ht="15" x14ac:dyDescent="0.2">
      <c r="A7" s="1015" t="s">
        <v>1217</v>
      </c>
      <c r="B7" s="1004">
        <v>10569</v>
      </c>
      <c r="C7" s="1015" t="s">
        <v>1305</v>
      </c>
      <c r="D7" s="1020" t="s">
        <v>1957</v>
      </c>
      <c r="E7" s="1015" t="s">
        <v>97</v>
      </c>
      <c r="F7" s="1023">
        <v>553.76</v>
      </c>
      <c r="G7" s="1019">
        <v>473.23</v>
      </c>
      <c r="H7" s="1019">
        <v>80.529999999999973</v>
      </c>
      <c r="I7" s="980" t="s">
        <v>2129</v>
      </c>
      <c r="J7" s="980"/>
      <c r="K7" s="1003"/>
      <c r="L7" s="1003">
        <f>H7+J7-K7</f>
        <v>80.529999999999973</v>
      </c>
    </row>
    <row r="8" spans="1:12" s="1008" customFormat="1" ht="15" x14ac:dyDescent="0.2">
      <c r="A8" s="1015" t="s">
        <v>1217</v>
      </c>
      <c r="B8" s="1004">
        <v>10045</v>
      </c>
      <c r="C8" s="1015" t="s">
        <v>1331</v>
      </c>
      <c r="D8" s="1020" t="s">
        <v>2355</v>
      </c>
      <c r="E8" s="1015" t="s">
        <v>97</v>
      </c>
      <c r="F8" s="1019">
        <v>4572.99</v>
      </c>
      <c r="G8" s="1019">
        <v>4222.07</v>
      </c>
      <c r="H8" s="1019">
        <v>350.92000000000007</v>
      </c>
      <c r="I8" s="1007"/>
      <c r="J8" s="1007"/>
      <c r="K8" s="1006"/>
      <c r="L8" s="1006"/>
    </row>
    <row r="9" spans="1:12" s="1008" customFormat="1" ht="30" x14ac:dyDescent="0.2">
      <c r="A9" s="1015" t="s">
        <v>1217</v>
      </c>
      <c r="B9" s="1004">
        <v>10046</v>
      </c>
      <c r="C9" s="1015" t="s">
        <v>1331</v>
      </c>
      <c r="D9" s="1020" t="s">
        <v>2354</v>
      </c>
      <c r="E9" s="1015" t="s">
        <v>97</v>
      </c>
      <c r="F9" s="1019">
        <v>5486.8</v>
      </c>
      <c r="G9" s="1019">
        <v>4240.09</v>
      </c>
      <c r="H9" s="1019">
        <v>1246.71</v>
      </c>
      <c r="I9" s="1007"/>
      <c r="J9" s="1007"/>
      <c r="K9" s="1006"/>
      <c r="L9" s="1006"/>
    </row>
    <row r="10" spans="1:12" s="1008" customFormat="1" ht="15" x14ac:dyDescent="0.2">
      <c r="A10" s="1015" t="s">
        <v>1217</v>
      </c>
      <c r="B10" s="1004">
        <v>10672</v>
      </c>
      <c r="C10" s="1015" t="s">
        <v>1266</v>
      </c>
      <c r="D10" s="1020" t="s">
        <v>2379</v>
      </c>
      <c r="E10" s="1015" t="s">
        <v>97</v>
      </c>
      <c r="F10" s="1019">
        <v>3426.54</v>
      </c>
      <c r="G10" s="1019">
        <v>3426.54</v>
      </c>
      <c r="H10" s="1019">
        <v>0</v>
      </c>
      <c r="I10" s="1007"/>
      <c r="J10" s="1007"/>
      <c r="K10" s="1006"/>
      <c r="L10" s="1006"/>
    </row>
    <row r="11" spans="1:12" s="1008" customFormat="1" ht="30" x14ac:dyDescent="0.2">
      <c r="A11" s="1015" t="s">
        <v>1217</v>
      </c>
      <c r="B11" s="1004">
        <v>10675</v>
      </c>
      <c r="C11" s="1015" t="s">
        <v>1266</v>
      </c>
      <c r="D11" s="1020" t="s">
        <v>2378</v>
      </c>
      <c r="E11" s="1015" t="s">
        <v>97</v>
      </c>
      <c r="F11" s="1019">
        <v>15000</v>
      </c>
      <c r="G11" s="1019">
        <v>15000</v>
      </c>
      <c r="H11" s="1019">
        <v>0</v>
      </c>
      <c r="I11" s="1007"/>
      <c r="J11" s="1007"/>
      <c r="K11" s="1006"/>
      <c r="L11" s="1006"/>
    </row>
    <row r="12" spans="1:12" s="1008" customFormat="1" ht="15" x14ac:dyDescent="0.2">
      <c r="A12" s="1015" t="s">
        <v>1217</v>
      </c>
      <c r="B12" s="1004">
        <v>10700</v>
      </c>
      <c r="C12" s="1015" t="s">
        <v>1266</v>
      </c>
      <c r="D12" s="1020" t="s">
        <v>2377</v>
      </c>
      <c r="E12" s="1015" t="s">
        <v>97</v>
      </c>
      <c r="F12" s="1019">
        <v>20000</v>
      </c>
      <c r="G12" s="1019">
        <v>20000</v>
      </c>
      <c r="H12" s="1019">
        <v>0</v>
      </c>
      <c r="I12" s="1007"/>
      <c r="J12" s="1007"/>
      <c r="K12" s="1006"/>
      <c r="L12" s="1006"/>
    </row>
    <row r="13" spans="1:12" s="1008" customFormat="1" ht="15" x14ac:dyDescent="0.2">
      <c r="A13" s="1015" t="s">
        <v>1217</v>
      </c>
      <c r="B13" s="1004">
        <v>10701</v>
      </c>
      <c r="C13" s="1015" t="s">
        <v>1266</v>
      </c>
      <c r="D13" s="1020" t="s">
        <v>2376</v>
      </c>
      <c r="E13" s="1015" t="s">
        <v>97</v>
      </c>
      <c r="F13" s="1019">
        <v>12000</v>
      </c>
      <c r="G13" s="1019">
        <v>12000</v>
      </c>
      <c r="H13" s="1019">
        <v>0</v>
      </c>
      <c r="I13" s="1007"/>
      <c r="J13" s="1007"/>
      <c r="K13" s="1006"/>
      <c r="L13" s="1006"/>
    </row>
    <row r="14" spans="1:12" s="1008" customFormat="1" ht="15" x14ac:dyDescent="0.2">
      <c r="A14" s="1015" t="s">
        <v>1217</v>
      </c>
      <c r="B14" s="1004">
        <v>10702</v>
      </c>
      <c r="C14" s="1015" t="s">
        <v>1266</v>
      </c>
      <c r="D14" s="1020" t="s">
        <v>2375</v>
      </c>
      <c r="E14" s="1015" t="s">
        <v>97</v>
      </c>
      <c r="F14" s="1019">
        <v>42000</v>
      </c>
      <c r="G14" s="1019">
        <v>41999.73</v>
      </c>
      <c r="H14" s="1019">
        <v>0.26999999999679858</v>
      </c>
      <c r="I14" s="1007"/>
      <c r="J14" s="1007"/>
      <c r="K14" s="1006"/>
      <c r="L14" s="1006"/>
    </row>
    <row r="15" spans="1:12" s="1008" customFormat="1" ht="30" x14ac:dyDescent="0.2">
      <c r="A15" s="1015" t="s">
        <v>1217</v>
      </c>
      <c r="B15" s="1004">
        <v>10704</v>
      </c>
      <c r="C15" s="1015" t="s">
        <v>1266</v>
      </c>
      <c r="D15" s="1020" t="s">
        <v>2374</v>
      </c>
      <c r="E15" s="1015" t="s">
        <v>97</v>
      </c>
      <c r="F15" s="1019">
        <v>10000</v>
      </c>
      <c r="G15" s="1019">
        <v>10000</v>
      </c>
      <c r="H15" s="1019">
        <v>0</v>
      </c>
      <c r="I15" s="1007"/>
      <c r="J15" s="1007"/>
      <c r="K15" s="1006"/>
      <c r="L15" s="1006"/>
    </row>
    <row r="16" spans="1:12" s="1008" customFormat="1" ht="15" x14ac:dyDescent="0.2">
      <c r="A16" s="1015" t="s">
        <v>1217</v>
      </c>
      <c r="B16" s="1004">
        <v>10694</v>
      </c>
      <c r="C16" s="1015" t="s">
        <v>1266</v>
      </c>
      <c r="D16" s="1020" t="s">
        <v>2366</v>
      </c>
      <c r="E16" s="1015" t="s">
        <v>97</v>
      </c>
      <c r="F16" s="1019">
        <v>20675</v>
      </c>
      <c r="G16" s="1019">
        <v>20350</v>
      </c>
      <c r="H16" s="1019">
        <v>325</v>
      </c>
      <c r="I16" s="1007"/>
      <c r="J16" s="1007"/>
      <c r="K16" s="1006"/>
      <c r="L16" s="1006"/>
    </row>
    <row r="17" spans="1:12" s="1008" customFormat="1" ht="30" x14ac:dyDescent="0.2">
      <c r="A17" s="1015" t="s">
        <v>1217</v>
      </c>
      <c r="B17" s="1004">
        <v>20059</v>
      </c>
      <c r="C17" s="1015" t="s">
        <v>1305</v>
      </c>
      <c r="D17" s="1020" t="s">
        <v>2038</v>
      </c>
      <c r="E17" s="1015" t="s">
        <v>95</v>
      </c>
      <c r="F17" s="1019">
        <v>521773</v>
      </c>
      <c r="G17" s="1019">
        <v>506773</v>
      </c>
      <c r="H17" s="1019">
        <v>15000</v>
      </c>
      <c r="I17" s="1007"/>
      <c r="J17" s="1007"/>
      <c r="K17" s="1006"/>
      <c r="L17" s="1006"/>
    </row>
    <row r="18" spans="1:12" s="1008" customFormat="1" ht="30" x14ac:dyDescent="0.2">
      <c r="A18" s="1015" t="s">
        <v>1217</v>
      </c>
      <c r="B18" s="1004">
        <v>20060</v>
      </c>
      <c r="C18" s="1015" t="s">
        <v>1305</v>
      </c>
      <c r="D18" s="1020" t="s">
        <v>2037</v>
      </c>
      <c r="E18" s="1015" t="s">
        <v>95</v>
      </c>
      <c r="F18" s="1019">
        <v>238231</v>
      </c>
      <c r="G18" s="1019">
        <v>238231</v>
      </c>
      <c r="H18" s="1019">
        <v>0</v>
      </c>
      <c r="I18" s="1007"/>
      <c r="J18" s="1007"/>
      <c r="K18" s="1006"/>
      <c r="L18" s="1006"/>
    </row>
    <row r="19" spans="1:12" s="1008" customFormat="1" ht="15" x14ac:dyDescent="0.2">
      <c r="A19" s="1015" t="s">
        <v>1217</v>
      </c>
      <c r="B19" s="1004">
        <v>10709</v>
      </c>
      <c r="C19" s="1015" t="s">
        <v>1305</v>
      </c>
      <c r="D19" s="1020" t="s">
        <v>2373</v>
      </c>
      <c r="E19" s="1015" t="s">
        <v>97</v>
      </c>
      <c r="F19" s="1023">
        <v>15555</v>
      </c>
      <c r="G19" s="1023">
        <v>15555</v>
      </c>
      <c r="H19" s="1019">
        <v>0</v>
      </c>
      <c r="I19" s="1007"/>
      <c r="J19" s="1007"/>
      <c r="K19" s="1006"/>
      <c r="L19" s="1006"/>
    </row>
    <row r="20" spans="1:12" s="1008" customFormat="1" ht="15" x14ac:dyDescent="0.2">
      <c r="A20" s="1015" t="s">
        <v>1217</v>
      </c>
      <c r="B20" s="1004">
        <v>10710</v>
      </c>
      <c r="C20" s="1015" t="s">
        <v>1305</v>
      </c>
      <c r="D20" s="1020" t="s">
        <v>2372</v>
      </c>
      <c r="E20" s="1015" t="s">
        <v>97</v>
      </c>
      <c r="F20" s="1023">
        <v>700000</v>
      </c>
      <c r="G20" s="1023">
        <v>696261.29999999935</v>
      </c>
      <c r="H20" s="1019">
        <v>3738.7000000006519</v>
      </c>
      <c r="I20" s="1007"/>
      <c r="J20" s="1007"/>
      <c r="K20" s="1006"/>
      <c r="L20" s="1006"/>
    </row>
    <row r="21" spans="1:12" s="1008" customFormat="1" ht="30" x14ac:dyDescent="0.2">
      <c r="A21" s="1015" t="s">
        <v>1217</v>
      </c>
      <c r="B21" s="1004">
        <v>10711</v>
      </c>
      <c r="C21" s="1015" t="s">
        <v>1305</v>
      </c>
      <c r="D21" s="1020" t="s">
        <v>2371</v>
      </c>
      <c r="E21" s="1015" t="s">
        <v>97</v>
      </c>
      <c r="F21" s="1023">
        <v>170000</v>
      </c>
      <c r="G21" s="1023">
        <v>120000</v>
      </c>
      <c r="H21" s="1019">
        <v>50000</v>
      </c>
      <c r="I21" s="1007"/>
      <c r="J21" s="1007"/>
      <c r="K21" s="1006"/>
      <c r="L21" s="1006"/>
    </row>
    <row r="22" spans="1:12" s="1008" customFormat="1" ht="30" x14ac:dyDescent="0.2">
      <c r="A22" s="1015" t="s">
        <v>1217</v>
      </c>
      <c r="B22" s="1004">
        <v>10712</v>
      </c>
      <c r="C22" s="1015" t="s">
        <v>1305</v>
      </c>
      <c r="D22" s="1020" t="s">
        <v>2370</v>
      </c>
      <c r="E22" s="1015" t="s">
        <v>97</v>
      </c>
      <c r="F22" s="1023">
        <v>50000</v>
      </c>
      <c r="G22" s="1023"/>
      <c r="H22" s="1019">
        <v>50000</v>
      </c>
      <c r="I22" s="1007"/>
      <c r="J22" s="1007"/>
      <c r="K22" s="1006"/>
      <c r="L22" s="1006"/>
    </row>
    <row r="23" spans="1:12" s="1008" customFormat="1" ht="15" x14ac:dyDescent="0.2">
      <c r="A23" s="1015" t="s">
        <v>1217</v>
      </c>
      <c r="B23" s="1004">
        <v>10713</v>
      </c>
      <c r="C23" s="1015" t="s">
        <v>1305</v>
      </c>
      <c r="D23" s="1020" t="s">
        <v>2369</v>
      </c>
      <c r="E23" s="1015" t="s">
        <v>97</v>
      </c>
      <c r="F23" s="1023">
        <v>50000</v>
      </c>
      <c r="G23" s="1023">
        <v>50000</v>
      </c>
      <c r="H23" s="1019">
        <v>0</v>
      </c>
      <c r="I23" s="1007"/>
      <c r="J23" s="1007"/>
      <c r="K23" s="1006"/>
      <c r="L23" s="1006"/>
    </row>
    <row r="24" spans="1:12" s="1008" customFormat="1" ht="15" x14ac:dyDescent="0.2">
      <c r="A24" s="1015" t="s">
        <v>1217</v>
      </c>
      <c r="B24" s="1004">
        <v>10714</v>
      </c>
      <c r="C24" s="1015" t="s">
        <v>1305</v>
      </c>
      <c r="D24" s="1020" t="s">
        <v>2368</v>
      </c>
      <c r="E24" s="1015" t="s">
        <v>97</v>
      </c>
      <c r="F24" s="1023">
        <v>75000</v>
      </c>
      <c r="G24" s="1023">
        <v>75000</v>
      </c>
      <c r="H24" s="1019">
        <v>0</v>
      </c>
      <c r="I24" s="1007"/>
      <c r="J24" s="1007"/>
      <c r="K24" s="1006"/>
      <c r="L24" s="1006"/>
    </row>
    <row r="25" spans="1:12" s="1008" customFormat="1" ht="15" x14ac:dyDescent="0.2">
      <c r="A25" s="1015" t="s">
        <v>1217</v>
      </c>
      <c r="B25" s="1004">
        <v>10715</v>
      </c>
      <c r="C25" s="1015" t="s">
        <v>1305</v>
      </c>
      <c r="D25" s="1020" t="s">
        <v>2367</v>
      </c>
      <c r="E25" s="1015" t="s">
        <v>97</v>
      </c>
      <c r="F25" s="1023">
        <v>25000</v>
      </c>
      <c r="G25" s="1023">
        <v>25000</v>
      </c>
      <c r="H25" s="1019">
        <v>0</v>
      </c>
      <c r="I25" s="1007"/>
      <c r="J25" s="1007"/>
      <c r="K25" s="1006"/>
      <c r="L25" s="1006"/>
    </row>
    <row r="26" spans="1:12" s="1008" customFormat="1" ht="15" x14ac:dyDescent="0.2">
      <c r="A26" s="1015" t="s">
        <v>1217</v>
      </c>
      <c r="B26" s="1004">
        <v>10694</v>
      </c>
      <c r="C26" s="1015" t="s">
        <v>1331</v>
      </c>
      <c r="D26" s="1020" t="s">
        <v>2366</v>
      </c>
      <c r="E26" s="1015" t="s">
        <v>97</v>
      </c>
      <c r="F26" s="1019">
        <v>17325</v>
      </c>
      <c r="G26" s="1019">
        <v>17325</v>
      </c>
      <c r="H26" s="1019">
        <v>0</v>
      </c>
      <c r="I26" s="1007"/>
      <c r="J26" s="1007"/>
      <c r="K26" s="1006"/>
      <c r="L26" s="1006"/>
    </row>
    <row r="27" spans="1:12" s="1008" customFormat="1" ht="15" x14ac:dyDescent="0.2">
      <c r="A27" s="1015" t="s">
        <v>1217</v>
      </c>
      <c r="B27" s="1004">
        <v>10716</v>
      </c>
      <c r="C27" s="1015" t="s">
        <v>1266</v>
      </c>
      <c r="D27" s="1020" t="s">
        <v>2365</v>
      </c>
      <c r="E27" s="1015" t="s">
        <v>97</v>
      </c>
      <c r="F27" s="1019">
        <v>14573.46</v>
      </c>
      <c r="G27" s="1019">
        <v>14400</v>
      </c>
      <c r="H27" s="1019">
        <v>173.45999999999913</v>
      </c>
      <c r="I27" s="1007"/>
      <c r="J27" s="1007"/>
      <c r="K27" s="1006"/>
      <c r="L27" s="1006"/>
    </row>
    <row r="28" spans="1:12" s="1008" customFormat="1" ht="30" x14ac:dyDescent="0.2">
      <c r="A28" s="1015" t="s">
        <v>1217</v>
      </c>
      <c r="B28" s="1004">
        <v>10717</v>
      </c>
      <c r="C28" s="1015" t="s">
        <v>1266</v>
      </c>
      <c r="D28" s="1020" t="s">
        <v>2364</v>
      </c>
      <c r="E28" s="1015" t="s">
        <v>97</v>
      </c>
      <c r="F28" s="1019">
        <v>64676.69</v>
      </c>
      <c r="G28" s="1019">
        <v>64336.69</v>
      </c>
      <c r="H28" s="1019">
        <v>340</v>
      </c>
      <c r="I28" s="1007"/>
      <c r="J28" s="1007"/>
      <c r="K28" s="1006"/>
      <c r="L28" s="1006"/>
    </row>
    <row r="29" spans="1:12" s="1008" customFormat="1" ht="15" x14ac:dyDescent="0.2">
      <c r="A29" s="1015" t="s">
        <v>1217</v>
      </c>
      <c r="B29" s="1004">
        <v>10718</v>
      </c>
      <c r="C29" s="1015" t="s">
        <v>1266</v>
      </c>
      <c r="D29" s="1020" t="s">
        <v>2363</v>
      </c>
      <c r="E29" s="1015" t="s">
        <v>97</v>
      </c>
      <c r="F29" s="1019">
        <v>700</v>
      </c>
      <c r="G29" s="1019">
        <v>588.84</v>
      </c>
      <c r="H29" s="1019">
        <v>111.15999999999997</v>
      </c>
      <c r="I29" s="1007"/>
      <c r="J29" s="1007"/>
      <c r="K29" s="1006"/>
      <c r="L29" s="1006"/>
    </row>
    <row r="30" spans="1:12" s="1008" customFormat="1" ht="30" x14ac:dyDescent="0.2">
      <c r="A30" s="1015" t="s">
        <v>1217</v>
      </c>
      <c r="B30" s="1004">
        <v>10720</v>
      </c>
      <c r="C30" s="1015" t="s">
        <v>1266</v>
      </c>
      <c r="D30" s="1020" t="s">
        <v>1962</v>
      </c>
      <c r="E30" s="1015" t="s">
        <v>97</v>
      </c>
      <c r="F30" s="1019">
        <v>12200</v>
      </c>
      <c r="G30" s="1019"/>
      <c r="H30" s="1019">
        <v>12200</v>
      </c>
      <c r="I30" s="1004" t="s">
        <v>1959</v>
      </c>
      <c r="J30" s="1004"/>
      <c r="K30" s="1005"/>
      <c r="L30" s="1003">
        <f>H30+J30-K30</f>
        <v>12200</v>
      </c>
    </row>
    <row r="31" spans="1:12" s="1008" customFormat="1" ht="30" x14ac:dyDescent="0.2">
      <c r="A31" s="1015" t="s">
        <v>1217</v>
      </c>
      <c r="B31" s="1004">
        <v>10721</v>
      </c>
      <c r="C31" s="1015" t="s">
        <v>1266</v>
      </c>
      <c r="D31" s="1020" t="s">
        <v>2362</v>
      </c>
      <c r="E31" s="1015" t="s">
        <v>97</v>
      </c>
      <c r="F31" s="1019">
        <v>62000</v>
      </c>
      <c r="G31" s="1019">
        <v>62000</v>
      </c>
      <c r="H31" s="1019">
        <v>0</v>
      </c>
      <c r="I31" s="1007"/>
      <c r="J31" s="1007"/>
      <c r="K31" s="1006"/>
      <c r="L31" s="1006"/>
    </row>
    <row r="32" spans="1:12" s="1008" customFormat="1" ht="15" x14ac:dyDescent="0.2">
      <c r="A32" s="1015" t="s">
        <v>1217</v>
      </c>
      <c r="B32" s="1004">
        <v>10723</v>
      </c>
      <c r="C32" s="1015" t="s">
        <v>1305</v>
      </c>
      <c r="D32" s="1020" t="s">
        <v>2361</v>
      </c>
      <c r="E32" s="1015" t="s">
        <v>97</v>
      </c>
      <c r="F32" s="1023">
        <v>14445</v>
      </c>
      <c r="G32" s="1023">
        <v>14445</v>
      </c>
      <c r="H32" s="1019">
        <v>0</v>
      </c>
      <c r="I32" s="1007"/>
      <c r="J32" s="1007"/>
      <c r="K32" s="1006"/>
      <c r="L32" s="1006"/>
    </row>
    <row r="33" spans="1:12" s="1008" customFormat="1" ht="15" x14ac:dyDescent="0.2">
      <c r="A33" s="1015" t="s">
        <v>1217</v>
      </c>
      <c r="B33" s="1004">
        <v>10724</v>
      </c>
      <c r="C33" s="1015" t="s">
        <v>1266</v>
      </c>
      <c r="D33" s="1020" t="s">
        <v>2155</v>
      </c>
      <c r="E33" s="1015" t="s">
        <v>97</v>
      </c>
      <c r="F33" s="1019">
        <v>30</v>
      </c>
      <c r="G33" s="1019">
        <v>30</v>
      </c>
      <c r="H33" s="1019">
        <v>0</v>
      </c>
      <c r="I33" s="1007"/>
      <c r="J33" s="1007"/>
      <c r="K33" s="1006"/>
      <c r="L33" s="1006"/>
    </row>
    <row r="34" spans="1:12" s="1008" customFormat="1" ht="45" x14ac:dyDescent="0.2">
      <c r="A34" s="1015" t="s">
        <v>1217</v>
      </c>
      <c r="B34" s="1004">
        <v>70061</v>
      </c>
      <c r="C34" s="1015" t="s">
        <v>1266</v>
      </c>
      <c r="D34" s="1020" t="s">
        <v>2360</v>
      </c>
      <c r="E34" s="1015" t="s">
        <v>86</v>
      </c>
      <c r="F34" s="1019">
        <v>2500</v>
      </c>
      <c r="G34" s="1019"/>
      <c r="H34" s="1019">
        <v>2500</v>
      </c>
      <c r="I34" s="1007"/>
      <c r="J34" s="1007"/>
      <c r="K34" s="1006"/>
      <c r="L34" s="1006"/>
    </row>
    <row r="35" spans="1:12" s="1008" customFormat="1" ht="15" x14ac:dyDescent="0.2">
      <c r="A35" s="1015" t="s">
        <v>1217</v>
      </c>
      <c r="B35" s="1004">
        <v>10012</v>
      </c>
      <c r="C35" s="1015" t="s">
        <v>1266</v>
      </c>
      <c r="D35" s="1020" t="s">
        <v>2359</v>
      </c>
      <c r="E35" s="1015" t="s">
        <v>97</v>
      </c>
      <c r="F35" s="1019">
        <v>46238.93</v>
      </c>
      <c r="G35" s="1019">
        <v>35801.53</v>
      </c>
      <c r="H35" s="1019">
        <v>10437.400000000001</v>
      </c>
      <c r="I35" s="1007"/>
      <c r="J35" s="1007"/>
      <c r="K35" s="1006"/>
      <c r="L35" s="1006"/>
    </row>
    <row r="36" spans="1:12" s="1008" customFormat="1" ht="15" x14ac:dyDescent="0.2">
      <c r="A36" s="1015" t="s">
        <v>1217</v>
      </c>
      <c r="B36" s="1004">
        <v>10032</v>
      </c>
      <c r="C36" s="1015" t="s">
        <v>1266</v>
      </c>
      <c r="D36" s="1020" t="s">
        <v>2358</v>
      </c>
      <c r="E36" s="1015" t="s">
        <v>97</v>
      </c>
      <c r="F36" s="1019">
        <v>45000</v>
      </c>
      <c r="G36" s="1019">
        <v>40450</v>
      </c>
      <c r="H36" s="1019">
        <v>4550</v>
      </c>
      <c r="I36" s="1007"/>
      <c r="J36" s="1007"/>
      <c r="K36" s="1006"/>
      <c r="L36" s="1006"/>
    </row>
    <row r="37" spans="1:12" s="1008" customFormat="1" ht="15" x14ac:dyDescent="0.2">
      <c r="A37" s="1015" t="s">
        <v>1217</v>
      </c>
      <c r="B37" s="1004">
        <v>10041</v>
      </c>
      <c r="C37" s="1015" t="s">
        <v>1266</v>
      </c>
      <c r="D37" s="1020" t="s">
        <v>2357</v>
      </c>
      <c r="E37" s="1015" t="s">
        <v>97</v>
      </c>
      <c r="F37" s="1019">
        <v>8752.7800000000007</v>
      </c>
      <c r="G37" s="1019">
        <v>4713.5</v>
      </c>
      <c r="H37" s="1019">
        <v>4039.2800000000007</v>
      </c>
      <c r="I37" s="1007"/>
      <c r="J37" s="1007"/>
      <c r="K37" s="1006"/>
      <c r="L37" s="1006"/>
    </row>
    <row r="38" spans="1:12" s="1008" customFormat="1" ht="15" x14ac:dyDescent="0.2">
      <c r="A38" s="1015" t="s">
        <v>1217</v>
      </c>
      <c r="B38" s="1004">
        <v>10042</v>
      </c>
      <c r="C38" s="1015" t="s">
        <v>1266</v>
      </c>
      <c r="D38" s="1020" t="s">
        <v>2356</v>
      </c>
      <c r="E38" s="1015" t="s">
        <v>97</v>
      </c>
      <c r="F38" s="1019">
        <v>1947.22</v>
      </c>
      <c r="G38" s="1019">
        <v>880</v>
      </c>
      <c r="H38" s="1019">
        <v>1067.22</v>
      </c>
      <c r="I38" s="1007"/>
      <c r="J38" s="1007"/>
      <c r="K38" s="1006"/>
      <c r="L38" s="1006"/>
    </row>
    <row r="39" spans="1:12" s="1008" customFormat="1" ht="15" x14ac:dyDescent="0.2">
      <c r="A39" s="1015" t="s">
        <v>1217</v>
      </c>
      <c r="B39" s="1004">
        <v>10045</v>
      </c>
      <c r="C39" s="1015" t="s">
        <v>1266</v>
      </c>
      <c r="D39" s="1020" t="s">
        <v>2355</v>
      </c>
      <c r="E39" s="1015" t="s">
        <v>97</v>
      </c>
      <c r="F39" s="1019">
        <v>61212.85</v>
      </c>
      <c r="G39" s="1019">
        <v>58392.970000000008</v>
      </c>
      <c r="H39" s="1019">
        <v>2819.8799999999901</v>
      </c>
      <c r="I39" s="1007"/>
      <c r="J39" s="1007"/>
      <c r="K39" s="1006"/>
      <c r="L39" s="1006"/>
    </row>
    <row r="40" spans="1:12" s="1008" customFormat="1" ht="30" x14ac:dyDescent="0.2">
      <c r="A40" s="1015" t="s">
        <v>1217</v>
      </c>
      <c r="B40" s="1004">
        <v>10046</v>
      </c>
      <c r="C40" s="1015" t="s">
        <v>1266</v>
      </c>
      <c r="D40" s="1020" t="s">
        <v>2354</v>
      </c>
      <c r="E40" s="1015" t="s">
        <v>97</v>
      </c>
      <c r="F40" s="1019">
        <v>139523.35999999999</v>
      </c>
      <c r="G40" s="1019">
        <v>139205.78000000003</v>
      </c>
      <c r="H40" s="1019">
        <v>317.57999999995809</v>
      </c>
      <c r="I40" s="1007"/>
      <c r="J40" s="1007"/>
      <c r="K40" s="1006"/>
      <c r="L40" s="1006"/>
    </row>
    <row r="41" spans="1:12" s="1008" customFormat="1" ht="30" x14ac:dyDescent="0.2">
      <c r="A41" s="1015" t="s">
        <v>1217</v>
      </c>
      <c r="B41" s="1004">
        <v>10051</v>
      </c>
      <c r="C41" s="1015" t="s">
        <v>1266</v>
      </c>
      <c r="D41" s="1020" t="s">
        <v>2353</v>
      </c>
      <c r="E41" s="1015" t="s">
        <v>97</v>
      </c>
      <c r="F41" s="1019">
        <v>25000</v>
      </c>
      <c r="G41" s="1019">
        <v>24830.76</v>
      </c>
      <c r="H41" s="1019">
        <v>169.23999999999796</v>
      </c>
      <c r="I41" s="1007"/>
      <c r="J41" s="1007"/>
      <c r="K41" s="1006"/>
      <c r="L41" s="1006"/>
    </row>
    <row r="42" spans="1:12" s="1008" customFormat="1" ht="15" x14ac:dyDescent="0.2">
      <c r="A42" s="1015" t="s">
        <v>1217</v>
      </c>
      <c r="B42" s="1004">
        <v>10052</v>
      </c>
      <c r="C42" s="1015" t="s">
        <v>1266</v>
      </c>
      <c r="D42" s="1020" t="s">
        <v>2352</v>
      </c>
      <c r="E42" s="1015" t="s">
        <v>97</v>
      </c>
      <c r="F42" s="1019">
        <v>44000</v>
      </c>
      <c r="G42" s="1019">
        <v>44000</v>
      </c>
      <c r="H42" s="1019">
        <v>0</v>
      </c>
      <c r="I42" s="1007"/>
      <c r="J42" s="1007"/>
      <c r="K42" s="1006"/>
      <c r="L42" s="1006"/>
    </row>
    <row r="43" spans="1:12" s="1008" customFormat="1" ht="45" x14ac:dyDescent="0.2">
      <c r="A43" s="1015" t="s">
        <v>1217</v>
      </c>
      <c r="B43" s="1004">
        <v>10062</v>
      </c>
      <c r="C43" s="1015" t="s">
        <v>1266</v>
      </c>
      <c r="D43" s="1020" t="s">
        <v>2351</v>
      </c>
      <c r="E43" s="1015" t="s">
        <v>97</v>
      </c>
      <c r="F43" s="1019">
        <v>46482.09</v>
      </c>
      <c r="G43" s="1019">
        <v>46482.09</v>
      </c>
      <c r="H43" s="1019">
        <v>0</v>
      </c>
      <c r="I43" s="1007"/>
      <c r="J43" s="1007"/>
      <c r="K43" s="1006"/>
      <c r="L43" s="1006"/>
    </row>
    <row r="44" spans="1:12" s="1008" customFormat="1" ht="15" x14ac:dyDescent="0.2">
      <c r="A44" s="1015" t="s">
        <v>1217</v>
      </c>
      <c r="B44" s="1004">
        <v>10098</v>
      </c>
      <c r="C44" s="1015" t="s">
        <v>1266</v>
      </c>
      <c r="D44" s="1020" t="s">
        <v>2350</v>
      </c>
      <c r="E44" s="1015" t="s">
        <v>97</v>
      </c>
      <c r="F44" s="1019">
        <v>14300</v>
      </c>
      <c r="G44" s="1019">
        <v>12093.25</v>
      </c>
      <c r="H44" s="1019">
        <v>2206.75</v>
      </c>
      <c r="I44" s="1007"/>
      <c r="J44" s="1007"/>
      <c r="K44" s="1006"/>
      <c r="L44" s="1006"/>
    </row>
    <row r="45" spans="1:12" s="1008" customFormat="1" ht="30" x14ac:dyDescent="0.2">
      <c r="A45" s="1015" t="s">
        <v>1217</v>
      </c>
      <c r="B45" s="1004">
        <v>10135</v>
      </c>
      <c r="C45" s="1015" t="s">
        <v>1266</v>
      </c>
      <c r="D45" s="1020" t="s">
        <v>1963</v>
      </c>
      <c r="E45" s="1015" t="s">
        <v>97</v>
      </c>
      <c r="F45" s="1019">
        <v>30000</v>
      </c>
      <c r="G45" s="1019">
        <v>28321.32</v>
      </c>
      <c r="H45" s="1023">
        <v>1678.6800000000003</v>
      </c>
      <c r="I45" s="1007" t="s">
        <v>2133</v>
      </c>
      <c r="J45" s="1007"/>
      <c r="K45" s="1006"/>
      <c r="L45" s="1003">
        <f>H45+J45-K45</f>
        <v>1678.6800000000003</v>
      </c>
    </row>
    <row r="46" spans="1:12" s="1008" customFormat="1" ht="15" x14ac:dyDescent="0.2">
      <c r="A46" s="1015" t="s">
        <v>1217</v>
      </c>
      <c r="B46" s="1004">
        <v>10212</v>
      </c>
      <c r="C46" s="1015" t="s">
        <v>1266</v>
      </c>
      <c r="D46" s="1020" t="s">
        <v>2349</v>
      </c>
      <c r="E46" s="1015" t="s">
        <v>97</v>
      </c>
      <c r="F46" s="1019">
        <v>1000</v>
      </c>
      <c r="G46" s="1019"/>
      <c r="H46" s="1019">
        <v>1000</v>
      </c>
      <c r="I46" s="1007"/>
      <c r="J46" s="1007"/>
      <c r="K46" s="1006"/>
      <c r="L46" s="1006"/>
    </row>
    <row r="47" spans="1:12" s="1008" customFormat="1" ht="15" x14ac:dyDescent="0.2">
      <c r="A47" s="1015" t="s">
        <v>1217</v>
      </c>
      <c r="B47" s="1004">
        <v>10213</v>
      </c>
      <c r="C47" s="1015" t="s">
        <v>1266</v>
      </c>
      <c r="D47" s="1020" t="s">
        <v>949</v>
      </c>
      <c r="E47" s="1015" t="s">
        <v>97</v>
      </c>
      <c r="F47" s="1019">
        <v>8500</v>
      </c>
      <c r="G47" s="1019">
        <v>4905.67</v>
      </c>
      <c r="H47" s="1019">
        <v>3594.33</v>
      </c>
      <c r="I47" s="1007"/>
      <c r="J47" s="1007"/>
      <c r="K47" s="1006"/>
      <c r="L47" s="1006"/>
    </row>
    <row r="48" spans="1:12" s="1008" customFormat="1" ht="15" x14ac:dyDescent="0.2">
      <c r="A48" s="1015" t="s">
        <v>1217</v>
      </c>
      <c r="B48" s="1004">
        <v>10226</v>
      </c>
      <c r="C48" s="1015" t="s">
        <v>1266</v>
      </c>
      <c r="D48" s="1020" t="s">
        <v>2348</v>
      </c>
      <c r="E48" s="1015" t="s">
        <v>97</v>
      </c>
      <c r="F48" s="1019">
        <v>7000</v>
      </c>
      <c r="G48" s="1019">
        <v>5542.0700000000006</v>
      </c>
      <c r="H48" s="1019">
        <v>1457.9299999999994</v>
      </c>
      <c r="I48" s="1007"/>
      <c r="J48" s="1007"/>
      <c r="K48" s="1006"/>
      <c r="L48" s="1006"/>
    </row>
    <row r="49" spans="1:12" s="1008" customFormat="1" ht="15" x14ac:dyDescent="0.2">
      <c r="A49" s="1015" t="s">
        <v>1217</v>
      </c>
      <c r="B49" s="1004">
        <v>10233</v>
      </c>
      <c r="C49" s="1015" t="s">
        <v>1266</v>
      </c>
      <c r="D49" s="1020" t="s">
        <v>2347</v>
      </c>
      <c r="E49" s="1015" t="s">
        <v>97</v>
      </c>
      <c r="F49" s="1019">
        <v>6000</v>
      </c>
      <c r="G49" s="1019">
        <v>1750.54</v>
      </c>
      <c r="H49" s="1019">
        <v>4249.46</v>
      </c>
      <c r="I49" s="1007"/>
      <c r="J49" s="1007"/>
      <c r="K49" s="1006"/>
      <c r="L49" s="1006"/>
    </row>
    <row r="50" spans="1:12" s="1008" customFormat="1" ht="30" x14ac:dyDescent="0.2">
      <c r="A50" s="1015" t="s">
        <v>1217</v>
      </c>
      <c r="B50" s="1004">
        <v>10235</v>
      </c>
      <c r="C50" s="1015" t="s">
        <v>1266</v>
      </c>
      <c r="D50" s="1020" t="s">
        <v>2346</v>
      </c>
      <c r="E50" s="1015" t="s">
        <v>97</v>
      </c>
      <c r="F50" s="1019">
        <v>500</v>
      </c>
      <c r="G50" s="1019"/>
      <c r="H50" s="1019">
        <v>500</v>
      </c>
      <c r="I50" s="1007"/>
      <c r="J50" s="1007"/>
      <c r="K50" s="1006"/>
      <c r="L50" s="1006"/>
    </row>
    <row r="51" spans="1:12" s="1008" customFormat="1" ht="15" x14ac:dyDescent="0.2">
      <c r="A51" s="1015" t="s">
        <v>1217</v>
      </c>
      <c r="B51" s="1004">
        <v>10239</v>
      </c>
      <c r="C51" s="1015" t="s">
        <v>1266</v>
      </c>
      <c r="D51" s="1020" t="s">
        <v>2345</v>
      </c>
      <c r="E51" s="1015" t="s">
        <v>97</v>
      </c>
      <c r="F51" s="1019">
        <v>202254.88</v>
      </c>
      <c r="G51" s="1019">
        <v>197062.33</v>
      </c>
      <c r="H51" s="1019">
        <v>5192.5500000000175</v>
      </c>
      <c r="I51" s="1007"/>
      <c r="J51" s="1007"/>
      <c r="K51" s="1006"/>
      <c r="L51" s="1006"/>
    </row>
    <row r="52" spans="1:12" s="1008" customFormat="1" ht="15" x14ac:dyDescent="0.2">
      <c r="A52" s="1015" t="s">
        <v>1217</v>
      </c>
      <c r="B52" s="1004">
        <v>10240</v>
      </c>
      <c r="C52" s="1015" t="s">
        <v>1266</v>
      </c>
      <c r="D52" s="1020" t="s">
        <v>2344</v>
      </c>
      <c r="E52" s="1015" t="s">
        <v>97</v>
      </c>
      <c r="F52" s="1019">
        <v>8500</v>
      </c>
      <c r="G52" s="1019">
        <v>7196.09</v>
      </c>
      <c r="H52" s="1019">
        <v>1303.9099999999999</v>
      </c>
      <c r="I52" s="1007"/>
      <c r="J52" s="1007"/>
      <c r="K52" s="1006"/>
      <c r="L52" s="1006"/>
    </row>
    <row r="53" spans="1:12" s="1008" customFormat="1" ht="15" x14ac:dyDescent="0.2">
      <c r="A53" s="1015" t="s">
        <v>1217</v>
      </c>
      <c r="B53" s="1004">
        <v>10241</v>
      </c>
      <c r="C53" s="1015" t="s">
        <v>1266</v>
      </c>
      <c r="D53" s="1020" t="s">
        <v>2343</v>
      </c>
      <c r="E53" s="1015" t="s">
        <v>97</v>
      </c>
      <c r="F53" s="1019">
        <v>65000</v>
      </c>
      <c r="G53" s="1019">
        <v>54999.38</v>
      </c>
      <c r="H53" s="1019">
        <v>10000.620000000003</v>
      </c>
      <c r="I53" s="1007"/>
      <c r="J53" s="1007"/>
      <c r="K53" s="1006"/>
      <c r="L53" s="1006"/>
    </row>
    <row r="54" spans="1:12" s="1008" customFormat="1" ht="15" x14ac:dyDescent="0.2">
      <c r="A54" s="1015" t="s">
        <v>1217</v>
      </c>
      <c r="B54" s="1004">
        <v>10244</v>
      </c>
      <c r="C54" s="1015" t="s">
        <v>1266</v>
      </c>
      <c r="D54" s="1020" t="s">
        <v>2342</v>
      </c>
      <c r="E54" s="1015" t="s">
        <v>97</v>
      </c>
      <c r="F54" s="1019">
        <v>30000</v>
      </c>
      <c r="G54" s="1019">
        <v>27609.78</v>
      </c>
      <c r="H54" s="1019">
        <v>2390.2200000000012</v>
      </c>
      <c r="I54" s="1007"/>
      <c r="J54" s="1007"/>
      <c r="K54" s="1006"/>
      <c r="L54" s="1006"/>
    </row>
    <row r="55" spans="1:12" s="1008" customFormat="1" ht="15" x14ac:dyDescent="0.2">
      <c r="A55" s="1015" t="s">
        <v>1217</v>
      </c>
      <c r="B55" s="1004">
        <v>10259</v>
      </c>
      <c r="C55" s="1015" t="s">
        <v>1266</v>
      </c>
      <c r="D55" s="1020" t="s">
        <v>2341</v>
      </c>
      <c r="E55" s="1015" t="s">
        <v>97</v>
      </c>
      <c r="F55" s="1019">
        <v>136800</v>
      </c>
      <c r="G55" s="1019">
        <v>112392.47</v>
      </c>
      <c r="H55" s="1019">
        <v>24407.53</v>
      </c>
      <c r="I55" s="1007"/>
      <c r="J55" s="1007"/>
      <c r="K55" s="1006"/>
      <c r="L55" s="1006"/>
    </row>
    <row r="56" spans="1:12" s="1008" customFormat="1" ht="15" x14ac:dyDescent="0.2">
      <c r="A56" s="1015" t="s">
        <v>1217</v>
      </c>
      <c r="B56" s="1004">
        <v>10260</v>
      </c>
      <c r="C56" s="1015" t="s">
        <v>1266</v>
      </c>
      <c r="D56" s="1020" t="s">
        <v>2340</v>
      </c>
      <c r="E56" s="1015" t="s">
        <v>97</v>
      </c>
      <c r="F56" s="1019">
        <v>373000</v>
      </c>
      <c r="G56" s="1019">
        <v>350239.56</v>
      </c>
      <c r="H56" s="1019">
        <v>22760.44</v>
      </c>
      <c r="I56" s="1007"/>
      <c r="J56" s="1007"/>
      <c r="K56" s="1006"/>
      <c r="L56" s="1006"/>
    </row>
    <row r="57" spans="1:12" s="1008" customFormat="1" ht="15" x14ac:dyDescent="0.2">
      <c r="A57" s="1015" t="s">
        <v>1217</v>
      </c>
      <c r="B57" s="1004">
        <v>10261</v>
      </c>
      <c r="C57" s="1015" t="s">
        <v>1266</v>
      </c>
      <c r="D57" s="1020" t="s">
        <v>2339</v>
      </c>
      <c r="E57" s="1015" t="s">
        <v>97</v>
      </c>
      <c r="F57" s="1019">
        <v>462000</v>
      </c>
      <c r="G57" s="1019">
        <v>416701.11</v>
      </c>
      <c r="H57" s="1019">
        <v>45298.890000000014</v>
      </c>
      <c r="I57" s="1007"/>
      <c r="J57" s="1007"/>
      <c r="K57" s="1006"/>
      <c r="L57" s="1006"/>
    </row>
    <row r="58" spans="1:12" s="1008" customFormat="1" ht="15" x14ac:dyDescent="0.2">
      <c r="A58" s="1015" t="s">
        <v>1217</v>
      </c>
      <c r="B58" s="1004">
        <v>10294</v>
      </c>
      <c r="C58" s="1015" t="s">
        <v>1266</v>
      </c>
      <c r="D58" s="1020" t="s">
        <v>2338</v>
      </c>
      <c r="E58" s="1015" t="s">
        <v>97</v>
      </c>
      <c r="F58" s="1019">
        <v>8050</v>
      </c>
      <c r="G58" s="1019">
        <v>7994.56</v>
      </c>
      <c r="H58" s="1019">
        <v>55.4399999999996</v>
      </c>
      <c r="I58" s="1007"/>
      <c r="J58" s="1007"/>
      <c r="K58" s="1006"/>
      <c r="L58" s="1006"/>
    </row>
    <row r="59" spans="1:12" s="1008" customFormat="1" ht="15" x14ac:dyDescent="0.2">
      <c r="A59" s="1015" t="s">
        <v>1217</v>
      </c>
      <c r="B59" s="1004">
        <v>10306</v>
      </c>
      <c r="C59" s="1015" t="s">
        <v>1266</v>
      </c>
      <c r="D59" s="1020" t="s">
        <v>2337</v>
      </c>
      <c r="E59" s="1015" t="s">
        <v>97</v>
      </c>
      <c r="F59" s="1019">
        <v>28208.17</v>
      </c>
      <c r="G59" s="1019">
        <v>25947.109999999993</v>
      </c>
      <c r="H59" s="1019">
        <v>2261.0600000000049</v>
      </c>
      <c r="I59" s="1007"/>
      <c r="J59" s="1007"/>
      <c r="K59" s="1006"/>
      <c r="L59" s="1006"/>
    </row>
    <row r="60" spans="1:12" s="1008" customFormat="1" ht="15" x14ac:dyDescent="0.2">
      <c r="A60" s="1015" t="s">
        <v>1217</v>
      </c>
      <c r="B60" s="1004">
        <v>10359</v>
      </c>
      <c r="C60" s="1015" t="s">
        <v>1266</v>
      </c>
      <c r="D60" s="1020" t="s">
        <v>2336</v>
      </c>
      <c r="E60" s="1015" t="s">
        <v>97</v>
      </c>
      <c r="F60" s="1019">
        <v>19618</v>
      </c>
      <c r="G60" s="1019">
        <v>7737.62</v>
      </c>
      <c r="H60" s="1019">
        <v>11880.38</v>
      </c>
      <c r="I60" s="1007"/>
      <c r="J60" s="1007"/>
      <c r="K60" s="1006"/>
      <c r="L60" s="1006"/>
    </row>
    <row r="61" spans="1:12" s="1008" customFormat="1" ht="30" x14ac:dyDescent="0.2">
      <c r="A61" s="1015" t="s">
        <v>1217</v>
      </c>
      <c r="B61" s="1004">
        <v>10365</v>
      </c>
      <c r="C61" s="1015" t="s">
        <v>1266</v>
      </c>
      <c r="D61" s="1020" t="s">
        <v>2335</v>
      </c>
      <c r="E61" s="1015" t="s">
        <v>97</v>
      </c>
      <c r="F61" s="1019">
        <v>22500</v>
      </c>
      <c r="G61" s="1019">
        <v>12500</v>
      </c>
      <c r="H61" s="1019">
        <v>10000</v>
      </c>
      <c r="I61" s="1007"/>
      <c r="J61" s="1007"/>
      <c r="K61" s="1006"/>
      <c r="L61" s="1006"/>
    </row>
    <row r="62" spans="1:12" s="1008" customFormat="1" ht="30" x14ac:dyDescent="0.2">
      <c r="A62" s="1015" t="s">
        <v>1217</v>
      </c>
      <c r="B62" s="1004">
        <v>10366</v>
      </c>
      <c r="C62" s="1015" t="s">
        <v>1266</v>
      </c>
      <c r="D62" s="1020" t="s">
        <v>2334</v>
      </c>
      <c r="E62" s="1015" t="s">
        <v>97</v>
      </c>
      <c r="F62" s="1019">
        <v>144500</v>
      </c>
      <c r="G62" s="1019">
        <v>126144.12000000001</v>
      </c>
      <c r="H62" s="1019">
        <v>18355.87999999999</v>
      </c>
      <c r="I62" s="1007"/>
      <c r="J62" s="1007"/>
      <c r="K62" s="1006"/>
      <c r="L62" s="1006"/>
    </row>
    <row r="63" spans="1:12" s="1008" customFormat="1" ht="30" x14ac:dyDescent="0.2">
      <c r="A63" s="1015" t="s">
        <v>1217</v>
      </c>
      <c r="B63" s="1004">
        <v>10367</v>
      </c>
      <c r="C63" s="1015" t="s">
        <v>1266</v>
      </c>
      <c r="D63" s="1020" t="s">
        <v>2333</v>
      </c>
      <c r="E63" s="1015" t="s">
        <v>97</v>
      </c>
      <c r="F63" s="1019">
        <v>4000</v>
      </c>
      <c r="G63" s="1019"/>
      <c r="H63" s="1019">
        <v>4000</v>
      </c>
      <c r="I63" s="1007"/>
      <c r="J63" s="1007"/>
      <c r="K63" s="1006"/>
      <c r="L63" s="1006"/>
    </row>
    <row r="64" spans="1:12" s="1008" customFormat="1" ht="15" x14ac:dyDescent="0.2">
      <c r="A64" s="1015" t="s">
        <v>1217</v>
      </c>
      <c r="B64" s="1004">
        <v>10399</v>
      </c>
      <c r="C64" s="1015" t="s">
        <v>1266</v>
      </c>
      <c r="D64" s="1020" t="s">
        <v>2155</v>
      </c>
      <c r="E64" s="1015" t="s">
        <v>97</v>
      </c>
      <c r="F64" s="1019">
        <v>600</v>
      </c>
      <c r="G64" s="1019">
        <v>5</v>
      </c>
      <c r="H64" s="1019">
        <v>595</v>
      </c>
      <c r="I64" s="1007"/>
      <c r="J64" s="1007"/>
      <c r="K64" s="1006"/>
      <c r="L64" s="1006"/>
    </row>
    <row r="65" spans="1:12" s="1008" customFormat="1" ht="15" x14ac:dyDescent="0.2">
      <c r="A65" s="1015" t="s">
        <v>1217</v>
      </c>
      <c r="B65" s="1004">
        <v>10406</v>
      </c>
      <c r="C65" s="1015" t="s">
        <v>1266</v>
      </c>
      <c r="D65" s="1020" t="s">
        <v>2332</v>
      </c>
      <c r="E65" s="1015" t="s">
        <v>97</v>
      </c>
      <c r="F65" s="1019">
        <v>4500</v>
      </c>
      <c r="G65" s="1019">
        <v>4500</v>
      </c>
      <c r="H65" s="1019">
        <v>0</v>
      </c>
      <c r="I65" s="1007"/>
      <c r="J65" s="1007"/>
      <c r="K65" s="1006"/>
      <c r="L65" s="1006"/>
    </row>
    <row r="66" spans="1:12" s="1008" customFormat="1" ht="15" x14ac:dyDescent="0.2">
      <c r="A66" s="1015" t="s">
        <v>1217</v>
      </c>
      <c r="B66" s="1004">
        <v>10522</v>
      </c>
      <c r="C66" s="1015" t="s">
        <v>1266</v>
      </c>
      <c r="D66" s="1020" t="s">
        <v>2331</v>
      </c>
      <c r="E66" s="1015" t="s">
        <v>97</v>
      </c>
      <c r="F66" s="1019">
        <v>98068.13</v>
      </c>
      <c r="G66" s="1019">
        <v>98068.129999999976</v>
      </c>
      <c r="H66" s="1019">
        <v>0</v>
      </c>
      <c r="I66" s="1007"/>
      <c r="J66" s="1007"/>
      <c r="K66" s="1006"/>
      <c r="L66" s="1006"/>
    </row>
    <row r="67" spans="1:12" s="1008" customFormat="1" ht="15" x14ac:dyDescent="0.2">
      <c r="A67" s="1015" t="s">
        <v>1217</v>
      </c>
      <c r="B67" s="1004">
        <v>10523</v>
      </c>
      <c r="C67" s="1015" t="s">
        <v>1266</v>
      </c>
      <c r="D67" s="1020" t="s">
        <v>2330</v>
      </c>
      <c r="E67" s="1015" t="s">
        <v>97</v>
      </c>
      <c r="F67" s="1019">
        <v>40648.239999999998</v>
      </c>
      <c r="G67" s="1019">
        <v>38398.989999999991</v>
      </c>
      <c r="H67" s="1019">
        <v>2249.2500000000073</v>
      </c>
      <c r="I67" s="1007"/>
      <c r="J67" s="1007"/>
      <c r="K67" s="1006"/>
      <c r="L67" s="1006"/>
    </row>
    <row r="68" spans="1:12" s="1008" customFormat="1" ht="30" x14ac:dyDescent="0.2">
      <c r="A68" s="1015" t="s">
        <v>1217</v>
      </c>
      <c r="B68" s="1004">
        <v>10548</v>
      </c>
      <c r="C68" s="1015" t="s">
        <v>1266</v>
      </c>
      <c r="D68" s="1020" t="s">
        <v>2329</v>
      </c>
      <c r="E68" s="1015" t="s">
        <v>97</v>
      </c>
      <c r="F68" s="1019">
        <v>85000</v>
      </c>
      <c r="G68" s="1019">
        <v>85000</v>
      </c>
      <c r="H68" s="1019">
        <v>0</v>
      </c>
      <c r="I68" s="1007"/>
      <c r="J68" s="1007"/>
      <c r="K68" s="1006"/>
      <c r="L68" s="1006"/>
    </row>
    <row r="69" spans="1:12" s="1008" customFormat="1" ht="15" x14ac:dyDescent="0.2">
      <c r="A69" s="1015" t="s">
        <v>1217</v>
      </c>
      <c r="B69" s="1004">
        <v>10557</v>
      </c>
      <c r="C69" s="1015" t="s">
        <v>1266</v>
      </c>
      <c r="D69" s="1020" t="s">
        <v>2328</v>
      </c>
      <c r="E69" s="1015" t="s">
        <v>97</v>
      </c>
      <c r="F69" s="1019">
        <v>1000</v>
      </c>
      <c r="G69" s="1019">
        <v>940.05</v>
      </c>
      <c r="H69" s="1019">
        <v>59.950000000000045</v>
      </c>
      <c r="I69" s="1007"/>
      <c r="J69" s="1007"/>
      <c r="K69" s="1006"/>
      <c r="L69" s="1006"/>
    </row>
    <row r="70" spans="1:12" s="1008" customFormat="1" ht="15" x14ac:dyDescent="0.2">
      <c r="A70" s="1015" t="s">
        <v>1217</v>
      </c>
      <c r="B70" s="1004">
        <v>10569</v>
      </c>
      <c r="C70" s="1015" t="s">
        <v>1266</v>
      </c>
      <c r="D70" s="1020" t="s">
        <v>1957</v>
      </c>
      <c r="E70" s="1015" t="s">
        <v>97</v>
      </c>
      <c r="F70" s="1019">
        <v>300</v>
      </c>
      <c r="G70" s="1019">
        <v>0</v>
      </c>
      <c r="H70" s="1019">
        <v>300</v>
      </c>
      <c r="I70" s="980" t="s">
        <v>2129</v>
      </c>
      <c r="J70" s="980"/>
      <c r="K70" s="1003"/>
      <c r="L70" s="1003">
        <f>H70+J70-K70</f>
        <v>300</v>
      </c>
    </row>
    <row r="71" spans="1:12" s="1008" customFormat="1" ht="15" x14ac:dyDescent="0.2">
      <c r="A71" s="1015" t="s">
        <v>1217</v>
      </c>
      <c r="B71" s="1004">
        <v>10570</v>
      </c>
      <c r="C71" s="1015" t="s">
        <v>1266</v>
      </c>
      <c r="D71" s="1020" t="s">
        <v>1956</v>
      </c>
      <c r="E71" s="1015" t="s">
        <v>97</v>
      </c>
      <c r="F71" s="1019">
        <v>2000</v>
      </c>
      <c r="G71" s="1019">
        <v>1246.3800000000001</v>
      </c>
      <c r="H71" s="1019">
        <v>753.61999999999989</v>
      </c>
      <c r="I71" s="980" t="s">
        <v>2129</v>
      </c>
      <c r="J71" s="980"/>
      <c r="K71" s="1003"/>
      <c r="L71" s="1003">
        <f>H71+J71-K71</f>
        <v>753.61999999999989</v>
      </c>
    </row>
    <row r="72" spans="1:12" s="1008" customFormat="1" ht="30" x14ac:dyDescent="0.2">
      <c r="A72" s="1015" t="s">
        <v>1217</v>
      </c>
      <c r="B72" s="1004">
        <v>10628</v>
      </c>
      <c r="C72" s="1015" t="s">
        <v>1266</v>
      </c>
      <c r="D72" s="1020" t="s">
        <v>2327</v>
      </c>
      <c r="E72" s="1015" t="s">
        <v>97</v>
      </c>
      <c r="F72" s="1019">
        <v>4000</v>
      </c>
      <c r="G72" s="1019"/>
      <c r="H72" s="1019">
        <v>4000</v>
      </c>
      <c r="I72" s="1007"/>
      <c r="J72" s="1007"/>
      <c r="K72" s="1006"/>
      <c r="L72" s="1006"/>
    </row>
    <row r="73" spans="1:12" s="1008" customFormat="1" ht="15" x14ac:dyDescent="0.2">
      <c r="A73" s="1015" t="s">
        <v>1217</v>
      </c>
      <c r="B73" s="1004">
        <v>10657</v>
      </c>
      <c r="C73" s="1015" t="s">
        <v>1266</v>
      </c>
      <c r="D73" s="1020" t="s">
        <v>2326</v>
      </c>
      <c r="E73" s="1015" t="s">
        <v>97</v>
      </c>
      <c r="F73" s="1019">
        <v>1000</v>
      </c>
      <c r="G73" s="1019"/>
      <c r="H73" s="1019">
        <v>1000</v>
      </c>
      <c r="I73" s="1007"/>
      <c r="J73" s="1007"/>
      <c r="K73" s="1006"/>
      <c r="L73" s="1006"/>
    </row>
    <row r="74" spans="1:12" s="1008" customFormat="1" ht="15" x14ac:dyDescent="0.2">
      <c r="A74" s="1015" t="s">
        <v>1217</v>
      </c>
      <c r="B74" s="1004">
        <v>10686</v>
      </c>
      <c r="C74" s="1015" t="s">
        <v>1266</v>
      </c>
      <c r="D74" s="1020" t="s">
        <v>2325</v>
      </c>
      <c r="E74" s="1015" t="s">
        <v>97</v>
      </c>
      <c r="F74" s="1019">
        <v>1000</v>
      </c>
      <c r="G74" s="1019">
        <v>166</v>
      </c>
      <c r="H74" s="1019">
        <v>834</v>
      </c>
      <c r="I74" s="1007"/>
      <c r="J74" s="1007"/>
      <c r="K74" s="1006"/>
      <c r="L74" s="1006"/>
    </row>
    <row r="75" spans="1:12" s="1008" customFormat="1" ht="15" x14ac:dyDescent="0.2">
      <c r="A75" s="1015" t="s">
        <v>1217</v>
      </c>
      <c r="B75" s="1004">
        <v>10707</v>
      </c>
      <c r="C75" s="1015" t="s">
        <v>1266</v>
      </c>
      <c r="D75" s="1020" t="s">
        <v>2324</v>
      </c>
      <c r="E75" s="1015" t="s">
        <v>97</v>
      </c>
      <c r="F75" s="1019">
        <v>100000</v>
      </c>
      <c r="G75" s="1019">
        <v>100000</v>
      </c>
      <c r="H75" s="1019">
        <v>0</v>
      </c>
      <c r="I75" s="1007"/>
      <c r="J75" s="1007"/>
      <c r="K75" s="1006"/>
      <c r="L75" s="1006"/>
    </row>
    <row r="76" spans="1:12" s="1008" customFormat="1" ht="15" x14ac:dyDescent="0.2">
      <c r="A76" s="1015" t="s">
        <v>1217</v>
      </c>
      <c r="B76" s="1004">
        <v>10708</v>
      </c>
      <c r="C76" s="1015" t="s">
        <v>1266</v>
      </c>
      <c r="D76" s="1020" t="s">
        <v>2323</v>
      </c>
      <c r="E76" s="1015" t="s">
        <v>97</v>
      </c>
      <c r="F76" s="1019">
        <v>7000</v>
      </c>
      <c r="G76" s="1019"/>
      <c r="H76" s="1019">
        <v>7000</v>
      </c>
      <c r="I76" s="1007"/>
      <c r="J76" s="1007"/>
      <c r="K76" s="1006"/>
      <c r="L76" s="1006"/>
    </row>
    <row r="77" spans="1:12" s="1008" customFormat="1" ht="30" x14ac:dyDescent="0.2">
      <c r="A77" s="1015" t="s">
        <v>1217</v>
      </c>
      <c r="B77" s="1004">
        <v>20005</v>
      </c>
      <c r="C77" s="1015" t="s">
        <v>1266</v>
      </c>
      <c r="D77" s="1020" t="s">
        <v>2036</v>
      </c>
      <c r="E77" s="1015" t="s">
        <v>95</v>
      </c>
      <c r="F77" s="1019">
        <v>39442.300000000003</v>
      </c>
      <c r="G77" s="1019">
        <v>39429.300000000003</v>
      </c>
      <c r="H77" s="1019">
        <v>13</v>
      </c>
      <c r="I77" s="1007" t="s">
        <v>2147</v>
      </c>
      <c r="J77" s="1007"/>
      <c r="K77" s="1006"/>
      <c r="L77" s="1003">
        <f>H77+J77-K77</f>
        <v>13</v>
      </c>
    </row>
    <row r="78" spans="1:12" s="1008" customFormat="1" ht="30" x14ac:dyDescent="0.2">
      <c r="A78" s="1015" t="s">
        <v>1217</v>
      </c>
      <c r="B78" s="1004">
        <v>20006</v>
      </c>
      <c r="C78" s="1015" t="s">
        <v>1266</v>
      </c>
      <c r="D78" s="1020" t="s">
        <v>2035</v>
      </c>
      <c r="E78" s="1015" t="s">
        <v>95</v>
      </c>
      <c r="F78" s="1019">
        <v>1557.7</v>
      </c>
      <c r="G78" s="1019">
        <v>1557.7</v>
      </c>
      <c r="H78" s="1019">
        <v>0</v>
      </c>
      <c r="I78" s="1007" t="s">
        <v>2147</v>
      </c>
      <c r="J78" s="1007"/>
      <c r="K78" s="1006"/>
      <c r="L78" s="1003">
        <f>H78+J78-K78</f>
        <v>0</v>
      </c>
    </row>
    <row r="79" spans="1:12" s="1008" customFormat="1" ht="30" x14ac:dyDescent="0.2">
      <c r="A79" s="1015" t="s">
        <v>1209</v>
      </c>
      <c r="B79" s="1004">
        <v>20030</v>
      </c>
      <c r="C79" s="1015" t="s">
        <v>1305</v>
      </c>
      <c r="D79" s="1020" t="s">
        <v>1953</v>
      </c>
      <c r="E79" s="1015" t="s">
        <v>95</v>
      </c>
      <c r="F79" s="1019">
        <v>136.25</v>
      </c>
      <c r="G79" s="1019"/>
      <c r="H79" s="1023">
        <v>136.25</v>
      </c>
      <c r="I79" s="1007" t="s">
        <v>2133</v>
      </c>
      <c r="J79" s="1007"/>
      <c r="K79" s="1006"/>
      <c r="L79" s="1003">
        <f>H79+J79-K79</f>
        <v>136.25</v>
      </c>
    </row>
    <row r="80" spans="1:12" s="1008" customFormat="1" ht="30" x14ac:dyDescent="0.2">
      <c r="A80" s="1015" t="s">
        <v>1209</v>
      </c>
      <c r="B80" s="1004">
        <v>20038</v>
      </c>
      <c r="C80" s="1015" t="s">
        <v>1305</v>
      </c>
      <c r="D80" s="1020" t="s">
        <v>1952</v>
      </c>
      <c r="E80" s="1015" t="s">
        <v>95</v>
      </c>
      <c r="F80" s="1019">
        <v>3702.15</v>
      </c>
      <c r="G80" s="1019">
        <v>865.74</v>
      </c>
      <c r="H80" s="1019">
        <v>2836.41</v>
      </c>
      <c r="I80" s="980" t="s">
        <v>2129</v>
      </c>
      <c r="J80" s="980"/>
      <c r="K80" s="1003"/>
      <c r="L80" s="1003">
        <f>H80+J80-K80</f>
        <v>2836.41</v>
      </c>
    </row>
    <row r="81" spans="1:12" s="1008" customFormat="1" ht="30" x14ac:dyDescent="0.2">
      <c r="A81" s="1015" t="s">
        <v>1209</v>
      </c>
      <c r="B81" s="1004">
        <v>20039</v>
      </c>
      <c r="C81" s="1015" t="s">
        <v>1305</v>
      </c>
      <c r="D81" s="1020" t="s">
        <v>1951</v>
      </c>
      <c r="E81" s="1015" t="s">
        <v>95</v>
      </c>
      <c r="F81" s="1019">
        <v>3750</v>
      </c>
      <c r="G81" s="1019">
        <v>3650.85</v>
      </c>
      <c r="H81" s="1019">
        <v>99.150000000000091</v>
      </c>
      <c r="I81" s="980" t="s">
        <v>2129</v>
      </c>
      <c r="J81" s="980"/>
      <c r="K81" s="1003"/>
      <c r="L81" s="1003">
        <f>H81+J81-K81</f>
        <v>99.150000000000091</v>
      </c>
    </row>
    <row r="82" spans="1:12" s="1008" customFormat="1" ht="15" x14ac:dyDescent="0.2">
      <c r="A82" s="1015" t="s">
        <v>1209</v>
      </c>
      <c r="B82" s="1004">
        <v>10269</v>
      </c>
      <c r="C82" s="1015" t="s">
        <v>1331</v>
      </c>
      <c r="D82" s="1020" t="s">
        <v>2315</v>
      </c>
      <c r="E82" s="1015" t="s">
        <v>97</v>
      </c>
      <c r="F82" s="1019">
        <v>34513.99</v>
      </c>
      <c r="G82" s="1019">
        <v>34513.99</v>
      </c>
      <c r="H82" s="1019">
        <v>0</v>
      </c>
      <c r="I82" s="1007"/>
      <c r="J82" s="1007"/>
      <c r="K82" s="1006"/>
      <c r="L82" s="1006"/>
    </row>
    <row r="83" spans="1:12" s="1008" customFormat="1" ht="30" x14ac:dyDescent="0.2">
      <c r="A83" s="1015" t="s">
        <v>1209</v>
      </c>
      <c r="B83" s="1004">
        <v>20012</v>
      </c>
      <c r="C83" s="1015" t="s">
        <v>1331</v>
      </c>
      <c r="D83" s="1020" t="s">
        <v>2018</v>
      </c>
      <c r="E83" s="1015" t="s">
        <v>95</v>
      </c>
      <c r="F83" s="1019">
        <v>65211.17</v>
      </c>
      <c r="G83" s="1019">
        <v>64646.26</v>
      </c>
      <c r="H83" s="1019">
        <v>564.90999999999622</v>
      </c>
      <c r="I83" s="1007"/>
      <c r="J83" s="1007"/>
      <c r="K83" s="1006"/>
      <c r="L83" s="1006"/>
    </row>
    <row r="84" spans="1:12" s="1008" customFormat="1" ht="30" x14ac:dyDescent="0.2">
      <c r="A84" s="1015" t="s">
        <v>1209</v>
      </c>
      <c r="B84" s="1004">
        <v>20017</v>
      </c>
      <c r="C84" s="1015" t="s">
        <v>1305</v>
      </c>
      <c r="D84" s="1020" t="s">
        <v>2013</v>
      </c>
      <c r="E84" s="1015" t="s">
        <v>95</v>
      </c>
      <c r="F84" s="1019">
        <v>29650.87</v>
      </c>
      <c r="G84" s="1019">
        <v>29650.87</v>
      </c>
      <c r="H84" s="1019">
        <v>0</v>
      </c>
      <c r="I84" s="1007" t="s">
        <v>2147</v>
      </c>
      <c r="J84" s="1007"/>
      <c r="K84" s="1006"/>
      <c r="L84" s="1003">
        <f>H84+J84-K84</f>
        <v>0</v>
      </c>
    </row>
    <row r="85" spans="1:12" s="1008" customFormat="1" ht="30" x14ac:dyDescent="0.2">
      <c r="A85" s="1015" t="s">
        <v>1209</v>
      </c>
      <c r="B85" s="1004">
        <v>20012</v>
      </c>
      <c r="C85" s="1015" t="s">
        <v>1305</v>
      </c>
      <c r="D85" s="1020" t="s">
        <v>2018</v>
      </c>
      <c r="E85" s="1015" t="s">
        <v>95</v>
      </c>
      <c r="F85" s="1019">
        <v>108388.8</v>
      </c>
      <c r="G85" s="1019">
        <v>108388.78</v>
      </c>
      <c r="H85" s="1019">
        <v>2.0000000004074536E-2</v>
      </c>
      <c r="I85" s="1007" t="s">
        <v>2147</v>
      </c>
      <c r="J85" s="1007"/>
      <c r="K85" s="1006"/>
      <c r="L85" s="1003">
        <f>H85+J85-K85</f>
        <v>2.0000000004074536E-2</v>
      </c>
    </row>
    <row r="86" spans="1:12" s="1008" customFormat="1" ht="15" x14ac:dyDescent="0.2">
      <c r="A86" s="1015" t="s">
        <v>1209</v>
      </c>
      <c r="B86" s="1004">
        <v>10661</v>
      </c>
      <c r="C86" s="1015" t="s">
        <v>1266</v>
      </c>
      <c r="D86" s="1020" t="s">
        <v>2322</v>
      </c>
      <c r="E86" s="1015" t="s">
        <v>97</v>
      </c>
      <c r="F86" s="1019">
        <v>135000</v>
      </c>
      <c r="G86" s="1019">
        <v>135000</v>
      </c>
      <c r="H86" s="1019">
        <v>0</v>
      </c>
      <c r="I86" s="1007"/>
      <c r="J86" s="1007"/>
      <c r="K86" s="1006"/>
      <c r="L86" s="1006"/>
    </row>
    <row r="87" spans="1:12" s="1008" customFormat="1" ht="30" x14ac:dyDescent="0.2">
      <c r="A87" s="1015" t="s">
        <v>1209</v>
      </c>
      <c r="B87" s="1004">
        <v>20013</v>
      </c>
      <c r="C87" s="1015" t="s">
        <v>1331</v>
      </c>
      <c r="D87" s="1020" t="s">
        <v>2017</v>
      </c>
      <c r="E87" s="1015" t="s">
        <v>95</v>
      </c>
      <c r="F87" s="1019">
        <v>93971.72</v>
      </c>
      <c r="G87" s="1019">
        <v>75837.64</v>
      </c>
      <c r="H87" s="1019">
        <v>18134.080000000002</v>
      </c>
      <c r="I87" s="1007"/>
      <c r="J87" s="1007"/>
      <c r="K87" s="1006"/>
      <c r="L87" s="1006"/>
    </row>
    <row r="88" spans="1:12" s="1008" customFormat="1" ht="30" x14ac:dyDescent="0.2">
      <c r="A88" s="1015" t="s">
        <v>1209</v>
      </c>
      <c r="B88" s="1004">
        <v>20014</v>
      </c>
      <c r="C88" s="1015" t="s">
        <v>1331</v>
      </c>
      <c r="D88" s="1020" t="s">
        <v>2016</v>
      </c>
      <c r="E88" s="1015" t="s">
        <v>95</v>
      </c>
      <c r="F88" s="1019">
        <v>47769.1</v>
      </c>
      <c r="G88" s="1019">
        <v>47672.34</v>
      </c>
      <c r="H88" s="1019">
        <v>96.760000000002037</v>
      </c>
      <c r="I88" s="1007"/>
      <c r="J88" s="1007"/>
      <c r="K88" s="1006"/>
      <c r="L88" s="1006"/>
    </row>
    <row r="89" spans="1:12" s="1008" customFormat="1" ht="30" x14ac:dyDescent="0.2">
      <c r="A89" s="1015" t="s">
        <v>1209</v>
      </c>
      <c r="B89" s="1004">
        <v>20017</v>
      </c>
      <c r="C89" s="1015" t="s">
        <v>1331</v>
      </c>
      <c r="D89" s="1020" t="s">
        <v>2013</v>
      </c>
      <c r="E89" s="1015" t="s">
        <v>95</v>
      </c>
      <c r="F89" s="1019">
        <v>99956.99</v>
      </c>
      <c r="G89" s="1019">
        <v>99956.95</v>
      </c>
      <c r="H89" s="1019">
        <v>4.0000000008149073E-2</v>
      </c>
      <c r="I89" s="1007"/>
      <c r="J89" s="1007"/>
      <c r="K89" s="1006"/>
      <c r="L89" s="1006"/>
    </row>
    <row r="90" spans="1:12" s="1008" customFormat="1" ht="15" x14ac:dyDescent="0.2">
      <c r="A90" s="1015" t="s">
        <v>1209</v>
      </c>
      <c r="B90" s="1004">
        <v>10682</v>
      </c>
      <c r="C90" s="1015" t="s">
        <v>1305</v>
      </c>
      <c r="D90" s="1020" t="s">
        <v>1955</v>
      </c>
      <c r="E90" s="1015" t="s">
        <v>97</v>
      </c>
      <c r="F90" s="1023">
        <v>12932.36</v>
      </c>
      <c r="G90" s="1019">
        <v>12932.36</v>
      </c>
      <c r="H90" s="1019">
        <v>0</v>
      </c>
      <c r="I90" s="980" t="s">
        <v>2129</v>
      </c>
      <c r="J90" s="980"/>
      <c r="K90" s="1003"/>
      <c r="L90" s="1003">
        <f>H90+J90-K90</f>
        <v>0</v>
      </c>
    </row>
    <row r="91" spans="1:12" s="1008" customFormat="1" ht="30" x14ac:dyDescent="0.2">
      <c r="A91" s="1015" t="s">
        <v>1209</v>
      </c>
      <c r="B91" s="1004">
        <v>20015</v>
      </c>
      <c r="C91" s="1015" t="s">
        <v>1331</v>
      </c>
      <c r="D91" s="1020" t="s">
        <v>2015</v>
      </c>
      <c r="E91" s="1015" t="s">
        <v>95</v>
      </c>
      <c r="F91" s="1019">
        <v>45445</v>
      </c>
      <c r="G91" s="1019">
        <v>45445</v>
      </c>
      <c r="H91" s="1019">
        <v>0</v>
      </c>
      <c r="I91" s="1007"/>
      <c r="J91" s="1007"/>
      <c r="K91" s="1006"/>
      <c r="L91" s="1006"/>
    </row>
    <row r="92" spans="1:12" s="1008" customFormat="1" ht="45" x14ac:dyDescent="0.2">
      <c r="A92" s="1015" t="s">
        <v>1209</v>
      </c>
      <c r="B92" s="1004">
        <v>70062</v>
      </c>
      <c r="C92" s="1015" t="s">
        <v>1266</v>
      </c>
      <c r="D92" s="1020" t="s">
        <v>2321</v>
      </c>
      <c r="E92" s="1015" t="s">
        <v>86</v>
      </c>
      <c r="F92" s="1019">
        <v>6000</v>
      </c>
      <c r="G92" s="1019"/>
      <c r="H92" s="1019">
        <v>6000</v>
      </c>
      <c r="I92" s="1007"/>
      <c r="J92" s="1007"/>
      <c r="K92" s="1006"/>
      <c r="L92" s="1006"/>
    </row>
    <row r="93" spans="1:12" s="1008" customFormat="1" ht="15" x14ac:dyDescent="0.2">
      <c r="A93" s="1015" t="s">
        <v>1209</v>
      </c>
      <c r="B93" s="1004">
        <v>10081</v>
      </c>
      <c r="C93" s="1015" t="s">
        <v>1266</v>
      </c>
      <c r="D93" s="1020" t="s">
        <v>2320</v>
      </c>
      <c r="E93" s="1015" t="s">
        <v>97</v>
      </c>
      <c r="F93" s="1019">
        <v>5000</v>
      </c>
      <c r="G93" s="1019"/>
      <c r="H93" s="1019">
        <v>5000</v>
      </c>
      <c r="I93" s="1007"/>
      <c r="J93" s="1007"/>
      <c r="K93" s="1006"/>
      <c r="L93" s="1006"/>
    </row>
    <row r="94" spans="1:12" s="1008" customFormat="1" ht="15" x14ac:dyDescent="0.2">
      <c r="A94" s="1015" t="s">
        <v>1209</v>
      </c>
      <c r="B94" s="1004">
        <v>10215</v>
      </c>
      <c r="C94" s="1015" t="s">
        <v>1266</v>
      </c>
      <c r="D94" s="1020" t="s">
        <v>2319</v>
      </c>
      <c r="E94" s="1015" t="s">
        <v>97</v>
      </c>
      <c r="F94" s="1019">
        <v>40027.14</v>
      </c>
      <c r="G94" s="1019">
        <v>34529.53</v>
      </c>
      <c r="H94" s="1019">
        <v>5497.61</v>
      </c>
      <c r="I94" s="1007"/>
      <c r="J94" s="1007"/>
      <c r="K94" s="1006"/>
      <c r="L94" s="1006"/>
    </row>
    <row r="95" spans="1:12" s="1008" customFormat="1" ht="15" x14ac:dyDescent="0.2">
      <c r="A95" s="1015" t="s">
        <v>1209</v>
      </c>
      <c r="B95" s="1004">
        <v>10216</v>
      </c>
      <c r="C95" s="1015" t="s">
        <v>1266</v>
      </c>
      <c r="D95" s="1020" t="s">
        <v>2318</v>
      </c>
      <c r="E95" s="1015" t="s">
        <v>97</v>
      </c>
      <c r="F95" s="1019">
        <v>22900</v>
      </c>
      <c r="G95" s="1019">
        <v>21440</v>
      </c>
      <c r="H95" s="1019">
        <v>1460</v>
      </c>
      <c r="I95" s="1007"/>
      <c r="J95" s="1007"/>
      <c r="K95" s="1006"/>
      <c r="L95" s="1006"/>
    </row>
    <row r="96" spans="1:12" s="1008" customFormat="1" ht="15" x14ac:dyDescent="0.2">
      <c r="A96" s="1015" t="s">
        <v>1209</v>
      </c>
      <c r="B96" s="1004">
        <v>10219</v>
      </c>
      <c r="C96" s="1015" t="s">
        <v>1266</v>
      </c>
      <c r="D96" s="1020" t="s">
        <v>2317</v>
      </c>
      <c r="E96" s="1015" t="s">
        <v>97</v>
      </c>
      <c r="F96" s="1019">
        <v>56039.199999999997</v>
      </c>
      <c r="G96" s="1019">
        <v>50397.09</v>
      </c>
      <c r="H96" s="1019">
        <v>5642.1099999999933</v>
      </c>
      <c r="I96" s="1007"/>
      <c r="J96" s="1007"/>
      <c r="K96" s="1006"/>
      <c r="L96" s="1006"/>
    </row>
    <row r="97" spans="1:12" s="1008" customFormat="1" ht="15" x14ac:dyDescent="0.2">
      <c r="A97" s="1015" t="s">
        <v>1209</v>
      </c>
      <c r="B97" s="1004">
        <v>10267</v>
      </c>
      <c r="C97" s="1015" t="s">
        <v>1266</v>
      </c>
      <c r="D97" s="1020" t="s">
        <v>2316</v>
      </c>
      <c r="E97" s="1015" t="s">
        <v>97</v>
      </c>
      <c r="F97" s="1019">
        <v>13500</v>
      </c>
      <c r="G97" s="1019">
        <v>12797.73</v>
      </c>
      <c r="H97" s="1019">
        <v>702.27000000000044</v>
      </c>
      <c r="I97" s="1007"/>
      <c r="J97" s="1007"/>
      <c r="K97" s="1006"/>
      <c r="L97" s="1006"/>
    </row>
    <row r="98" spans="1:12" s="1008" customFormat="1" ht="15" x14ac:dyDescent="0.2">
      <c r="A98" s="1015" t="s">
        <v>1209</v>
      </c>
      <c r="B98" s="1004">
        <v>10269</v>
      </c>
      <c r="C98" s="1015" t="s">
        <v>1266</v>
      </c>
      <c r="D98" s="1020" t="s">
        <v>2315</v>
      </c>
      <c r="E98" s="1015" t="s">
        <v>97</v>
      </c>
      <c r="F98" s="1019">
        <v>130000</v>
      </c>
      <c r="G98" s="1019">
        <v>119287.21</v>
      </c>
      <c r="H98" s="1019">
        <v>10712.789999999994</v>
      </c>
      <c r="I98" s="1007"/>
      <c r="J98" s="1007"/>
      <c r="K98" s="1006"/>
      <c r="L98" s="1006"/>
    </row>
    <row r="99" spans="1:12" s="1008" customFormat="1" ht="15" x14ac:dyDescent="0.2">
      <c r="A99" s="1015" t="s">
        <v>1209</v>
      </c>
      <c r="B99" s="1004">
        <v>10271</v>
      </c>
      <c r="C99" s="1015" t="s">
        <v>1266</v>
      </c>
      <c r="D99" s="1020" t="s">
        <v>2314</v>
      </c>
      <c r="E99" s="1015" t="s">
        <v>97</v>
      </c>
      <c r="F99" s="1019">
        <v>109893.89</v>
      </c>
      <c r="G99" s="1019">
        <v>104356.09</v>
      </c>
      <c r="H99" s="1019">
        <v>5537.8000000000029</v>
      </c>
      <c r="I99" s="1007"/>
      <c r="J99" s="1007"/>
      <c r="K99" s="1006"/>
      <c r="L99" s="1006"/>
    </row>
    <row r="100" spans="1:12" s="1008" customFormat="1" ht="15" x14ac:dyDescent="0.2">
      <c r="A100" s="1015" t="s">
        <v>1209</v>
      </c>
      <c r="B100" s="1004">
        <v>10272</v>
      </c>
      <c r="C100" s="1015" t="s">
        <v>1266</v>
      </c>
      <c r="D100" s="1020" t="s">
        <v>2313</v>
      </c>
      <c r="E100" s="1015" t="s">
        <v>97</v>
      </c>
      <c r="F100" s="1019">
        <v>10283.66</v>
      </c>
      <c r="G100" s="1019">
        <v>10024.629999999999</v>
      </c>
      <c r="H100" s="1019">
        <v>259.03000000000065</v>
      </c>
      <c r="I100" s="1007"/>
      <c r="J100" s="1007"/>
      <c r="K100" s="1006"/>
      <c r="L100" s="1006"/>
    </row>
    <row r="101" spans="1:12" s="1008" customFormat="1" ht="15" x14ac:dyDescent="0.2">
      <c r="A101" s="1015" t="s">
        <v>1209</v>
      </c>
      <c r="B101" s="1004">
        <v>10277</v>
      </c>
      <c r="C101" s="1015" t="s">
        <v>1266</v>
      </c>
      <c r="D101" s="1020" t="s">
        <v>2312</v>
      </c>
      <c r="E101" s="1015" t="s">
        <v>97</v>
      </c>
      <c r="F101" s="1019">
        <v>59000</v>
      </c>
      <c r="G101" s="1019">
        <v>57720.18</v>
      </c>
      <c r="H101" s="1019">
        <v>1279.8199999999997</v>
      </c>
      <c r="I101" s="1007"/>
      <c r="J101" s="1007"/>
      <c r="K101" s="1006"/>
      <c r="L101" s="1006"/>
    </row>
    <row r="102" spans="1:12" s="1008" customFormat="1" ht="15" x14ac:dyDescent="0.2">
      <c r="A102" s="1015" t="s">
        <v>1209</v>
      </c>
      <c r="B102" s="1004">
        <v>10280</v>
      </c>
      <c r="C102" s="1015" t="s">
        <v>1266</v>
      </c>
      <c r="D102" s="1020" t="s">
        <v>941</v>
      </c>
      <c r="E102" s="1015" t="s">
        <v>97</v>
      </c>
      <c r="F102" s="1019">
        <v>61068.2</v>
      </c>
      <c r="G102" s="1019">
        <v>60951.519999999997</v>
      </c>
      <c r="H102" s="1019">
        <v>116.68000000000029</v>
      </c>
      <c r="I102" s="1007"/>
      <c r="J102" s="1007"/>
      <c r="K102" s="1006"/>
      <c r="L102" s="1006"/>
    </row>
    <row r="103" spans="1:12" s="1008" customFormat="1" ht="15" x14ac:dyDescent="0.2">
      <c r="A103" s="1015" t="s">
        <v>1209</v>
      </c>
      <c r="B103" s="1004">
        <v>10281</v>
      </c>
      <c r="C103" s="1015" t="s">
        <v>1266</v>
      </c>
      <c r="D103" s="1020" t="s">
        <v>2311</v>
      </c>
      <c r="E103" s="1015" t="s">
        <v>97</v>
      </c>
      <c r="F103" s="1019">
        <v>155365.95000000001</v>
      </c>
      <c r="G103" s="1019">
        <v>155365.94999999998</v>
      </c>
      <c r="H103" s="1019">
        <v>0</v>
      </c>
      <c r="I103" s="1007"/>
      <c r="J103" s="1007"/>
      <c r="K103" s="1006"/>
      <c r="L103" s="1006"/>
    </row>
    <row r="104" spans="1:12" s="1008" customFormat="1" ht="15" x14ac:dyDescent="0.2">
      <c r="A104" s="1015" t="s">
        <v>1209</v>
      </c>
      <c r="B104" s="1004">
        <v>10323</v>
      </c>
      <c r="C104" s="1015" t="s">
        <v>1266</v>
      </c>
      <c r="D104" s="1020" t="s">
        <v>2310</v>
      </c>
      <c r="E104" s="1015" t="s">
        <v>97</v>
      </c>
      <c r="F104" s="1019">
        <v>20000</v>
      </c>
      <c r="G104" s="1019">
        <v>19764</v>
      </c>
      <c r="H104" s="1019">
        <v>236</v>
      </c>
      <c r="I104" s="1007"/>
      <c r="J104" s="1007"/>
      <c r="K104" s="1006"/>
      <c r="L104" s="1006"/>
    </row>
    <row r="105" spans="1:12" s="1008" customFormat="1" ht="15" x14ac:dyDescent="0.2">
      <c r="A105" s="1015" t="s">
        <v>1209</v>
      </c>
      <c r="B105" s="1004">
        <v>10325</v>
      </c>
      <c r="C105" s="1015" t="s">
        <v>1266</v>
      </c>
      <c r="D105" s="1020" t="s">
        <v>914</v>
      </c>
      <c r="E105" s="1015" t="s">
        <v>97</v>
      </c>
      <c r="F105" s="1019">
        <v>304000</v>
      </c>
      <c r="G105" s="1019">
        <v>289622.23000000004</v>
      </c>
      <c r="H105" s="1019">
        <v>14377.76999999996</v>
      </c>
      <c r="I105" s="1007"/>
      <c r="J105" s="1007"/>
      <c r="K105" s="1006"/>
      <c r="L105" s="1006"/>
    </row>
    <row r="106" spans="1:12" s="1008" customFormat="1" ht="15" x14ac:dyDescent="0.2">
      <c r="A106" s="1015" t="s">
        <v>1209</v>
      </c>
      <c r="B106" s="1004">
        <v>10326</v>
      </c>
      <c r="C106" s="1015" t="s">
        <v>1266</v>
      </c>
      <c r="D106" s="1020" t="s">
        <v>920</v>
      </c>
      <c r="E106" s="1015" t="s">
        <v>97</v>
      </c>
      <c r="F106" s="1019">
        <v>818000</v>
      </c>
      <c r="G106" s="1019">
        <v>817391.41000000015</v>
      </c>
      <c r="H106" s="1019">
        <v>608.58999999985099</v>
      </c>
      <c r="I106" s="1007"/>
      <c r="J106" s="1007"/>
      <c r="K106" s="1006"/>
      <c r="L106" s="1006"/>
    </row>
    <row r="107" spans="1:12" s="1008" customFormat="1" ht="15" x14ac:dyDescent="0.2">
      <c r="A107" s="1015" t="s">
        <v>1209</v>
      </c>
      <c r="B107" s="1004">
        <v>10328</v>
      </c>
      <c r="C107" s="1015" t="s">
        <v>1266</v>
      </c>
      <c r="D107" s="1020" t="s">
        <v>2309</v>
      </c>
      <c r="E107" s="1015" t="s">
        <v>97</v>
      </c>
      <c r="F107" s="1019">
        <v>39262</v>
      </c>
      <c r="G107" s="1019">
        <v>36428.74</v>
      </c>
      <c r="H107" s="1019">
        <v>2833.260000000002</v>
      </c>
      <c r="I107" s="1007"/>
      <c r="J107" s="1007"/>
      <c r="K107" s="1006"/>
      <c r="L107" s="1006"/>
    </row>
    <row r="108" spans="1:12" s="1008" customFormat="1" ht="15" x14ac:dyDescent="0.2">
      <c r="A108" s="1015" t="s">
        <v>1209</v>
      </c>
      <c r="B108" s="1004">
        <v>10397</v>
      </c>
      <c r="C108" s="1015" t="s">
        <v>1266</v>
      </c>
      <c r="D108" s="1020" t="s">
        <v>2155</v>
      </c>
      <c r="E108" s="1015" t="s">
        <v>97</v>
      </c>
      <c r="F108" s="1019">
        <v>400</v>
      </c>
      <c r="G108" s="1019">
        <v>355</v>
      </c>
      <c r="H108" s="1019">
        <v>45</v>
      </c>
      <c r="I108" s="1007"/>
      <c r="J108" s="1007"/>
      <c r="K108" s="1006"/>
      <c r="L108" s="1006"/>
    </row>
    <row r="109" spans="1:12" s="1008" customFormat="1" ht="15" x14ac:dyDescent="0.2">
      <c r="A109" s="1015" t="s">
        <v>1209</v>
      </c>
      <c r="B109" s="1004">
        <v>10398</v>
      </c>
      <c r="C109" s="1015" t="s">
        <v>1266</v>
      </c>
      <c r="D109" s="1020" t="s">
        <v>919</v>
      </c>
      <c r="E109" s="1015" t="s">
        <v>97</v>
      </c>
      <c r="F109" s="1019">
        <v>200</v>
      </c>
      <c r="G109" s="1019">
        <v>70</v>
      </c>
      <c r="H109" s="1019">
        <v>130</v>
      </c>
      <c r="I109" s="1007"/>
      <c r="J109" s="1007"/>
      <c r="K109" s="1006"/>
      <c r="L109" s="1006"/>
    </row>
    <row r="110" spans="1:12" s="1008" customFormat="1" ht="15" x14ac:dyDescent="0.2">
      <c r="A110" s="1015" t="s">
        <v>1209</v>
      </c>
      <c r="B110" s="1004">
        <v>10560</v>
      </c>
      <c r="C110" s="1015" t="s">
        <v>1266</v>
      </c>
      <c r="D110" s="1020" t="s">
        <v>2308</v>
      </c>
      <c r="E110" s="1015" t="s">
        <v>97</v>
      </c>
      <c r="F110" s="1019">
        <v>708</v>
      </c>
      <c r="G110" s="1019">
        <v>707.6</v>
      </c>
      <c r="H110" s="1019">
        <v>0.39999999999997726</v>
      </c>
      <c r="I110" s="1007"/>
      <c r="J110" s="1007"/>
      <c r="K110" s="1006"/>
      <c r="L110" s="1006"/>
    </row>
    <row r="111" spans="1:12" s="1008" customFormat="1" ht="15" x14ac:dyDescent="0.2">
      <c r="A111" s="1015" t="s">
        <v>1209</v>
      </c>
      <c r="B111" s="1004">
        <v>10577</v>
      </c>
      <c r="C111" s="1015" t="s">
        <v>1266</v>
      </c>
      <c r="D111" s="1020" t="s">
        <v>940</v>
      </c>
      <c r="E111" s="1015" t="s">
        <v>97</v>
      </c>
      <c r="F111" s="1019">
        <v>307590.3</v>
      </c>
      <c r="G111" s="1019">
        <v>303429.75</v>
      </c>
      <c r="H111" s="1019">
        <v>4160.5499999999884</v>
      </c>
      <c r="I111" s="1007"/>
      <c r="J111" s="1007"/>
      <c r="K111" s="1006"/>
      <c r="L111" s="1006"/>
    </row>
    <row r="112" spans="1:12" s="1008" customFormat="1" ht="15" x14ac:dyDescent="0.2">
      <c r="A112" s="1015" t="s">
        <v>1209</v>
      </c>
      <c r="B112" s="1004">
        <v>10578</v>
      </c>
      <c r="C112" s="1015" t="s">
        <v>1266</v>
      </c>
      <c r="D112" s="1020" t="s">
        <v>2307</v>
      </c>
      <c r="E112" s="1015" t="s">
        <v>97</v>
      </c>
      <c r="F112" s="1019">
        <v>62664.86</v>
      </c>
      <c r="G112" s="1019">
        <v>62664.850000000006</v>
      </c>
      <c r="H112" s="1019">
        <v>9.9999999947613105E-3</v>
      </c>
      <c r="I112" s="1007"/>
      <c r="J112" s="1007"/>
      <c r="K112" s="1006"/>
      <c r="L112" s="1006"/>
    </row>
    <row r="113" spans="1:12" s="1008" customFormat="1" ht="15" x14ac:dyDescent="0.2">
      <c r="A113" s="1015" t="s">
        <v>1209</v>
      </c>
      <c r="B113" s="1004">
        <v>10579</v>
      </c>
      <c r="C113" s="1015" t="s">
        <v>1266</v>
      </c>
      <c r="D113" s="1020" t="s">
        <v>2306</v>
      </c>
      <c r="E113" s="1015" t="s">
        <v>97</v>
      </c>
      <c r="F113" s="1019">
        <v>35000</v>
      </c>
      <c r="G113" s="1019">
        <v>34999.879999999997</v>
      </c>
      <c r="H113" s="1019">
        <v>0.12000000000261934</v>
      </c>
      <c r="I113" s="1007"/>
      <c r="J113" s="1007"/>
      <c r="K113" s="1006"/>
      <c r="L113" s="1006"/>
    </row>
    <row r="114" spans="1:12" s="1008" customFormat="1" ht="15" x14ac:dyDescent="0.2">
      <c r="A114" s="1015" t="s">
        <v>1209</v>
      </c>
      <c r="B114" s="1004">
        <v>10632</v>
      </c>
      <c r="C114" s="1015" t="s">
        <v>1266</v>
      </c>
      <c r="D114" s="1020" t="s">
        <v>2305</v>
      </c>
      <c r="E114" s="1015" t="s">
        <v>97</v>
      </c>
      <c r="F114" s="1019">
        <v>6315.63</v>
      </c>
      <c r="G114" s="1019">
        <v>6302.15</v>
      </c>
      <c r="H114" s="1019">
        <v>13.480000000000473</v>
      </c>
      <c r="I114" s="1007"/>
      <c r="J114" s="1007"/>
      <c r="K114" s="1006"/>
      <c r="L114" s="1006"/>
    </row>
    <row r="115" spans="1:12" s="1008" customFormat="1" ht="15" x14ac:dyDescent="0.2">
      <c r="A115" s="1015" t="s">
        <v>1209</v>
      </c>
      <c r="B115" s="1004">
        <v>10637</v>
      </c>
      <c r="C115" s="1015" t="s">
        <v>1266</v>
      </c>
      <c r="D115" s="1020" t="s">
        <v>2304</v>
      </c>
      <c r="E115" s="1015" t="s">
        <v>97</v>
      </c>
      <c r="F115" s="1019">
        <v>500</v>
      </c>
      <c r="G115" s="1019"/>
      <c r="H115" s="1019">
        <v>500</v>
      </c>
      <c r="I115" s="1007"/>
      <c r="J115" s="1007"/>
      <c r="K115" s="1006"/>
      <c r="L115" s="1006"/>
    </row>
    <row r="116" spans="1:12" s="1008" customFormat="1" ht="15" x14ac:dyDescent="0.2">
      <c r="A116" s="1015" t="s">
        <v>1209</v>
      </c>
      <c r="B116" s="1004">
        <v>10682</v>
      </c>
      <c r="C116" s="1015" t="s">
        <v>1266</v>
      </c>
      <c r="D116" s="1020" t="s">
        <v>1954</v>
      </c>
      <c r="E116" s="1015" t="s">
        <v>97</v>
      </c>
      <c r="F116" s="1019">
        <v>3750</v>
      </c>
      <c r="G116" s="1019">
        <v>3739.86</v>
      </c>
      <c r="H116" s="1019">
        <v>10.139999999999873</v>
      </c>
      <c r="I116" s="980" t="s">
        <v>2129</v>
      </c>
      <c r="J116" s="980"/>
      <c r="K116" s="1003"/>
      <c r="L116" s="1003">
        <f t="shared" ref="L116:L124" si="0">H116+J116-K116</f>
        <v>10.139999999999873</v>
      </c>
    </row>
    <row r="117" spans="1:12" s="1008" customFormat="1" ht="30" x14ac:dyDescent="0.2">
      <c r="A117" s="1015" t="s">
        <v>1209</v>
      </c>
      <c r="B117" s="1004">
        <v>20012</v>
      </c>
      <c r="C117" s="1015" t="s">
        <v>1266</v>
      </c>
      <c r="D117" s="1020" t="s">
        <v>2018</v>
      </c>
      <c r="E117" s="1015" t="s">
        <v>95</v>
      </c>
      <c r="F117" s="1019">
        <v>273799.51</v>
      </c>
      <c r="G117" s="1019">
        <v>272608.23</v>
      </c>
      <c r="H117" s="1019">
        <v>1191.2800000000279</v>
      </c>
      <c r="I117" s="1007" t="s">
        <v>2147</v>
      </c>
      <c r="J117" s="1025">
        <v>546</v>
      </c>
      <c r="K117" s="1024"/>
      <c r="L117" s="1003">
        <f t="shared" si="0"/>
        <v>1737.2800000000279</v>
      </c>
    </row>
    <row r="118" spans="1:12" s="1008" customFormat="1" ht="30" x14ac:dyDescent="0.2">
      <c r="A118" s="1015" t="s">
        <v>1209</v>
      </c>
      <c r="B118" s="1004">
        <v>20013</v>
      </c>
      <c r="C118" s="1015" t="s">
        <v>1266</v>
      </c>
      <c r="D118" s="1020" t="s">
        <v>2017</v>
      </c>
      <c r="E118" s="1015" t="s">
        <v>95</v>
      </c>
      <c r="F118" s="1019">
        <v>26609.42</v>
      </c>
      <c r="G118" s="1019">
        <v>26507.18</v>
      </c>
      <c r="H118" s="1019">
        <v>102.23999999999796</v>
      </c>
      <c r="I118" s="1007" t="s">
        <v>2147</v>
      </c>
      <c r="J118" s="1007"/>
      <c r="K118" s="1006"/>
      <c r="L118" s="1003">
        <f t="shared" si="0"/>
        <v>102.23999999999796</v>
      </c>
    </row>
    <row r="119" spans="1:12" s="1008" customFormat="1" ht="30" x14ac:dyDescent="0.2">
      <c r="A119" s="1015" t="s">
        <v>1209</v>
      </c>
      <c r="B119" s="1004">
        <v>20014</v>
      </c>
      <c r="C119" s="1015" t="s">
        <v>1266</v>
      </c>
      <c r="D119" s="1020" t="s">
        <v>2016</v>
      </c>
      <c r="E119" s="1015" t="s">
        <v>95</v>
      </c>
      <c r="F119" s="1019">
        <v>65408.59</v>
      </c>
      <c r="G119" s="1019">
        <v>62128.51</v>
      </c>
      <c r="H119" s="1019">
        <v>3280.0799999999945</v>
      </c>
      <c r="I119" s="1007" t="s">
        <v>2147</v>
      </c>
      <c r="J119" s="1022">
        <v>2407.1999999999998</v>
      </c>
      <c r="K119" s="1021"/>
      <c r="L119" s="1003">
        <f t="shared" si="0"/>
        <v>5687.2799999999943</v>
      </c>
    </row>
    <row r="120" spans="1:12" s="1008" customFormat="1" ht="30" x14ac:dyDescent="0.2">
      <c r="A120" s="1015" t="s">
        <v>1209</v>
      </c>
      <c r="B120" s="1004">
        <v>20015</v>
      </c>
      <c r="C120" s="1015" t="s">
        <v>1266</v>
      </c>
      <c r="D120" s="1020" t="s">
        <v>2015</v>
      </c>
      <c r="E120" s="1015" t="s">
        <v>95</v>
      </c>
      <c r="F120" s="1019">
        <v>1800.11</v>
      </c>
      <c r="G120" s="1019">
        <v>1800.11</v>
      </c>
      <c r="H120" s="1019">
        <v>0</v>
      </c>
      <c r="I120" s="1007" t="s">
        <v>2147</v>
      </c>
      <c r="J120" s="1007"/>
      <c r="K120" s="1006"/>
      <c r="L120" s="1003">
        <f t="shared" si="0"/>
        <v>0</v>
      </c>
    </row>
    <row r="121" spans="1:12" s="1008" customFormat="1" ht="30" x14ac:dyDescent="0.2">
      <c r="A121" s="1015" t="s">
        <v>1209</v>
      </c>
      <c r="B121" s="1004">
        <v>20016</v>
      </c>
      <c r="C121" s="1015" t="s">
        <v>1266</v>
      </c>
      <c r="D121" s="1020" t="s">
        <v>2014</v>
      </c>
      <c r="E121" s="1015" t="s">
        <v>95</v>
      </c>
      <c r="F121" s="1019">
        <v>119918.59</v>
      </c>
      <c r="G121" s="1019">
        <v>119918.59</v>
      </c>
      <c r="H121" s="1019">
        <v>0</v>
      </c>
      <c r="I121" s="1007" t="s">
        <v>2147</v>
      </c>
      <c r="J121" s="1007"/>
      <c r="K121" s="1006"/>
      <c r="L121" s="1003">
        <f t="shared" si="0"/>
        <v>0</v>
      </c>
    </row>
    <row r="122" spans="1:12" s="1008" customFormat="1" ht="30" x14ac:dyDescent="0.2">
      <c r="A122" s="1015" t="s">
        <v>1209</v>
      </c>
      <c r="B122" s="1004">
        <v>20017</v>
      </c>
      <c r="C122" s="1015" t="s">
        <v>1266</v>
      </c>
      <c r="D122" s="1020" t="s">
        <v>2013</v>
      </c>
      <c r="E122" s="1015" t="s">
        <v>95</v>
      </c>
      <c r="F122" s="1019">
        <v>88184.5</v>
      </c>
      <c r="G122" s="1019">
        <v>86957.33</v>
      </c>
      <c r="H122" s="1019">
        <v>1227.1699999999983</v>
      </c>
      <c r="I122" s="1007" t="s">
        <v>2147</v>
      </c>
      <c r="J122" s="1007"/>
      <c r="K122" s="1006"/>
      <c r="L122" s="1003">
        <f t="shared" si="0"/>
        <v>1227.1699999999983</v>
      </c>
    </row>
    <row r="123" spans="1:12" s="1008" customFormat="1" ht="30" x14ac:dyDescent="0.2">
      <c r="A123" s="1015" t="s">
        <v>1570</v>
      </c>
      <c r="B123" s="1004">
        <v>10622</v>
      </c>
      <c r="C123" s="1015" t="s">
        <v>1305</v>
      </c>
      <c r="D123" s="1020" t="s">
        <v>1948</v>
      </c>
      <c r="E123" s="1015" t="s">
        <v>97</v>
      </c>
      <c r="F123" s="1023">
        <v>12197.55</v>
      </c>
      <c r="G123" s="1019"/>
      <c r="H123" s="1023">
        <v>12197.55</v>
      </c>
      <c r="I123" s="1007" t="s">
        <v>2133</v>
      </c>
      <c r="J123" s="1007"/>
      <c r="K123" s="1006"/>
      <c r="L123" s="1003">
        <f t="shared" si="0"/>
        <v>12197.55</v>
      </c>
    </row>
    <row r="124" spans="1:12" s="1008" customFormat="1" ht="30" x14ac:dyDescent="0.2">
      <c r="A124" s="1015" t="s">
        <v>1570</v>
      </c>
      <c r="B124" s="1004">
        <v>10547</v>
      </c>
      <c r="C124" s="1015" t="s">
        <v>1305</v>
      </c>
      <c r="D124" s="1020" t="s">
        <v>1950</v>
      </c>
      <c r="E124" s="1015" t="s">
        <v>97</v>
      </c>
      <c r="F124" s="1023">
        <v>4084.3</v>
      </c>
      <c r="G124" s="1019"/>
      <c r="H124" s="1023">
        <v>4084.3</v>
      </c>
      <c r="I124" s="1007" t="s">
        <v>2133</v>
      </c>
      <c r="J124" s="1007"/>
      <c r="K124" s="1006"/>
      <c r="L124" s="1003">
        <f t="shared" si="0"/>
        <v>4084.3</v>
      </c>
    </row>
    <row r="125" spans="1:12" s="1008" customFormat="1" ht="30" x14ac:dyDescent="0.2">
      <c r="A125" s="1015" t="s">
        <v>1570</v>
      </c>
      <c r="B125" s="1004">
        <v>10068</v>
      </c>
      <c r="C125" s="1015" t="s">
        <v>1266</v>
      </c>
      <c r="D125" s="1020" t="s">
        <v>2303</v>
      </c>
      <c r="E125" s="1015" t="s">
        <v>97</v>
      </c>
      <c r="F125" s="1019">
        <v>7000</v>
      </c>
      <c r="G125" s="1019"/>
      <c r="H125" s="1019">
        <v>7000</v>
      </c>
      <c r="I125" s="1007"/>
      <c r="J125" s="1007"/>
      <c r="K125" s="1006"/>
      <c r="L125" s="1006"/>
    </row>
    <row r="126" spans="1:12" s="1008" customFormat="1" ht="30" x14ac:dyDescent="0.2">
      <c r="A126" s="1015" t="s">
        <v>1570</v>
      </c>
      <c r="B126" s="1004">
        <v>10320</v>
      </c>
      <c r="C126" s="1015" t="s">
        <v>1266</v>
      </c>
      <c r="D126" s="1020" t="s">
        <v>2302</v>
      </c>
      <c r="E126" s="1015" t="s">
        <v>97</v>
      </c>
      <c r="F126" s="1019">
        <v>13000</v>
      </c>
      <c r="G126" s="1019">
        <v>6892.17</v>
      </c>
      <c r="H126" s="1019">
        <v>6107.83</v>
      </c>
      <c r="I126" s="1007"/>
      <c r="J126" s="1007"/>
      <c r="K126" s="1006"/>
      <c r="L126" s="1006"/>
    </row>
    <row r="127" spans="1:12" s="1008" customFormat="1" ht="30" x14ac:dyDescent="0.2">
      <c r="A127" s="1015" t="s">
        <v>1570</v>
      </c>
      <c r="B127" s="1004">
        <v>10321</v>
      </c>
      <c r="C127" s="1015" t="s">
        <v>1266</v>
      </c>
      <c r="D127" s="1020" t="s">
        <v>928</v>
      </c>
      <c r="E127" s="1015" t="s">
        <v>97</v>
      </c>
      <c r="F127" s="1019">
        <v>10000</v>
      </c>
      <c r="G127" s="1019">
        <v>4558.8</v>
      </c>
      <c r="H127" s="1019">
        <v>5441.2</v>
      </c>
      <c r="I127" s="1007"/>
      <c r="J127" s="1007"/>
      <c r="K127" s="1006"/>
      <c r="L127" s="1006"/>
    </row>
    <row r="128" spans="1:12" s="1008" customFormat="1" ht="30" x14ac:dyDescent="0.2">
      <c r="A128" s="1015" t="s">
        <v>1570</v>
      </c>
      <c r="B128" s="1004">
        <v>10372</v>
      </c>
      <c r="C128" s="1015" t="s">
        <v>1266</v>
      </c>
      <c r="D128" s="1020" t="s">
        <v>2301</v>
      </c>
      <c r="E128" s="1015" t="s">
        <v>97</v>
      </c>
      <c r="F128" s="1019">
        <v>60000</v>
      </c>
      <c r="G128" s="1019">
        <v>48572.95</v>
      </c>
      <c r="H128" s="1019">
        <v>11427.050000000003</v>
      </c>
      <c r="I128" s="1007"/>
      <c r="J128" s="1007"/>
      <c r="K128" s="1006"/>
      <c r="L128" s="1006"/>
    </row>
    <row r="129" spans="1:12" s="1008" customFormat="1" ht="30" x14ac:dyDescent="0.2">
      <c r="A129" s="1015" t="s">
        <v>1570</v>
      </c>
      <c r="B129" s="1004">
        <v>10513</v>
      </c>
      <c r="C129" s="1015" t="s">
        <v>1266</v>
      </c>
      <c r="D129" s="1020" t="s">
        <v>2300</v>
      </c>
      <c r="E129" s="1015" t="s">
        <v>97</v>
      </c>
      <c r="F129" s="1019">
        <v>300</v>
      </c>
      <c r="G129" s="1019"/>
      <c r="H129" s="1019">
        <v>300</v>
      </c>
      <c r="I129" s="1007"/>
      <c r="J129" s="1007"/>
      <c r="K129" s="1006"/>
      <c r="L129" s="1006"/>
    </row>
    <row r="130" spans="1:12" s="1008" customFormat="1" ht="30" x14ac:dyDescent="0.2">
      <c r="A130" s="1015" t="s">
        <v>1570</v>
      </c>
      <c r="B130" s="1004">
        <v>10575</v>
      </c>
      <c r="C130" s="1015" t="s">
        <v>1266</v>
      </c>
      <c r="D130" s="1020" t="s">
        <v>939</v>
      </c>
      <c r="E130" s="1015" t="s">
        <v>97</v>
      </c>
      <c r="F130" s="1019">
        <v>30000</v>
      </c>
      <c r="G130" s="1019">
        <v>13669.38</v>
      </c>
      <c r="H130" s="1019">
        <v>16330.62</v>
      </c>
      <c r="I130" s="1007"/>
      <c r="J130" s="1007"/>
      <c r="K130" s="1006"/>
      <c r="L130" s="1006"/>
    </row>
    <row r="131" spans="1:12" s="1008" customFormat="1" ht="30" x14ac:dyDescent="0.2">
      <c r="A131" s="1015" t="s">
        <v>1570</v>
      </c>
      <c r="B131" s="1004">
        <v>10576</v>
      </c>
      <c r="C131" s="1015" t="s">
        <v>1266</v>
      </c>
      <c r="D131" s="1020" t="s">
        <v>945</v>
      </c>
      <c r="E131" s="1015" t="s">
        <v>97</v>
      </c>
      <c r="F131" s="1019">
        <v>6000</v>
      </c>
      <c r="G131" s="1019">
        <v>6000</v>
      </c>
      <c r="H131" s="1019">
        <v>0</v>
      </c>
      <c r="I131" s="1007"/>
      <c r="J131" s="1007"/>
      <c r="K131" s="1006"/>
      <c r="L131" s="1006"/>
    </row>
    <row r="132" spans="1:12" s="1008" customFormat="1" ht="30" x14ac:dyDescent="0.2">
      <c r="A132" s="1015" t="s">
        <v>1570</v>
      </c>
      <c r="B132" s="1004">
        <v>10620</v>
      </c>
      <c r="C132" s="1015" t="s">
        <v>1266</v>
      </c>
      <c r="D132" s="1020" t="s">
        <v>2299</v>
      </c>
      <c r="E132" s="1015" t="s">
        <v>97</v>
      </c>
      <c r="F132" s="1019">
        <v>30600</v>
      </c>
      <c r="G132" s="1019">
        <v>15600</v>
      </c>
      <c r="H132" s="1019">
        <v>15000</v>
      </c>
      <c r="I132" s="1007"/>
      <c r="J132" s="1007"/>
      <c r="K132" s="1006"/>
      <c r="L132" s="1006"/>
    </row>
    <row r="133" spans="1:12" s="1008" customFormat="1" ht="30" x14ac:dyDescent="0.2">
      <c r="A133" s="1015" t="s">
        <v>1570</v>
      </c>
      <c r="B133" s="1004">
        <v>10621</v>
      </c>
      <c r="C133" s="1015" t="s">
        <v>1266</v>
      </c>
      <c r="D133" s="1020" t="s">
        <v>2298</v>
      </c>
      <c r="E133" s="1015" t="s">
        <v>97</v>
      </c>
      <c r="F133" s="1019">
        <v>36400</v>
      </c>
      <c r="G133" s="1019">
        <v>12656.37</v>
      </c>
      <c r="H133" s="1019">
        <v>23743.63</v>
      </c>
      <c r="I133" s="1007"/>
      <c r="J133" s="1007"/>
      <c r="K133" s="1006"/>
      <c r="L133" s="1006"/>
    </row>
    <row r="134" spans="1:12" s="1008" customFormat="1" ht="30" x14ac:dyDescent="0.2">
      <c r="A134" s="1015" t="s">
        <v>1570</v>
      </c>
      <c r="B134" s="1004">
        <v>10622</v>
      </c>
      <c r="C134" s="1015" t="s">
        <v>1266</v>
      </c>
      <c r="D134" s="1020" t="s">
        <v>1948</v>
      </c>
      <c r="E134" s="1015" t="s">
        <v>97</v>
      </c>
      <c r="F134" s="1019">
        <v>5676.07</v>
      </c>
      <c r="G134" s="1019">
        <v>1243.17</v>
      </c>
      <c r="H134" s="1023">
        <v>4432.8999999999996</v>
      </c>
      <c r="I134" s="1007" t="s">
        <v>2133</v>
      </c>
      <c r="J134" s="1007"/>
      <c r="K134" s="1006"/>
      <c r="L134" s="1003">
        <f>H134+J134-K134</f>
        <v>4432.8999999999996</v>
      </c>
    </row>
    <row r="135" spans="1:12" s="1008" customFormat="1" ht="15" x14ac:dyDescent="0.2">
      <c r="A135" s="1015" t="s">
        <v>1884</v>
      </c>
      <c r="B135" s="1004">
        <v>10568</v>
      </c>
      <c r="C135" s="1015" t="s">
        <v>1305</v>
      </c>
      <c r="D135" s="1020" t="s">
        <v>927</v>
      </c>
      <c r="E135" s="1015" t="s">
        <v>97</v>
      </c>
      <c r="F135" s="1023">
        <v>500</v>
      </c>
      <c r="G135" s="1019"/>
      <c r="H135" s="1019">
        <v>500</v>
      </c>
      <c r="I135" s="980" t="s">
        <v>2129</v>
      </c>
      <c r="J135" s="980"/>
      <c r="K135" s="1003"/>
      <c r="L135" s="1003">
        <f>H135+J135-K135</f>
        <v>500</v>
      </c>
    </row>
    <row r="136" spans="1:12" s="1008" customFormat="1" ht="15" x14ac:dyDescent="0.2">
      <c r="A136" s="1015" t="s">
        <v>1884</v>
      </c>
      <c r="B136" s="1004">
        <v>10074</v>
      </c>
      <c r="C136" s="1015" t="s">
        <v>1305</v>
      </c>
      <c r="D136" s="1020" t="s">
        <v>1945</v>
      </c>
      <c r="E136" s="1015" t="s">
        <v>97</v>
      </c>
      <c r="F136" s="1023">
        <v>2675.18</v>
      </c>
      <c r="G136" s="1019"/>
      <c r="H136" s="1019">
        <v>2675.18</v>
      </c>
      <c r="I136" s="980" t="s">
        <v>2129</v>
      </c>
      <c r="J136" s="980"/>
      <c r="K136" s="1003"/>
      <c r="L136" s="1003">
        <f>H136+J136-K136</f>
        <v>2675.18</v>
      </c>
    </row>
    <row r="137" spans="1:12" s="1008" customFormat="1" ht="15" x14ac:dyDescent="0.2">
      <c r="A137" s="1015" t="s">
        <v>1884</v>
      </c>
      <c r="B137" s="1004">
        <v>10072</v>
      </c>
      <c r="C137" s="1015" t="s">
        <v>1266</v>
      </c>
      <c r="D137" s="1020" t="s">
        <v>1947</v>
      </c>
      <c r="E137" s="1015" t="s">
        <v>97</v>
      </c>
      <c r="F137" s="1019">
        <v>2200</v>
      </c>
      <c r="G137" s="1019"/>
      <c r="H137" s="1019">
        <v>2200</v>
      </c>
      <c r="I137" s="980" t="s">
        <v>2129</v>
      </c>
      <c r="J137" s="980"/>
      <c r="K137" s="1003"/>
      <c r="L137" s="1003">
        <f>H137+J137-K137</f>
        <v>2200</v>
      </c>
    </row>
    <row r="138" spans="1:12" s="1008" customFormat="1" ht="15" x14ac:dyDescent="0.2">
      <c r="A138" s="1015" t="s">
        <v>1884</v>
      </c>
      <c r="B138" s="1004">
        <v>10405</v>
      </c>
      <c r="C138" s="1015" t="s">
        <v>1266</v>
      </c>
      <c r="D138" s="1020" t="s">
        <v>2297</v>
      </c>
      <c r="E138" s="1015" t="s">
        <v>97</v>
      </c>
      <c r="F138" s="1019">
        <v>2000</v>
      </c>
      <c r="G138" s="1019"/>
      <c r="H138" s="1019">
        <v>2000</v>
      </c>
      <c r="I138" s="1007"/>
      <c r="J138" s="1007"/>
      <c r="K138" s="1006"/>
      <c r="L138" s="1006"/>
    </row>
    <row r="139" spans="1:12" s="1008" customFormat="1" ht="30" x14ac:dyDescent="0.2">
      <c r="A139" s="1015" t="s">
        <v>1182</v>
      </c>
      <c r="B139" s="1004">
        <v>10719</v>
      </c>
      <c r="C139" s="1015" t="s">
        <v>1266</v>
      </c>
      <c r="D139" s="1020" t="s">
        <v>2296</v>
      </c>
      <c r="E139" s="1015" t="s">
        <v>97</v>
      </c>
      <c r="F139" s="1019">
        <v>6000</v>
      </c>
      <c r="G139" s="1019">
        <v>4709.6899999999996</v>
      </c>
      <c r="H139" s="1019">
        <v>1290.3100000000004</v>
      </c>
      <c r="I139" s="1007"/>
      <c r="J139" s="1007"/>
      <c r="K139" s="1006"/>
      <c r="L139" s="1006"/>
    </row>
    <row r="140" spans="1:12" s="1008" customFormat="1" ht="45" x14ac:dyDescent="0.2">
      <c r="A140" s="1015" t="s">
        <v>1182</v>
      </c>
      <c r="B140" s="1004">
        <v>70065</v>
      </c>
      <c r="C140" s="1015" t="s">
        <v>1266</v>
      </c>
      <c r="D140" s="1020" t="s">
        <v>2295</v>
      </c>
      <c r="E140" s="1015" t="s">
        <v>86</v>
      </c>
      <c r="F140" s="1019">
        <v>500</v>
      </c>
      <c r="G140" s="1019">
        <v>243.12</v>
      </c>
      <c r="H140" s="1019">
        <v>256.88</v>
      </c>
      <c r="I140" s="1007"/>
      <c r="J140" s="1007"/>
      <c r="K140" s="1006"/>
      <c r="L140" s="1006"/>
    </row>
    <row r="141" spans="1:12" s="1008" customFormat="1" ht="30" x14ac:dyDescent="0.2">
      <c r="A141" s="1015" t="s">
        <v>1182</v>
      </c>
      <c r="B141" s="1004">
        <v>10071</v>
      </c>
      <c r="C141" s="1015" t="s">
        <v>1266</v>
      </c>
      <c r="D141" s="1020" t="s">
        <v>2294</v>
      </c>
      <c r="E141" s="1015" t="s">
        <v>97</v>
      </c>
      <c r="F141" s="1019">
        <v>4000</v>
      </c>
      <c r="G141" s="1019"/>
      <c r="H141" s="1019">
        <v>4000</v>
      </c>
      <c r="I141" s="1007"/>
      <c r="J141" s="1007"/>
      <c r="K141" s="1006"/>
      <c r="L141" s="1006"/>
    </row>
    <row r="142" spans="1:12" s="1008" customFormat="1" ht="30" x14ac:dyDescent="0.2">
      <c r="A142" s="1015" t="s">
        <v>1182</v>
      </c>
      <c r="B142" s="1004">
        <v>10143</v>
      </c>
      <c r="C142" s="1015" t="s">
        <v>1266</v>
      </c>
      <c r="D142" s="1020" t="s">
        <v>2293</v>
      </c>
      <c r="E142" s="1015" t="s">
        <v>97</v>
      </c>
      <c r="F142" s="1019">
        <v>58000</v>
      </c>
      <c r="G142" s="1019">
        <v>57135.850000000013</v>
      </c>
      <c r="H142" s="1019">
        <v>864.1499999999869</v>
      </c>
      <c r="I142" s="1007"/>
      <c r="J142" s="1007"/>
      <c r="K142" s="1006"/>
      <c r="L142" s="1006"/>
    </row>
    <row r="143" spans="1:12" s="1008" customFormat="1" ht="30" x14ac:dyDescent="0.2">
      <c r="A143" s="1015" t="s">
        <v>1182</v>
      </c>
      <c r="B143" s="1004">
        <v>10144</v>
      </c>
      <c r="C143" s="1015" t="s">
        <v>1266</v>
      </c>
      <c r="D143" s="1020" t="s">
        <v>2292</v>
      </c>
      <c r="E143" s="1015" t="s">
        <v>97</v>
      </c>
      <c r="F143" s="1019">
        <v>6000</v>
      </c>
      <c r="G143" s="1019">
        <v>3279.27</v>
      </c>
      <c r="H143" s="1019">
        <v>2720.73</v>
      </c>
      <c r="I143" s="1007"/>
      <c r="J143" s="1007"/>
      <c r="K143" s="1006"/>
      <c r="L143" s="1006"/>
    </row>
    <row r="144" spans="1:12" s="1008" customFormat="1" ht="30" x14ac:dyDescent="0.2">
      <c r="A144" s="1015" t="s">
        <v>1182</v>
      </c>
      <c r="B144" s="1004">
        <v>10149</v>
      </c>
      <c r="C144" s="1015" t="s">
        <v>1266</v>
      </c>
      <c r="D144" s="1020" t="s">
        <v>2291</v>
      </c>
      <c r="E144" s="1015" t="s">
        <v>97</v>
      </c>
      <c r="F144" s="1019">
        <v>1000</v>
      </c>
      <c r="G144" s="1019"/>
      <c r="H144" s="1019">
        <v>1000</v>
      </c>
      <c r="I144" s="1007"/>
      <c r="J144" s="1007"/>
      <c r="K144" s="1006"/>
      <c r="L144" s="1006"/>
    </row>
    <row r="145" spans="1:12" s="1008" customFormat="1" ht="30" x14ac:dyDescent="0.2">
      <c r="A145" s="1015" t="s">
        <v>1182</v>
      </c>
      <c r="B145" s="1004">
        <v>10154</v>
      </c>
      <c r="C145" s="1015" t="s">
        <v>1266</v>
      </c>
      <c r="D145" s="1020" t="s">
        <v>2290</v>
      </c>
      <c r="E145" s="1015" t="s">
        <v>97</v>
      </c>
      <c r="F145" s="1019">
        <v>20223.84</v>
      </c>
      <c r="G145" s="1019">
        <v>19972.84</v>
      </c>
      <c r="H145" s="1019">
        <v>251</v>
      </c>
      <c r="I145" s="1007"/>
      <c r="J145" s="1007"/>
      <c r="K145" s="1006"/>
      <c r="L145" s="1006"/>
    </row>
    <row r="146" spans="1:12" s="1008" customFormat="1" ht="30" x14ac:dyDescent="0.2">
      <c r="A146" s="1015" t="s">
        <v>1182</v>
      </c>
      <c r="B146" s="1004">
        <v>10155</v>
      </c>
      <c r="C146" s="1015" t="s">
        <v>1266</v>
      </c>
      <c r="D146" s="1020" t="s">
        <v>2289</v>
      </c>
      <c r="E146" s="1015" t="s">
        <v>97</v>
      </c>
      <c r="F146" s="1019">
        <v>10000</v>
      </c>
      <c r="G146" s="1019">
        <v>6428.97</v>
      </c>
      <c r="H146" s="1019">
        <v>3571.03</v>
      </c>
      <c r="I146" s="1007"/>
      <c r="J146" s="1007"/>
      <c r="K146" s="1006"/>
      <c r="L146" s="1006"/>
    </row>
    <row r="147" spans="1:12" s="1008" customFormat="1" ht="30" x14ac:dyDescent="0.2">
      <c r="A147" s="1015" t="s">
        <v>1182</v>
      </c>
      <c r="B147" s="1004">
        <v>10174</v>
      </c>
      <c r="C147" s="1015" t="s">
        <v>1266</v>
      </c>
      <c r="D147" s="1020" t="s">
        <v>2288</v>
      </c>
      <c r="E147" s="1015" t="s">
        <v>97</v>
      </c>
      <c r="F147" s="1019">
        <v>2000</v>
      </c>
      <c r="G147" s="1019">
        <v>1008.8</v>
      </c>
      <c r="H147" s="1019">
        <v>991.2</v>
      </c>
      <c r="I147" s="1007"/>
      <c r="J147" s="1007"/>
      <c r="K147" s="1006"/>
      <c r="L147" s="1006"/>
    </row>
    <row r="148" spans="1:12" s="1008" customFormat="1" ht="30" x14ac:dyDescent="0.2">
      <c r="A148" s="1015" t="s">
        <v>1182</v>
      </c>
      <c r="B148" s="1004">
        <v>10175</v>
      </c>
      <c r="C148" s="1015" t="s">
        <v>1266</v>
      </c>
      <c r="D148" s="1020" t="s">
        <v>2287</v>
      </c>
      <c r="E148" s="1015" t="s">
        <v>97</v>
      </c>
      <c r="F148" s="1019">
        <v>2000</v>
      </c>
      <c r="G148" s="1019">
        <v>170.22</v>
      </c>
      <c r="H148" s="1019">
        <v>1829.78</v>
      </c>
      <c r="I148" s="1007"/>
      <c r="J148" s="1007"/>
      <c r="K148" s="1006"/>
      <c r="L148" s="1006"/>
    </row>
    <row r="149" spans="1:12" s="1008" customFormat="1" ht="30" x14ac:dyDescent="0.2">
      <c r="A149" s="1015" t="s">
        <v>1182</v>
      </c>
      <c r="B149" s="1004">
        <v>10177</v>
      </c>
      <c r="C149" s="1015" t="s">
        <v>1266</v>
      </c>
      <c r="D149" s="1020" t="s">
        <v>2286</v>
      </c>
      <c r="E149" s="1015" t="s">
        <v>97</v>
      </c>
      <c r="F149" s="1019">
        <v>256000</v>
      </c>
      <c r="G149" s="1019">
        <v>239908.87</v>
      </c>
      <c r="H149" s="1019">
        <v>16091.130000000005</v>
      </c>
      <c r="I149" s="1007"/>
      <c r="J149" s="1007"/>
      <c r="K149" s="1006"/>
      <c r="L149" s="1006"/>
    </row>
    <row r="150" spans="1:12" s="1008" customFormat="1" ht="30" x14ac:dyDescent="0.2">
      <c r="A150" s="1015" t="s">
        <v>1182</v>
      </c>
      <c r="B150" s="1004">
        <v>10178</v>
      </c>
      <c r="C150" s="1015" t="s">
        <v>1266</v>
      </c>
      <c r="D150" s="1020" t="s">
        <v>2285</v>
      </c>
      <c r="E150" s="1015" t="s">
        <v>97</v>
      </c>
      <c r="F150" s="1019">
        <v>11000</v>
      </c>
      <c r="G150" s="1019">
        <v>10024</v>
      </c>
      <c r="H150" s="1019">
        <v>976</v>
      </c>
      <c r="I150" s="1007"/>
      <c r="J150" s="1007"/>
      <c r="K150" s="1006"/>
      <c r="L150" s="1006"/>
    </row>
    <row r="151" spans="1:12" s="1008" customFormat="1" ht="30" x14ac:dyDescent="0.2">
      <c r="A151" s="1015" t="s">
        <v>1182</v>
      </c>
      <c r="B151" s="1004">
        <v>10179</v>
      </c>
      <c r="C151" s="1015" t="s">
        <v>1266</v>
      </c>
      <c r="D151" s="1020" t="s">
        <v>2284</v>
      </c>
      <c r="E151" s="1015" t="s">
        <v>97</v>
      </c>
      <c r="F151" s="1019">
        <v>15000</v>
      </c>
      <c r="G151" s="1019">
        <v>2100</v>
      </c>
      <c r="H151" s="1019">
        <v>12900</v>
      </c>
      <c r="I151" s="1007"/>
      <c r="J151" s="1007"/>
      <c r="K151" s="1006"/>
      <c r="L151" s="1006"/>
    </row>
    <row r="152" spans="1:12" s="1008" customFormat="1" ht="30" x14ac:dyDescent="0.2">
      <c r="A152" s="1015" t="s">
        <v>1182</v>
      </c>
      <c r="B152" s="1004">
        <v>10181</v>
      </c>
      <c r="C152" s="1015" t="s">
        <v>1266</v>
      </c>
      <c r="D152" s="1020" t="s">
        <v>2283</v>
      </c>
      <c r="E152" s="1015" t="s">
        <v>97</v>
      </c>
      <c r="F152" s="1019">
        <v>9000</v>
      </c>
      <c r="G152" s="1019"/>
      <c r="H152" s="1019">
        <v>9000</v>
      </c>
      <c r="I152" s="1007"/>
      <c r="J152" s="1007"/>
      <c r="K152" s="1006"/>
      <c r="L152" s="1006"/>
    </row>
    <row r="153" spans="1:12" s="1008" customFormat="1" ht="30" x14ac:dyDescent="0.2">
      <c r="A153" s="1015" t="s">
        <v>1182</v>
      </c>
      <c r="B153" s="1004">
        <v>10362</v>
      </c>
      <c r="C153" s="1015" t="s">
        <v>1266</v>
      </c>
      <c r="D153" s="1020" t="s">
        <v>2282</v>
      </c>
      <c r="E153" s="1015" t="s">
        <v>97</v>
      </c>
      <c r="F153" s="1019">
        <v>3000</v>
      </c>
      <c r="G153" s="1019"/>
      <c r="H153" s="1019">
        <v>3000</v>
      </c>
      <c r="I153" s="1007"/>
      <c r="J153" s="1007"/>
      <c r="K153" s="1006"/>
      <c r="L153" s="1006"/>
    </row>
    <row r="154" spans="1:12" s="1008" customFormat="1" ht="30" x14ac:dyDescent="0.2">
      <c r="A154" s="1015" t="s">
        <v>1182</v>
      </c>
      <c r="B154" s="1004">
        <v>10364</v>
      </c>
      <c r="C154" s="1015" t="s">
        <v>1266</v>
      </c>
      <c r="D154" s="1020" t="s">
        <v>2281</v>
      </c>
      <c r="E154" s="1015" t="s">
        <v>97</v>
      </c>
      <c r="F154" s="1019">
        <v>13500</v>
      </c>
      <c r="G154" s="1019">
        <v>5000</v>
      </c>
      <c r="H154" s="1019">
        <v>8500</v>
      </c>
      <c r="I154" s="1007"/>
      <c r="J154" s="1007"/>
      <c r="K154" s="1006"/>
      <c r="L154" s="1006"/>
    </row>
    <row r="155" spans="1:12" s="1008" customFormat="1" ht="30" x14ac:dyDescent="0.2">
      <c r="A155" s="1015" t="s">
        <v>1182</v>
      </c>
      <c r="B155" s="1004">
        <v>10382</v>
      </c>
      <c r="C155" s="1015" t="s">
        <v>1266</v>
      </c>
      <c r="D155" s="1020" t="s">
        <v>2280</v>
      </c>
      <c r="E155" s="1015" t="s">
        <v>97</v>
      </c>
      <c r="F155" s="1019">
        <v>2000</v>
      </c>
      <c r="G155" s="1019"/>
      <c r="H155" s="1019">
        <v>2000</v>
      </c>
      <c r="I155" s="1007"/>
      <c r="J155" s="1007"/>
      <c r="K155" s="1006"/>
      <c r="L155" s="1006"/>
    </row>
    <row r="156" spans="1:12" s="1008" customFormat="1" ht="30" x14ac:dyDescent="0.2">
      <c r="A156" s="1015" t="s">
        <v>1182</v>
      </c>
      <c r="B156" s="1004">
        <v>10383</v>
      </c>
      <c r="C156" s="1015" t="s">
        <v>1266</v>
      </c>
      <c r="D156" s="1020" t="s">
        <v>2279</v>
      </c>
      <c r="E156" s="1015" t="s">
        <v>97</v>
      </c>
      <c r="F156" s="1019">
        <v>1000</v>
      </c>
      <c r="G156" s="1019"/>
      <c r="H156" s="1019">
        <v>1000</v>
      </c>
      <c r="I156" s="1007"/>
      <c r="J156" s="1007"/>
      <c r="K156" s="1006"/>
      <c r="L156" s="1006"/>
    </row>
    <row r="157" spans="1:12" s="1008" customFormat="1" ht="30" x14ac:dyDescent="0.2">
      <c r="A157" s="1015" t="s">
        <v>1182</v>
      </c>
      <c r="B157" s="1004">
        <v>10384</v>
      </c>
      <c r="C157" s="1015" t="s">
        <v>1266</v>
      </c>
      <c r="D157" s="1020" t="s">
        <v>2278</v>
      </c>
      <c r="E157" s="1015" t="s">
        <v>97</v>
      </c>
      <c r="F157" s="1019">
        <v>2000</v>
      </c>
      <c r="G157" s="1019"/>
      <c r="H157" s="1019">
        <v>2000</v>
      </c>
      <c r="I157" s="1007"/>
      <c r="J157" s="1007"/>
      <c r="K157" s="1006"/>
      <c r="L157" s="1006"/>
    </row>
    <row r="158" spans="1:12" s="1008" customFormat="1" ht="15" x14ac:dyDescent="0.2">
      <c r="A158" s="1015" t="s">
        <v>1227</v>
      </c>
      <c r="B158" s="1004">
        <v>10133</v>
      </c>
      <c r="C158" s="1015" t="s">
        <v>1305</v>
      </c>
      <c r="D158" s="1020" t="s">
        <v>1944</v>
      </c>
      <c r="E158" s="1015" t="s">
        <v>97</v>
      </c>
      <c r="F158" s="1023">
        <v>150646.48000000001</v>
      </c>
      <c r="G158" s="1019"/>
      <c r="H158" s="1023">
        <v>150646.48000000001</v>
      </c>
      <c r="I158" s="1007" t="s">
        <v>2133</v>
      </c>
      <c r="J158" s="1007"/>
      <c r="K158" s="1006"/>
      <c r="L158" s="1003">
        <f t="shared" ref="L158:L163" si="1">H158+J158-K158</f>
        <v>150646.48000000001</v>
      </c>
    </row>
    <row r="159" spans="1:12" s="1008" customFormat="1" ht="30" x14ac:dyDescent="0.2">
      <c r="A159" s="1015" t="s">
        <v>1227</v>
      </c>
      <c r="B159" s="1004">
        <v>10597</v>
      </c>
      <c r="C159" s="1015" t="s">
        <v>1305</v>
      </c>
      <c r="D159" s="1020" t="s">
        <v>1932</v>
      </c>
      <c r="E159" s="1015" t="s">
        <v>97</v>
      </c>
      <c r="F159" s="1023">
        <v>727.56</v>
      </c>
      <c r="G159" s="1019"/>
      <c r="H159" s="1023">
        <v>727.56</v>
      </c>
      <c r="I159" s="1007" t="s">
        <v>2133</v>
      </c>
      <c r="J159" s="1007"/>
      <c r="K159" s="1006"/>
      <c r="L159" s="1003">
        <f t="shared" si="1"/>
        <v>727.56</v>
      </c>
    </row>
    <row r="160" spans="1:12" s="1008" customFormat="1" ht="15" x14ac:dyDescent="0.2">
      <c r="A160" s="1015" t="s">
        <v>1227</v>
      </c>
      <c r="B160" s="1004">
        <v>10624</v>
      </c>
      <c r="C160" s="1015" t="s">
        <v>1305</v>
      </c>
      <c r="D160" s="1020" t="s">
        <v>1931</v>
      </c>
      <c r="E160" s="1015" t="s">
        <v>97</v>
      </c>
      <c r="F160" s="1023">
        <v>8363.61</v>
      </c>
      <c r="G160" s="1019"/>
      <c r="H160" s="1023">
        <v>8363.61</v>
      </c>
      <c r="I160" s="1007" t="s">
        <v>2133</v>
      </c>
      <c r="J160" s="1007"/>
      <c r="K160" s="1006"/>
      <c r="L160" s="1003">
        <f t="shared" si="1"/>
        <v>8363.61</v>
      </c>
    </row>
    <row r="161" spans="1:12" s="1008" customFormat="1" ht="15" x14ac:dyDescent="0.2">
      <c r="A161" s="1015" t="s">
        <v>1227</v>
      </c>
      <c r="B161" s="1004">
        <v>10341</v>
      </c>
      <c r="C161" s="1015" t="s">
        <v>1305</v>
      </c>
      <c r="D161" s="1020" t="s">
        <v>1936</v>
      </c>
      <c r="E161" s="1015" t="s">
        <v>97</v>
      </c>
      <c r="F161" s="1023">
        <v>16920</v>
      </c>
      <c r="G161" s="1019">
        <v>5040</v>
      </c>
      <c r="H161" s="1019">
        <v>11880</v>
      </c>
      <c r="I161" s="1004" t="s">
        <v>1943</v>
      </c>
      <c r="J161" s="1007"/>
      <c r="K161" s="1006"/>
      <c r="L161" s="1003">
        <f t="shared" si="1"/>
        <v>11880</v>
      </c>
    </row>
    <row r="162" spans="1:12" s="1008" customFormat="1" ht="30" x14ac:dyDescent="0.2">
      <c r="A162" s="1015" t="s">
        <v>1227</v>
      </c>
      <c r="B162" s="1004">
        <v>10136</v>
      </c>
      <c r="C162" s="1015" t="s">
        <v>1305</v>
      </c>
      <c r="D162" s="1020" t="s">
        <v>1939</v>
      </c>
      <c r="E162" s="1015" t="s">
        <v>97</v>
      </c>
      <c r="F162" s="1023">
        <v>71713.55</v>
      </c>
      <c r="G162" s="1019">
        <v>7550</v>
      </c>
      <c r="H162" s="1023">
        <v>64163.55</v>
      </c>
      <c r="I162" s="1007" t="s">
        <v>2133</v>
      </c>
      <c r="J162" s="1007"/>
      <c r="K162" s="1006"/>
      <c r="L162" s="1003">
        <f t="shared" si="1"/>
        <v>64163.55</v>
      </c>
    </row>
    <row r="163" spans="1:12" s="1008" customFormat="1" ht="30" x14ac:dyDescent="0.2">
      <c r="A163" s="1015" t="s">
        <v>1227</v>
      </c>
      <c r="B163" s="1004">
        <v>10136</v>
      </c>
      <c r="C163" s="1015" t="s">
        <v>1331</v>
      </c>
      <c r="D163" s="1020" t="s">
        <v>1939</v>
      </c>
      <c r="E163" s="1015" t="s">
        <v>97</v>
      </c>
      <c r="F163" s="1019">
        <v>15000</v>
      </c>
      <c r="G163" s="1019">
        <v>15000</v>
      </c>
      <c r="H163" s="1023">
        <v>0</v>
      </c>
      <c r="I163" s="1007" t="s">
        <v>2133</v>
      </c>
      <c r="J163" s="1007"/>
      <c r="K163" s="1006"/>
      <c r="L163" s="1003">
        <f t="shared" si="1"/>
        <v>0</v>
      </c>
    </row>
    <row r="164" spans="1:12" s="1008" customFormat="1" ht="15" x14ac:dyDescent="0.2">
      <c r="A164" s="1015" t="s">
        <v>1227</v>
      </c>
      <c r="B164" s="1004">
        <v>10285</v>
      </c>
      <c r="C164" s="1015" t="s">
        <v>1331</v>
      </c>
      <c r="D164" s="1020" t="s">
        <v>2261</v>
      </c>
      <c r="E164" s="1015" t="s">
        <v>97</v>
      </c>
      <c r="F164" s="1019">
        <v>12500</v>
      </c>
      <c r="G164" s="1019">
        <v>6906.68</v>
      </c>
      <c r="H164" s="1019">
        <v>5593.32</v>
      </c>
      <c r="I164" s="1007"/>
      <c r="J164" s="1007"/>
      <c r="K164" s="1006"/>
      <c r="L164" s="1006"/>
    </row>
    <row r="165" spans="1:12" s="1008" customFormat="1" ht="15" x14ac:dyDescent="0.2">
      <c r="A165" s="1015" t="s">
        <v>1227</v>
      </c>
      <c r="B165" s="1004">
        <v>10507</v>
      </c>
      <c r="C165" s="1015" t="s">
        <v>1305</v>
      </c>
      <c r="D165" s="1020" t="s">
        <v>1935</v>
      </c>
      <c r="E165" s="1015" t="s">
        <v>97</v>
      </c>
      <c r="F165" s="1023">
        <v>3354.3</v>
      </c>
      <c r="G165" s="1019"/>
      <c r="H165" s="1023">
        <v>3354.3</v>
      </c>
      <c r="I165" s="1007" t="s">
        <v>2133</v>
      </c>
      <c r="J165" s="1007"/>
      <c r="K165" s="1006"/>
      <c r="L165" s="1003">
        <f>H165+J165-K165</f>
        <v>3354.3</v>
      </c>
    </row>
    <row r="166" spans="1:12" s="1008" customFormat="1" ht="15" x14ac:dyDescent="0.2">
      <c r="A166" s="1015" t="s">
        <v>1227</v>
      </c>
      <c r="B166" s="1004">
        <v>10654</v>
      </c>
      <c r="C166" s="1015" t="s">
        <v>1305</v>
      </c>
      <c r="D166" s="1020" t="s">
        <v>1930</v>
      </c>
      <c r="E166" s="1015" t="s">
        <v>97</v>
      </c>
      <c r="F166" s="1023">
        <v>35492.53</v>
      </c>
      <c r="G166" s="1019"/>
      <c r="H166" s="1023">
        <v>35492.53</v>
      </c>
      <c r="I166" s="1007" t="s">
        <v>2133</v>
      </c>
      <c r="J166" s="1007"/>
      <c r="K166" s="1006"/>
      <c r="L166" s="1003">
        <f>H166+J166-K166</f>
        <v>35492.53</v>
      </c>
    </row>
    <row r="167" spans="1:12" s="1008" customFormat="1" ht="30" x14ac:dyDescent="0.2">
      <c r="A167" s="1015" t="s">
        <v>1227</v>
      </c>
      <c r="B167" s="1004">
        <v>10508</v>
      </c>
      <c r="C167" s="1015" t="s">
        <v>1305</v>
      </c>
      <c r="D167" s="1020" t="s">
        <v>1934</v>
      </c>
      <c r="E167" s="1015" t="s">
        <v>97</v>
      </c>
      <c r="F167" s="1023">
        <v>9495</v>
      </c>
      <c r="G167" s="1019"/>
      <c r="H167" s="1023">
        <v>9495</v>
      </c>
      <c r="I167" s="1007" t="s">
        <v>2133</v>
      </c>
      <c r="J167" s="1007"/>
      <c r="K167" s="1006"/>
      <c r="L167" s="1003">
        <f>H167+J167-K167</f>
        <v>9495</v>
      </c>
    </row>
    <row r="168" spans="1:12" s="1008" customFormat="1" ht="15" x14ac:dyDescent="0.2">
      <c r="A168" s="1015" t="s">
        <v>1227</v>
      </c>
      <c r="B168" s="1004">
        <v>10531</v>
      </c>
      <c r="C168" s="1015" t="s">
        <v>1305</v>
      </c>
      <c r="D168" s="1020" t="s">
        <v>1933</v>
      </c>
      <c r="E168" s="1015" t="s">
        <v>97</v>
      </c>
      <c r="F168" s="1023">
        <v>2700</v>
      </c>
      <c r="G168" s="1019"/>
      <c r="H168" s="1023">
        <v>2700</v>
      </c>
      <c r="I168" s="1007" t="s">
        <v>2133</v>
      </c>
      <c r="J168" s="1007"/>
      <c r="K168" s="1006"/>
      <c r="L168" s="1003">
        <f>H168+J168-K168</f>
        <v>2700</v>
      </c>
    </row>
    <row r="169" spans="1:12" s="1008" customFormat="1" ht="15" x14ac:dyDescent="0.2">
      <c r="A169" s="1015" t="s">
        <v>1227</v>
      </c>
      <c r="B169" s="1004">
        <v>10125</v>
      </c>
      <c r="C169" s="1015" t="s">
        <v>1331</v>
      </c>
      <c r="D169" s="1020" t="s">
        <v>2269</v>
      </c>
      <c r="E169" s="1015" t="s">
        <v>97</v>
      </c>
      <c r="F169" s="1019">
        <v>15000</v>
      </c>
      <c r="G169" s="1019">
        <v>15000</v>
      </c>
      <c r="H169" s="1019">
        <v>0</v>
      </c>
      <c r="I169" s="1007"/>
      <c r="J169" s="1007"/>
      <c r="K169" s="1006"/>
      <c r="L169" s="1006"/>
    </row>
    <row r="170" spans="1:12" s="1008" customFormat="1" ht="30" x14ac:dyDescent="0.2">
      <c r="A170" s="1015" t="s">
        <v>1227</v>
      </c>
      <c r="B170" s="1004">
        <v>10676</v>
      </c>
      <c r="C170" s="1015" t="s">
        <v>1266</v>
      </c>
      <c r="D170" s="1020" t="s">
        <v>2277</v>
      </c>
      <c r="E170" s="1015" t="s">
        <v>97</v>
      </c>
      <c r="F170" s="1019">
        <v>12000</v>
      </c>
      <c r="G170" s="1019">
        <v>10000</v>
      </c>
      <c r="H170" s="1019">
        <v>2000</v>
      </c>
      <c r="I170" s="1007"/>
      <c r="J170" s="1007"/>
      <c r="K170" s="1006"/>
      <c r="L170" s="1006"/>
    </row>
    <row r="171" spans="1:12" s="1008" customFormat="1" ht="15" x14ac:dyDescent="0.2">
      <c r="A171" s="1015" t="s">
        <v>1227</v>
      </c>
      <c r="B171" s="1004">
        <v>10687</v>
      </c>
      <c r="C171" s="1015" t="s">
        <v>1305</v>
      </c>
      <c r="D171" s="1020" t="s">
        <v>1929</v>
      </c>
      <c r="E171" s="1015" t="s">
        <v>97</v>
      </c>
      <c r="F171" s="1023">
        <v>3000</v>
      </c>
      <c r="G171" s="1019"/>
      <c r="H171" s="1023">
        <v>3000</v>
      </c>
      <c r="I171" s="1007" t="s">
        <v>2133</v>
      </c>
      <c r="J171" s="1007"/>
      <c r="K171" s="1006"/>
      <c r="L171" s="1003">
        <f>H171+J171-K171</f>
        <v>3000</v>
      </c>
    </row>
    <row r="172" spans="1:12" s="1008" customFormat="1" ht="15" x14ac:dyDescent="0.2">
      <c r="A172" s="1015" t="s">
        <v>1227</v>
      </c>
      <c r="B172" s="1004">
        <v>10690</v>
      </c>
      <c r="C172" s="1015" t="s">
        <v>1266</v>
      </c>
      <c r="D172" s="1020" t="s">
        <v>2276</v>
      </c>
      <c r="E172" s="1015" t="s">
        <v>97</v>
      </c>
      <c r="F172" s="1019">
        <v>5000</v>
      </c>
      <c r="G172" s="1019">
        <v>5000</v>
      </c>
      <c r="H172" s="1019">
        <v>0</v>
      </c>
      <c r="I172" s="1007"/>
      <c r="J172" s="1007"/>
      <c r="K172" s="1006"/>
      <c r="L172" s="1006"/>
    </row>
    <row r="173" spans="1:12" s="1008" customFormat="1" ht="45" x14ac:dyDescent="0.2">
      <c r="A173" s="1015" t="s">
        <v>1227</v>
      </c>
      <c r="B173" s="1004">
        <v>70063</v>
      </c>
      <c r="C173" s="1015" t="s">
        <v>1266</v>
      </c>
      <c r="D173" s="1020" t="s">
        <v>2275</v>
      </c>
      <c r="E173" s="1015" t="s">
        <v>86</v>
      </c>
      <c r="F173" s="1019">
        <v>3500</v>
      </c>
      <c r="G173" s="1019"/>
      <c r="H173" s="1019">
        <v>3500</v>
      </c>
      <c r="I173" s="1007"/>
      <c r="J173" s="1007"/>
      <c r="K173" s="1006"/>
      <c r="L173" s="1006"/>
    </row>
    <row r="174" spans="1:12" s="1008" customFormat="1" ht="45" x14ac:dyDescent="0.2">
      <c r="A174" s="1015" t="s">
        <v>1227</v>
      </c>
      <c r="B174" s="1004">
        <v>70066</v>
      </c>
      <c r="C174" s="1015" t="s">
        <v>1266</v>
      </c>
      <c r="D174" s="1020" t="s">
        <v>2274</v>
      </c>
      <c r="E174" s="1015" t="s">
        <v>86</v>
      </c>
      <c r="F174" s="1019">
        <v>500</v>
      </c>
      <c r="G174" s="1019"/>
      <c r="H174" s="1019">
        <v>500</v>
      </c>
      <c r="I174" s="1007"/>
      <c r="J174" s="1007"/>
      <c r="K174" s="1006"/>
      <c r="L174" s="1006"/>
    </row>
    <row r="175" spans="1:12" s="1008" customFormat="1" ht="15" x14ac:dyDescent="0.2">
      <c r="A175" s="1015" t="s">
        <v>1227</v>
      </c>
      <c r="B175" s="1004">
        <v>10103</v>
      </c>
      <c r="C175" s="1015" t="s">
        <v>1266</v>
      </c>
      <c r="D175" s="1020" t="s">
        <v>2273</v>
      </c>
      <c r="E175" s="1015" t="s">
        <v>97</v>
      </c>
      <c r="F175" s="1019">
        <v>58893.120000000003</v>
      </c>
      <c r="G175" s="1019">
        <v>58893.120000000003</v>
      </c>
      <c r="H175" s="1019">
        <v>0</v>
      </c>
      <c r="I175" s="1007"/>
      <c r="J175" s="1007"/>
      <c r="K175" s="1006"/>
      <c r="L175" s="1006"/>
    </row>
    <row r="176" spans="1:12" s="1008" customFormat="1" ht="15" x14ac:dyDescent="0.2">
      <c r="A176" s="1015" t="s">
        <v>1227</v>
      </c>
      <c r="B176" s="1004">
        <v>10104</v>
      </c>
      <c r="C176" s="1015" t="s">
        <v>1266</v>
      </c>
      <c r="D176" s="1020" t="s">
        <v>2272</v>
      </c>
      <c r="E176" s="1015" t="s">
        <v>97</v>
      </c>
      <c r="F176" s="1019">
        <v>12353.92</v>
      </c>
      <c r="G176" s="1019">
        <v>5499.91</v>
      </c>
      <c r="H176" s="1019">
        <v>6854.01</v>
      </c>
      <c r="I176" s="1007"/>
      <c r="J176" s="1007"/>
      <c r="K176" s="1006"/>
      <c r="L176" s="1006"/>
    </row>
    <row r="177" spans="1:12" s="1008" customFormat="1" ht="15" x14ac:dyDescent="0.2">
      <c r="A177" s="1015" t="s">
        <v>1227</v>
      </c>
      <c r="B177" s="1004">
        <v>10117</v>
      </c>
      <c r="C177" s="1015" t="s">
        <v>1266</v>
      </c>
      <c r="D177" s="1020" t="s">
        <v>2271</v>
      </c>
      <c r="E177" s="1015" t="s">
        <v>97</v>
      </c>
      <c r="F177" s="1019">
        <v>88000</v>
      </c>
      <c r="G177" s="1019">
        <v>68248.17</v>
      </c>
      <c r="H177" s="1019">
        <v>19751.830000000002</v>
      </c>
      <c r="I177" s="1007"/>
      <c r="J177" s="1007"/>
      <c r="K177" s="1006"/>
      <c r="L177" s="1006"/>
    </row>
    <row r="178" spans="1:12" s="1008" customFormat="1" ht="15" x14ac:dyDescent="0.2">
      <c r="A178" s="1015" t="s">
        <v>1227</v>
      </c>
      <c r="B178" s="1004">
        <v>10118</v>
      </c>
      <c r="C178" s="1015" t="s">
        <v>1266</v>
      </c>
      <c r="D178" s="1020" t="s">
        <v>2270</v>
      </c>
      <c r="E178" s="1015" t="s">
        <v>97</v>
      </c>
      <c r="F178" s="1019">
        <v>2500</v>
      </c>
      <c r="G178" s="1019">
        <v>530</v>
      </c>
      <c r="H178" s="1019">
        <v>1970</v>
      </c>
      <c r="I178" s="1007"/>
      <c r="J178" s="1007"/>
      <c r="K178" s="1006"/>
      <c r="L178" s="1006"/>
    </row>
    <row r="179" spans="1:12" s="1008" customFormat="1" ht="15" x14ac:dyDescent="0.2">
      <c r="A179" s="1015" t="s">
        <v>1227</v>
      </c>
      <c r="B179" s="1004">
        <v>10125</v>
      </c>
      <c r="C179" s="1015" t="s">
        <v>1266</v>
      </c>
      <c r="D179" s="1020" t="s">
        <v>2269</v>
      </c>
      <c r="E179" s="1015" t="s">
        <v>97</v>
      </c>
      <c r="F179" s="1019">
        <v>17550</v>
      </c>
      <c r="G179" s="1019">
        <v>7550</v>
      </c>
      <c r="H179" s="1019">
        <v>10000</v>
      </c>
      <c r="I179" s="1007"/>
      <c r="J179" s="1007"/>
      <c r="K179" s="1006"/>
      <c r="L179" s="1006"/>
    </row>
    <row r="180" spans="1:12" s="1008" customFormat="1" ht="15" x14ac:dyDescent="0.2">
      <c r="A180" s="1015" t="s">
        <v>1227</v>
      </c>
      <c r="B180" s="1004">
        <v>10127</v>
      </c>
      <c r="C180" s="1015" t="s">
        <v>1266</v>
      </c>
      <c r="D180" s="1020" t="s">
        <v>2268</v>
      </c>
      <c r="E180" s="1015" t="s">
        <v>97</v>
      </c>
      <c r="F180" s="1019">
        <v>18000</v>
      </c>
      <c r="G180" s="1019">
        <v>14000</v>
      </c>
      <c r="H180" s="1019">
        <v>4000</v>
      </c>
      <c r="I180" s="1007"/>
      <c r="J180" s="1007"/>
      <c r="K180" s="1006"/>
      <c r="L180" s="1006"/>
    </row>
    <row r="181" spans="1:12" s="1008" customFormat="1" ht="15" x14ac:dyDescent="0.2">
      <c r="A181" s="1015" t="s">
        <v>1227</v>
      </c>
      <c r="B181" s="1004">
        <v>10133</v>
      </c>
      <c r="C181" s="1015" t="s">
        <v>1266</v>
      </c>
      <c r="D181" s="1020" t="s">
        <v>1944</v>
      </c>
      <c r="E181" s="1015" t="s">
        <v>97</v>
      </c>
      <c r="F181" s="1019">
        <v>86490</v>
      </c>
      <c r="G181" s="1019">
        <v>49510.27</v>
      </c>
      <c r="H181" s="1023">
        <v>36979.730000000003</v>
      </c>
      <c r="I181" s="1007" t="s">
        <v>2133</v>
      </c>
      <c r="J181" s="1007"/>
      <c r="K181" s="1006"/>
      <c r="L181" s="1003">
        <f>H181+J181-K181</f>
        <v>36979.730000000003</v>
      </c>
    </row>
    <row r="182" spans="1:12" s="1008" customFormat="1" ht="30" x14ac:dyDescent="0.2">
      <c r="A182" s="1015" t="s">
        <v>1227</v>
      </c>
      <c r="B182" s="1004">
        <v>10136</v>
      </c>
      <c r="C182" s="1015" t="s">
        <v>1266</v>
      </c>
      <c r="D182" s="1020" t="s">
        <v>1939</v>
      </c>
      <c r="E182" s="1015" t="s">
        <v>97</v>
      </c>
      <c r="F182" s="1019">
        <v>20105</v>
      </c>
      <c r="G182" s="1019"/>
      <c r="H182" s="1023">
        <v>20105</v>
      </c>
      <c r="I182" s="1007" t="s">
        <v>2133</v>
      </c>
      <c r="J182" s="1007"/>
      <c r="K182" s="1006"/>
      <c r="L182" s="1003">
        <f>H182+J182-K182</f>
        <v>20105</v>
      </c>
    </row>
    <row r="183" spans="1:12" s="1008" customFormat="1" ht="15" x14ac:dyDescent="0.2">
      <c r="A183" s="1015" t="s">
        <v>1227</v>
      </c>
      <c r="B183" s="1004">
        <v>10152</v>
      </c>
      <c r="C183" s="1015" t="s">
        <v>1266</v>
      </c>
      <c r="D183" s="1020" t="s">
        <v>2267</v>
      </c>
      <c r="E183" s="1015" t="s">
        <v>97</v>
      </c>
      <c r="F183" s="1019">
        <v>1000</v>
      </c>
      <c r="G183" s="1019">
        <v>264.10000000000002</v>
      </c>
      <c r="H183" s="1019">
        <v>735.9</v>
      </c>
      <c r="I183" s="1007"/>
      <c r="J183" s="1007"/>
      <c r="K183" s="1006"/>
      <c r="L183" s="1006"/>
    </row>
    <row r="184" spans="1:12" s="1008" customFormat="1" ht="15" x14ac:dyDescent="0.2">
      <c r="A184" s="1015" t="s">
        <v>1227</v>
      </c>
      <c r="B184" s="1004">
        <v>10190</v>
      </c>
      <c r="C184" s="1015" t="s">
        <v>1266</v>
      </c>
      <c r="D184" s="1020" t="s">
        <v>2266</v>
      </c>
      <c r="E184" s="1015" t="s">
        <v>97</v>
      </c>
      <c r="F184" s="1019">
        <v>44972.88</v>
      </c>
      <c r="G184" s="1019">
        <v>44972.88</v>
      </c>
      <c r="H184" s="1019">
        <v>0</v>
      </c>
      <c r="I184" s="1007"/>
      <c r="J184" s="1007"/>
      <c r="K184" s="1006"/>
      <c r="L184" s="1006"/>
    </row>
    <row r="185" spans="1:12" s="1008" customFormat="1" ht="15" x14ac:dyDescent="0.2">
      <c r="A185" s="1015" t="s">
        <v>1227</v>
      </c>
      <c r="B185" s="1004">
        <v>10191</v>
      </c>
      <c r="C185" s="1015" t="s">
        <v>1266</v>
      </c>
      <c r="D185" s="1020" t="s">
        <v>2265</v>
      </c>
      <c r="E185" s="1015" t="s">
        <v>97</v>
      </c>
      <c r="F185" s="1019">
        <v>12000</v>
      </c>
      <c r="G185" s="1019">
        <v>10013.15</v>
      </c>
      <c r="H185" s="1019">
        <v>1986.8500000000004</v>
      </c>
      <c r="I185" s="1007"/>
      <c r="J185" s="1007"/>
      <c r="K185" s="1006"/>
      <c r="L185" s="1006"/>
    </row>
    <row r="186" spans="1:12" s="1008" customFormat="1" ht="30" x14ac:dyDescent="0.2">
      <c r="A186" s="1015" t="s">
        <v>1227</v>
      </c>
      <c r="B186" s="1004">
        <v>10195</v>
      </c>
      <c r="C186" s="1015" t="s">
        <v>1266</v>
      </c>
      <c r="D186" s="1020" t="s">
        <v>2264</v>
      </c>
      <c r="E186" s="1015" t="s">
        <v>97</v>
      </c>
      <c r="F186" s="1019">
        <v>6000</v>
      </c>
      <c r="G186" s="1019">
        <v>250.1</v>
      </c>
      <c r="H186" s="1019">
        <v>5749.9</v>
      </c>
      <c r="I186" s="1007"/>
      <c r="J186" s="1007"/>
      <c r="K186" s="1006"/>
      <c r="L186" s="1006"/>
    </row>
    <row r="187" spans="1:12" s="1008" customFormat="1" ht="30" x14ac:dyDescent="0.2">
      <c r="A187" s="1015" t="s">
        <v>1227</v>
      </c>
      <c r="B187" s="1004">
        <v>10206</v>
      </c>
      <c r="C187" s="1015" t="s">
        <v>1266</v>
      </c>
      <c r="D187" s="1020" t="s">
        <v>2263</v>
      </c>
      <c r="E187" s="1015" t="s">
        <v>97</v>
      </c>
      <c r="F187" s="1019">
        <v>4000</v>
      </c>
      <c r="G187" s="1019"/>
      <c r="H187" s="1019">
        <v>4000</v>
      </c>
      <c r="I187" s="1007"/>
      <c r="J187" s="1007"/>
      <c r="K187" s="1006"/>
      <c r="L187" s="1006"/>
    </row>
    <row r="188" spans="1:12" s="1008" customFormat="1" ht="15" x14ac:dyDescent="0.2">
      <c r="A188" s="1015" t="s">
        <v>1227</v>
      </c>
      <c r="B188" s="1004">
        <v>10284</v>
      </c>
      <c r="C188" s="1015" t="s">
        <v>1266</v>
      </c>
      <c r="D188" s="1020" t="s">
        <v>2262</v>
      </c>
      <c r="E188" s="1015" t="s">
        <v>97</v>
      </c>
      <c r="F188" s="1019">
        <v>23000</v>
      </c>
      <c r="G188" s="1019">
        <v>21784.15</v>
      </c>
      <c r="H188" s="1019">
        <v>1215.8499999999985</v>
      </c>
      <c r="I188" s="1007"/>
      <c r="J188" s="1007"/>
      <c r="K188" s="1006"/>
      <c r="L188" s="1006"/>
    </row>
    <row r="189" spans="1:12" s="1008" customFormat="1" ht="15" x14ac:dyDescent="0.2">
      <c r="A189" s="1015" t="s">
        <v>1227</v>
      </c>
      <c r="B189" s="1004">
        <v>10285</v>
      </c>
      <c r="C189" s="1015" t="s">
        <v>1266</v>
      </c>
      <c r="D189" s="1020" t="s">
        <v>2261</v>
      </c>
      <c r="E189" s="1015" t="s">
        <v>97</v>
      </c>
      <c r="F189" s="1019">
        <v>45449</v>
      </c>
      <c r="G189" s="1019">
        <v>38299.54</v>
      </c>
      <c r="H189" s="1019">
        <v>7149.4599999999991</v>
      </c>
      <c r="I189" s="1007"/>
      <c r="J189" s="1007"/>
      <c r="K189" s="1006"/>
      <c r="L189" s="1006"/>
    </row>
    <row r="190" spans="1:12" s="1008" customFormat="1" ht="15" x14ac:dyDescent="0.2">
      <c r="A190" s="1015" t="s">
        <v>1227</v>
      </c>
      <c r="B190" s="1004">
        <v>10286</v>
      </c>
      <c r="C190" s="1015" t="s">
        <v>1266</v>
      </c>
      <c r="D190" s="1020" t="s">
        <v>2245</v>
      </c>
      <c r="E190" s="1015" t="s">
        <v>97</v>
      </c>
      <c r="F190" s="1019">
        <v>142826.23999999999</v>
      </c>
      <c r="G190" s="1019">
        <v>135137.22999999998</v>
      </c>
      <c r="H190" s="1019">
        <v>7689.0100000000093</v>
      </c>
      <c r="I190" s="1007"/>
      <c r="J190" s="1007"/>
      <c r="K190" s="1006"/>
      <c r="L190" s="1006"/>
    </row>
    <row r="191" spans="1:12" s="1008" customFormat="1" ht="15" x14ac:dyDescent="0.2">
      <c r="A191" s="1015" t="s">
        <v>1227</v>
      </c>
      <c r="B191" s="1004">
        <v>10287</v>
      </c>
      <c r="C191" s="1015" t="s">
        <v>1266</v>
      </c>
      <c r="D191" s="1020" t="s">
        <v>2244</v>
      </c>
      <c r="E191" s="1015" t="s">
        <v>97</v>
      </c>
      <c r="F191" s="1019">
        <v>4000</v>
      </c>
      <c r="G191" s="1019">
        <v>4000</v>
      </c>
      <c r="H191" s="1019">
        <v>0</v>
      </c>
      <c r="I191" s="1007"/>
      <c r="J191" s="1007"/>
      <c r="K191" s="1006"/>
      <c r="L191" s="1006"/>
    </row>
    <row r="192" spans="1:12" s="1008" customFormat="1" ht="15" x14ac:dyDescent="0.2">
      <c r="A192" s="1015" t="s">
        <v>1227</v>
      </c>
      <c r="B192" s="1004">
        <v>10288</v>
      </c>
      <c r="C192" s="1015" t="s">
        <v>1266</v>
      </c>
      <c r="D192" s="1020" t="s">
        <v>2260</v>
      </c>
      <c r="E192" s="1015" t="s">
        <v>97</v>
      </c>
      <c r="F192" s="1019">
        <v>12691.66</v>
      </c>
      <c r="G192" s="1019">
        <v>12691.66</v>
      </c>
      <c r="H192" s="1019">
        <v>0</v>
      </c>
      <c r="I192" s="1007"/>
      <c r="J192" s="1007"/>
      <c r="K192" s="1006"/>
      <c r="L192" s="1006"/>
    </row>
    <row r="193" spans="1:12" s="1008" customFormat="1" ht="15" x14ac:dyDescent="0.2">
      <c r="A193" s="1015" t="s">
        <v>1227</v>
      </c>
      <c r="B193" s="1004">
        <v>10289</v>
      </c>
      <c r="C193" s="1015" t="s">
        <v>1266</v>
      </c>
      <c r="D193" s="1020" t="s">
        <v>2259</v>
      </c>
      <c r="E193" s="1015" t="s">
        <v>97</v>
      </c>
      <c r="F193" s="1019">
        <v>194645.88</v>
      </c>
      <c r="G193" s="1019">
        <v>194645.88</v>
      </c>
      <c r="H193" s="1019">
        <v>0</v>
      </c>
      <c r="I193" s="1007"/>
      <c r="J193" s="1007"/>
      <c r="K193" s="1006"/>
      <c r="L193" s="1006"/>
    </row>
    <row r="194" spans="1:12" s="1008" customFormat="1" ht="15" x14ac:dyDescent="0.2">
      <c r="A194" s="1015" t="s">
        <v>1227</v>
      </c>
      <c r="B194" s="1004">
        <v>10293</v>
      </c>
      <c r="C194" s="1015" t="s">
        <v>1266</v>
      </c>
      <c r="D194" s="1020" t="s">
        <v>2258</v>
      </c>
      <c r="E194" s="1015" t="s">
        <v>97</v>
      </c>
      <c r="F194" s="1019">
        <v>616.1</v>
      </c>
      <c r="G194" s="1019">
        <v>616.1</v>
      </c>
      <c r="H194" s="1019">
        <v>0</v>
      </c>
      <c r="I194" s="1007"/>
      <c r="J194" s="1007"/>
      <c r="K194" s="1006"/>
      <c r="L194" s="1006"/>
    </row>
    <row r="195" spans="1:12" s="1008" customFormat="1" ht="15" x14ac:dyDescent="0.2">
      <c r="A195" s="1015" t="s">
        <v>1227</v>
      </c>
      <c r="B195" s="1004">
        <v>10339</v>
      </c>
      <c r="C195" s="1015" t="s">
        <v>1266</v>
      </c>
      <c r="D195" s="1020" t="s">
        <v>2257</v>
      </c>
      <c r="E195" s="1015" t="s">
        <v>97</v>
      </c>
      <c r="F195" s="1019">
        <v>115000</v>
      </c>
      <c r="G195" s="1019">
        <v>115000</v>
      </c>
      <c r="H195" s="1019">
        <v>0</v>
      </c>
      <c r="I195" s="1007"/>
      <c r="J195" s="1007"/>
      <c r="K195" s="1006"/>
      <c r="L195" s="1006"/>
    </row>
    <row r="196" spans="1:12" s="1008" customFormat="1" ht="15" x14ac:dyDescent="0.2">
      <c r="A196" s="1015" t="s">
        <v>1227</v>
      </c>
      <c r="B196" s="1004">
        <v>10340</v>
      </c>
      <c r="C196" s="1015" t="s">
        <v>1266</v>
      </c>
      <c r="D196" s="1020" t="s">
        <v>2256</v>
      </c>
      <c r="E196" s="1015" t="s">
        <v>97</v>
      </c>
      <c r="F196" s="1019">
        <v>3650</v>
      </c>
      <c r="G196" s="1019">
        <v>3650</v>
      </c>
      <c r="H196" s="1019">
        <v>0</v>
      </c>
      <c r="I196" s="1007"/>
      <c r="J196" s="1007"/>
      <c r="K196" s="1006"/>
      <c r="L196" s="1006"/>
    </row>
    <row r="197" spans="1:12" s="1008" customFormat="1" ht="15" x14ac:dyDescent="0.2">
      <c r="A197" s="1015" t="s">
        <v>1227</v>
      </c>
      <c r="B197" s="1004">
        <v>10341</v>
      </c>
      <c r="C197" s="1015" t="s">
        <v>1266</v>
      </c>
      <c r="D197" s="1020" t="s">
        <v>1936</v>
      </c>
      <c r="E197" s="1015" t="s">
        <v>97</v>
      </c>
      <c r="F197" s="1019">
        <v>22500</v>
      </c>
      <c r="G197" s="1019">
        <v>12500</v>
      </c>
      <c r="H197" s="1019">
        <v>10000</v>
      </c>
      <c r="I197" s="1004" t="s">
        <v>1938</v>
      </c>
      <c r="J197" s="1007"/>
      <c r="K197" s="1006"/>
      <c r="L197" s="1003">
        <f>H197+J197-K197</f>
        <v>10000</v>
      </c>
    </row>
    <row r="198" spans="1:12" s="1008" customFormat="1" ht="30" x14ac:dyDescent="0.2">
      <c r="A198" s="1015" t="s">
        <v>1227</v>
      </c>
      <c r="B198" s="1004">
        <v>10368</v>
      </c>
      <c r="C198" s="1015" t="s">
        <v>1266</v>
      </c>
      <c r="D198" s="1020" t="s">
        <v>2255</v>
      </c>
      <c r="E198" s="1015" t="s">
        <v>97</v>
      </c>
      <c r="F198" s="1019">
        <v>44972.88</v>
      </c>
      <c r="G198" s="1019">
        <v>44972.88</v>
      </c>
      <c r="H198" s="1019">
        <v>0</v>
      </c>
      <c r="I198" s="1007"/>
      <c r="J198" s="1007"/>
      <c r="K198" s="1006"/>
      <c r="L198" s="1006"/>
    </row>
    <row r="199" spans="1:12" s="1008" customFormat="1" ht="30" x14ac:dyDescent="0.2">
      <c r="A199" s="1015" t="s">
        <v>1227</v>
      </c>
      <c r="B199" s="1004">
        <v>10369</v>
      </c>
      <c r="C199" s="1015" t="s">
        <v>1266</v>
      </c>
      <c r="D199" s="1020" t="s">
        <v>2254</v>
      </c>
      <c r="E199" s="1015" t="s">
        <v>97</v>
      </c>
      <c r="F199" s="1019">
        <v>7000</v>
      </c>
      <c r="G199" s="1019">
        <v>3362.3</v>
      </c>
      <c r="H199" s="1019">
        <v>3637.7</v>
      </c>
      <c r="I199" s="1007"/>
      <c r="J199" s="1007"/>
      <c r="K199" s="1006"/>
      <c r="L199" s="1006"/>
    </row>
    <row r="200" spans="1:12" s="1008" customFormat="1" ht="15" x14ac:dyDescent="0.2">
      <c r="A200" s="1015" t="s">
        <v>1227</v>
      </c>
      <c r="B200" s="1004">
        <v>10392</v>
      </c>
      <c r="C200" s="1015" t="s">
        <v>1266</v>
      </c>
      <c r="D200" s="1020" t="s">
        <v>2155</v>
      </c>
      <c r="E200" s="1015" t="s">
        <v>97</v>
      </c>
      <c r="F200" s="1019">
        <v>510</v>
      </c>
      <c r="G200" s="1019"/>
      <c r="H200" s="1019">
        <v>510</v>
      </c>
      <c r="I200" s="1007"/>
      <c r="J200" s="1007"/>
      <c r="K200" s="1006"/>
      <c r="L200" s="1006"/>
    </row>
    <row r="201" spans="1:12" s="1008" customFormat="1" ht="15" x14ac:dyDescent="0.2">
      <c r="A201" s="1015" t="s">
        <v>1227</v>
      </c>
      <c r="B201" s="1004">
        <v>10507</v>
      </c>
      <c r="C201" s="1015" t="s">
        <v>1266</v>
      </c>
      <c r="D201" s="1020" t="s">
        <v>1935</v>
      </c>
      <c r="E201" s="1015" t="s">
        <v>97</v>
      </c>
      <c r="F201" s="1019">
        <v>1950</v>
      </c>
      <c r="G201" s="1019">
        <v>0</v>
      </c>
      <c r="H201" s="1023">
        <v>1950</v>
      </c>
      <c r="I201" s="1007" t="s">
        <v>2133</v>
      </c>
      <c r="J201" s="1007"/>
      <c r="K201" s="1006"/>
      <c r="L201" s="1003">
        <f>H201+J201-K201</f>
        <v>1950</v>
      </c>
    </row>
    <row r="202" spans="1:12" s="1008" customFormat="1" ht="30" x14ac:dyDescent="0.2">
      <c r="A202" s="1015" t="s">
        <v>1227</v>
      </c>
      <c r="B202" s="1004">
        <v>10508</v>
      </c>
      <c r="C202" s="1015" t="s">
        <v>1266</v>
      </c>
      <c r="D202" s="1020" t="s">
        <v>1934</v>
      </c>
      <c r="E202" s="1015" t="s">
        <v>97</v>
      </c>
      <c r="F202" s="1019">
        <v>2000</v>
      </c>
      <c r="G202" s="1019"/>
      <c r="H202" s="1023">
        <v>2000</v>
      </c>
      <c r="I202" s="1007" t="s">
        <v>2133</v>
      </c>
      <c r="J202" s="1007"/>
      <c r="K202" s="1006"/>
      <c r="L202" s="1003">
        <f>H202+J202-K202</f>
        <v>2000</v>
      </c>
    </row>
    <row r="203" spans="1:12" s="1008" customFormat="1" ht="15" x14ac:dyDescent="0.2">
      <c r="A203" s="1015" t="s">
        <v>1227</v>
      </c>
      <c r="B203" s="1004">
        <v>10531</v>
      </c>
      <c r="C203" s="1015" t="s">
        <v>1266</v>
      </c>
      <c r="D203" s="1020" t="s">
        <v>1933</v>
      </c>
      <c r="E203" s="1015" t="s">
        <v>97</v>
      </c>
      <c r="F203" s="1019">
        <v>1000</v>
      </c>
      <c r="G203" s="1019"/>
      <c r="H203" s="1023">
        <v>1000</v>
      </c>
      <c r="I203" s="1007" t="s">
        <v>2133</v>
      </c>
      <c r="J203" s="1007"/>
      <c r="K203" s="1006"/>
      <c r="L203" s="1003">
        <f>H203+J203-K203</f>
        <v>1000</v>
      </c>
    </row>
    <row r="204" spans="1:12" s="1008" customFormat="1" ht="15" x14ac:dyDescent="0.2">
      <c r="A204" s="1015" t="s">
        <v>1227</v>
      </c>
      <c r="B204" s="1004">
        <v>10532</v>
      </c>
      <c r="C204" s="1015" t="s">
        <v>1266</v>
      </c>
      <c r="D204" s="1020" t="s">
        <v>2253</v>
      </c>
      <c r="E204" s="1015" t="s">
        <v>97</v>
      </c>
      <c r="F204" s="1019">
        <v>47020</v>
      </c>
      <c r="G204" s="1019"/>
      <c r="H204" s="1019">
        <v>47020</v>
      </c>
      <c r="I204" s="1007"/>
      <c r="J204" s="1007"/>
      <c r="K204" s="1006"/>
      <c r="L204" s="1006"/>
    </row>
    <row r="205" spans="1:12" s="1008" customFormat="1" ht="15" x14ac:dyDescent="0.2">
      <c r="A205" s="1015" t="s">
        <v>1227</v>
      </c>
      <c r="B205" s="1004">
        <v>10586</v>
      </c>
      <c r="C205" s="1015" t="s">
        <v>1266</v>
      </c>
      <c r="D205" s="1020" t="s">
        <v>2252</v>
      </c>
      <c r="E205" s="1015" t="s">
        <v>97</v>
      </c>
      <c r="F205" s="1019">
        <v>22725</v>
      </c>
      <c r="G205" s="1019"/>
      <c r="H205" s="1019">
        <v>22725</v>
      </c>
      <c r="I205" s="1007"/>
      <c r="J205" s="1007"/>
      <c r="K205" s="1006"/>
      <c r="L205" s="1006"/>
    </row>
    <row r="206" spans="1:12" s="1008" customFormat="1" ht="15" x14ac:dyDescent="0.2">
      <c r="A206" s="1015" t="s">
        <v>1227</v>
      </c>
      <c r="B206" s="1004">
        <v>10623</v>
      </c>
      <c r="C206" s="1015" t="s">
        <v>1266</v>
      </c>
      <c r="D206" s="1020" t="s">
        <v>2251</v>
      </c>
      <c r="E206" s="1015" t="s">
        <v>97</v>
      </c>
      <c r="F206" s="1019">
        <v>1000</v>
      </c>
      <c r="G206" s="1019">
        <v>264.10000000000002</v>
      </c>
      <c r="H206" s="1019">
        <v>735.9</v>
      </c>
      <c r="I206" s="1007"/>
      <c r="J206" s="1007"/>
      <c r="K206" s="1006"/>
      <c r="L206" s="1006"/>
    </row>
    <row r="207" spans="1:12" s="1008" customFormat="1" ht="15" x14ac:dyDescent="0.2">
      <c r="A207" s="1015" t="s">
        <v>1227</v>
      </c>
      <c r="B207" s="1004">
        <v>10634</v>
      </c>
      <c r="C207" s="1015" t="s">
        <v>1266</v>
      </c>
      <c r="D207" s="1020" t="s">
        <v>2250</v>
      </c>
      <c r="E207" s="1015" t="s">
        <v>97</v>
      </c>
      <c r="F207" s="1019">
        <v>8800</v>
      </c>
      <c r="G207" s="1019">
        <v>8540</v>
      </c>
      <c r="H207" s="1019">
        <v>260</v>
      </c>
      <c r="I207" s="1007"/>
      <c r="J207" s="1007"/>
      <c r="K207" s="1006"/>
      <c r="L207" s="1006"/>
    </row>
    <row r="208" spans="1:12" s="1008" customFormat="1" ht="30" x14ac:dyDescent="0.2">
      <c r="A208" s="1015" t="s">
        <v>1227</v>
      </c>
      <c r="B208" s="1004">
        <v>10639</v>
      </c>
      <c r="C208" s="1015" t="s">
        <v>1266</v>
      </c>
      <c r="D208" s="1020" t="s">
        <v>2249</v>
      </c>
      <c r="E208" s="1015" t="s">
        <v>97</v>
      </c>
      <c r="F208" s="1019">
        <v>6000</v>
      </c>
      <c r="G208" s="1019"/>
      <c r="H208" s="1019">
        <v>6000</v>
      </c>
      <c r="I208" s="1007"/>
      <c r="J208" s="1007"/>
      <c r="K208" s="1006"/>
      <c r="L208" s="1006"/>
    </row>
    <row r="209" spans="1:12" s="1008" customFormat="1" ht="15" x14ac:dyDescent="0.2">
      <c r="A209" s="1015" t="s">
        <v>1227</v>
      </c>
      <c r="B209" s="1004">
        <v>10642</v>
      </c>
      <c r="C209" s="1015" t="s">
        <v>1266</v>
      </c>
      <c r="D209" s="1020" t="s">
        <v>2248</v>
      </c>
      <c r="E209" s="1015" t="s">
        <v>97</v>
      </c>
      <c r="F209" s="1019">
        <v>2000</v>
      </c>
      <c r="G209" s="1019"/>
      <c r="H209" s="1019">
        <v>2000</v>
      </c>
      <c r="I209" s="1007"/>
      <c r="J209" s="1007"/>
      <c r="K209" s="1006"/>
      <c r="L209" s="1006"/>
    </row>
    <row r="210" spans="1:12" s="1008" customFormat="1" ht="15" x14ac:dyDescent="0.2">
      <c r="A210" s="1015" t="s">
        <v>1227</v>
      </c>
      <c r="B210" s="1004">
        <v>10654</v>
      </c>
      <c r="C210" s="1015" t="s">
        <v>1266</v>
      </c>
      <c r="D210" s="1020" t="s">
        <v>1930</v>
      </c>
      <c r="E210" s="1015" t="s">
        <v>97</v>
      </c>
      <c r="F210" s="1019">
        <v>24000</v>
      </c>
      <c r="G210" s="1019">
        <v>9553.39</v>
      </c>
      <c r="H210" s="1023">
        <v>14446.61</v>
      </c>
      <c r="I210" s="1007" t="s">
        <v>2133</v>
      </c>
      <c r="J210" s="1007"/>
      <c r="K210" s="1006"/>
      <c r="L210" s="1003">
        <f>H210+J210-K210</f>
        <v>14446.61</v>
      </c>
    </row>
    <row r="211" spans="1:12" s="1008" customFormat="1" ht="15" x14ac:dyDescent="0.2">
      <c r="A211" s="1015" t="s">
        <v>1227</v>
      </c>
      <c r="B211" s="1004">
        <v>10655</v>
      </c>
      <c r="C211" s="1015" t="s">
        <v>1266</v>
      </c>
      <c r="D211" s="1020" t="s">
        <v>2247</v>
      </c>
      <c r="E211" s="1015" t="s">
        <v>97</v>
      </c>
      <c r="F211" s="1019">
        <v>11100</v>
      </c>
      <c r="G211" s="1019">
        <v>4583.7000000000007</v>
      </c>
      <c r="H211" s="1019">
        <v>6516.2999999999993</v>
      </c>
      <c r="I211" s="1007"/>
      <c r="J211" s="1007"/>
      <c r="K211" s="1006"/>
      <c r="L211" s="1006"/>
    </row>
    <row r="212" spans="1:12" s="1008" customFormat="1" ht="15" x14ac:dyDescent="0.2">
      <c r="A212" s="1015" t="s">
        <v>1227</v>
      </c>
      <c r="B212" s="1004">
        <v>10687</v>
      </c>
      <c r="C212" s="1015" t="s">
        <v>1266</v>
      </c>
      <c r="D212" s="1020" t="s">
        <v>1929</v>
      </c>
      <c r="E212" s="1015" t="s">
        <v>97</v>
      </c>
      <c r="F212" s="1019">
        <v>1000</v>
      </c>
      <c r="G212" s="1019"/>
      <c r="H212" s="1023">
        <v>1000</v>
      </c>
      <c r="I212" s="1007" t="s">
        <v>2133</v>
      </c>
      <c r="J212" s="1007"/>
      <c r="K212" s="1006"/>
      <c r="L212" s="1003">
        <f>H212+J212-K212</f>
        <v>1000</v>
      </c>
    </row>
    <row r="213" spans="1:12" s="1008" customFormat="1" ht="15" x14ac:dyDescent="0.2">
      <c r="A213" s="1015" t="s">
        <v>1227</v>
      </c>
      <c r="B213" s="1004">
        <v>10688</v>
      </c>
      <c r="C213" s="1015" t="s">
        <v>1266</v>
      </c>
      <c r="D213" s="1020" t="s">
        <v>2246</v>
      </c>
      <c r="E213" s="1015" t="s">
        <v>97</v>
      </c>
      <c r="F213" s="1019">
        <v>1500</v>
      </c>
      <c r="G213" s="1019">
        <v>211.8</v>
      </c>
      <c r="H213" s="1019">
        <v>1288.2</v>
      </c>
      <c r="I213" s="1007"/>
      <c r="J213" s="1007"/>
      <c r="K213" s="1006"/>
      <c r="L213" s="1006"/>
    </row>
    <row r="214" spans="1:12" s="1008" customFormat="1" ht="15" x14ac:dyDescent="0.2">
      <c r="A214" s="1015" t="s">
        <v>1227</v>
      </c>
      <c r="B214" s="1004">
        <v>10286</v>
      </c>
      <c r="C214" s="1015" t="s">
        <v>1331</v>
      </c>
      <c r="D214" s="1020" t="s">
        <v>2245</v>
      </c>
      <c r="E214" s="1015" t="s">
        <v>97</v>
      </c>
      <c r="F214" s="1019">
        <v>108.79</v>
      </c>
      <c r="G214" s="1019">
        <v>103.58</v>
      </c>
      <c r="H214" s="1019">
        <v>5.210000000000008</v>
      </c>
      <c r="I214" s="1007"/>
      <c r="J214" s="1007"/>
      <c r="K214" s="1006"/>
      <c r="L214" s="1006"/>
    </row>
    <row r="215" spans="1:12" s="1008" customFormat="1" ht="15" x14ac:dyDescent="0.2">
      <c r="A215" s="1015" t="s">
        <v>1227</v>
      </c>
      <c r="B215" s="1004">
        <v>10287</v>
      </c>
      <c r="C215" s="1015" t="s">
        <v>1331</v>
      </c>
      <c r="D215" s="1020" t="s">
        <v>2244</v>
      </c>
      <c r="E215" s="1015" t="s">
        <v>97</v>
      </c>
      <c r="F215" s="1019">
        <v>3400</v>
      </c>
      <c r="G215" s="1019">
        <v>3273.89</v>
      </c>
      <c r="H215" s="1019">
        <v>126.11000000000013</v>
      </c>
      <c r="I215" s="1007"/>
      <c r="J215" s="1007"/>
      <c r="K215" s="1006"/>
      <c r="L215" s="1006"/>
    </row>
    <row r="216" spans="1:12" s="1008" customFormat="1" ht="30" x14ac:dyDescent="0.2">
      <c r="A216" s="1015" t="s">
        <v>1227</v>
      </c>
      <c r="B216" s="1004">
        <v>20058</v>
      </c>
      <c r="C216" s="1015" t="s">
        <v>1266</v>
      </c>
      <c r="D216" s="1020" t="s">
        <v>2007</v>
      </c>
      <c r="E216" s="1015" t="s">
        <v>95</v>
      </c>
      <c r="F216" s="1019">
        <v>77000</v>
      </c>
      <c r="G216" s="1019"/>
      <c r="H216" s="1019">
        <v>77000</v>
      </c>
      <c r="I216" s="1007" t="s">
        <v>2147</v>
      </c>
      <c r="J216" s="1007"/>
      <c r="K216" s="1006"/>
      <c r="L216" s="1003">
        <f>H216+J216-K216</f>
        <v>77000</v>
      </c>
    </row>
    <row r="217" spans="1:12" s="1008" customFormat="1" ht="15" x14ac:dyDescent="0.2">
      <c r="A217" s="1015" t="s">
        <v>1163</v>
      </c>
      <c r="B217" s="1004">
        <v>10598</v>
      </c>
      <c r="C217" s="1015" t="s">
        <v>1305</v>
      </c>
      <c r="D217" s="1020" t="s">
        <v>1925</v>
      </c>
      <c r="E217" s="1015" t="s">
        <v>97</v>
      </c>
      <c r="F217" s="1023">
        <v>270</v>
      </c>
      <c r="G217" s="1019"/>
      <c r="H217" s="1023">
        <v>270</v>
      </c>
      <c r="I217" s="1007" t="s">
        <v>2133</v>
      </c>
      <c r="J217" s="1007"/>
      <c r="K217" s="1006"/>
      <c r="L217" s="1003">
        <f>H217+J217-K217</f>
        <v>270</v>
      </c>
    </row>
    <row r="218" spans="1:12" s="1008" customFormat="1" ht="15" x14ac:dyDescent="0.2">
      <c r="A218" s="1015" t="s">
        <v>1163</v>
      </c>
      <c r="B218" s="1004">
        <v>10604</v>
      </c>
      <c r="C218" s="1015" t="s">
        <v>1305</v>
      </c>
      <c r="D218" s="1020" t="s">
        <v>1924</v>
      </c>
      <c r="E218" s="1015" t="s">
        <v>97</v>
      </c>
      <c r="F218" s="1023">
        <v>602.73</v>
      </c>
      <c r="G218" s="1019"/>
      <c r="H218" s="1023">
        <v>602.73</v>
      </c>
      <c r="I218" s="1007" t="s">
        <v>2133</v>
      </c>
      <c r="J218" s="1007"/>
      <c r="K218" s="1006"/>
      <c r="L218" s="1003">
        <f>H218+J218-K218</f>
        <v>602.73</v>
      </c>
    </row>
    <row r="219" spans="1:12" s="1008" customFormat="1" ht="15" x14ac:dyDescent="0.2">
      <c r="A219" s="1015" t="s">
        <v>1163</v>
      </c>
      <c r="B219" s="1004">
        <v>10605</v>
      </c>
      <c r="C219" s="1015" t="s">
        <v>1305</v>
      </c>
      <c r="D219" s="1020" t="s">
        <v>1922</v>
      </c>
      <c r="E219" s="1015" t="s">
        <v>97</v>
      </c>
      <c r="F219" s="1023">
        <v>710</v>
      </c>
      <c r="G219" s="1019"/>
      <c r="H219" s="1023">
        <v>710</v>
      </c>
      <c r="I219" s="1007" t="s">
        <v>2133</v>
      </c>
      <c r="J219" s="1007"/>
      <c r="K219" s="1006"/>
      <c r="L219" s="1003">
        <f>H219+J219-K219</f>
        <v>710</v>
      </c>
    </row>
    <row r="220" spans="1:12" s="1008" customFormat="1" ht="15" x14ac:dyDescent="0.2">
      <c r="A220" s="1015" t="s">
        <v>1163</v>
      </c>
      <c r="B220" s="1004">
        <v>10077</v>
      </c>
      <c r="C220" s="1015" t="s">
        <v>1305</v>
      </c>
      <c r="D220" s="1020" t="s">
        <v>1928</v>
      </c>
      <c r="E220" s="1015" t="s">
        <v>97</v>
      </c>
      <c r="F220" s="1023">
        <v>230</v>
      </c>
      <c r="G220" s="1019"/>
      <c r="H220" s="1019">
        <v>230</v>
      </c>
      <c r="I220" s="980" t="s">
        <v>2129</v>
      </c>
      <c r="J220" s="980"/>
      <c r="K220" s="1003"/>
      <c r="L220" s="1003">
        <f>H220+J220-K220</f>
        <v>230</v>
      </c>
    </row>
    <row r="221" spans="1:12" s="1008" customFormat="1" ht="30" x14ac:dyDescent="0.2">
      <c r="A221" s="1015" t="s">
        <v>1163</v>
      </c>
      <c r="B221" s="1004">
        <v>10612</v>
      </c>
      <c r="C221" s="1015" t="s">
        <v>1305</v>
      </c>
      <c r="D221" s="1020" t="s">
        <v>2243</v>
      </c>
      <c r="E221" s="1015" t="s">
        <v>97</v>
      </c>
      <c r="F221" s="1023">
        <v>2717.73</v>
      </c>
      <c r="G221" s="1019"/>
      <c r="H221" s="1019">
        <v>2717.73</v>
      </c>
      <c r="I221" s="1007"/>
      <c r="J221" s="1007"/>
      <c r="K221" s="1006"/>
      <c r="L221" s="1006"/>
    </row>
    <row r="222" spans="1:12" s="1008" customFormat="1" ht="30" x14ac:dyDescent="0.2">
      <c r="A222" s="1015" t="s">
        <v>1163</v>
      </c>
      <c r="B222" s="1004">
        <v>10504</v>
      </c>
      <c r="C222" s="1015" t="s">
        <v>1305</v>
      </c>
      <c r="D222" s="1020" t="s">
        <v>2216</v>
      </c>
      <c r="E222" s="1015" t="s">
        <v>97</v>
      </c>
      <c r="F222" s="1023">
        <v>201036.23</v>
      </c>
      <c r="G222" s="1019"/>
      <c r="H222" s="1019">
        <v>201036.23</v>
      </c>
      <c r="I222" s="1007" t="s">
        <v>2181</v>
      </c>
      <c r="J222" s="1007"/>
      <c r="K222" s="1006"/>
      <c r="L222" s="1003">
        <f>H222+J222-K222</f>
        <v>201036.23</v>
      </c>
    </row>
    <row r="223" spans="1:12" s="1008" customFormat="1" ht="15" x14ac:dyDescent="0.2">
      <c r="A223" s="1015" t="s">
        <v>1163</v>
      </c>
      <c r="B223" s="1004">
        <v>10606</v>
      </c>
      <c r="C223" s="1015" t="s">
        <v>1305</v>
      </c>
      <c r="D223" s="1020" t="s">
        <v>1919</v>
      </c>
      <c r="E223" s="1015" t="s">
        <v>97</v>
      </c>
      <c r="F223" s="1023">
        <v>170</v>
      </c>
      <c r="G223" s="1019"/>
      <c r="H223" s="1019">
        <v>170</v>
      </c>
      <c r="I223" s="980" t="s">
        <v>2129</v>
      </c>
      <c r="J223" s="980"/>
      <c r="K223" s="1003"/>
      <c r="L223" s="1003">
        <f>H223+J223-K223</f>
        <v>170</v>
      </c>
    </row>
    <row r="224" spans="1:12" s="1008" customFormat="1" ht="30" x14ac:dyDescent="0.2">
      <c r="A224" s="1015" t="s">
        <v>1163</v>
      </c>
      <c r="B224" s="1004">
        <v>20056</v>
      </c>
      <c r="C224" s="1015" t="s">
        <v>1305</v>
      </c>
      <c r="D224" s="1020" t="s">
        <v>2006</v>
      </c>
      <c r="E224" s="1015" t="s">
        <v>95</v>
      </c>
      <c r="F224" s="1019">
        <v>1088362.56</v>
      </c>
      <c r="G224" s="1019" t="s">
        <v>43</v>
      </c>
      <c r="H224" s="1019">
        <v>1088362.56</v>
      </c>
      <c r="I224" s="1007" t="s">
        <v>2181</v>
      </c>
      <c r="J224" s="1007"/>
      <c r="K224" s="1006"/>
      <c r="L224" s="1003">
        <f>H224+J224-K224</f>
        <v>1088362.56</v>
      </c>
    </row>
    <row r="225" spans="1:12" s="1008" customFormat="1" ht="30" x14ac:dyDescent="0.2">
      <c r="A225" s="1015" t="s">
        <v>1163</v>
      </c>
      <c r="B225" s="1004">
        <v>20056</v>
      </c>
      <c r="C225" s="1015" t="s">
        <v>1305</v>
      </c>
      <c r="D225" s="1020" t="s">
        <v>2006</v>
      </c>
      <c r="E225" s="1015" t="s">
        <v>95</v>
      </c>
      <c r="F225" s="1019">
        <v>123462.28</v>
      </c>
      <c r="G225" s="1019" t="s">
        <v>43</v>
      </c>
      <c r="H225" s="1019">
        <v>123462.28</v>
      </c>
      <c r="I225" s="1007" t="s">
        <v>2181</v>
      </c>
      <c r="J225" s="1007">
        <v>0</v>
      </c>
      <c r="K225" s="1019">
        <v>123462.28</v>
      </c>
      <c r="L225" s="1003">
        <v>123462.28</v>
      </c>
    </row>
    <row r="226" spans="1:12" s="1008" customFormat="1" ht="30" x14ac:dyDescent="0.2">
      <c r="A226" s="1015" t="s">
        <v>1163</v>
      </c>
      <c r="B226" s="1004">
        <v>20056</v>
      </c>
      <c r="C226" s="1015" t="s">
        <v>1266</v>
      </c>
      <c r="D226" s="1020" t="s">
        <v>2006</v>
      </c>
      <c r="E226" s="1015" t="s">
        <v>95</v>
      </c>
      <c r="F226" s="1019">
        <v>88175.16</v>
      </c>
      <c r="G226" s="1019"/>
      <c r="H226" s="1019">
        <v>88175.16</v>
      </c>
      <c r="I226" s="1007" t="s">
        <v>2181</v>
      </c>
      <c r="J226" s="1007"/>
      <c r="K226" s="1006"/>
      <c r="L226" s="1003">
        <f>H226+J226-K226</f>
        <v>88175.16</v>
      </c>
    </row>
    <row r="227" spans="1:12" s="1008" customFormat="1" ht="15" x14ac:dyDescent="0.2">
      <c r="A227" s="1015" t="s">
        <v>1163</v>
      </c>
      <c r="B227" s="1004">
        <v>10011</v>
      </c>
      <c r="C227" s="1015" t="s">
        <v>1266</v>
      </c>
      <c r="D227" s="1020" t="s">
        <v>2242</v>
      </c>
      <c r="E227" s="1015" t="s">
        <v>97</v>
      </c>
      <c r="F227" s="1019">
        <v>6000</v>
      </c>
      <c r="G227" s="1019">
        <v>3061.75</v>
      </c>
      <c r="H227" s="1019">
        <v>2938.25</v>
      </c>
      <c r="I227" s="1007"/>
      <c r="J227" s="1007"/>
      <c r="K227" s="1006"/>
      <c r="L227" s="1006"/>
    </row>
    <row r="228" spans="1:12" s="1008" customFormat="1" ht="15" x14ac:dyDescent="0.2">
      <c r="A228" s="1015" t="s">
        <v>1163</v>
      </c>
      <c r="B228" s="1004">
        <v>10013</v>
      </c>
      <c r="C228" s="1015" t="s">
        <v>1266</v>
      </c>
      <c r="D228" s="1020" t="s">
        <v>2241</v>
      </c>
      <c r="E228" s="1015" t="s">
        <v>97</v>
      </c>
      <c r="F228" s="1019">
        <v>46205.02</v>
      </c>
      <c r="G228" s="1019">
        <v>46205.02</v>
      </c>
      <c r="H228" s="1019">
        <v>0</v>
      </c>
      <c r="I228" s="1007"/>
      <c r="J228" s="1007"/>
      <c r="K228" s="1006"/>
      <c r="L228" s="1006"/>
    </row>
    <row r="229" spans="1:12" s="1008" customFormat="1" ht="15" x14ac:dyDescent="0.2">
      <c r="A229" s="1015" t="s">
        <v>1163</v>
      </c>
      <c r="B229" s="1004">
        <v>10014</v>
      </c>
      <c r="C229" s="1015" t="s">
        <v>1266</v>
      </c>
      <c r="D229" s="1020" t="s">
        <v>2240</v>
      </c>
      <c r="E229" s="1015" t="s">
        <v>97</v>
      </c>
      <c r="F229" s="1019">
        <v>1405.03</v>
      </c>
      <c r="G229" s="1019">
        <v>1405.03</v>
      </c>
      <c r="H229" s="1019">
        <v>0</v>
      </c>
      <c r="I229" s="1007"/>
      <c r="J229" s="1007"/>
      <c r="K229" s="1006"/>
      <c r="L229" s="1006"/>
    </row>
    <row r="230" spans="1:12" s="1008" customFormat="1" ht="15" x14ac:dyDescent="0.2">
      <c r="A230" s="1015" t="s">
        <v>1163</v>
      </c>
      <c r="B230" s="1004">
        <v>10015</v>
      </c>
      <c r="C230" s="1015" t="s">
        <v>1266</v>
      </c>
      <c r="D230" s="1020" t="s">
        <v>2239</v>
      </c>
      <c r="E230" s="1015" t="s">
        <v>97</v>
      </c>
      <c r="F230" s="1019">
        <v>5446000</v>
      </c>
      <c r="G230" s="1019">
        <v>5391867.9100000001</v>
      </c>
      <c r="H230" s="1019">
        <v>54132.089999999851</v>
      </c>
      <c r="I230" s="1007"/>
      <c r="J230" s="1007"/>
      <c r="K230" s="1006"/>
      <c r="L230" s="1006"/>
    </row>
    <row r="231" spans="1:12" s="1008" customFormat="1" ht="15" x14ac:dyDescent="0.2">
      <c r="A231" s="1015" t="s">
        <v>1163</v>
      </c>
      <c r="B231" s="1004">
        <v>10016</v>
      </c>
      <c r="C231" s="1015" t="s">
        <v>1266</v>
      </c>
      <c r="D231" s="1020" t="s">
        <v>2238</v>
      </c>
      <c r="E231" s="1015" t="s">
        <v>97</v>
      </c>
      <c r="F231" s="1019">
        <v>465000</v>
      </c>
      <c r="G231" s="1019">
        <v>457195.52000000002</v>
      </c>
      <c r="H231" s="1019">
        <v>7804.4799999999814</v>
      </c>
      <c r="I231" s="1007"/>
      <c r="J231" s="1007"/>
      <c r="K231" s="1006"/>
      <c r="L231" s="1006"/>
    </row>
    <row r="232" spans="1:12" s="1008" customFormat="1" ht="15" x14ac:dyDescent="0.2">
      <c r="A232" s="1015" t="s">
        <v>1163</v>
      </c>
      <c r="B232" s="1004">
        <v>10019</v>
      </c>
      <c r="C232" s="1015" t="s">
        <v>1266</v>
      </c>
      <c r="D232" s="1020" t="s">
        <v>2237</v>
      </c>
      <c r="E232" s="1015" t="s">
        <v>97</v>
      </c>
      <c r="F232" s="1019">
        <v>206666.68</v>
      </c>
      <c r="G232" s="1019">
        <v>204166.68</v>
      </c>
      <c r="H232" s="1019">
        <v>2500</v>
      </c>
      <c r="I232" s="1007"/>
      <c r="J232" s="1007"/>
      <c r="K232" s="1006"/>
      <c r="L232" s="1006"/>
    </row>
    <row r="233" spans="1:12" s="1008" customFormat="1" ht="15" x14ac:dyDescent="0.2">
      <c r="A233" s="1015" t="s">
        <v>1163</v>
      </c>
      <c r="B233" s="1004">
        <v>10033</v>
      </c>
      <c r="C233" s="1015" t="s">
        <v>1266</v>
      </c>
      <c r="D233" s="1020" t="s">
        <v>2236</v>
      </c>
      <c r="E233" s="1015" t="s">
        <v>97</v>
      </c>
      <c r="F233" s="1019">
        <v>5100</v>
      </c>
      <c r="G233" s="1019">
        <v>3666.35</v>
      </c>
      <c r="H233" s="1019">
        <v>1433.65</v>
      </c>
      <c r="I233" s="1007"/>
      <c r="J233" s="1007"/>
      <c r="K233" s="1006"/>
      <c r="L233" s="1006"/>
    </row>
    <row r="234" spans="1:12" s="1008" customFormat="1" ht="30" x14ac:dyDescent="0.2">
      <c r="A234" s="1015" t="s">
        <v>1163</v>
      </c>
      <c r="B234" s="1004">
        <v>10063</v>
      </c>
      <c r="C234" s="1015" t="s">
        <v>1266</v>
      </c>
      <c r="D234" s="1020" t="s">
        <v>2235</v>
      </c>
      <c r="E234" s="1015" t="s">
        <v>97</v>
      </c>
      <c r="F234" s="1019">
        <v>16254.04</v>
      </c>
      <c r="G234" s="1019">
        <v>0</v>
      </c>
      <c r="H234" s="1019">
        <v>16254.04</v>
      </c>
      <c r="I234" s="1007"/>
      <c r="J234" s="1007"/>
      <c r="K234" s="1006"/>
      <c r="L234" s="1006"/>
    </row>
    <row r="235" spans="1:12" s="1008" customFormat="1" ht="15" x14ac:dyDescent="0.2">
      <c r="A235" s="1015" t="s">
        <v>1163</v>
      </c>
      <c r="B235" s="1004">
        <v>10069</v>
      </c>
      <c r="C235" s="1015" t="s">
        <v>1266</v>
      </c>
      <c r="D235" s="1020" t="s">
        <v>2234</v>
      </c>
      <c r="E235" s="1015" t="s">
        <v>97</v>
      </c>
      <c r="F235" s="1019">
        <v>1275</v>
      </c>
      <c r="G235" s="1019">
        <v>0</v>
      </c>
      <c r="H235" s="1019">
        <v>1275</v>
      </c>
      <c r="I235" s="1007"/>
      <c r="J235" s="1007"/>
      <c r="K235" s="1006"/>
      <c r="L235" s="1006"/>
    </row>
    <row r="236" spans="1:12" s="1008" customFormat="1" ht="15" x14ac:dyDescent="0.2">
      <c r="A236" s="1015" t="s">
        <v>1163</v>
      </c>
      <c r="B236" s="1004">
        <v>10070</v>
      </c>
      <c r="C236" s="1015" t="s">
        <v>1266</v>
      </c>
      <c r="D236" s="1020" t="s">
        <v>2233</v>
      </c>
      <c r="E236" s="1015" t="s">
        <v>97</v>
      </c>
      <c r="F236" s="1019">
        <v>380</v>
      </c>
      <c r="G236" s="1019">
        <v>0</v>
      </c>
      <c r="H236" s="1019">
        <v>380</v>
      </c>
      <c r="I236" s="1007"/>
      <c r="J236" s="1007"/>
      <c r="K236" s="1006"/>
      <c r="L236" s="1006"/>
    </row>
    <row r="237" spans="1:12" s="1008" customFormat="1" ht="15" x14ac:dyDescent="0.2">
      <c r="A237" s="1015" t="s">
        <v>1163</v>
      </c>
      <c r="B237" s="1004">
        <v>10105</v>
      </c>
      <c r="C237" s="1015" t="s">
        <v>1266</v>
      </c>
      <c r="D237" s="1020" t="s">
        <v>2232</v>
      </c>
      <c r="E237" s="1015" t="s">
        <v>97</v>
      </c>
      <c r="F237" s="1019">
        <v>6100</v>
      </c>
      <c r="G237" s="1019">
        <v>5383.55</v>
      </c>
      <c r="H237" s="1019">
        <v>716.44999999999982</v>
      </c>
      <c r="I237" s="1007"/>
      <c r="J237" s="1007"/>
      <c r="K237" s="1006"/>
      <c r="L237" s="1006"/>
    </row>
    <row r="238" spans="1:12" s="1008" customFormat="1" ht="15" x14ac:dyDescent="0.2">
      <c r="A238" s="1015" t="s">
        <v>1163</v>
      </c>
      <c r="B238" s="1004">
        <v>10119</v>
      </c>
      <c r="C238" s="1015" t="s">
        <v>1266</v>
      </c>
      <c r="D238" s="1020" t="s">
        <v>2231</v>
      </c>
      <c r="E238" s="1015" t="s">
        <v>97</v>
      </c>
      <c r="F238" s="1019">
        <v>12050</v>
      </c>
      <c r="G238" s="1019">
        <v>3011.03</v>
      </c>
      <c r="H238" s="1019">
        <v>9038.9699999999993</v>
      </c>
      <c r="I238" s="1007"/>
      <c r="J238" s="1007"/>
      <c r="K238" s="1006"/>
      <c r="L238" s="1006"/>
    </row>
    <row r="239" spans="1:12" s="1008" customFormat="1" ht="15" x14ac:dyDescent="0.2">
      <c r="A239" s="1015" t="s">
        <v>1163</v>
      </c>
      <c r="B239" s="1004">
        <v>10126</v>
      </c>
      <c r="C239" s="1015" t="s">
        <v>1266</v>
      </c>
      <c r="D239" s="1020" t="s">
        <v>2230</v>
      </c>
      <c r="E239" s="1015" t="s">
        <v>97</v>
      </c>
      <c r="F239" s="1019">
        <v>1615</v>
      </c>
      <c r="G239" s="1019">
        <v>0</v>
      </c>
      <c r="H239" s="1019">
        <v>1615</v>
      </c>
      <c r="I239" s="1007"/>
      <c r="J239" s="1007"/>
      <c r="K239" s="1006"/>
      <c r="L239" s="1006"/>
    </row>
    <row r="240" spans="1:12" s="1008" customFormat="1" ht="15" x14ac:dyDescent="0.2">
      <c r="A240" s="1015" t="s">
        <v>1163</v>
      </c>
      <c r="B240" s="1004">
        <v>10145</v>
      </c>
      <c r="C240" s="1015" t="s">
        <v>1266</v>
      </c>
      <c r="D240" s="1020" t="s">
        <v>2229</v>
      </c>
      <c r="E240" s="1015" t="s">
        <v>97</v>
      </c>
      <c r="F240" s="1019">
        <v>5440</v>
      </c>
      <c r="G240" s="1019">
        <v>4677.4399999999996</v>
      </c>
      <c r="H240" s="1019">
        <v>762.5600000000004</v>
      </c>
      <c r="I240" s="1007"/>
      <c r="J240" s="1007"/>
      <c r="K240" s="1006"/>
      <c r="L240" s="1006"/>
    </row>
    <row r="241" spans="1:12" s="1008" customFormat="1" ht="15" x14ac:dyDescent="0.2">
      <c r="A241" s="1015" t="s">
        <v>1163</v>
      </c>
      <c r="B241" s="1004">
        <v>10156</v>
      </c>
      <c r="C241" s="1015" t="s">
        <v>1266</v>
      </c>
      <c r="D241" s="1020" t="s">
        <v>2228</v>
      </c>
      <c r="E241" s="1015" t="s">
        <v>97</v>
      </c>
      <c r="F241" s="1019">
        <v>2570</v>
      </c>
      <c r="G241" s="1019">
        <v>2269.08</v>
      </c>
      <c r="H241" s="1019">
        <v>300.92000000000007</v>
      </c>
      <c r="I241" s="1007"/>
      <c r="J241" s="1007"/>
      <c r="K241" s="1006"/>
      <c r="L241" s="1006"/>
    </row>
    <row r="242" spans="1:12" s="1008" customFormat="1" ht="15" x14ac:dyDescent="0.2">
      <c r="A242" s="1015" t="s">
        <v>1163</v>
      </c>
      <c r="B242" s="1004">
        <v>10176</v>
      </c>
      <c r="C242" s="1015" t="s">
        <v>1266</v>
      </c>
      <c r="D242" s="1020" t="s">
        <v>2227</v>
      </c>
      <c r="E242" s="1015" t="s">
        <v>97</v>
      </c>
      <c r="F242" s="1019">
        <v>340</v>
      </c>
      <c r="G242" s="1019">
        <v>42.56</v>
      </c>
      <c r="H242" s="1019">
        <v>297.44</v>
      </c>
      <c r="I242" s="1007"/>
      <c r="J242" s="1007"/>
      <c r="K242" s="1006"/>
      <c r="L242" s="1006"/>
    </row>
    <row r="243" spans="1:12" s="1008" customFormat="1" ht="15" x14ac:dyDescent="0.2">
      <c r="A243" s="1015" t="s">
        <v>1163</v>
      </c>
      <c r="B243" s="1004">
        <v>10189</v>
      </c>
      <c r="C243" s="1015" t="s">
        <v>1266</v>
      </c>
      <c r="D243" s="1020" t="s">
        <v>2226</v>
      </c>
      <c r="E243" s="1015" t="s">
        <v>97</v>
      </c>
      <c r="F243" s="1019">
        <v>510</v>
      </c>
      <c r="G243" s="1019">
        <v>0</v>
      </c>
      <c r="H243" s="1019">
        <v>510</v>
      </c>
      <c r="I243" s="1007"/>
      <c r="J243" s="1007"/>
      <c r="K243" s="1006"/>
      <c r="L243" s="1006"/>
    </row>
    <row r="244" spans="1:12" s="1008" customFormat="1" ht="15" x14ac:dyDescent="0.2">
      <c r="A244" s="1015" t="s">
        <v>1163</v>
      </c>
      <c r="B244" s="1004">
        <v>10192</v>
      </c>
      <c r="C244" s="1015" t="s">
        <v>1266</v>
      </c>
      <c r="D244" s="1020" t="s">
        <v>2225</v>
      </c>
      <c r="E244" s="1015" t="s">
        <v>97</v>
      </c>
      <c r="F244" s="1019">
        <v>4673</v>
      </c>
      <c r="G244" s="1019">
        <v>4559.76</v>
      </c>
      <c r="H244" s="1019">
        <v>113.23999999999978</v>
      </c>
      <c r="I244" s="1007"/>
      <c r="J244" s="1007"/>
      <c r="K244" s="1006"/>
      <c r="L244" s="1006"/>
    </row>
    <row r="245" spans="1:12" s="1008" customFormat="1" ht="15" x14ac:dyDescent="0.2">
      <c r="A245" s="1015" t="s">
        <v>1163</v>
      </c>
      <c r="B245" s="1004">
        <v>10228</v>
      </c>
      <c r="C245" s="1015" t="s">
        <v>1266</v>
      </c>
      <c r="D245" s="1020" t="s">
        <v>2224</v>
      </c>
      <c r="E245" s="1015" t="s">
        <v>97</v>
      </c>
      <c r="F245" s="1019">
        <v>800</v>
      </c>
      <c r="G245" s="1019">
        <v>60.320000000000007</v>
      </c>
      <c r="H245" s="1019">
        <v>739.68</v>
      </c>
      <c r="I245" s="1007"/>
      <c r="J245" s="1007"/>
      <c r="K245" s="1006"/>
      <c r="L245" s="1006"/>
    </row>
    <row r="246" spans="1:12" s="1008" customFormat="1" ht="15" x14ac:dyDescent="0.2">
      <c r="A246" s="1015" t="s">
        <v>1163</v>
      </c>
      <c r="B246" s="1004">
        <v>10229</v>
      </c>
      <c r="C246" s="1015" t="s">
        <v>1266</v>
      </c>
      <c r="D246" s="1020" t="s">
        <v>2223</v>
      </c>
      <c r="E246" s="1015" t="s">
        <v>97</v>
      </c>
      <c r="F246" s="1019">
        <v>500</v>
      </c>
      <c r="G246" s="1019">
        <v>17.5</v>
      </c>
      <c r="H246" s="1019">
        <v>482.5</v>
      </c>
      <c r="I246" s="1007"/>
      <c r="J246" s="1007"/>
      <c r="K246" s="1006"/>
      <c r="L246" s="1006"/>
    </row>
    <row r="247" spans="1:12" s="1008" customFormat="1" ht="15" x14ac:dyDescent="0.2">
      <c r="A247" s="1015" t="s">
        <v>1163</v>
      </c>
      <c r="B247" s="1004">
        <v>10347</v>
      </c>
      <c r="C247" s="1015" t="s">
        <v>1266</v>
      </c>
      <c r="D247" s="1020" t="s">
        <v>2222</v>
      </c>
      <c r="E247" s="1015" t="s">
        <v>97</v>
      </c>
      <c r="F247" s="1019">
        <v>1000</v>
      </c>
      <c r="G247" s="1019">
        <v>800</v>
      </c>
      <c r="H247" s="1019">
        <v>200</v>
      </c>
      <c r="I247" s="1007"/>
      <c r="J247" s="1007"/>
      <c r="K247" s="1006"/>
      <c r="L247" s="1006"/>
    </row>
    <row r="248" spans="1:12" s="1008" customFormat="1" ht="15" x14ac:dyDescent="0.2">
      <c r="A248" s="1015" t="s">
        <v>1163</v>
      </c>
      <c r="B248" s="1004">
        <v>10349</v>
      </c>
      <c r="C248" s="1015" t="s">
        <v>1266</v>
      </c>
      <c r="D248" s="1020" t="s">
        <v>2221</v>
      </c>
      <c r="E248" s="1015" t="s">
        <v>97</v>
      </c>
      <c r="F248" s="1019">
        <v>500</v>
      </c>
      <c r="G248" s="1019"/>
      <c r="H248" s="1019">
        <v>500</v>
      </c>
      <c r="I248" s="1007"/>
      <c r="J248" s="1007"/>
      <c r="K248" s="1006"/>
      <c r="L248" s="1006"/>
    </row>
    <row r="249" spans="1:12" s="1008" customFormat="1" ht="15" x14ac:dyDescent="0.2">
      <c r="A249" s="1015" t="s">
        <v>1163</v>
      </c>
      <c r="B249" s="1004">
        <v>10351</v>
      </c>
      <c r="C249" s="1015" t="s">
        <v>1266</v>
      </c>
      <c r="D249" s="1020" t="s">
        <v>2220</v>
      </c>
      <c r="E249" s="1015" t="s">
        <v>97</v>
      </c>
      <c r="F249" s="1019">
        <v>412</v>
      </c>
      <c r="G249" s="1019">
        <v>411.48</v>
      </c>
      <c r="H249" s="1019">
        <v>0.51999999999998181</v>
      </c>
      <c r="I249" s="1007"/>
      <c r="J249" s="1007"/>
      <c r="K249" s="1006"/>
      <c r="L249" s="1006"/>
    </row>
    <row r="250" spans="1:12" s="1008" customFormat="1" ht="30" x14ac:dyDescent="0.2">
      <c r="A250" s="1015" t="s">
        <v>1163</v>
      </c>
      <c r="B250" s="1004">
        <v>10371</v>
      </c>
      <c r="C250" s="1015" t="s">
        <v>1266</v>
      </c>
      <c r="D250" s="1020" t="s">
        <v>2219</v>
      </c>
      <c r="E250" s="1015" t="s">
        <v>97</v>
      </c>
      <c r="F250" s="1019">
        <v>4673</v>
      </c>
      <c r="G250" s="1019">
        <v>4029.45</v>
      </c>
      <c r="H250" s="1019">
        <v>643.55000000000018</v>
      </c>
      <c r="I250" s="1007"/>
      <c r="J250" s="1007"/>
      <c r="K250" s="1006"/>
      <c r="L250" s="1006"/>
    </row>
    <row r="251" spans="1:12" s="1008" customFormat="1" ht="15" x14ac:dyDescent="0.2">
      <c r="A251" s="1015" t="s">
        <v>1163</v>
      </c>
      <c r="B251" s="1004">
        <v>10386</v>
      </c>
      <c r="C251" s="1015" t="s">
        <v>1266</v>
      </c>
      <c r="D251" s="1020" t="s">
        <v>2218</v>
      </c>
      <c r="E251" s="1015" t="s">
        <v>97</v>
      </c>
      <c r="F251" s="1019">
        <v>500</v>
      </c>
      <c r="G251" s="1019">
        <v>5</v>
      </c>
      <c r="H251" s="1019">
        <v>495</v>
      </c>
      <c r="I251" s="1007"/>
      <c r="J251" s="1007"/>
      <c r="K251" s="1006"/>
      <c r="L251" s="1006"/>
    </row>
    <row r="252" spans="1:12" s="1008" customFormat="1" ht="30" x14ac:dyDescent="0.2">
      <c r="A252" s="1015" t="s">
        <v>1163</v>
      </c>
      <c r="B252" s="1004">
        <v>10388</v>
      </c>
      <c r="C252" s="1015" t="s">
        <v>1266</v>
      </c>
      <c r="D252" s="1020" t="s">
        <v>2217</v>
      </c>
      <c r="E252" s="1015" t="s">
        <v>97</v>
      </c>
      <c r="F252" s="1019">
        <v>250</v>
      </c>
      <c r="G252" s="1019"/>
      <c r="H252" s="1019">
        <v>250</v>
      </c>
      <c r="I252" s="1007"/>
      <c r="J252" s="1007"/>
      <c r="K252" s="1006"/>
      <c r="L252" s="1006"/>
    </row>
    <row r="253" spans="1:12" s="1008" customFormat="1" ht="30" x14ac:dyDescent="0.2">
      <c r="A253" s="1015" t="s">
        <v>1163</v>
      </c>
      <c r="B253" s="1004">
        <v>10504</v>
      </c>
      <c r="C253" s="1015" t="s">
        <v>1266</v>
      </c>
      <c r="D253" s="1020" t="s">
        <v>2216</v>
      </c>
      <c r="E253" s="1015" t="s">
        <v>97</v>
      </c>
      <c r="F253" s="1019">
        <v>198963.77</v>
      </c>
      <c r="G253" s="1019"/>
      <c r="H253" s="1019">
        <v>198963.77</v>
      </c>
      <c r="I253" s="1007" t="s">
        <v>2181</v>
      </c>
      <c r="J253" s="1007"/>
      <c r="K253" s="1006"/>
      <c r="L253" s="1003">
        <f>H253+J253-K253</f>
        <v>198963.77</v>
      </c>
    </row>
    <row r="254" spans="1:12" s="1008" customFormat="1" ht="15" x14ac:dyDescent="0.2">
      <c r="A254" s="1015" t="s">
        <v>1163</v>
      </c>
      <c r="B254" s="1004">
        <v>10556</v>
      </c>
      <c r="C254" s="1015" t="s">
        <v>1266</v>
      </c>
      <c r="D254" s="1020" t="s">
        <v>2215</v>
      </c>
      <c r="E254" s="1015" t="s">
        <v>97</v>
      </c>
      <c r="F254" s="1019">
        <v>1000</v>
      </c>
      <c r="G254" s="1019">
        <v>336</v>
      </c>
      <c r="H254" s="1019">
        <v>664</v>
      </c>
      <c r="I254" s="1007"/>
      <c r="J254" s="1007"/>
      <c r="K254" s="1006"/>
      <c r="L254" s="1006"/>
    </row>
    <row r="255" spans="1:12" s="1008" customFormat="1" ht="30" x14ac:dyDescent="0.2">
      <c r="A255" s="1015" t="s">
        <v>1163</v>
      </c>
      <c r="B255" s="1004">
        <v>10574</v>
      </c>
      <c r="C255" s="1015" t="s">
        <v>1266</v>
      </c>
      <c r="D255" s="1020" t="s">
        <v>2214</v>
      </c>
      <c r="E255" s="1015" t="s">
        <v>97</v>
      </c>
      <c r="F255" s="1019">
        <v>500</v>
      </c>
      <c r="G255" s="1019">
        <v>20</v>
      </c>
      <c r="H255" s="1019">
        <v>480</v>
      </c>
      <c r="I255" s="1007"/>
      <c r="J255" s="1007"/>
      <c r="K255" s="1006"/>
      <c r="L255" s="1006"/>
    </row>
    <row r="256" spans="1:12" s="1008" customFormat="1" ht="15" x14ac:dyDescent="0.2">
      <c r="A256" s="1015" t="s">
        <v>1163</v>
      </c>
      <c r="B256" s="1004">
        <v>10598</v>
      </c>
      <c r="C256" s="1015" t="s">
        <v>1266</v>
      </c>
      <c r="D256" s="1020" t="s">
        <v>1925</v>
      </c>
      <c r="E256" s="1015" t="s">
        <v>97</v>
      </c>
      <c r="F256" s="1019">
        <v>85</v>
      </c>
      <c r="G256" s="1019">
        <v>0</v>
      </c>
      <c r="H256" s="1023">
        <v>85</v>
      </c>
      <c r="I256" s="1007" t="s">
        <v>2133</v>
      </c>
      <c r="J256" s="1007"/>
      <c r="K256" s="1006"/>
      <c r="L256" s="1003">
        <f>H256+J256-K256</f>
        <v>85</v>
      </c>
    </row>
    <row r="257" spans="1:12" s="1008" customFormat="1" ht="15" x14ac:dyDescent="0.2">
      <c r="A257" s="1015" t="s">
        <v>1163</v>
      </c>
      <c r="B257" s="1004">
        <v>10601</v>
      </c>
      <c r="C257" s="1015" t="s">
        <v>1266</v>
      </c>
      <c r="D257" s="1020" t="s">
        <v>2213</v>
      </c>
      <c r="E257" s="1015" t="s">
        <v>97</v>
      </c>
      <c r="F257" s="1019">
        <v>8700</v>
      </c>
      <c r="G257" s="1019">
        <v>7086</v>
      </c>
      <c r="H257" s="1019">
        <v>1614</v>
      </c>
      <c r="I257" s="1007"/>
      <c r="J257" s="1007"/>
      <c r="K257" s="1006"/>
      <c r="L257" s="1006"/>
    </row>
    <row r="258" spans="1:12" s="1008" customFormat="1" ht="30" x14ac:dyDescent="0.2">
      <c r="A258" s="1015" t="s">
        <v>1163</v>
      </c>
      <c r="B258" s="1004">
        <v>10603</v>
      </c>
      <c r="C258" s="1015" t="s">
        <v>1266</v>
      </c>
      <c r="D258" s="1020" t="s">
        <v>2212</v>
      </c>
      <c r="E258" s="1015" t="s">
        <v>97</v>
      </c>
      <c r="F258" s="1019">
        <v>2000</v>
      </c>
      <c r="G258" s="1019">
        <v>0</v>
      </c>
      <c r="H258" s="1019">
        <v>2000</v>
      </c>
      <c r="I258" s="1007"/>
      <c r="J258" s="1007"/>
      <c r="K258" s="1006"/>
      <c r="L258" s="1006"/>
    </row>
    <row r="259" spans="1:12" s="1008" customFormat="1" ht="15" x14ac:dyDescent="0.2">
      <c r="A259" s="1015" t="s">
        <v>1163</v>
      </c>
      <c r="B259" s="1004">
        <v>10604</v>
      </c>
      <c r="C259" s="1015" t="s">
        <v>1266</v>
      </c>
      <c r="D259" s="1020" t="s">
        <v>1924</v>
      </c>
      <c r="E259" s="1015" t="s">
        <v>97</v>
      </c>
      <c r="F259" s="1019">
        <v>270</v>
      </c>
      <c r="G259" s="1019">
        <v>0</v>
      </c>
      <c r="H259" s="1023">
        <v>270</v>
      </c>
      <c r="I259" s="1007" t="s">
        <v>2133</v>
      </c>
      <c r="J259" s="1007"/>
      <c r="K259" s="1006"/>
      <c r="L259" s="1003">
        <f>H259+J259-K259</f>
        <v>270</v>
      </c>
    </row>
    <row r="260" spans="1:12" s="1008" customFormat="1" ht="15" x14ac:dyDescent="0.2">
      <c r="A260" s="1015" t="s">
        <v>1163</v>
      </c>
      <c r="B260" s="1004">
        <v>10605</v>
      </c>
      <c r="C260" s="1015" t="s">
        <v>1266</v>
      </c>
      <c r="D260" s="1020" t="s">
        <v>1922</v>
      </c>
      <c r="E260" s="1015" t="s">
        <v>97</v>
      </c>
      <c r="F260" s="1019">
        <v>100</v>
      </c>
      <c r="G260" s="1019">
        <v>0</v>
      </c>
      <c r="H260" s="1023">
        <v>100</v>
      </c>
      <c r="I260" s="1007" t="s">
        <v>2133</v>
      </c>
      <c r="J260" s="1007"/>
      <c r="K260" s="1006"/>
      <c r="L260" s="1003">
        <f>H260+J260-K260</f>
        <v>100</v>
      </c>
    </row>
    <row r="261" spans="1:12" s="1008" customFormat="1" ht="30" x14ac:dyDescent="0.2">
      <c r="A261" s="1015" t="s">
        <v>1163</v>
      </c>
      <c r="B261" s="1004">
        <v>10609</v>
      </c>
      <c r="C261" s="1015" t="s">
        <v>1266</v>
      </c>
      <c r="D261" s="1020" t="s">
        <v>2211</v>
      </c>
      <c r="E261" s="1015" t="s">
        <v>97</v>
      </c>
      <c r="F261" s="1019">
        <v>1530</v>
      </c>
      <c r="G261" s="1019">
        <v>0</v>
      </c>
      <c r="H261" s="1019">
        <v>1530</v>
      </c>
      <c r="I261" s="1007"/>
      <c r="J261" s="1007"/>
      <c r="K261" s="1006"/>
      <c r="L261" s="1006"/>
    </row>
    <row r="262" spans="1:12" s="1008" customFormat="1" ht="30" x14ac:dyDescent="0.2">
      <c r="A262" s="1015" t="s">
        <v>1163</v>
      </c>
      <c r="B262" s="1004">
        <v>10611</v>
      </c>
      <c r="C262" s="1015" t="s">
        <v>1266</v>
      </c>
      <c r="D262" s="1020" t="s">
        <v>2210</v>
      </c>
      <c r="E262" s="1015" t="s">
        <v>97</v>
      </c>
      <c r="F262" s="1019">
        <v>2200</v>
      </c>
      <c r="G262" s="1019">
        <v>0</v>
      </c>
      <c r="H262" s="1019">
        <v>2200</v>
      </c>
      <c r="I262" s="1007"/>
      <c r="J262" s="1007"/>
      <c r="K262" s="1006"/>
      <c r="L262" s="1006"/>
    </row>
    <row r="263" spans="1:12" s="1008" customFormat="1" ht="15" x14ac:dyDescent="0.2">
      <c r="A263" s="1015" t="s">
        <v>1163</v>
      </c>
      <c r="B263" s="1004">
        <v>10663</v>
      </c>
      <c r="C263" s="1015" t="s">
        <v>1266</v>
      </c>
      <c r="D263" s="1020" t="s">
        <v>2209</v>
      </c>
      <c r="E263" s="1015" t="s">
        <v>97</v>
      </c>
      <c r="F263" s="1019">
        <v>6607547.4800000004</v>
      </c>
      <c r="G263" s="1019">
        <v>6559739.3499999996</v>
      </c>
      <c r="H263" s="1019">
        <v>47808.13000000082</v>
      </c>
      <c r="I263" s="1007"/>
      <c r="J263" s="1007"/>
      <c r="K263" s="1006"/>
      <c r="L263" s="1006"/>
    </row>
    <row r="264" spans="1:12" s="1008" customFormat="1" ht="15" x14ac:dyDescent="0.2">
      <c r="A264" s="1015" t="s">
        <v>1163</v>
      </c>
      <c r="B264" s="1004">
        <v>10664</v>
      </c>
      <c r="C264" s="1015" t="s">
        <v>1266</v>
      </c>
      <c r="D264" s="1020" t="s">
        <v>2208</v>
      </c>
      <c r="E264" s="1015" t="s">
        <v>97</v>
      </c>
      <c r="F264" s="1019">
        <v>420000</v>
      </c>
      <c r="G264" s="1019">
        <v>413191.5</v>
      </c>
      <c r="H264" s="1019">
        <v>6808.5</v>
      </c>
      <c r="I264" s="1007"/>
      <c r="J264" s="1007"/>
      <c r="K264" s="1006"/>
      <c r="L264" s="1006"/>
    </row>
    <row r="265" spans="1:12" s="1008" customFormat="1" ht="15" x14ac:dyDescent="0.2">
      <c r="A265" s="1015" t="s">
        <v>1163</v>
      </c>
      <c r="B265" s="1004">
        <v>10665</v>
      </c>
      <c r="C265" s="1015" t="s">
        <v>1266</v>
      </c>
      <c r="D265" s="1020" t="s">
        <v>2207</v>
      </c>
      <c r="E265" s="1015" t="s">
        <v>97</v>
      </c>
      <c r="F265" s="1019">
        <v>1000</v>
      </c>
      <c r="G265" s="1019">
        <v>188.25</v>
      </c>
      <c r="H265" s="1019">
        <v>811.75</v>
      </c>
      <c r="I265" s="1007"/>
      <c r="J265" s="1007"/>
      <c r="K265" s="1006"/>
      <c r="L265" s="1006"/>
    </row>
    <row r="266" spans="1:12" s="1008" customFormat="1" ht="15" x14ac:dyDescent="0.2">
      <c r="A266" s="1015" t="s">
        <v>1163</v>
      </c>
      <c r="B266" s="1004">
        <v>10666</v>
      </c>
      <c r="C266" s="1015" t="s">
        <v>1266</v>
      </c>
      <c r="D266" s="1020" t="s">
        <v>2206</v>
      </c>
      <c r="E266" s="1015" t="s">
        <v>97</v>
      </c>
      <c r="F266" s="1019">
        <v>2871</v>
      </c>
      <c r="G266" s="1019">
        <v>0</v>
      </c>
      <c r="H266" s="1019">
        <v>2871</v>
      </c>
      <c r="I266" s="1007"/>
      <c r="J266" s="1007"/>
      <c r="K266" s="1006"/>
      <c r="L266" s="1006"/>
    </row>
    <row r="267" spans="1:12" s="1008" customFormat="1" ht="15" x14ac:dyDescent="0.2">
      <c r="A267" s="1015" t="s">
        <v>1163</v>
      </c>
      <c r="B267" s="1004">
        <v>10667</v>
      </c>
      <c r="C267" s="1015" t="s">
        <v>1266</v>
      </c>
      <c r="D267" s="1020" t="s">
        <v>2205</v>
      </c>
      <c r="E267" s="1015" t="s">
        <v>97</v>
      </c>
      <c r="F267" s="1019">
        <v>800</v>
      </c>
      <c r="G267" s="1019">
        <v>0</v>
      </c>
      <c r="H267" s="1019">
        <v>800</v>
      </c>
      <c r="I267" s="1007"/>
      <c r="J267" s="1007"/>
      <c r="K267" s="1006"/>
      <c r="L267" s="1006"/>
    </row>
    <row r="268" spans="1:12" s="1008" customFormat="1" ht="30" x14ac:dyDescent="0.2">
      <c r="A268" s="1015" t="s">
        <v>1163</v>
      </c>
      <c r="B268" s="1004">
        <v>20052</v>
      </c>
      <c r="C268" s="1015" t="s">
        <v>1266</v>
      </c>
      <c r="D268" s="1020" t="s">
        <v>2003</v>
      </c>
      <c r="E268" s="1015" t="s">
        <v>95</v>
      </c>
      <c r="F268" s="1019">
        <v>1000</v>
      </c>
      <c r="G268" s="1019"/>
      <c r="H268" s="1019">
        <v>1000</v>
      </c>
      <c r="I268" s="1007" t="s">
        <v>2147</v>
      </c>
      <c r="J268" s="1007"/>
      <c r="K268" s="1006"/>
      <c r="L268" s="1003">
        <f>H268+J268-K268</f>
        <v>1000</v>
      </c>
    </row>
    <row r="269" spans="1:12" s="1008" customFormat="1" ht="30" x14ac:dyDescent="0.2">
      <c r="A269" s="1015" t="s">
        <v>1163</v>
      </c>
      <c r="B269" s="1004">
        <v>20053</v>
      </c>
      <c r="C269" s="1015" t="s">
        <v>1266</v>
      </c>
      <c r="D269" s="1020" t="s">
        <v>2002</v>
      </c>
      <c r="E269" s="1015" t="s">
        <v>95</v>
      </c>
      <c r="F269" s="1019">
        <v>700</v>
      </c>
      <c r="G269" s="1019"/>
      <c r="H269" s="1019">
        <v>700</v>
      </c>
      <c r="I269" s="1007" t="s">
        <v>2147</v>
      </c>
      <c r="J269" s="1007"/>
      <c r="K269" s="1006"/>
      <c r="L269" s="1003">
        <f>H269+J269-K269</f>
        <v>700</v>
      </c>
    </row>
    <row r="270" spans="1:12" s="1008" customFormat="1" ht="30" x14ac:dyDescent="0.2">
      <c r="A270" s="1015" t="s">
        <v>1163</v>
      </c>
      <c r="B270" s="1004">
        <v>20054</v>
      </c>
      <c r="C270" s="1015" t="s">
        <v>1266</v>
      </c>
      <c r="D270" s="1020" t="s">
        <v>2001</v>
      </c>
      <c r="E270" s="1015" t="s">
        <v>95</v>
      </c>
      <c r="F270" s="1019">
        <v>700</v>
      </c>
      <c r="G270" s="1019"/>
      <c r="H270" s="1019">
        <v>700</v>
      </c>
      <c r="I270" s="1007" t="s">
        <v>2147</v>
      </c>
      <c r="J270" s="1007"/>
      <c r="K270" s="1006"/>
      <c r="L270" s="1003">
        <f>H270+J270-K270</f>
        <v>700</v>
      </c>
    </row>
    <row r="271" spans="1:12" s="1008" customFormat="1" ht="30" x14ac:dyDescent="0.2">
      <c r="A271" s="1015" t="s">
        <v>1163</v>
      </c>
      <c r="B271" s="1004">
        <v>20055</v>
      </c>
      <c r="C271" s="1015" t="s">
        <v>1266</v>
      </c>
      <c r="D271" s="1020" t="s">
        <v>2000</v>
      </c>
      <c r="E271" s="1015" t="s">
        <v>95</v>
      </c>
      <c r="F271" s="1019">
        <v>600</v>
      </c>
      <c r="G271" s="1019"/>
      <c r="H271" s="1019">
        <v>600</v>
      </c>
      <c r="I271" s="1007" t="s">
        <v>2147</v>
      </c>
      <c r="J271" s="1007"/>
      <c r="K271" s="1006"/>
      <c r="L271" s="1003">
        <f>H271+J271-K271</f>
        <v>600</v>
      </c>
    </row>
    <row r="272" spans="1:12" s="1008" customFormat="1" ht="45" x14ac:dyDescent="0.2">
      <c r="A272" s="1015" t="s">
        <v>1163</v>
      </c>
      <c r="B272" s="1004">
        <v>70004</v>
      </c>
      <c r="C272" s="1015" t="s">
        <v>1266</v>
      </c>
      <c r="D272" s="1020" t="s">
        <v>2096</v>
      </c>
      <c r="E272" s="1015" t="s">
        <v>86</v>
      </c>
      <c r="F272" s="1019">
        <v>15000</v>
      </c>
      <c r="G272" s="1019">
        <v>1845.84</v>
      </c>
      <c r="H272" s="1019">
        <v>13154.16</v>
      </c>
      <c r="I272" s="1007"/>
      <c r="J272" s="1007"/>
      <c r="K272" s="1006"/>
      <c r="L272" s="1006"/>
    </row>
    <row r="273" spans="1:12" s="1008" customFormat="1" ht="45" x14ac:dyDescent="0.2">
      <c r="A273" s="1015" t="s">
        <v>1163</v>
      </c>
      <c r="B273" s="1004">
        <v>70005</v>
      </c>
      <c r="C273" s="1015" t="s">
        <v>1266</v>
      </c>
      <c r="D273" s="1020" t="s">
        <v>2204</v>
      </c>
      <c r="E273" s="1015" t="s">
        <v>86</v>
      </c>
      <c r="F273" s="1019">
        <v>3200000</v>
      </c>
      <c r="G273" s="1019">
        <v>3176567.4400000004</v>
      </c>
      <c r="H273" s="1019">
        <v>23432.55999999959</v>
      </c>
      <c r="I273" s="1007"/>
      <c r="J273" s="1007"/>
      <c r="K273" s="1006"/>
      <c r="L273" s="1006"/>
    </row>
    <row r="274" spans="1:12" s="1008" customFormat="1" ht="45" x14ac:dyDescent="0.2">
      <c r="A274" s="1015" t="s">
        <v>1163</v>
      </c>
      <c r="B274" s="1004">
        <v>70006</v>
      </c>
      <c r="C274" s="1015" t="s">
        <v>1266</v>
      </c>
      <c r="D274" s="1020" t="s">
        <v>2093</v>
      </c>
      <c r="E274" s="1015" t="s">
        <v>86</v>
      </c>
      <c r="F274" s="1019">
        <v>30000</v>
      </c>
      <c r="G274" s="1019">
        <v>9256.41</v>
      </c>
      <c r="H274" s="1019">
        <v>20743.59</v>
      </c>
      <c r="I274" s="1007"/>
      <c r="J274" s="1007"/>
      <c r="K274" s="1006"/>
      <c r="L274" s="1006"/>
    </row>
    <row r="275" spans="1:12" s="1008" customFormat="1" ht="45" x14ac:dyDescent="0.2">
      <c r="A275" s="1015" t="s">
        <v>1163</v>
      </c>
      <c r="B275" s="1004">
        <v>70007</v>
      </c>
      <c r="C275" s="1015" t="s">
        <v>1266</v>
      </c>
      <c r="D275" s="1020" t="s">
        <v>2203</v>
      </c>
      <c r="E275" s="1015" t="s">
        <v>86</v>
      </c>
      <c r="F275" s="1019">
        <v>1229992.21</v>
      </c>
      <c r="G275" s="1019">
        <v>1137352.03</v>
      </c>
      <c r="H275" s="1019">
        <v>92640.179999999935</v>
      </c>
      <c r="I275" s="1007"/>
      <c r="J275" s="1007"/>
      <c r="K275" s="1006"/>
      <c r="L275" s="1006"/>
    </row>
    <row r="276" spans="1:12" s="1008" customFormat="1" ht="45" x14ac:dyDescent="0.2">
      <c r="A276" s="1015" t="s">
        <v>1163</v>
      </c>
      <c r="B276" s="1004">
        <v>70010</v>
      </c>
      <c r="C276" s="1015" t="s">
        <v>1266</v>
      </c>
      <c r="D276" s="1020" t="s">
        <v>2202</v>
      </c>
      <c r="E276" s="1015" t="s">
        <v>86</v>
      </c>
      <c r="F276" s="1019">
        <v>5000</v>
      </c>
      <c r="G276" s="1019">
        <v>1970.95</v>
      </c>
      <c r="H276" s="1019">
        <v>3029.05</v>
      </c>
      <c r="I276" s="1007"/>
      <c r="J276" s="1007"/>
      <c r="K276" s="1006"/>
      <c r="L276" s="1006"/>
    </row>
    <row r="277" spans="1:12" s="1008" customFormat="1" ht="45" x14ac:dyDescent="0.2">
      <c r="A277" s="1015" t="s">
        <v>1163</v>
      </c>
      <c r="B277" s="1004">
        <v>70013</v>
      </c>
      <c r="C277" s="1015" t="s">
        <v>1266</v>
      </c>
      <c r="D277" s="1020" t="s">
        <v>2201</v>
      </c>
      <c r="E277" s="1015" t="s">
        <v>86</v>
      </c>
      <c r="F277" s="1019">
        <v>1500</v>
      </c>
      <c r="G277" s="1019">
        <v>504</v>
      </c>
      <c r="H277" s="1019">
        <v>996</v>
      </c>
      <c r="I277" s="1007"/>
      <c r="J277" s="1007"/>
      <c r="K277" s="1006"/>
      <c r="L277" s="1006"/>
    </row>
    <row r="278" spans="1:12" s="1008" customFormat="1" ht="45" x14ac:dyDescent="0.2">
      <c r="A278" s="1015" t="s">
        <v>1163</v>
      </c>
      <c r="B278" s="1004">
        <v>70014</v>
      </c>
      <c r="C278" s="1015" t="s">
        <v>1266</v>
      </c>
      <c r="D278" s="1020" t="s">
        <v>2200</v>
      </c>
      <c r="E278" s="1015" t="s">
        <v>86</v>
      </c>
      <c r="F278" s="1019">
        <v>1000</v>
      </c>
      <c r="G278" s="1019"/>
      <c r="H278" s="1019">
        <v>1000</v>
      </c>
      <c r="I278" s="1007"/>
      <c r="J278" s="1007"/>
      <c r="K278" s="1006"/>
      <c r="L278" s="1006"/>
    </row>
    <row r="279" spans="1:12" s="1008" customFormat="1" ht="45" x14ac:dyDescent="0.2">
      <c r="A279" s="1015" t="s">
        <v>1163</v>
      </c>
      <c r="B279" s="1004">
        <v>70016</v>
      </c>
      <c r="C279" s="1015" t="s">
        <v>1266</v>
      </c>
      <c r="D279" s="1020" t="s">
        <v>2199</v>
      </c>
      <c r="E279" s="1015" t="s">
        <v>86</v>
      </c>
      <c r="F279" s="1019">
        <v>32000</v>
      </c>
      <c r="G279" s="1019">
        <v>23098.3</v>
      </c>
      <c r="H279" s="1019">
        <v>8901.7000000000007</v>
      </c>
      <c r="I279" s="1007"/>
      <c r="J279" s="1007"/>
      <c r="K279" s="1006"/>
      <c r="L279" s="1006"/>
    </row>
    <row r="280" spans="1:12" s="1008" customFormat="1" ht="45" x14ac:dyDescent="0.2">
      <c r="A280" s="1015" t="s">
        <v>1163</v>
      </c>
      <c r="B280" s="1004">
        <v>70021</v>
      </c>
      <c r="C280" s="1015" t="s">
        <v>1266</v>
      </c>
      <c r="D280" s="1020" t="s">
        <v>2198</v>
      </c>
      <c r="E280" s="1015" t="s">
        <v>86</v>
      </c>
      <c r="F280" s="1019">
        <v>5000</v>
      </c>
      <c r="G280" s="1019">
        <v>5000</v>
      </c>
      <c r="H280" s="1019">
        <v>0</v>
      </c>
      <c r="I280" s="1007"/>
      <c r="J280" s="1007"/>
      <c r="K280" s="1006"/>
      <c r="L280" s="1006"/>
    </row>
    <row r="281" spans="1:12" s="1008" customFormat="1" ht="45" x14ac:dyDescent="0.2">
      <c r="A281" s="1015" t="s">
        <v>1163</v>
      </c>
      <c r="B281" s="1004">
        <v>70023</v>
      </c>
      <c r="C281" s="1015" t="s">
        <v>1266</v>
      </c>
      <c r="D281" s="1020" t="s">
        <v>2197</v>
      </c>
      <c r="E281" s="1015" t="s">
        <v>86</v>
      </c>
      <c r="F281" s="1019">
        <v>50000</v>
      </c>
      <c r="G281" s="1019">
        <v>31000</v>
      </c>
      <c r="H281" s="1019">
        <v>19000</v>
      </c>
      <c r="I281" s="1007"/>
      <c r="J281" s="1007"/>
      <c r="K281" s="1006"/>
      <c r="L281" s="1006"/>
    </row>
    <row r="282" spans="1:12" s="1008" customFormat="1" ht="45" x14ac:dyDescent="0.2">
      <c r="A282" s="1015" t="s">
        <v>1163</v>
      </c>
      <c r="B282" s="1004">
        <v>70026</v>
      </c>
      <c r="C282" s="1015" t="s">
        <v>1266</v>
      </c>
      <c r="D282" s="1020" t="s">
        <v>2196</v>
      </c>
      <c r="E282" s="1015" t="s">
        <v>86</v>
      </c>
      <c r="F282" s="1019">
        <v>32000</v>
      </c>
      <c r="G282" s="1019">
        <v>32000</v>
      </c>
      <c r="H282" s="1019">
        <v>0</v>
      </c>
      <c r="I282" s="1007"/>
      <c r="J282" s="1007"/>
      <c r="K282" s="1006"/>
      <c r="L282" s="1006"/>
    </row>
    <row r="283" spans="1:12" s="1008" customFormat="1" ht="45" x14ac:dyDescent="0.2">
      <c r="A283" s="1015" t="s">
        <v>1163</v>
      </c>
      <c r="B283" s="1004">
        <v>70028</v>
      </c>
      <c r="C283" s="1015" t="s">
        <v>1266</v>
      </c>
      <c r="D283" s="1020" t="s">
        <v>2195</v>
      </c>
      <c r="E283" s="1015" t="s">
        <v>86</v>
      </c>
      <c r="F283" s="1019">
        <v>86000</v>
      </c>
      <c r="G283" s="1019">
        <v>20195.39</v>
      </c>
      <c r="H283" s="1019">
        <v>65804.61</v>
      </c>
      <c r="I283" s="1007"/>
      <c r="J283" s="1007"/>
      <c r="K283" s="1006"/>
      <c r="L283" s="1006"/>
    </row>
    <row r="284" spans="1:12" s="1008" customFormat="1" ht="45" x14ac:dyDescent="0.2">
      <c r="A284" s="1015" t="s">
        <v>1163</v>
      </c>
      <c r="B284" s="1004">
        <v>70032</v>
      </c>
      <c r="C284" s="1015" t="s">
        <v>1266</v>
      </c>
      <c r="D284" s="1020" t="s">
        <v>2194</v>
      </c>
      <c r="E284" s="1015" t="s">
        <v>86</v>
      </c>
      <c r="F284" s="1019">
        <v>10000</v>
      </c>
      <c r="G284" s="1019">
        <v>1086.28</v>
      </c>
      <c r="H284" s="1019">
        <v>8913.7199999999993</v>
      </c>
      <c r="I284" s="1007"/>
      <c r="J284" s="1007"/>
      <c r="K284" s="1006"/>
      <c r="L284" s="1006"/>
    </row>
    <row r="285" spans="1:12" s="1008" customFormat="1" ht="45" x14ac:dyDescent="0.2">
      <c r="A285" s="1015" t="s">
        <v>1163</v>
      </c>
      <c r="B285" s="1004">
        <v>70033</v>
      </c>
      <c r="C285" s="1015" t="s">
        <v>1266</v>
      </c>
      <c r="D285" s="1020" t="s">
        <v>2193</v>
      </c>
      <c r="E285" s="1015" t="s">
        <v>86</v>
      </c>
      <c r="F285" s="1019">
        <v>215650</v>
      </c>
      <c r="G285" s="1019">
        <v>209544.04</v>
      </c>
      <c r="H285" s="1019">
        <v>6105.9599999999919</v>
      </c>
      <c r="I285" s="1007"/>
      <c r="J285" s="1007"/>
      <c r="K285" s="1006"/>
      <c r="L285" s="1006"/>
    </row>
    <row r="286" spans="1:12" s="1008" customFormat="1" ht="45" x14ac:dyDescent="0.2">
      <c r="A286" s="1015" t="s">
        <v>1163</v>
      </c>
      <c r="B286" s="1004">
        <v>70034</v>
      </c>
      <c r="C286" s="1015" t="s">
        <v>1266</v>
      </c>
      <c r="D286" s="1020" t="s">
        <v>2192</v>
      </c>
      <c r="E286" s="1015" t="s">
        <v>86</v>
      </c>
      <c r="F286" s="1019">
        <v>100000</v>
      </c>
      <c r="G286" s="1019"/>
      <c r="H286" s="1019">
        <v>100000</v>
      </c>
      <c r="I286" s="1007"/>
      <c r="J286" s="1007"/>
      <c r="K286" s="1006"/>
      <c r="L286" s="1006"/>
    </row>
    <row r="287" spans="1:12" s="1008" customFormat="1" ht="45" x14ac:dyDescent="0.2">
      <c r="A287" s="1015" t="s">
        <v>1163</v>
      </c>
      <c r="B287" s="1004">
        <v>70035</v>
      </c>
      <c r="C287" s="1015" t="s">
        <v>1266</v>
      </c>
      <c r="D287" s="1020" t="s">
        <v>2191</v>
      </c>
      <c r="E287" s="1015" t="s">
        <v>86</v>
      </c>
      <c r="F287" s="1019">
        <v>285800</v>
      </c>
      <c r="G287" s="1019">
        <v>265908</v>
      </c>
      <c r="H287" s="1019">
        <v>19892</v>
      </c>
      <c r="I287" s="1007"/>
      <c r="J287" s="1007"/>
      <c r="K287" s="1006"/>
      <c r="L287" s="1006"/>
    </row>
    <row r="288" spans="1:12" s="1008" customFormat="1" ht="45" x14ac:dyDescent="0.2">
      <c r="A288" s="1015" t="s">
        <v>1163</v>
      </c>
      <c r="B288" s="1004">
        <v>70036</v>
      </c>
      <c r="C288" s="1015" t="s">
        <v>1266</v>
      </c>
      <c r="D288" s="1020" t="s">
        <v>2190</v>
      </c>
      <c r="E288" s="1015" t="s">
        <v>86</v>
      </c>
      <c r="F288" s="1019">
        <v>30000</v>
      </c>
      <c r="G288" s="1019">
        <v>15180.06</v>
      </c>
      <c r="H288" s="1019">
        <v>14819.94</v>
      </c>
      <c r="I288" s="1007"/>
      <c r="J288" s="1007"/>
      <c r="K288" s="1006"/>
      <c r="L288" s="1006"/>
    </row>
    <row r="289" spans="1:12" s="1008" customFormat="1" ht="45" x14ac:dyDescent="0.2">
      <c r="A289" s="1015" t="s">
        <v>1163</v>
      </c>
      <c r="B289" s="1004">
        <v>70037</v>
      </c>
      <c r="C289" s="1015" t="s">
        <v>1266</v>
      </c>
      <c r="D289" s="1020" t="s">
        <v>2189</v>
      </c>
      <c r="E289" s="1015" t="s">
        <v>86</v>
      </c>
      <c r="F289" s="1019">
        <v>10000</v>
      </c>
      <c r="G289" s="1019">
        <v>5909.45</v>
      </c>
      <c r="H289" s="1019">
        <v>4090.55</v>
      </c>
      <c r="I289" s="1007"/>
      <c r="J289" s="1007"/>
      <c r="K289" s="1006"/>
      <c r="L289" s="1006"/>
    </row>
    <row r="290" spans="1:12" s="1008" customFormat="1" ht="45" x14ac:dyDescent="0.2">
      <c r="A290" s="1015" t="s">
        <v>1163</v>
      </c>
      <c r="B290" s="1004">
        <v>70038</v>
      </c>
      <c r="C290" s="1015" t="s">
        <v>1266</v>
      </c>
      <c r="D290" s="1020" t="s">
        <v>2188</v>
      </c>
      <c r="E290" s="1015" t="s">
        <v>86</v>
      </c>
      <c r="F290" s="1019">
        <v>30000</v>
      </c>
      <c r="G290" s="1019">
        <v>29478.2</v>
      </c>
      <c r="H290" s="1019">
        <v>521.79999999999927</v>
      </c>
      <c r="I290" s="1007"/>
      <c r="J290" s="1007"/>
      <c r="K290" s="1006"/>
      <c r="L290" s="1006"/>
    </row>
    <row r="291" spans="1:12" s="1008" customFormat="1" ht="45" x14ac:dyDescent="0.2">
      <c r="A291" s="1015" t="s">
        <v>1163</v>
      </c>
      <c r="B291" s="1004">
        <v>70040</v>
      </c>
      <c r="C291" s="1015" t="s">
        <v>1266</v>
      </c>
      <c r="D291" s="1020" t="s">
        <v>2187</v>
      </c>
      <c r="E291" s="1015" t="s">
        <v>86</v>
      </c>
      <c r="F291" s="1019">
        <v>5000</v>
      </c>
      <c r="G291" s="1019">
        <v>1097.3399999999999</v>
      </c>
      <c r="H291" s="1019">
        <v>3902.66</v>
      </c>
      <c r="I291" s="1007"/>
      <c r="J291" s="1007"/>
      <c r="K291" s="1006"/>
      <c r="L291" s="1006"/>
    </row>
    <row r="292" spans="1:12" s="1008" customFormat="1" ht="45" x14ac:dyDescent="0.2">
      <c r="A292" s="1015" t="s">
        <v>1163</v>
      </c>
      <c r="B292" s="1004">
        <v>70041</v>
      </c>
      <c r="C292" s="1015" t="s">
        <v>1266</v>
      </c>
      <c r="D292" s="1020" t="s">
        <v>2186</v>
      </c>
      <c r="E292" s="1015" t="s">
        <v>86</v>
      </c>
      <c r="F292" s="1019">
        <v>10000</v>
      </c>
      <c r="G292" s="1019">
        <v>3550.24</v>
      </c>
      <c r="H292" s="1019">
        <v>6449.76</v>
      </c>
      <c r="I292" s="1007"/>
      <c r="J292" s="1007"/>
      <c r="K292" s="1006"/>
      <c r="L292" s="1006"/>
    </row>
    <row r="293" spans="1:12" s="1008" customFormat="1" ht="45" x14ac:dyDescent="0.2">
      <c r="A293" s="1015" t="s">
        <v>1163</v>
      </c>
      <c r="B293" s="1004">
        <v>70043</v>
      </c>
      <c r="C293" s="1015" t="s">
        <v>1266</v>
      </c>
      <c r="D293" s="1020" t="s">
        <v>2185</v>
      </c>
      <c r="E293" s="1015" t="s">
        <v>86</v>
      </c>
      <c r="F293" s="1019">
        <v>94000</v>
      </c>
      <c r="G293" s="1019">
        <v>43887.000000000007</v>
      </c>
      <c r="H293" s="1019">
        <v>50112.999999999993</v>
      </c>
      <c r="I293" s="1007"/>
      <c r="J293" s="1007"/>
      <c r="K293" s="1006"/>
      <c r="L293" s="1006"/>
    </row>
    <row r="294" spans="1:12" s="1008" customFormat="1" ht="45" x14ac:dyDescent="0.2">
      <c r="A294" s="1015" t="s">
        <v>1163</v>
      </c>
      <c r="B294" s="1004">
        <v>70044</v>
      </c>
      <c r="C294" s="1015" t="s">
        <v>1266</v>
      </c>
      <c r="D294" s="1020" t="s">
        <v>2184</v>
      </c>
      <c r="E294" s="1015" t="s">
        <v>86</v>
      </c>
      <c r="F294" s="1019">
        <v>855000</v>
      </c>
      <c r="G294" s="1019"/>
      <c r="H294" s="1019">
        <v>855000</v>
      </c>
      <c r="I294" s="1007"/>
      <c r="J294" s="1007"/>
      <c r="K294" s="1006"/>
      <c r="L294" s="1006"/>
    </row>
    <row r="295" spans="1:12" s="1008" customFormat="1" ht="45" x14ac:dyDescent="0.2">
      <c r="A295" s="1015" t="s">
        <v>1163</v>
      </c>
      <c r="B295" s="1004">
        <v>70060</v>
      </c>
      <c r="C295" s="1015" t="s">
        <v>1266</v>
      </c>
      <c r="D295" s="1020" t="s">
        <v>2183</v>
      </c>
      <c r="E295" s="1015" t="s">
        <v>86</v>
      </c>
      <c r="F295" s="1019">
        <v>380000</v>
      </c>
      <c r="G295" s="1019"/>
      <c r="H295" s="1019">
        <v>380000</v>
      </c>
      <c r="I295" s="1007"/>
      <c r="J295" s="1007"/>
      <c r="K295" s="1006"/>
      <c r="L295" s="1006"/>
    </row>
    <row r="296" spans="1:12" s="1008" customFormat="1" ht="15" x14ac:dyDescent="0.2">
      <c r="A296" s="1015" t="s">
        <v>1999</v>
      </c>
      <c r="B296" s="1004">
        <v>10335</v>
      </c>
      <c r="C296" s="1015" t="s">
        <v>1305</v>
      </c>
      <c r="D296" s="1020" t="s">
        <v>2182</v>
      </c>
      <c r="E296" s="1015" t="s">
        <v>97</v>
      </c>
      <c r="F296" s="1023">
        <v>3162456.4</v>
      </c>
      <c r="G296" s="1019"/>
      <c r="H296" s="1019">
        <v>3162456.4</v>
      </c>
      <c r="I296" s="1007" t="s">
        <v>2181</v>
      </c>
      <c r="J296" s="1007"/>
      <c r="K296" s="1006"/>
      <c r="L296" s="1003">
        <f>H296+J296-K296</f>
        <v>3162456.4</v>
      </c>
    </row>
    <row r="297" spans="1:12" s="1008" customFormat="1" ht="15" x14ac:dyDescent="0.2">
      <c r="A297" s="1015" t="s">
        <v>1999</v>
      </c>
      <c r="B297" s="1004">
        <v>10065</v>
      </c>
      <c r="C297" s="1015" t="s">
        <v>1266</v>
      </c>
      <c r="D297" s="1020" t="s">
        <v>2180</v>
      </c>
      <c r="E297" s="1015" t="s">
        <v>97</v>
      </c>
      <c r="F297" s="1019">
        <v>500</v>
      </c>
      <c r="G297" s="1019"/>
      <c r="H297" s="1019">
        <v>500</v>
      </c>
      <c r="I297" s="1007"/>
      <c r="J297" s="1007"/>
      <c r="K297" s="1006"/>
      <c r="L297" s="1006"/>
    </row>
    <row r="298" spans="1:12" s="1008" customFormat="1" ht="15" x14ac:dyDescent="0.2">
      <c r="A298" s="1015" t="s">
        <v>1999</v>
      </c>
      <c r="B298" s="1004">
        <v>10066</v>
      </c>
      <c r="C298" s="1015" t="s">
        <v>1266</v>
      </c>
      <c r="D298" s="1020" t="s">
        <v>2179</v>
      </c>
      <c r="E298" s="1015" t="s">
        <v>97</v>
      </c>
      <c r="F298" s="1019">
        <v>500</v>
      </c>
      <c r="G298" s="1019"/>
      <c r="H298" s="1019">
        <v>500</v>
      </c>
      <c r="I298" s="1007"/>
      <c r="J298" s="1007"/>
      <c r="K298" s="1006"/>
      <c r="L298" s="1006"/>
    </row>
    <row r="299" spans="1:12" s="1008" customFormat="1" ht="15" x14ac:dyDescent="0.2">
      <c r="A299" s="1015" t="s">
        <v>1999</v>
      </c>
      <c r="B299" s="1004">
        <v>10330</v>
      </c>
      <c r="C299" s="1015" t="s">
        <v>1266</v>
      </c>
      <c r="D299" s="1020" t="s">
        <v>2178</v>
      </c>
      <c r="E299" s="1015" t="s">
        <v>97</v>
      </c>
      <c r="F299" s="1019">
        <v>16446</v>
      </c>
      <c r="G299" s="1019"/>
      <c r="H299" s="1019">
        <v>16446</v>
      </c>
      <c r="I299" s="1007"/>
      <c r="J299" s="1007"/>
      <c r="K299" s="1006"/>
      <c r="L299" s="1006"/>
    </row>
    <row r="300" spans="1:12" s="1008" customFormat="1" ht="15" x14ac:dyDescent="0.2">
      <c r="A300" s="1015" t="s">
        <v>1999</v>
      </c>
      <c r="B300" s="1004">
        <v>10331</v>
      </c>
      <c r="C300" s="1015" t="s">
        <v>1266</v>
      </c>
      <c r="D300" s="1020" t="s">
        <v>2176</v>
      </c>
      <c r="E300" s="1015" t="s">
        <v>97</v>
      </c>
      <c r="F300" s="1019">
        <v>40000</v>
      </c>
      <c r="G300" s="1019"/>
      <c r="H300" s="1019">
        <v>40000</v>
      </c>
      <c r="I300" s="1007"/>
      <c r="J300" s="1007"/>
      <c r="K300" s="1006"/>
      <c r="L300" s="1006"/>
    </row>
    <row r="301" spans="1:12" s="1008" customFormat="1" ht="15" x14ac:dyDescent="0.2">
      <c r="A301" s="1015" t="s">
        <v>1999</v>
      </c>
      <c r="B301" s="1004">
        <v>10334</v>
      </c>
      <c r="C301" s="1015" t="s">
        <v>1266</v>
      </c>
      <c r="D301" s="1020" t="s">
        <v>2174</v>
      </c>
      <c r="E301" s="1015" t="s">
        <v>97</v>
      </c>
      <c r="F301" s="1019">
        <v>1000</v>
      </c>
      <c r="G301" s="1019"/>
      <c r="H301" s="1019">
        <v>1000</v>
      </c>
      <c r="I301" s="1007"/>
      <c r="J301" s="1007"/>
      <c r="K301" s="1006"/>
      <c r="L301" s="1006"/>
    </row>
    <row r="302" spans="1:12" s="1008" customFormat="1" ht="15" x14ac:dyDescent="0.2">
      <c r="A302" s="1015" t="s">
        <v>1999</v>
      </c>
      <c r="B302" s="1004">
        <v>10337</v>
      </c>
      <c r="C302" s="1015" t="s">
        <v>1266</v>
      </c>
      <c r="D302" s="1020" t="s">
        <v>2173</v>
      </c>
      <c r="E302" s="1015" t="s">
        <v>97</v>
      </c>
      <c r="F302" s="1019">
        <v>500</v>
      </c>
      <c r="G302" s="1019"/>
      <c r="H302" s="1019">
        <v>500</v>
      </c>
      <c r="I302" s="1007"/>
      <c r="J302" s="1007"/>
      <c r="K302" s="1006"/>
      <c r="L302" s="1006"/>
    </row>
    <row r="303" spans="1:12" s="1008" customFormat="1" ht="30" x14ac:dyDescent="0.2">
      <c r="A303" s="1015" t="s">
        <v>1999</v>
      </c>
      <c r="B303" s="1004">
        <v>20035</v>
      </c>
      <c r="C303" s="1015" t="s">
        <v>1266</v>
      </c>
      <c r="D303" s="1020" t="s">
        <v>1997</v>
      </c>
      <c r="E303" s="1015" t="s">
        <v>95</v>
      </c>
      <c r="F303" s="1019">
        <v>18000</v>
      </c>
      <c r="G303" s="1019"/>
      <c r="H303" s="1019">
        <v>18000</v>
      </c>
      <c r="I303" s="1007" t="s">
        <v>2147</v>
      </c>
      <c r="J303" s="1007"/>
      <c r="K303" s="1006">
        <v>18000</v>
      </c>
      <c r="L303" s="1003">
        <f t="shared" ref="L303:L308" si="2">H303+J303-K303</f>
        <v>0</v>
      </c>
    </row>
    <row r="304" spans="1:12" s="1008" customFormat="1" ht="30" x14ac:dyDescent="0.2">
      <c r="A304" s="1015" t="s">
        <v>1188</v>
      </c>
      <c r="B304" s="1004">
        <v>20003</v>
      </c>
      <c r="C304" s="1015" t="s">
        <v>1266</v>
      </c>
      <c r="D304" s="1020" t="s">
        <v>1993</v>
      </c>
      <c r="E304" s="1015" t="s">
        <v>95</v>
      </c>
      <c r="F304" s="1019">
        <v>4429.1099999999997</v>
      </c>
      <c r="G304" s="1019">
        <v>149.11000000000001</v>
      </c>
      <c r="H304" s="1019">
        <v>4280</v>
      </c>
      <c r="I304" s="1007" t="s">
        <v>2147</v>
      </c>
      <c r="J304" s="1022">
        <v>179.85</v>
      </c>
      <c r="K304" s="1021"/>
      <c r="L304" s="1003">
        <f t="shared" si="2"/>
        <v>4459.8500000000004</v>
      </c>
    </row>
    <row r="305" spans="1:12" s="1008" customFormat="1" ht="30" x14ac:dyDescent="0.2">
      <c r="A305" s="1015" t="s">
        <v>1188</v>
      </c>
      <c r="B305" s="1004">
        <v>20051</v>
      </c>
      <c r="C305" s="1015" t="s">
        <v>1266</v>
      </c>
      <c r="D305" s="1020" t="s">
        <v>1995</v>
      </c>
      <c r="E305" s="1015" t="s">
        <v>95</v>
      </c>
      <c r="F305" s="1019">
        <v>1000</v>
      </c>
      <c r="G305" s="1019"/>
      <c r="H305" s="1019">
        <v>1000</v>
      </c>
      <c r="I305" s="1007" t="s">
        <v>2147</v>
      </c>
      <c r="J305" s="1007"/>
      <c r="K305" s="1006"/>
      <c r="L305" s="1003">
        <f t="shared" si="2"/>
        <v>1000</v>
      </c>
    </row>
    <row r="306" spans="1:12" s="1008" customFormat="1" ht="30" x14ac:dyDescent="0.2">
      <c r="A306" s="1015" t="s">
        <v>1188</v>
      </c>
      <c r="B306" s="1004">
        <v>20002</v>
      </c>
      <c r="C306" s="1015" t="s">
        <v>1305</v>
      </c>
      <c r="D306" s="1020" t="s">
        <v>1990</v>
      </c>
      <c r="E306" s="1015" t="s">
        <v>95</v>
      </c>
      <c r="F306" s="1019">
        <v>9967.2999999999993</v>
      </c>
      <c r="G306" s="1019"/>
      <c r="H306" s="1019">
        <v>9967.2999999999993</v>
      </c>
      <c r="I306" s="1007" t="s">
        <v>2147</v>
      </c>
      <c r="J306" s="1007"/>
      <c r="K306" s="1006"/>
      <c r="L306" s="1003">
        <f t="shared" si="2"/>
        <v>9967.2999999999993</v>
      </c>
    </row>
    <row r="307" spans="1:12" s="1008" customFormat="1" ht="30" x14ac:dyDescent="0.2">
      <c r="A307" s="1015" t="s">
        <v>1188</v>
      </c>
      <c r="B307" s="1004">
        <v>20007</v>
      </c>
      <c r="C307" s="1015" t="s">
        <v>1305</v>
      </c>
      <c r="D307" s="1020" t="s">
        <v>1989</v>
      </c>
      <c r="E307" s="1015" t="s">
        <v>95</v>
      </c>
      <c r="F307" s="1019">
        <v>500</v>
      </c>
      <c r="G307" s="1019"/>
      <c r="H307" s="1019">
        <v>500</v>
      </c>
      <c r="I307" s="1007" t="s">
        <v>2147</v>
      </c>
      <c r="J307" s="1007"/>
      <c r="K307" s="1006"/>
      <c r="L307" s="1003">
        <f t="shared" si="2"/>
        <v>500</v>
      </c>
    </row>
    <row r="308" spans="1:12" s="1008" customFormat="1" ht="30" x14ac:dyDescent="0.2">
      <c r="A308" s="1015" t="s">
        <v>1188</v>
      </c>
      <c r="B308" s="1004">
        <v>20008</v>
      </c>
      <c r="C308" s="1015" t="s">
        <v>1305</v>
      </c>
      <c r="D308" s="1020" t="s">
        <v>1988</v>
      </c>
      <c r="E308" s="1015" t="s">
        <v>95</v>
      </c>
      <c r="F308" s="1019">
        <v>421.9</v>
      </c>
      <c r="G308" s="1019">
        <v>341.16</v>
      </c>
      <c r="H308" s="1019">
        <v>80.739999999999952</v>
      </c>
      <c r="I308" s="1007" t="s">
        <v>2147</v>
      </c>
      <c r="J308" s="1007"/>
      <c r="K308" s="1006"/>
      <c r="L308" s="1003">
        <f t="shared" si="2"/>
        <v>80.739999999999952</v>
      </c>
    </row>
    <row r="309" spans="1:12" s="1008" customFormat="1" ht="30" x14ac:dyDescent="0.2">
      <c r="A309" s="1015" t="s">
        <v>1188</v>
      </c>
      <c r="B309" s="1004">
        <v>20001</v>
      </c>
      <c r="C309" s="1015" t="s">
        <v>1299</v>
      </c>
      <c r="D309" s="1020" t="s">
        <v>932</v>
      </c>
      <c r="E309" s="1015" t="s">
        <v>95</v>
      </c>
      <c r="F309" s="1019">
        <v>548259.72</v>
      </c>
      <c r="G309" s="1019">
        <v>394538.88999999996</v>
      </c>
      <c r="H309" s="1019">
        <v>153720.83000000002</v>
      </c>
      <c r="I309" s="1007"/>
      <c r="J309" s="1007"/>
      <c r="K309" s="1006"/>
      <c r="L309" s="1006"/>
    </row>
    <row r="310" spans="1:12" s="1008" customFormat="1" ht="15" x14ac:dyDescent="0.2">
      <c r="A310" s="1015" t="s">
        <v>1188</v>
      </c>
      <c r="B310" s="1004">
        <v>10705</v>
      </c>
      <c r="C310" s="1015" t="s">
        <v>1266</v>
      </c>
      <c r="D310" s="1020" t="s">
        <v>944</v>
      </c>
      <c r="E310" s="1015" t="s">
        <v>97</v>
      </c>
      <c r="F310" s="1019">
        <v>502</v>
      </c>
      <c r="G310" s="1019">
        <v>502</v>
      </c>
      <c r="H310" s="1019">
        <v>0</v>
      </c>
      <c r="I310" s="1007"/>
      <c r="J310" s="1007"/>
      <c r="K310" s="1006"/>
      <c r="L310" s="1006"/>
    </row>
    <row r="311" spans="1:12" s="1008" customFormat="1" ht="30" x14ac:dyDescent="0.2">
      <c r="A311" s="1015" t="s">
        <v>1188</v>
      </c>
      <c r="B311" s="1004">
        <v>20003</v>
      </c>
      <c r="C311" s="1015" t="s">
        <v>1331</v>
      </c>
      <c r="D311" s="1020" t="s">
        <v>1993</v>
      </c>
      <c r="E311" s="1015" t="s">
        <v>95</v>
      </c>
      <c r="F311" s="1019">
        <v>2459.69</v>
      </c>
      <c r="G311" s="1019">
        <v>2459.69</v>
      </c>
      <c r="H311" s="1019">
        <v>0</v>
      </c>
      <c r="I311" s="1007"/>
      <c r="J311" s="1007"/>
      <c r="K311" s="1006"/>
      <c r="L311" s="1006"/>
    </row>
    <row r="312" spans="1:12" s="1008" customFormat="1" ht="15" x14ac:dyDescent="0.2">
      <c r="A312" s="1015" t="s">
        <v>1188</v>
      </c>
      <c r="B312" s="1004">
        <v>10230</v>
      </c>
      <c r="C312" s="1015" t="s">
        <v>1266</v>
      </c>
      <c r="D312" s="1020" t="s">
        <v>2172</v>
      </c>
      <c r="E312" s="1015" t="s">
        <v>97</v>
      </c>
      <c r="F312" s="1019">
        <v>12100</v>
      </c>
      <c r="G312" s="1019">
        <v>10150.630000000001</v>
      </c>
      <c r="H312" s="1019">
        <v>1949.369999999999</v>
      </c>
      <c r="I312" s="1007"/>
      <c r="J312" s="1007"/>
      <c r="K312" s="1006"/>
      <c r="L312" s="1006"/>
    </row>
    <row r="313" spans="1:12" s="1008" customFormat="1" ht="15" x14ac:dyDescent="0.2">
      <c r="A313" s="1015" t="s">
        <v>1188</v>
      </c>
      <c r="B313" s="1004">
        <v>10231</v>
      </c>
      <c r="C313" s="1015" t="s">
        <v>1266</v>
      </c>
      <c r="D313" s="1020" t="s">
        <v>2171</v>
      </c>
      <c r="E313" s="1015" t="s">
        <v>97</v>
      </c>
      <c r="F313" s="1019">
        <v>17485</v>
      </c>
      <c r="G313" s="1019">
        <v>17003.510000000002</v>
      </c>
      <c r="H313" s="1019">
        <v>481.48999999999796</v>
      </c>
      <c r="I313" s="1007"/>
      <c r="J313" s="1007"/>
      <c r="K313" s="1006"/>
      <c r="L313" s="1006"/>
    </row>
    <row r="314" spans="1:12" s="1008" customFormat="1" ht="15" x14ac:dyDescent="0.2">
      <c r="A314" s="1015" t="s">
        <v>1188</v>
      </c>
      <c r="B314" s="1004">
        <v>10234</v>
      </c>
      <c r="C314" s="1015" t="s">
        <v>1266</v>
      </c>
      <c r="D314" s="1020" t="s">
        <v>2170</v>
      </c>
      <c r="E314" s="1015" t="s">
        <v>97</v>
      </c>
      <c r="F314" s="1019">
        <v>41870.5</v>
      </c>
      <c r="G314" s="1019">
        <v>41870</v>
      </c>
      <c r="H314" s="1019">
        <v>0.5</v>
      </c>
      <c r="I314" s="1007"/>
      <c r="J314" s="1007"/>
      <c r="K314" s="1006"/>
      <c r="L314" s="1006"/>
    </row>
    <row r="315" spans="1:12" s="1008" customFormat="1" ht="15" x14ac:dyDescent="0.2">
      <c r="A315" s="1015" t="s">
        <v>1188</v>
      </c>
      <c r="B315" s="1004">
        <v>10236</v>
      </c>
      <c r="C315" s="1015" t="s">
        <v>1266</v>
      </c>
      <c r="D315" s="1020" t="s">
        <v>2169</v>
      </c>
      <c r="E315" s="1015" t="s">
        <v>97</v>
      </c>
      <c r="F315" s="1019">
        <v>5000</v>
      </c>
      <c r="G315" s="1019">
        <v>4624.1900000000005</v>
      </c>
      <c r="H315" s="1019">
        <v>375.80999999999949</v>
      </c>
      <c r="I315" s="1007"/>
      <c r="J315" s="1007"/>
      <c r="K315" s="1006"/>
      <c r="L315" s="1006"/>
    </row>
    <row r="316" spans="1:12" s="1008" customFormat="1" ht="15" x14ac:dyDescent="0.2">
      <c r="A316" s="1015" t="s">
        <v>1188</v>
      </c>
      <c r="B316" s="1004">
        <v>10237</v>
      </c>
      <c r="C316" s="1015" t="s">
        <v>1266</v>
      </c>
      <c r="D316" s="1020" t="s">
        <v>2168</v>
      </c>
      <c r="E316" s="1015" t="s">
        <v>97</v>
      </c>
      <c r="F316" s="1019">
        <v>1000</v>
      </c>
      <c r="G316" s="1019"/>
      <c r="H316" s="1019">
        <v>1000</v>
      </c>
      <c r="I316" s="1007"/>
      <c r="J316" s="1007"/>
      <c r="K316" s="1006"/>
      <c r="L316" s="1006"/>
    </row>
    <row r="317" spans="1:12" s="1008" customFormat="1" ht="15" x14ac:dyDescent="0.2">
      <c r="A317" s="1015" t="s">
        <v>1188</v>
      </c>
      <c r="B317" s="1004">
        <v>10238</v>
      </c>
      <c r="C317" s="1015" t="s">
        <v>1266</v>
      </c>
      <c r="D317" s="1020" t="s">
        <v>2167</v>
      </c>
      <c r="E317" s="1015" t="s">
        <v>97</v>
      </c>
      <c r="F317" s="1019">
        <v>27575.55</v>
      </c>
      <c r="G317" s="1019">
        <v>27407.42</v>
      </c>
      <c r="H317" s="1019">
        <v>168.12999999999738</v>
      </c>
      <c r="I317" s="1007"/>
      <c r="J317" s="1007"/>
      <c r="K317" s="1006"/>
      <c r="L317" s="1006"/>
    </row>
    <row r="318" spans="1:12" s="1008" customFormat="1" ht="15" x14ac:dyDescent="0.2">
      <c r="A318" s="1015" t="s">
        <v>1188</v>
      </c>
      <c r="B318" s="1004">
        <v>10245</v>
      </c>
      <c r="C318" s="1015" t="s">
        <v>1266</v>
      </c>
      <c r="D318" s="1020" t="s">
        <v>924</v>
      </c>
      <c r="E318" s="1015" t="s">
        <v>97</v>
      </c>
      <c r="F318" s="1019">
        <v>36500</v>
      </c>
      <c r="G318" s="1019">
        <v>30780</v>
      </c>
      <c r="H318" s="1019">
        <v>5720</v>
      </c>
      <c r="I318" s="1007"/>
      <c r="J318" s="1007"/>
      <c r="K318" s="1006"/>
      <c r="L318" s="1006"/>
    </row>
    <row r="319" spans="1:12" s="1008" customFormat="1" ht="15" x14ac:dyDescent="0.2">
      <c r="A319" s="1015" t="s">
        <v>1188</v>
      </c>
      <c r="B319" s="1004">
        <v>10246</v>
      </c>
      <c r="C319" s="1015" t="s">
        <v>1266</v>
      </c>
      <c r="D319" s="1020" t="s">
        <v>936</v>
      </c>
      <c r="E319" s="1015" t="s">
        <v>97</v>
      </c>
      <c r="F319" s="1019">
        <v>20000</v>
      </c>
      <c r="G319" s="1019">
        <v>5961.63</v>
      </c>
      <c r="H319" s="1019">
        <v>14038.37</v>
      </c>
      <c r="I319" s="1007"/>
      <c r="J319" s="1007"/>
      <c r="K319" s="1006"/>
      <c r="L319" s="1006"/>
    </row>
    <row r="320" spans="1:12" s="1008" customFormat="1" ht="15" x14ac:dyDescent="0.2">
      <c r="A320" s="1015" t="s">
        <v>1188</v>
      </c>
      <c r="B320" s="1004">
        <v>10247</v>
      </c>
      <c r="C320" s="1015" t="s">
        <v>1266</v>
      </c>
      <c r="D320" s="1020" t="s">
        <v>948</v>
      </c>
      <c r="E320" s="1015" t="s">
        <v>97</v>
      </c>
      <c r="F320" s="1019">
        <v>4700</v>
      </c>
      <c r="G320" s="1019">
        <v>2590.6799999999998</v>
      </c>
      <c r="H320" s="1019">
        <v>2109.3200000000002</v>
      </c>
      <c r="I320" s="1007"/>
      <c r="J320" s="1007"/>
      <c r="K320" s="1006"/>
      <c r="L320" s="1006"/>
    </row>
    <row r="321" spans="1:12" s="1008" customFormat="1" ht="15" x14ac:dyDescent="0.2">
      <c r="A321" s="1015" t="s">
        <v>1188</v>
      </c>
      <c r="B321" s="1004">
        <v>10248</v>
      </c>
      <c r="C321" s="1015" t="s">
        <v>1266</v>
      </c>
      <c r="D321" s="1020" t="s">
        <v>2166</v>
      </c>
      <c r="E321" s="1015" t="s">
        <v>97</v>
      </c>
      <c r="F321" s="1019">
        <v>200</v>
      </c>
      <c r="G321" s="1019">
        <v>125.95</v>
      </c>
      <c r="H321" s="1019">
        <v>74.05</v>
      </c>
      <c r="I321" s="1007"/>
      <c r="J321" s="1007"/>
      <c r="K321" s="1006"/>
      <c r="L321" s="1006"/>
    </row>
    <row r="322" spans="1:12" s="1008" customFormat="1" ht="15" x14ac:dyDescent="0.2">
      <c r="A322" s="1015" t="s">
        <v>1188</v>
      </c>
      <c r="B322" s="1004">
        <v>10251</v>
      </c>
      <c r="C322" s="1015" t="s">
        <v>1266</v>
      </c>
      <c r="D322" s="1020" t="s">
        <v>2165</v>
      </c>
      <c r="E322" s="1015" t="s">
        <v>97</v>
      </c>
      <c r="F322" s="1019">
        <v>475000</v>
      </c>
      <c r="G322" s="1019">
        <v>413405.5</v>
      </c>
      <c r="H322" s="1019">
        <v>61594.5</v>
      </c>
      <c r="I322" s="1007"/>
      <c r="J322" s="1007"/>
      <c r="K322" s="1006"/>
      <c r="L322" s="1006"/>
    </row>
    <row r="323" spans="1:12" s="1008" customFormat="1" ht="15" x14ac:dyDescent="0.2">
      <c r="A323" s="1015" t="s">
        <v>1188</v>
      </c>
      <c r="B323" s="1004">
        <v>10252</v>
      </c>
      <c r="C323" s="1015" t="s">
        <v>1266</v>
      </c>
      <c r="D323" s="1020" t="s">
        <v>947</v>
      </c>
      <c r="E323" s="1015" t="s">
        <v>97</v>
      </c>
      <c r="F323" s="1019">
        <v>65914.05</v>
      </c>
      <c r="G323" s="1019">
        <v>41162.74</v>
      </c>
      <c r="H323" s="1019">
        <v>24751.310000000005</v>
      </c>
      <c r="I323" s="1007"/>
      <c r="J323" s="1007"/>
      <c r="K323" s="1006"/>
      <c r="L323" s="1006"/>
    </row>
    <row r="324" spans="1:12" s="1008" customFormat="1" ht="15" x14ac:dyDescent="0.2">
      <c r="A324" s="1015" t="s">
        <v>1188</v>
      </c>
      <c r="B324" s="1004">
        <v>10253</v>
      </c>
      <c r="C324" s="1015" t="s">
        <v>1266</v>
      </c>
      <c r="D324" s="1020" t="s">
        <v>935</v>
      </c>
      <c r="E324" s="1015" t="s">
        <v>97</v>
      </c>
      <c r="F324" s="1019">
        <v>39510.400000000001</v>
      </c>
      <c r="G324" s="1019">
        <v>27892.92</v>
      </c>
      <c r="H324" s="1019">
        <v>11617.48</v>
      </c>
      <c r="I324" s="1007"/>
      <c r="J324" s="1007"/>
      <c r="K324" s="1006"/>
      <c r="L324" s="1006"/>
    </row>
    <row r="325" spans="1:12" s="1008" customFormat="1" ht="15" x14ac:dyDescent="0.2">
      <c r="A325" s="1015" t="s">
        <v>1188</v>
      </c>
      <c r="B325" s="1004">
        <v>10254</v>
      </c>
      <c r="C325" s="1015" t="s">
        <v>1266</v>
      </c>
      <c r="D325" s="1020" t="s">
        <v>2164</v>
      </c>
      <c r="E325" s="1015" t="s">
        <v>97</v>
      </c>
      <c r="F325" s="1019">
        <v>80000</v>
      </c>
      <c r="G325" s="1019">
        <v>47567.05</v>
      </c>
      <c r="H325" s="1019">
        <v>32432.949999999997</v>
      </c>
      <c r="I325" s="1007"/>
      <c r="J325" s="1007"/>
      <c r="K325" s="1006"/>
      <c r="L325" s="1006"/>
    </row>
    <row r="326" spans="1:12" s="1008" customFormat="1" ht="15" x14ac:dyDescent="0.2">
      <c r="A326" s="1015" t="s">
        <v>1188</v>
      </c>
      <c r="B326" s="1004">
        <v>10255</v>
      </c>
      <c r="C326" s="1015" t="s">
        <v>1266</v>
      </c>
      <c r="D326" s="1020" t="s">
        <v>2163</v>
      </c>
      <c r="E326" s="1015" t="s">
        <v>97</v>
      </c>
      <c r="F326" s="1019">
        <v>13400</v>
      </c>
      <c r="G326" s="1019">
        <v>5301.27</v>
      </c>
      <c r="H326" s="1019">
        <v>8098.73</v>
      </c>
      <c r="I326" s="1007"/>
      <c r="J326" s="1007"/>
      <c r="K326" s="1006"/>
      <c r="L326" s="1006"/>
    </row>
    <row r="327" spans="1:12" s="1008" customFormat="1" ht="15" x14ac:dyDescent="0.2">
      <c r="A327" s="1015" t="s">
        <v>1188</v>
      </c>
      <c r="B327" s="1004">
        <v>10256</v>
      </c>
      <c r="C327" s="1015" t="s">
        <v>1266</v>
      </c>
      <c r="D327" s="1020" t="s">
        <v>2162</v>
      </c>
      <c r="E327" s="1015" t="s">
        <v>97</v>
      </c>
      <c r="F327" s="1019">
        <v>258052</v>
      </c>
      <c r="G327" s="1019">
        <v>258052</v>
      </c>
      <c r="H327" s="1019">
        <v>0</v>
      </c>
      <c r="I327" s="1007"/>
      <c r="J327" s="1007"/>
      <c r="K327" s="1006"/>
      <c r="L327" s="1006"/>
    </row>
    <row r="328" spans="1:12" s="1008" customFormat="1" ht="15" x14ac:dyDescent="0.2">
      <c r="A328" s="1015" t="s">
        <v>1188</v>
      </c>
      <c r="B328" s="1004">
        <v>10257</v>
      </c>
      <c r="C328" s="1015" t="s">
        <v>1266</v>
      </c>
      <c r="D328" s="1020" t="s">
        <v>946</v>
      </c>
      <c r="E328" s="1015" t="s">
        <v>97</v>
      </c>
      <c r="F328" s="1019">
        <v>462000</v>
      </c>
      <c r="G328" s="1019">
        <v>443202.92</v>
      </c>
      <c r="H328" s="1019">
        <v>18797.080000000016</v>
      </c>
      <c r="I328" s="1007"/>
      <c r="J328" s="1007"/>
      <c r="K328" s="1006"/>
      <c r="L328" s="1006"/>
    </row>
    <row r="329" spans="1:12" s="1008" customFormat="1" ht="15" x14ac:dyDescent="0.2">
      <c r="A329" s="1015" t="s">
        <v>1188</v>
      </c>
      <c r="B329" s="1004">
        <v>10258</v>
      </c>
      <c r="C329" s="1015" t="s">
        <v>1266</v>
      </c>
      <c r="D329" s="1020" t="s">
        <v>2161</v>
      </c>
      <c r="E329" s="1015" t="s">
        <v>97</v>
      </c>
      <c r="F329" s="1019">
        <v>4000</v>
      </c>
      <c r="G329" s="1019">
        <v>2676.65</v>
      </c>
      <c r="H329" s="1019">
        <v>1323.35</v>
      </c>
      <c r="I329" s="1007"/>
      <c r="J329" s="1007"/>
      <c r="K329" s="1006"/>
      <c r="L329" s="1006"/>
    </row>
    <row r="330" spans="1:12" s="1008" customFormat="1" ht="15" x14ac:dyDescent="0.2">
      <c r="A330" s="1015" t="s">
        <v>1188</v>
      </c>
      <c r="B330" s="1004">
        <v>10265</v>
      </c>
      <c r="C330" s="1015" t="s">
        <v>1266</v>
      </c>
      <c r="D330" s="1020" t="s">
        <v>2160</v>
      </c>
      <c r="E330" s="1015" t="s">
        <v>97</v>
      </c>
      <c r="F330" s="1019">
        <v>500</v>
      </c>
      <c r="G330" s="1019"/>
      <c r="H330" s="1019">
        <v>500</v>
      </c>
      <c r="I330" s="1007"/>
      <c r="J330" s="1007"/>
      <c r="K330" s="1006"/>
      <c r="L330" s="1006"/>
    </row>
    <row r="331" spans="1:12" s="1008" customFormat="1" ht="15" x14ac:dyDescent="0.2">
      <c r="A331" s="1015" t="s">
        <v>1188</v>
      </c>
      <c r="B331" s="1004">
        <v>10292</v>
      </c>
      <c r="C331" s="1015" t="s">
        <v>1266</v>
      </c>
      <c r="D331" s="1020" t="s">
        <v>2159</v>
      </c>
      <c r="E331" s="1015" t="s">
        <v>97</v>
      </c>
      <c r="F331" s="1019">
        <v>4514.3999999999996</v>
      </c>
      <c r="G331" s="1019">
        <v>575.84</v>
      </c>
      <c r="H331" s="1019">
        <v>3938.5599999999995</v>
      </c>
      <c r="I331" s="1007"/>
      <c r="J331" s="1007"/>
      <c r="K331" s="1006"/>
      <c r="L331" s="1006"/>
    </row>
    <row r="332" spans="1:12" s="1008" customFormat="1" ht="15" x14ac:dyDescent="0.2">
      <c r="A332" s="1015" t="s">
        <v>1188</v>
      </c>
      <c r="B332" s="1004">
        <v>10296</v>
      </c>
      <c r="C332" s="1015" t="s">
        <v>1266</v>
      </c>
      <c r="D332" s="1020" t="s">
        <v>943</v>
      </c>
      <c r="E332" s="1015" t="s">
        <v>97</v>
      </c>
      <c r="F332" s="1019">
        <v>485.6</v>
      </c>
      <c r="G332" s="1019">
        <v>480.06</v>
      </c>
      <c r="H332" s="1019">
        <v>5.5400000000000205</v>
      </c>
      <c r="I332" s="1007"/>
      <c r="J332" s="1007"/>
      <c r="K332" s="1006"/>
      <c r="L332" s="1006"/>
    </row>
    <row r="333" spans="1:12" s="1008" customFormat="1" ht="15" x14ac:dyDescent="0.2">
      <c r="A333" s="1015" t="s">
        <v>1188</v>
      </c>
      <c r="B333" s="1004">
        <v>10313</v>
      </c>
      <c r="C333" s="1015" t="s">
        <v>1266</v>
      </c>
      <c r="D333" s="1020" t="s">
        <v>2158</v>
      </c>
      <c r="E333" s="1015" t="s">
        <v>97</v>
      </c>
      <c r="F333" s="1019">
        <v>11500</v>
      </c>
      <c r="G333" s="1019">
        <v>7035.77</v>
      </c>
      <c r="H333" s="1019">
        <v>4464.2300000000005</v>
      </c>
      <c r="I333" s="1007"/>
      <c r="J333" s="1007"/>
      <c r="K333" s="1006"/>
      <c r="L333" s="1006"/>
    </row>
    <row r="334" spans="1:12" s="1008" customFormat="1" ht="15" x14ac:dyDescent="0.2">
      <c r="A334" s="1015" t="s">
        <v>1188</v>
      </c>
      <c r="B334" s="1004">
        <v>10315</v>
      </c>
      <c r="C334" s="1015" t="s">
        <v>1266</v>
      </c>
      <c r="D334" s="1020" t="s">
        <v>2157</v>
      </c>
      <c r="E334" s="1015" t="s">
        <v>97</v>
      </c>
      <c r="F334" s="1019">
        <v>189950.15</v>
      </c>
      <c r="G334" s="1019">
        <v>127194.12</v>
      </c>
      <c r="H334" s="1019">
        <v>62756.03</v>
      </c>
      <c r="I334" s="1007"/>
      <c r="J334" s="1007"/>
      <c r="K334" s="1006"/>
      <c r="L334" s="1006"/>
    </row>
    <row r="335" spans="1:12" s="1008" customFormat="1" ht="15" x14ac:dyDescent="0.2">
      <c r="A335" s="1015" t="s">
        <v>1188</v>
      </c>
      <c r="B335" s="1004">
        <v>10316</v>
      </c>
      <c r="C335" s="1015" t="s">
        <v>1266</v>
      </c>
      <c r="D335" s="1020" t="s">
        <v>2156</v>
      </c>
      <c r="E335" s="1015" t="s">
        <v>97</v>
      </c>
      <c r="F335" s="1019">
        <v>100772.99</v>
      </c>
      <c r="G335" s="1019">
        <v>64877.55</v>
      </c>
      <c r="H335" s="1019">
        <v>35895.440000000002</v>
      </c>
      <c r="I335" s="1007"/>
      <c r="J335" s="1007"/>
      <c r="K335" s="1006"/>
      <c r="L335" s="1006"/>
    </row>
    <row r="336" spans="1:12" s="1008" customFormat="1" ht="15" x14ac:dyDescent="0.2">
      <c r="A336" s="1015" t="s">
        <v>1188</v>
      </c>
      <c r="B336" s="1004">
        <v>10404</v>
      </c>
      <c r="C336" s="1015" t="s">
        <v>1266</v>
      </c>
      <c r="D336" s="1020" t="s">
        <v>2155</v>
      </c>
      <c r="E336" s="1015" t="s">
        <v>97</v>
      </c>
      <c r="F336" s="1019">
        <v>3470</v>
      </c>
      <c r="G336" s="1019">
        <v>920</v>
      </c>
      <c r="H336" s="1019">
        <v>2550</v>
      </c>
      <c r="I336" s="1007"/>
      <c r="J336" s="1007"/>
      <c r="K336" s="1006"/>
      <c r="L336" s="1006"/>
    </row>
    <row r="337" spans="1:12" s="1008" customFormat="1" ht="15" x14ac:dyDescent="0.2">
      <c r="A337" s="1015" t="s">
        <v>1188</v>
      </c>
      <c r="B337" s="1004">
        <v>10542</v>
      </c>
      <c r="C337" s="1015" t="s">
        <v>1266</v>
      </c>
      <c r="D337" s="1020" t="s">
        <v>2154</v>
      </c>
      <c r="E337" s="1015" t="s">
        <v>97</v>
      </c>
      <c r="F337" s="1019">
        <v>5000</v>
      </c>
      <c r="G337" s="1019"/>
      <c r="H337" s="1019">
        <v>5000</v>
      </c>
      <c r="I337" s="1007"/>
      <c r="J337" s="1007"/>
      <c r="K337" s="1006"/>
      <c r="L337" s="1006"/>
    </row>
    <row r="338" spans="1:12" s="1008" customFormat="1" ht="30" x14ac:dyDescent="0.2">
      <c r="A338" s="1015" t="s">
        <v>1188</v>
      </c>
      <c r="B338" s="1004">
        <v>10565</v>
      </c>
      <c r="C338" s="1015" t="s">
        <v>1266</v>
      </c>
      <c r="D338" s="1020" t="s">
        <v>923</v>
      </c>
      <c r="E338" s="1015" t="s">
        <v>97</v>
      </c>
      <c r="F338" s="1019">
        <v>3500</v>
      </c>
      <c r="G338" s="1019">
        <v>2318</v>
      </c>
      <c r="H338" s="1019">
        <v>1182</v>
      </c>
      <c r="I338" s="1007"/>
      <c r="J338" s="1007"/>
      <c r="K338" s="1006"/>
      <c r="L338" s="1006"/>
    </row>
    <row r="339" spans="1:12" s="1008" customFormat="1" ht="15" x14ac:dyDescent="0.2">
      <c r="A339" s="1015" t="s">
        <v>1188</v>
      </c>
      <c r="B339" s="1004">
        <v>10572</v>
      </c>
      <c r="C339" s="1015" t="s">
        <v>1266</v>
      </c>
      <c r="D339" s="1020" t="s">
        <v>2153</v>
      </c>
      <c r="E339" s="1015" t="s">
        <v>97</v>
      </c>
      <c r="F339" s="1019">
        <v>15000</v>
      </c>
      <c r="G339" s="1019">
        <v>5080.4900000000007</v>
      </c>
      <c r="H339" s="1019">
        <v>9919.5099999999984</v>
      </c>
      <c r="I339" s="1007"/>
      <c r="J339" s="1007"/>
      <c r="K339" s="1006"/>
      <c r="L339" s="1006"/>
    </row>
    <row r="340" spans="1:12" s="1008" customFormat="1" ht="15" x14ac:dyDescent="0.2">
      <c r="A340" s="1015" t="s">
        <v>1188</v>
      </c>
      <c r="B340" s="1004">
        <v>10573</v>
      </c>
      <c r="C340" s="1015" t="s">
        <v>1266</v>
      </c>
      <c r="D340" s="1020" t="s">
        <v>2152</v>
      </c>
      <c r="E340" s="1015" t="s">
        <v>97</v>
      </c>
      <c r="F340" s="1019">
        <v>11000</v>
      </c>
      <c r="G340" s="1019">
        <v>5141.0199999999995</v>
      </c>
      <c r="H340" s="1019">
        <v>5858.98</v>
      </c>
      <c r="I340" s="1007"/>
      <c r="J340" s="1007"/>
      <c r="K340" s="1006"/>
      <c r="L340" s="1006"/>
    </row>
    <row r="341" spans="1:12" s="1008" customFormat="1" ht="15" x14ac:dyDescent="0.2">
      <c r="A341" s="1015" t="s">
        <v>1188</v>
      </c>
      <c r="B341" s="1004">
        <v>10582</v>
      </c>
      <c r="C341" s="1015" t="s">
        <v>1266</v>
      </c>
      <c r="D341" s="1020" t="s">
        <v>2151</v>
      </c>
      <c r="E341" s="1015" t="s">
        <v>97</v>
      </c>
      <c r="F341" s="1019">
        <v>31901.29</v>
      </c>
      <c r="G341" s="1019">
        <v>31901.279999999999</v>
      </c>
      <c r="H341" s="1019">
        <v>1.0000000002037268E-2</v>
      </c>
      <c r="I341" s="1007"/>
      <c r="J341" s="1007"/>
      <c r="K341" s="1006"/>
      <c r="L341" s="1006"/>
    </row>
    <row r="342" spans="1:12" s="1008" customFormat="1" ht="15" x14ac:dyDescent="0.2">
      <c r="A342" s="1015" t="s">
        <v>1188</v>
      </c>
      <c r="B342" s="1004">
        <v>10591</v>
      </c>
      <c r="C342" s="1015" t="s">
        <v>1266</v>
      </c>
      <c r="D342" s="1020" t="s">
        <v>2150</v>
      </c>
      <c r="E342" s="1015" t="s">
        <v>97</v>
      </c>
      <c r="F342" s="1019">
        <v>500</v>
      </c>
      <c r="G342" s="1019"/>
      <c r="H342" s="1019">
        <v>500</v>
      </c>
      <c r="I342" s="1007"/>
      <c r="J342" s="1007"/>
      <c r="K342" s="1006"/>
      <c r="L342" s="1006"/>
    </row>
    <row r="343" spans="1:12" s="1008" customFormat="1" ht="15" x14ac:dyDescent="0.2">
      <c r="A343" s="1015" t="s">
        <v>1188</v>
      </c>
      <c r="B343" s="1004">
        <v>10596</v>
      </c>
      <c r="C343" s="1015" t="s">
        <v>1266</v>
      </c>
      <c r="D343" s="1020" t="s">
        <v>2149</v>
      </c>
      <c r="E343" s="1015" t="s">
        <v>97</v>
      </c>
      <c r="F343" s="1019">
        <v>500</v>
      </c>
      <c r="G343" s="1019"/>
      <c r="H343" s="1019">
        <v>500</v>
      </c>
      <c r="I343" s="1007"/>
      <c r="J343" s="1007"/>
      <c r="K343" s="1006"/>
      <c r="L343" s="1006"/>
    </row>
    <row r="344" spans="1:12" s="1008" customFormat="1" ht="15" x14ac:dyDescent="0.2">
      <c r="A344" s="1015" t="s">
        <v>1188</v>
      </c>
      <c r="B344" s="1004">
        <v>10602</v>
      </c>
      <c r="C344" s="1015" t="s">
        <v>1266</v>
      </c>
      <c r="D344" s="1020" t="s">
        <v>942</v>
      </c>
      <c r="E344" s="1015" t="s">
        <v>97</v>
      </c>
      <c r="F344" s="1019">
        <v>315450</v>
      </c>
      <c r="G344" s="1019">
        <v>283518.39</v>
      </c>
      <c r="H344" s="1019">
        <v>31931.609999999986</v>
      </c>
      <c r="I344" s="1007"/>
      <c r="J344" s="1007"/>
      <c r="K344" s="1006"/>
      <c r="L344" s="1006"/>
    </row>
    <row r="345" spans="1:12" s="1008" customFormat="1" ht="15" x14ac:dyDescent="0.2">
      <c r="A345" s="1015" t="s">
        <v>1188</v>
      </c>
      <c r="B345" s="1004">
        <v>10660</v>
      </c>
      <c r="C345" s="1015" t="s">
        <v>1266</v>
      </c>
      <c r="D345" s="1020" t="s">
        <v>2148</v>
      </c>
      <c r="E345" s="1015" t="s">
        <v>97</v>
      </c>
      <c r="F345" s="1019">
        <v>4000</v>
      </c>
      <c r="G345" s="1019">
        <v>383</v>
      </c>
      <c r="H345" s="1019">
        <v>3617</v>
      </c>
      <c r="I345" s="1007"/>
      <c r="J345" s="1007"/>
      <c r="K345" s="1006"/>
      <c r="L345" s="1006"/>
    </row>
    <row r="346" spans="1:12" s="1008" customFormat="1" ht="30" x14ac:dyDescent="0.2">
      <c r="A346" s="1015" t="s">
        <v>1188</v>
      </c>
      <c r="B346" s="1004">
        <v>20001</v>
      </c>
      <c r="C346" s="1015" t="s">
        <v>1266</v>
      </c>
      <c r="D346" s="1020" t="s">
        <v>932</v>
      </c>
      <c r="E346" s="1015" t="s">
        <v>95</v>
      </c>
      <c r="F346" s="1019">
        <v>198430</v>
      </c>
      <c r="G346" s="1019">
        <v>163363.68</v>
      </c>
      <c r="H346" s="1019">
        <v>35066.320000000007</v>
      </c>
      <c r="I346" s="1007" t="s">
        <v>2147</v>
      </c>
      <c r="J346" s="1007"/>
      <c r="K346" s="1006"/>
      <c r="L346" s="1003">
        <f>H346+J346-K346</f>
        <v>35066.320000000007</v>
      </c>
    </row>
    <row r="347" spans="1:12" s="1008" customFormat="1" ht="30" x14ac:dyDescent="0.2">
      <c r="A347" s="1015" t="s">
        <v>1188</v>
      </c>
      <c r="B347" s="1004">
        <v>20007</v>
      </c>
      <c r="C347" s="1015" t="s">
        <v>1266</v>
      </c>
      <c r="D347" s="1020" t="s">
        <v>1989</v>
      </c>
      <c r="E347" s="1015" t="s">
        <v>95</v>
      </c>
      <c r="F347" s="1019">
        <v>1500</v>
      </c>
      <c r="G347" s="1019"/>
      <c r="H347" s="1019">
        <v>1500</v>
      </c>
      <c r="I347" s="1007" t="s">
        <v>2147</v>
      </c>
      <c r="J347" s="1007"/>
      <c r="K347" s="1006"/>
      <c r="L347" s="1003">
        <f>H347+J347-K347</f>
        <v>1500</v>
      </c>
    </row>
    <row r="348" spans="1:12" s="1008" customFormat="1" ht="30" x14ac:dyDescent="0.2">
      <c r="A348" s="1015" t="s">
        <v>1188</v>
      </c>
      <c r="B348" s="1004">
        <v>20008</v>
      </c>
      <c r="C348" s="1015" t="s">
        <v>1266</v>
      </c>
      <c r="D348" s="1020" t="s">
        <v>1988</v>
      </c>
      <c r="E348" s="1015" t="s">
        <v>95</v>
      </c>
      <c r="F348" s="1019">
        <v>5000</v>
      </c>
      <c r="G348" s="1019">
        <v>5000</v>
      </c>
      <c r="H348" s="1019">
        <v>0</v>
      </c>
      <c r="I348" s="1007" t="s">
        <v>2147</v>
      </c>
      <c r="J348" s="1007"/>
      <c r="K348" s="1006"/>
      <c r="L348" s="1003">
        <f>H348+J348-K348</f>
        <v>0</v>
      </c>
    </row>
    <row r="349" spans="1:12" s="1008" customFormat="1" ht="30" x14ac:dyDescent="0.2">
      <c r="A349" s="1015" t="s">
        <v>1188</v>
      </c>
      <c r="B349" s="1004">
        <v>20044</v>
      </c>
      <c r="C349" s="1015" t="s">
        <v>1266</v>
      </c>
      <c r="D349" s="1020" t="s">
        <v>1984</v>
      </c>
      <c r="E349" s="1015" t="s">
        <v>95</v>
      </c>
      <c r="F349" s="1019">
        <v>63100</v>
      </c>
      <c r="G349" s="1019">
        <v>14152</v>
      </c>
      <c r="H349" s="1019">
        <v>48948</v>
      </c>
      <c r="I349" s="1007" t="s">
        <v>2147</v>
      </c>
      <c r="J349" s="1007"/>
      <c r="K349" s="1006"/>
      <c r="L349" s="1003">
        <f>H349+J349-K349</f>
        <v>48948</v>
      </c>
    </row>
    <row r="350" spans="1:12" s="1008" customFormat="1" ht="30" x14ac:dyDescent="0.2">
      <c r="A350" s="1015" t="s">
        <v>1188</v>
      </c>
      <c r="B350" s="1004">
        <v>20001</v>
      </c>
      <c r="C350" s="1015" t="s">
        <v>1331</v>
      </c>
      <c r="D350" s="1020" t="s">
        <v>932</v>
      </c>
      <c r="E350" s="1015" t="s">
        <v>95</v>
      </c>
      <c r="F350" s="1019">
        <v>159.57</v>
      </c>
      <c r="G350" s="1019">
        <v>159.57</v>
      </c>
      <c r="H350" s="1019">
        <v>0</v>
      </c>
      <c r="I350" s="1007"/>
      <c r="J350" s="1007"/>
      <c r="K350" s="1006"/>
      <c r="L350" s="1006"/>
    </row>
    <row r="351" spans="1:12" s="1008" customFormat="1" ht="45" x14ac:dyDescent="0.2">
      <c r="A351" s="1015" t="s">
        <v>1188</v>
      </c>
      <c r="B351" s="1004">
        <v>70001</v>
      </c>
      <c r="C351" s="1015" t="s">
        <v>1266</v>
      </c>
      <c r="D351" s="1020" t="s">
        <v>2146</v>
      </c>
      <c r="E351" s="1015" t="s">
        <v>86</v>
      </c>
      <c r="F351" s="1019">
        <v>500</v>
      </c>
      <c r="G351" s="1019"/>
      <c r="H351" s="1019">
        <v>500</v>
      </c>
      <c r="I351" s="1007"/>
      <c r="J351" s="1007"/>
      <c r="K351" s="1006"/>
      <c r="L351" s="1006"/>
    </row>
    <row r="352" spans="1:12" s="1008" customFormat="1" ht="45" x14ac:dyDescent="0.2">
      <c r="A352" s="1015" t="s">
        <v>1188</v>
      </c>
      <c r="B352" s="1004">
        <v>70042</v>
      </c>
      <c r="C352" s="1015" t="s">
        <v>1266</v>
      </c>
      <c r="D352" s="1020" t="s">
        <v>2145</v>
      </c>
      <c r="E352" s="1015" t="s">
        <v>86</v>
      </c>
      <c r="F352" s="1019">
        <v>4500</v>
      </c>
      <c r="G352" s="1019">
        <v>1225</v>
      </c>
      <c r="H352" s="1019">
        <v>3275</v>
      </c>
      <c r="I352" s="1007"/>
      <c r="J352" s="1007"/>
      <c r="K352" s="1006"/>
      <c r="L352" s="1006"/>
    </row>
    <row r="353" spans="1:12" s="1008" customFormat="1" ht="45" x14ac:dyDescent="0.2">
      <c r="A353" s="1015" t="s">
        <v>1358</v>
      </c>
      <c r="B353" s="1004">
        <v>70064</v>
      </c>
      <c r="C353" s="1015" t="s">
        <v>1266</v>
      </c>
      <c r="D353" s="1020" t="s">
        <v>2144</v>
      </c>
      <c r="E353" s="1015" t="s">
        <v>86</v>
      </c>
      <c r="F353" s="1019">
        <v>1000</v>
      </c>
      <c r="G353" s="1019"/>
      <c r="H353" s="1019">
        <v>1000</v>
      </c>
      <c r="I353" s="1007"/>
      <c r="J353" s="1007"/>
      <c r="K353" s="1006"/>
      <c r="L353" s="1006"/>
    </row>
    <row r="354" spans="1:12" s="1008" customFormat="1" ht="30" x14ac:dyDescent="0.2">
      <c r="A354" s="1015" t="s">
        <v>1358</v>
      </c>
      <c r="B354" s="1004">
        <v>10188</v>
      </c>
      <c r="C354" s="1015" t="s">
        <v>1266</v>
      </c>
      <c r="D354" s="1020" t="s">
        <v>2143</v>
      </c>
      <c r="E354" s="1015" t="s">
        <v>97</v>
      </c>
      <c r="F354" s="1019">
        <v>6000</v>
      </c>
      <c r="G354" s="1019">
        <v>0</v>
      </c>
      <c r="H354" s="1019">
        <v>6000</v>
      </c>
      <c r="I354" s="1007"/>
      <c r="J354" s="1007"/>
      <c r="K354" s="1006"/>
      <c r="L354" s="1006"/>
    </row>
    <row r="355" spans="1:12" s="1008" customFormat="1" ht="30" x14ac:dyDescent="0.2">
      <c r="A355" s="1015" t="s">
        <v>1358</v>
      </c>
      <c r="B355" s="1004">
        <v>10554</v>
      </c>
      <c r="C355" s="1015" t="s">
        <v>1266</v>
      </c>
      <c r="D355" s="1020" t="s">
        <v>2142</v>
      </c>
      <c r="E355" s="1015" t="s">
        <v>97</v>
      </c>
      <c r="F355" s="1019">
        <v>28060</v>
      </c>
      <c r="G355" s="1019">
        <v>16623.89</v>
      </c>
      <c r="H355" s="1019">
        <v>11436.11</v>
      </c>
      <c r="I355" s="1007"/>
      <c r="J355" s="1007"/>
      <c r="K355" s="1006"/>
      <c r="L355" s="1006"/>
    </row>
    <row r="356" spans="1:12" s="1008" customFormat="1" ht="18.75" x14ac:dyDescent="0.3">
      <c r="A356" s="1015"/>
      <c r="B356" s="1004"/>
      <c r="C356" s="1015"/>
      <c r="D356" s="1018" t="s">
        <v>2141</v>
      </c>
      <c r="E356" s="1017"/>
      <c r="F356" s="1016"/>
      <c r="G356" s="1016"/>
      <c r="H356" s="1016">
        <f>SUM(H2:H355)</f>
        <v>8740530.7300000004</v>
      </c>
      <c r="I356" s="1016" t="s">
        <v>43</v>
      </c>
      <c r="J356" s="1016">
        <f>SUM(J2:J355)</f>
        <v>3133.0499999999997</v>
      </c>
      <c r="K356" s="1016">
        <f>SUM(K2:K355)</f>
        <v>141462.28</v>
      </c>
      <c r="L356" s="1016">
        <f>SUM(L2:L355)</f>
        <v>5476672.4099999992</v>
      </c>
    </row>
    <row r="357" spans="1:12" s="1008" customFormat="1" ht="30" x14ac:dyDescent="0.2">
      <c r="A357" s="1014" t="s">
        <v>2140</v>
      </c>
      <c r="B357" s="1013" t="s">
        <v>1049</v>
      </c>
      <c r="C357" s="1013" t="s">
        <v>2139</v>
      </c>
      <c r="D357" s="1012" t="s">
        <v>2049</v>
      </c>
      <c r="E357" s="1012" t="s">
        <v>1977</v>
      </c>
      <c r="F357" s="1012" t="s">
        <v>2138</v>
      </c>
      <c r="G357" s="1012" t="s">
        <v>2137</v>
      </c>
      <c r="H357" s="1011" t="s">
        <v>2136</v>
      </c>
      <c r="I357" s="1009"/>
      <c r="J357" s="1009"/>
      <c r="K357" s="1010"/>
      <c r="L357" s="1010"/>
    </row>
    <row r="358" spans="1:12" ht="30" x14ac:dyDescent="0.2">
      <c r="A358" s="999" t="s">
        <v>2060</v>
      </c>
      <c r="B358" s="1002">
        <v>2001</v>
      </c>
      <c r="C358" s="1002"/>
      <c r="D358" s="1000" t="s">
        <v>2135</v>
      </c>
      <c r="E358" s="999" t="s">
        <v>768</v>
      </c>
      <c r="F358" s="998">
        <v>22500</v>
      </c>
      <c r="G358" s="998">
        <v>22500</v>
      </c>
      <c r="H358" s="997">
        <f t="shared" ref="H358:H389" si="3">G358-F358</f>
        <v>0</v>
      </c>
      <c r="I358" s="980"/>
      <c r="J358" s="980"/>
      <c r="K358" s="1003"/>
      <c r="L358" s="1003"/>
    </row>
    <row r="359" spans="1:12" ht="30" x14ac:dyDescent="0.2">
      <c r="A359" s="999" t="s">
        <v>2060</v>
      </c>
      <c r="B359" s="1002">
        <v>2003</v>
      </c>
      <c r="C359" s="1002"/>
      <c r="D359" s="1000" t="s">
        <v>2134</v>
      </c>
      <c r="E359" s="999" t="s">
        <v>768</v>
      </c>
      <c r="F359" s="998">
        <v>172676.07</v>
      </c>
      <c r="G359" s="998">
        <v>253369.35</v>
      </c>
      <c r="H359" s="997">
        <f t="shared" si="3"/>
        <v>80693.279999999999</v>
      </c>
      <c r="I359" s="1007" t="s">
        <v>2133</v>
      </c>
      <c r="J359" s="1007"/>
      <c r="K359" s="1006"/>
      <c r="L359" s="1003">
        <f>H359+J359-K359</f>
        <v>80693.279999999999</v>
      </c>
    </row>
    <row r="360" spans="1:12" ht="30" x14ac:dyDescent="0.2">
      <c r="A360" s="999" t="s">
        <v>2069</v>
      </c>
      <c r="B360" s="1002">
        <v>2004</v>
      </c>
      <c r="C360" s="1002"/>
      <c r="D360" s="1000" t="s">
        <v>2132</v>
      </c>
      <c r="E360" s="999" t="s">
        <v>768</v>
      </c>
      <c r="F360" s="998">
        <v>40000</v>
      </c>
      <c r="G360" s="998">
        <v>39566.15</v>
      </c>
      <c r="H360" s="997">
        <f t="shared" si="3"/>
        <v>-433.84999999999854</v>
      </c>
      <c r="I360" s="980"/>
      <c r="J360" s="980"/>
      <c r="K360" s="1003"/>
      <c r="L360" s="1003"/>
    </row>
    <row r="361" spans="1:12" ht="30" x14ac:dyDescent="0.2">
      <c r="A361" s="999" t="s">
        <v>2071</v>
      </c>
      <c r="B361" s="1002">
        <v>2005</v>
      </c>
      <c r="C361" s="1002"/>
      <c r="D361" s="1000" t="s">
        <v>2131</v>
      </c>
      <c r="E361" s="999" t="s">
        <v>768</v>
      </c>
      <c r="F361" s="998">
        <v>22347724.050000001</v>
      </c>
      <c r="G361" s="998">
        <v>22347724.050000001</v>
      </c>
      <c r="H361" s="997">
        <f t="shared" si="3"/>
        <v>0</v>
      </c>
      <c r="I361" s="980"/>
      <c r="J361" s="980"/>
      <c r="K361" s="1003"/>
      <c r="L361" s="1003"/>
    </row>
    <row r="362" spans="1:12" ht="30" x14ac:dyDescent="0.2">
      <c r="A362" s="999" t="s">
        <v>2128</v>
      </c>
      <c r="B362" s="1002">
        <v>2006</v>
      </c>
      <c r="C362" s="1002"/>
      <c r="D362" s="1000" t="s">
        <v>2130</v>
      </c>
      <c r="E362" s="999" t="s">
        <v>768</v>
      </c>
      <c r="F362" s="998">
        <v>2750</v>
      </c>
      <c r="G362" s="998">
        <v>3250</v>
      </c>
      <c r="H362" s="997">
        <f t="shared" si="3"/>
        <v>500</v>
      </c>
      <c r="I362" s="980" t="s">
        <v>2129</v>
      </c>
      <c r="J362" s="980"/>
      <c r="K362" s="1003"/>
      <c r="L362" s="1003">
        <f>H362+J362-K362</f>
        <v>500</v>
      </c>
    </row>
    <row r="363" spans="1:12" ht="30" x14ac:dyDescent="0.2">
      <c r="A363" s="999" t="s">
        <v>2128</v>
      </c>
      <c r="B363" s="1002">
        <v>2010</v>
      </c>
      <c r="C363" s="1002"/>
      <c r="D363" s="1000" t="s">
        <v>2127</v>
      </c>
      <c r="E363" s="999" t="s">
        <v>768</v>
      </c>
      <c r="F363" s="998">
        <v>5500</v>
      </c>
      <c r="G363" s="998">
        <v>5500</v>
      </c>
      <c r="H363" s="997">
        <f t="shared" si="3"/>
        <v>0</v>
      </c>
      <c r="I363" s="980"/>
      <c r="J363" s="980"/>
      <c r="K363" s="1003"/>
      <c r="L363" s="1003"/>
    </row>
    <row r="364" spans="1:12" ht="45" x14ac:dyDescent="0.2">
      <c r="A364" s="999" t="s">
        <v>2064</v>
      </c>
      <c r="B364" s="1002">
        <v>3001</v>
      </c>
      <c r="C364" s="1002"/>
      <c r="D364" s="1000" t="s">
        <v>2126</v>
      </c>
      <c r="E364" s="999" t="s">
        <v>755</v>
      </c>
      <c r="F364" s="998">
        <v>100</v>
      </c>
      <c r="G364" s="998"/>
      <c r="H364" s="997">
        <f t="shared" si="3"/>
        <v>-100</v>
      </c>
      <c r="I364" s="980"/>
      <c r="J364" s="980"/>
      <c r="K364" s="1003"/>
      <c r="L364" s="1003"/>
    </row>
    <row r="365" spans="1:12" ht="45" x14ac:dyDescent="0.2">
      <c r="A365" s="999" t="s">
        <v>2060</v>
      </c>
      <c r="B365" s="1002">
        <v>3002</v>
      </c>
      <c r="C365" s="1002"/>
      <c r="D365" s="1000" t="s">
        <v>2125</v>
      </c>
      <c r="E365" s="999" t="s">
        <v>755</v>
      </c>
      <c r="F365" s="998">
        <v>224</v>
      </c>
      <c r="G365" s="998">
        <v>240</v>
      </c>
      <c r="H365" s="997">
        <f t="shared" si="3"/>
        <v>16</v>
      </c>
      <c r="I365" s="980"/>
      <c r="J365" s="980"/>
      <c r="K365" s="1003"/>
      <c r="L365" s="1003"/>
    </row>
    <row r="366" spans="1:12" ht="45" x14ac:dyDescent="0.2">
      <c r="A366" s="999" t="s">
        <v>2069</v>
      </c>
      <c r="B366" s="1002">
        <v>3004</v>
      </c>
      <c r="C366" s="1002"/>
      <c r="D366" s="1000" t="s">
        <v>2124</v>
      </c>
      <c r="E366" s="999" t="s">
        <v>755</v>
      </c>
      <c r="F366" s="998">
        <v>2000</v>
      </c>
      <c r="G366" s="998">
        <v>3900.9</v>
      </c>
      <c r="H366" s="997">
        <f t="shared" si="3"/>
        <v>1900.9</v>
      </c>
      <c r="I366" s="980"/>
      <c r="J366" s="980"/>
      <c r="K366" s="1003"/>
      <c r="L366" s="1003"/>
    </row>
    <row r="367" spans="1:12" ht="45" x14ac:dyDescent="0.2">
      <c r="A367" s="999" t="s">
        <v>2067</v>
      </c>
      <c r="B367" s="1002">
        <v>3005</v>
      </c>
      <c r="C367" s="1002"/>
      <c r="D367" s="1000" t="s">
        <v>2123</v>
      </c>
      <c r="E367" s="999" t="s">
        <v>755</v>
      </c>
      <c r="F367" s="998">
        <v>100</v>
      </c>
      <c r="G367" s="998">
        <v>128</v>
      </c>
      <c r="H367" s="997">
        <f t="shared" si="3"/>
        <v>28</v>
      </c>
      <c r="I367" s="980"/>
      <c r="J367" s="980"/>
      <c r="K367" s="1003"/>
      <c r="L367" s="1003"/>
    </row>
    <row r="368" spans="1:12" ht="45" x14ac:dyDescent="0.2">
      <c r="A368" s="999" t="s">
        <v>2071</v>
      </c>
      <c r="B368" s="1002">
        <v>3006</v>
      </c>
      <c r="C368" s="1002"/>
      <c r="D368" s="1000" t="s">
        <v>2122</v>
      </c>
      <c r="E368" s="999" t="s">
        <v>755</v>
      </c>
      <c r="F368" s="998">
        <v>33379.68</v>
      </c>
      <c r="G368" s="998">
        <v>33379.68</v>
      </c>
      <c r="H368" s="997">
        <f t="shared" si="3"/>
        <v>0</v>
      </c>
      <c r="I368" s="980"/>
      <c r="J368" s="980"/>
      <c r="K368" s="1003"/>
      <c r="L368" s="1003"/>
    </row>
    <row r="369" spans="1:12" ht="45" x14ac:dyDescent="0.2">
      <c r="A369" s="999" t="s">
        <v>2069</v>
      </c>
      <c r="B369" s="1002">
        <v>3010</v>
      </c>
      <c r="C369" s="1002"/>
      <c r="D369" s="1000" t="s">
        <v>2121</v>
      </c>
      <c r="E369" s="999" t="s">
        <v>755</v>
      </c>
      <c r="F369" s="998">
        <v>50</v>
      </c>
      <c r="G369" s="998"/>
      <c r="H369" s="997">
        <f t="shared" si="3"/>
        <v>-50</v>
      </c>
      <c r="I369" s="980"/>
      <c r="J369" s="980"/>
      <c r="K369" s="1003"/>
      <c r="L369" s="1003"/>
    </row>
    <row r="370" spans="1:12" ht="45" x14ac:dyDescent="0.2">
      <c r="A370" s="999" t="s">
        <v>2062</v>
      </c>
      <c r="B370" s="1002">
        <v>3011</v>
      </c>
      <c r="C370" s="1002"/>
      <c r="D370" s="1000" t="s">
        <v>2120</v>
      </c>
      <c r="E370" s="999" t="s">
        <v>755</v>
      </c>
      <c r="F370" s="998">
        <v>0</v>
      </c>
      <c r="G370" s="998">
        <v>5600</v>
      </c>
      <c r="H370" s="997">
        <f t="shared" si="3"/>
        <v>5600</v>
      </c>
      <c r="I370" s="980"/>
      <c r="J370" s="980"/>
      <c r="K370" s="1003"/>
      <c r="L370" s="1003"/>
    </row>
    <row r="371" spans="1:12" ht="45" x14ac:dyDescent="0.2">
      <c r="A371" s="999" t="s">
        <v>2069</v>
      </c>
      <c r="B371" s="1002">
        <v>3013</v>
      </c>
      <c r="C371" s="1002"/>
      <c r="D371" s="1000" t="s">
        <v>2119</v>
      </c>
      <c r="E371" s="999" t="s">
        <v>755</v>
      </c>
      <c r="F371" s="998">
        <v>228</v>
      </c>
      <c r="G371" s="998"/>
      <c r="H371" s="997">
        <f t="shared" si="3"/>
        <v>-228</v>
      </c>
      <c r="I371" s="980"/>
      <c r="J371" s="980"/>
      <c r="K371" s="1003"/>
      <c r="L371" s="1003"/>
    </row>
    <row r="372" spans="1:12" ht="45" x14ac:dyDescent="0.2">
      <c r="A372" s="999" t="s">
        <v>2075</v>
      </c>
      <c r="B372" s="1002">
        <v>3016</v>
      </c>
      <c r="C372" s="1002"/>
      <c r="D372" s="1000" t="s">
        <v>896</v>
      </c>
      <c r="E372" s="999" t="s">
        <v>755</v>
      </c>
      <c r="F372" s="998">
        <v>1650</v>
      </c>
      <c r="G372" s="998">
        <v>45078.94</v>
      </c>
      <c r="H372" s="997">
        <f t="shared" si="3"/>
        <v>43428.94</v>
      </c>
      <c r="I372" s="980"/>
      <c r="J372" s="980"/>
      <c r="K372" s="1003"/>
      <c r="L372" s="1003"/>
    </row>
    <row r="373" spans="1:12" ht="45" x14ac:dyDescent="0.2">
      <c r="A373" s="999" t="s">
        <v>2075</v>
      </c>
      <c r="B373" s="1002">
        <v>3019</v>
      </c>
      <c r="C373" s="1002"/>
      <c r="D373" s="1000" t="s">
        <v>2118</v>
      </c>
      <c r="E373" s="999" t="s">
        <v>755</v>
      </c>
      <c r="F373" s="998">
        <v>100775.99</v>
      </c>
      <c r="G373" s="998">
        <v>56435.93</v>
      </c>
      <c r="H373" s="997">
        <f t="shared" si="3"/>
        <v>-44340.060000000005</v>
      </c>
      <c r="I373" s="980"/>
      <c r="J373" s="980"/>
      <c r="K373" s="1003"/>
      <c r="L373" s="1003"/>
    </row>
    <row r="374" spans="1:12" ht="45" x14ac:dyDescent="0.2">
      <c r="A374" s="999" t="s">
        <v>2075</v>
      </c>
      <c r="B374" s="1002">
        <v>3020</v>
      </c>
      <c r="C374" s="1002"/>
      <c r="D374" s="1000" t="s">
        <v>2117</v>
      </c>
      <c r="E374" s="999" t="s">
        <v>755</v>
      </c>
      <c r="F374" s="998">
        <v>41870.5</v>
      </c>
      <c r="G374" s="998">
        <v>41870.5</v>
      </c>
      <c r="H374" s="997">
        <f t="shared" si="3"/>
        <v>0</v>
      </c>
      <c r="I374" s="980"/>
      <c r="J374" s="980"/>
      <c r="K374" s="1003"/>
      <c r="L374" s="1003"/>
    </row>
    <row r="375" spans="1:12" ht="45" x14ac:dyDescent="0.2">
      <c r="A375" s="999" t="s">
        <v>2075</v>
      </c>
      <c r="B375" s="1002">
        <v>3022</v>
      </c>
      <c r="C375" s="1002"/>
      <c r="D375" s="1000" t="s">
        <v>2116</v>
      </c>
      <c r="E375" s="999" t="s">
        <v>755</v>
      </c>
      <c r="F375" s="998">
        <v>500</v>
      </c>
      <c r="G375" s="998"/>
      <c r="H375" s="997">
        <f t="shared" si="3"/>
        <v>-500</v>
      </c>
      <c r="I375" s="980"/>
      <c r="J375" s="980"/>
      <c r="K375" s="1003"/>
      <c r="L375" s="1003"/>
    </row>
    <row r="376" spans="1:12" ht="45" x14ac:dyDescent="0.2">
      <c r="A376" s="999" t="s">
        <v>2075</v>
      </c>
      <c r="B376" s="1002">
        <v>3023</v>
      </c>
      <c r="C376" s="1002"/>
      <c r="D376" s="1000" t="s">
        <v>2115</v>
      </c>
      <c r="E376" s="999" t="s">
        <v>755</v>
      </c>
      <c r="F376" s="998">
        <v>100</v>
      </c>
      <c r="G376" s="998"/>
      <c r="H376" s="997">
        <f t="shared" si="3"/>
        <v>-100</v>
      </c>
      <c r="I376" s="980"/>
      <c r="J376" s="980"/>
      <c r="K376" s="1003"/>
      <c r="L376" s="1003"/>
    </row>
    <row r="377" spans="1:12" ht="45" x14ac:dyDescent="0.2">
      <c r="A377" s="999" t="s">
        <v>2075</v>
      </c>
      <c r="B377" s="1002">
        <v>3024</v>
      </c>
      <c r="C377" s="1002"/>
      <c r="D377" s="1000" t="s">
        <v>2114</v>
      </c>
      <c r="E377" s="999" t="s">
        <v>755</v>
      </c>
      <c r="F377" s="998">
        <v>500</v>
      </c>
      <c r="G377" s="998">
        <v>524.65</v>
      </c>
      <c r="H377" s="997">
        <f t="shared" si="3"/>
        <v>24.649999999999977</v>
      </c>
      <c r="I377" s="980"/>
      <c r="J377" s="980"/>
      <c r="K377" s="1003"/>
      <c r="L377" s="1003"/>
    </row>
    <row r="378" spans="1:12" ht="45" x14ac:dyDescent="0.2">
      <c r="A378" s="999" t="s">
        <v>2067</v>
      </c>
      <c r="B378" s="1002">
        <v>3025</v>
      </c>
      <c r="C378" s="1002"/>
      <c r="D378" s="1000" t="s">
        <v>2113</v>
      </c>
      <c r="E378" s="999" t="s">
        <v>755</v>
      </c>
      <c r="F378" s="998">
        <v>0</v>
      </c>
      <c r="G378" s="998">
        <v>320</v>
      </c>
      <c r="H378" s="997">
        <f t="shared" si="3"/>
        <v>320</v>
      </c>
      <c r="I378" s="980"/>
      <c r="J378" s="980"/>
      <c r="K378" s="1003"/>
      <c r="L378" s="1003"/>
    </row>
    <row r="379" spans="1:12" ht="45" x14ac:dyDescent="0.2">
      <c r="A379" s="999" t="s">
        <v>2075</v>
      </c>
      <c r="B379" s="1002">
        <v>3027</v>
      </c>
      <c r="C379" s="1002"/>
      <c r="D379" s="1000" t="s">
        <v>2112</v>
      </c>
      <c r="E379" s="999" t="s">
        <v>755</v>
      </c>
      <c r="F379" s="998">
        <v>20</v>
      </c>
      <c r="G379" s="998"/>
      <c r="H379" s="997">
        <f t="shared" si="3"/>
        <v>-20</v>
      </c>
      <c r="I379" s="980"/>
      <c r="J379" s="980"/>
      <c r="K379" s="1003"/>
      <c r="L379" s="1003"/>
    </row>
    <row r="380" spans="1:12" ht="45" x14ac:dyDescent="0.2">
      <c r="A380" s="999" t="s">
        <v>2060</v>
      </c>
      <c r="B380" s="1002">
        <v>3032</v>
      </c>
      <c r="C380" s="1002"/>
      <c r="D380" s="1000" t="s">
        <v>2111</v>
      </c>
      <c r="E380" s="999" t="s">
        <v>755</v>
      </c>
      <c r="F380" s="998">
        <v>9795.23</v>
      </c>
      <c r="G380" s="998">
        <v>14095.23</v>
      </c>
      <c r="H380" s="997">
        <f t="shared" si="3"/>
        <v>4300</v>
      </c>
      <c r="I380" s="980"/>
      <c r="J380" s="980"/>
      <c r="K380" s="1003"/>
      <c r="L380" s="1003"/>
    </row>
    <row r="381" spans="1:12" ht="45" x14ac:dyDescent="0.2">
      <c r="A381" s="999" t="s">
        <v>2075</v>
      </c>
      <c r="B381" s="1002">
        <v>3043</v>
      </c>
      <c r="C381" s="1002"/>
      <c r="D381" s="1000" t="s">
        <v>2110</v>
      </c>
      <c r="E381" s="999" t="s">
        <v>755</v>
      </c>
      <c r="F381" s="998">
        <v>10000</v>
      </c>
      <c r="G381" s="998">
        <v>9304.42</v>
      </c>
      <c r="H381" s="997">
        <f t="shared" si="3"/>
        <v>-695.57999999999993</v>
      </c>
      <c r="I381" s="980"/>
      <c r="J381" s="980"/>
      <c r="K381" s="1003"/>
      <c r="L381" s="1003"/>
    </row>
    <row r="382" spans="1:12" ht="45" x14ac:dyDescent="0.2">
      <c r="A382" s="999" t="s">
        <v>2069</v>
      </c>
      <c r="B382" s="1002">
        <v>3045</v>
      </c>
      <c r="C382" s="1002"/>
      <c r="D382" s="1000" t="s">
        <v>2109</v>
      </c>
      <c r="E382" s="999" t="s">
        <v>755</v>
      </c>
      <c r="F382" s="998">
        <v>17991.7</v>
      </c>
      <c r="G382" s="998">
        <v>56383.12</v>
      </c>
      <c r="H382" s="997">
        <f t="shared" si="3"/>
        <v>38391.42</v>
      </c>
      <c r="I382" s="980"/>
      <c r="J382" s="980"/>
      <c r="K382" s="1003"/>
      <c r="L382" s="1003"/>
    </row>
    <row r="383" spans="1:12" ht="45" x14ac:dyDescent="0.2">
      <c r="A383" s="999" t="s">
        <v>2071</v>
      </c>
      <c r="B383" s="1002">
        <v>3047</v>
      </c>
      <c r="C383" s="1002"/>
      <c r="D383" s="1000" t="s">
        <v>2108</v>
      </c>
      <c r="E383" s="999" t="s">
        <v>755</v>
      </c>
      <c r="F383" s="998">
        <v>0</v>
      </c>
      <c r="G383" s="998">
        <v>2188.8000000000002</v>
      </c>
      <c r="H383" s="997">
        <f t="shared" si="3"/>
        <v>2188.8000000000002</v>
      </c>
      <c r="I383" s="980"/>
      <c r="J383" s="980"/>
      <c r="K383" s="1003"/>
      <c r="L383" s="1003"/>
    </row>
    <row r="384" spans="1:12" ht="45" x14ac:dyDescent="0.2">
      <c r="A384" s="999" t="s">
        <v>2067</v>
      </c>
      <c r="B384" s="1002">
        <v>3048</v>
      </c>
      <c r="C384" s="1002"/>
      <c r="D384" s="1000" t="s">
        <v>2107</v>
      </c>
      <c r="E384" s="999" t="s">
        <v>755</v>
      </c>
      <c r="F384" s="998">
        <v>0</v>
      </c>
      <c r="G384" s="998">
        <v>290</v>
      </c>
      <c r="H384" s="997">
        <f t="shared" si="3"/>
        <v>290</v>
      </c>
      <c r="I384" s="980"/>
      <c r="J384" s="980"/>
      <c r="K384" s="1003"/>
      <c r="L384" s="1003"/>
    </row>
    <row r="385" spans="1:12" ht="45" x14ac:dyDescent="0.2">
      <c r="A385" s="999" t="s">
        <v>2069</v>
      </c>
      <c r="B385" s="1002">
        <v>3053</v>
      </c>
      <c r="C385" s="1002"/>
      <c r="D385" s="1000" t="s">
        <v>2106</v>
      </c>
      <c r="E385" s="999" t="s">
        <v>755</v>
      </c>
      <c r="F385" s="998">
        <v>0</v>
      </c>
      <c r="G385" s="998">
        <v>22.19</v>
      </c>
      <c r="H385" s="997">
        <f t="shared" si="3"/>
        <v>22.19</v>
      </c>
      <c r="I385" s="980"/>
      <c r="J385" s="980"/>
      <c r="K385" s="1003"/>
      <c r="L385" s="1003"/>
    </row>
    <row r="386" spans="1:12" ht="45" x14ac:dyDescent="0.2">
      <c r="A386" s="999" t="s">
        <v>2071</v>
      </c>
      <c r="B386" s="1002">
        <v>3056</v>
      </c>
      <c r="C386" s="1002"/>
      <c r="D386" s="1000" t="s">
        <v>2105</v>
      </c>
      <c r="E386" s="999" t="s">
        <v>755</v>
      </c>
      <c r="F386" s="998">
        <v>1666.68</v>
      </c>
      <c r="G386" s="998">
        <v>2916.68</v>
      </c>
      <c r="H386" s="997">
        <f t="shared" si="3"/>
        <v>1249.9999999999998</v>
      </c>
      <c r="I386" s="980"/>
      <c r="J386" s="980"/>
      <c r="K386" s="1003"/>
      <c r="L386" s="1003"/>
    </row>
    <row r="387" spans="1:12" ht="45" x14ac:dyDescent="0.2">
      <c r="A387" s="999" t="s">
        <v>2067</v>
      </c>
      <c r="B387" s="1002">
        <v>3057</v>
      </c>
      <c r="C387" s="1002"/>
      <c r="D387" s="1000" t="s">
        <v>2104</v>
      </c>
      <c r="E387" s="999" t="s">
        <v>755</v>
      </c>
      <c r="F387" s="998">
        <v>3734</v>
      </c>
      <c r="G387" s="998">
        <v>2513.44</v>
      </c>
      <c r="H387" s="997">
        <f t="shared" si="3"/>
        <v>-1220.56</v>
      </c>
      <c r="I387" s="980"/>
      <c r="J387" s="980"/>
      <c r="K387" s="1003"/>
      <c r="L387" s="1003"/>
    </row>
    <row r="388" spans="1:12" ht="45" x14ac:dyDescent="0.2">
      <c r="A388" s="999" t="s">
        <v>2069</v>
      </c>
      <c r="B388" s="1002">
        <v>3059</v>
      </c>
      <c r="C388" s="1002"/>
      <c r="D388" s="1000" t="s">
        <v>2103</v>
      </c>
      <c r="E388" s="999" t="s">
        <v>755</v>
      </c>
      <c r="F388" s="998">
        <v>0</v>
      </c>
      <c r="G388" s="998">
        <v>3652.35</v>
      </c>
      <c r="H388" s="997">
        <f t="shared" si="3"/>
        <v>3652.35</v>
      </c>
      <c r="I388" s="980"/>
      <c r="J388" s="980"/>
      <c r="K388" s="1003"/>
      <c r="L388" s="1003"/>
    </row>
    <row r="389" spans="1:12" ht="45" x14ac:dyDescent="0.2">
      <c r="A389" s="999" t="s">
        <v>2071</v>
      </c>
      <c r="B389" s="1002">
        <v>3061</v>
      </c>
      <c r="C389" s="1002"/>
      <c r="D389" s="1000" t="s">
        <v>2102</v>
      </c>
      <c r="E389" s="999" t="s">
        <v>755</v>
      </c>
      <c r="F389" s="998">
        <v>12200</v>
      </c>
      <c r="G389" s="998">
        <v>13095.26</v>
      </c>
      <c r="H389" s="997">
        <f t="shared" si="3"/>
        <v>895.26000000000022</v>
      </c>
      <c r="I389" s="1004" t="s">
        <v>1959</v>
      </c>
      <c r="J389" s="1004"/>
      <c r="K389" s="1005"/>
      <c r="L389" s="1003">
        <f>H389+J389-K389</f>
        <v>895.26000000000022</v>
      </c>
    </row>
    <row r="390" spans="1:12" ht="45" x14ac:dyDescent="0.2">
      <c r="A390" s="999" t="s">
        <v>2071</v>
      </c>
      <c r="B390" s="1002">
        <v>3065</v>
      </c>
      <c r="C390" s="1002"/>
      <c r="D390" s="1000" t="s">
        <v>2101</v>
      </c>
      <c r="E390" s="999" t="s">
        <v>755</v>
      </c>
      <c r="F390" s="998">
        <v>0</v>
      </c>
      <c r="G390" s="998">
        <v>9.3000000000000007</v>
      </c>
      <c r="H390" s="997">
        <f t="shared" ref="H390:H421" si="4">G390-F390</f>
        <v>9.3000000000000007</v>
      </c>
      <c r="I390" s="980"/>
      <c r="J390" s="980"/>
      <c r="K390" s="1003"/>
      <c r="L390" s="1003"/>
    </row>
    <row r="391" spans="1:12" ht="45" x14ac:dyDescent="0.2">
      <c r="A391" s="999" t="s">
        <v>2071</v>
      </c>
      <c r="B391" s="1002">
        <v>4003</v>
      </c>
      <c r="C391" s="1002"/>
      <c r="D391" s="1000" t="s">
        <v>2100</v>
      </c>
      <c r="E391" s="999" t="s">
        <v>746</v>
      </c>
      <c r="F391" s="998">
        <v>797886</v>
      </c>
      <c r="G391" s="998">
        <v>797886</v>
      </c>
      <c r="H391" s="997">
        <f t="shared" si="4"/>
        <v>0</v>
      </c>
      <c r="I391" s="980"/>
      <c r="J391" s="980"/>
      <c r="K391" s="1003"/>
      <c r="L391" s="1003"/>
    </row>
    <row r="392" spans="1:12" ht="45" x14ac:dyDescent="0.2">
      <c r="A392" s="999" t="s">
        <v>2071</v>
      </c>
      <c r="B392" s="1002">
        <v>4008</v>
      </c>
      <c r="C392" s="1002"/>
      <c r="D392" s="1000" t="s">
        <v>2099</v>
      </c>
      <c r="E392" s="999" t="s">
        <v>746</v>
      </c>
      <c r="F392" s="998">
        <v>700000</v>
      </c>
      <c r="G392" s="998">
        <v>700000</v>
      </c>
      <c r="H392" s="997">
        <f t="shared" si="4"/>
        <v>0</v>
      </c>
      <c r="I392" s="980"/>
      <c r="J392" s="980"/>
      <c r="K392" s="1003"/>
      <c r="L392" s="1003"/>
    </row>
    <row r="393" spans="1:12" ht="45" x14ac:dyDescent="0.2">
      <c r="A393" s="999" t="s">
        <v>2069</v>
      </c>
      <c r="B393" s="1002">
        <v>4009</v>
      </c>
      <c r="C393" s="1002"/>
      <c r="D393" s="1000" t="s">
        <v>2098</v>
      </c>
      <c r="E393" s="999" t="s">
        <v>746</v>
      </c>
      <c r="F393" s="998">
        <v>88175.16</v>
      </c>
      <c r="G393" s="998">
        <v>88175.16</v>
      </c>
      <c r="H393" s="997">
        <f t="shared" si="4"/>
        <v>0</v>
      </c>
      <c r="I393" s="980"/>
      <c r="J393" s="980"/>
      <c r="K393" s="1003"/>
      <c r="L393" s="1003"/>
    </row>
    <row r="394" spans="1:12" ht="45" x14ac:dyDescent="0.2">
      <c r="A394" s="999" t="s">
        <v>2071</v>
      </c>
      <c r="B394" s="1002">
        <v>9001</v>
      </c>
      <c r="C394" s="1002"/>
      <c r="D394" s="1000" t="s">
        <v>2097</v>
      </c>
      <c r="E394" s="999" t="s">
        <v>804</v>
      </c>
      <c r="F394" s="998">
        <v>1500</v>
      </c>
      <c r="G394" s="998">
        <v>504</v>
      </c>
      <c r="H394" s="997">
        <f t="shared" si="4"/>
        <v>-996</v>
      </c>
      <c r="I394" s="980"/>
      <c r="J394" s="980"/>
      <c r="K394" s="1003"/>
      <c r="L394" s="1003"/>
    </row>
    <row r="395" spans="1:12" ht="45" x14ac:dyDescent="0.2">
      <c r="A395" s="999" t="s">
        <v>2071</v>
      </c>
      <c r="B395" s="1002">
        <v>9004</v>
      </c>
      <c r="C395" s="1002"/>
      <c r="D395" s="1000" t="s">
        <v>2096</v>
      </c>
      <c r="E395" s="999" t="s">
        <v>804</v>
      </c>
      <c r="F395" s="998">
        <v>15000</v>
      </c>
      <c r="G395" s="998">
        <v>1845.84</v>
      </c>
      <c r="H395" s="997">
        <f t="shared" si="4"/>
        <v>-13154.16</v>
      </c>
      <c r="I395" s="980"/>
      <c r="J395" s="980"/>
      <c r="K395" s="1003"/>
      <c r="L395" s="1003"/>
    </row>
    <row r="396" spans="1:12" ht="45" x14ac:dyDescent="0.2">
      <c r="A396" s="999" t="s">
        <v>2071</v>
      </c>
      <c r="B396" s="1002">
        <v>9010</v>
      </c>
      <c r="C396" s="1002"/>
      <c r="D396" s="1000" t="s">
        <v>2095</v>
      </c>
      <c r="E396" s="999" t="s">
        <v>804</v>
      </c>
      <c r="F396" s="998">
        <v>5000</v>
      </c>
      <c r="G396" s="998">
        <v>5000</v>
      </c>
      <c r="H396" s="997">
        <f t="shared" si="4"/>
        <v>0</v>
      </c>
      <c r="I396" s="980"/>
      <c r="J396" s="980"/>
      <c r="K396" s="1003"/>
      <c r="L396" s="1003"/>
    </row>
    <row r="397" spans="1:12" ht="45" x14ac:dyDescent="0.2">
      <c r="A397" s="999" t="s">
        <v>2071</v>
      </c>
      <c r="B397" s="1002">
        <v>9013</v>
      </c>
      <c r="C397" s="1002"/>
      <c r="D397" s="1000" t="s">
        <v>2094</v>
      </c>
      <c r="E397" s="999" t="s">
        <v>804</v>
      </c>
      <c r="F397" s="998">
        <v>3200000</v>
      </c>
      <c r="G397" s="998">
        <v>3176567.44</v>
      </c>
      <c r="H397" s="997">
        <f t="shared" si="4"/>
        <v>-23432.560000000056</v>
      </c>
      <c r="I397" s="980"/>
      <c r="J397" s="980"/>
      <c r="K397" s="1003"/>
      <c r="L397" s="1003"/>
    </row>
    <row r="398" spans="1:12" ht="45" x14ac:dyDescent="0.2">
      <c r="A398" s="999" t="s">
        <v>2071</v>
      </c>
      <c r="B398" s="1002">
        <v>9014</v>
      </c>
      <c r="C398" s="1002"/>
      <c r="D398" s="1000" t="s">
        <v>2093</v>
      </c>
      <c r="E398" s="999" t="s">
        <v>804</v>
      </c>
      <c r="F398" s="998">
        <v>30000</v>
      </c>
      <c r="G398" s="998">
        <v>9256.41</v>
      </c>
      <c r="H398" s="997">
        <f t="shared" si="4"/>
        <v>-20743.59</v>
      </c>
      <c r="I398" s="980"/>
      <c r="J398" s="980"/>
      <c r="K398" s="1003"/>
      <c r="L398" s="1003"/>
    </row>
    <row r="399" spans="1:12" ht="45" x14ac:dyDescent="0.2">
      <c r="A399" s="999" t="s">
        <v>2071</v>
      </c>
      <c r="B399" s="1002">
        <v>9015</v>
      </c>
      <c r="C399" s="1002"/>
      <c r="D399" s="1000" t="s">
        <v>2092</v>
      </c>
      <c r="E399" s="999" t="s">
        <v>804</v>
      </c>
      <c r="F399" s="998">
        <v>1229992.21</v>
      </c>
      <c r="G399" s="998">
        <v>1137352.03</v>
      </c>
      <c r="H399" s="997">
        <f t="shared" si="4"/>
        <v>-92640.179999999935</v>
      </c>
      <c r="I399" s="980"/>
      <c r="J399" s="980"/>
      <c r="K399" s="1003"/>
      <c r="L399" s="1003"/>
    </row>
    <row r="400" spans="1:12" ht="45" x14ac:dyDescent="0.2">
      <c r="A400" s="999" t="s">
        <v>2071</v>
      </c>
      <c r="B400" s="1002">
        <v>9019</v>
      </c>
      <c r="C400" s="1002"/>
      <c r="D400" s="1000" t="s">
        <v>2091</v>
      </c>
      <c r="E400" s="999" t="s">
        <v>804</v>
      </c>
      <c r="F400" s="998">
        <v>1000</v>
      </c>
      <c r="G400" s="998"/>
      <c r="H400" s="997">
        <f t="shared" si="4"/>
        <v>-1000</v>
      </c>
      <c r="I400" s="980"/>
      <c r="J400" s="980"/>
      <c r="K400" s="1003"/>
      <c r="L400" s="1003"/>
    </row>
    <row r="401" spans="1:12" ht="45" x14ac:dyDescent="0.2">
      <c r="A401" s="999" t="s">
        <v>2075</v>
      </c>
      <c r="B401" s="1002">
        <v>9021</v>
      </c>
      <c r="C401" s="1002"/>
      <c r="D401" s="1000" t="s">
        <v>2090</v>
      </c>
      <c r="E401" s="999" t="s">
        <v>804</v>
      </c>
      <c r="F401" s="998">
        <v>500</v>
      </c>
      <c r="G401" s="998"/>
      <c r="H401" s="997">
        <f t="shared" si="4"/>
        <v>-500</v>
      </c>
      <c r="I401" s="980"/>
      <c r="J401" s="980"/>
      <c r="K401" s="1003"/>
      <c r="L401" s="1003"/>
    </row>
    <row r="402" spans="1:12" ht="45" x14ac:dyDescent="0.2">
      <c r="A402" s="999" t="s">
        <v>2071</v>
      </c>
      <c r="B402" s="1002">
        <v>9022</v>
      </c>
      <c r="C402" s="1002"/>
      <c r="D402" s="1000" t="s">
        <v>2089</v>
      </c>
      <c r="E402" s="999" t="s">
        <v>804</v>
      </c>
      <c r="F402" s="998">
        <v>50000</v>
      </c>
      <c r="G402" s="998">
        <v>31000</v>
      </c>
      <c r="H402" s="997">
        <f t="shared" si="4"/>
        <v>-19000</v>
      </c>
      <c r="I402" s="980"/>
      <c r="J402" s="980"/>
      <c r="K402" s="1003"/>
      <c r="L402" s="1003"/>
    </row>
    <row r="403" spans="1:12" ht="45" x14ac:dyDescent="0.2">
      <c r="A403" s="999" t="s">
        <v>2071</v>
      </c>
      <c r="B403" s="1002">
        <v>9025</v>
      </c>
      <c r="C403" s="1002"/>
      <c r="D403" s="1000" t="s">
        <v>2088</v>
      </c>
      <c r="E403" s="999" t="s">
        <v>804</v>
      </c>
      <c r="F403" s="998">
        <v>32000</v>
      </c>
      <c r="G403" s="998">
        <v>32000</v>
      </c>
      <c r="H403" s="997">
        <f t="shared" si="4"/>
        <v>0</v>
      </c>
      <c r="I403" s="980"/>
      <c r="J403" s="980"/>
      <c r="K403" s="1003"/>
      <c r="L403" s="1003"/>
    </row>
    <row r="404" spans="1:12" ht="45" x14ac:dyDescent="0.2">
      <c r="A404" s="999" t="s">
        <v>2071</v>
      </c>
      <c r="B404" s="1002">
        <v>9027</v>
      </c>
      <c r="C404" s="1002"/>
      <c r="D404" s="1000" t="s">
        <v>2087</v>
      </c>
      <c r="E404" s="999" t="s">
        <v>804</v>
      </c>
      <c r="F404" s="998">
        <v>86000</v>
      </c>
      <c r="G404" s="998">
        <v>20195.39</v>
      </c>
      <c r="H404" s="997">
        <f t="shared" si="4"/>
        <v>-65804.61</v>
      </c>
      <c r="I404" s="980"/>
      <c r="J404" s="980"/>
      <c r="K404" s="1003"/>
      <c r="L404" s="1003"/>
    </row>
    <row r="405" spans="1:12" ht="45" x14ac:dyDescent="0.2">
      <c r="A405" s="999" t="s">
        <v>2071</v>
      </c>
      <c r="B405" s="1002">
        <v>9028</v>
      </c>
      <c r="C405" s="1002"/>
      <c r="D405" s="1000" t="s">
        <v>2086</v>
      </c>
      <c r="E405" s="999" t="s">
        <v>804</v>
      </c>
      <c r="F405" s="998">
        <v>32000</v>
      </c>
      <c r="G405" s="998">
        <v>23098.3</v>
      </c>
      <c r="H405" s="997">
        <f t="shared" si="4"/>
        <v>-8901.7000000000007</v>
      </c>
      <c r="I405" s="980"/>
      <c r="J405" s="980"/>
      <c r="K405" s="1003"/>
      <c r="L405" s="1003"/>
    </row>
    <row r="406" spans="1:12" ht="45" x14ac:dyDescent="0.2">
      <c r="A406" s="999" t="s">
        <v>2071</v>
      </c>
      <c r="B406" s="1002">
        <v>9029</v>
      </c>
      <c r="C406" s="1002"/>
      <c r="D406" s="1000" t="s">
        <v>2085</v>
      </c>
      <c r="E406" s="999" t="s">
        <v>804</v>
      </c>
      <c r="F406" s="998">
        <v>5000</v>
      </c>
      <c r="G406" s="998">
        <v>1970.95</v>
      </c>
      <c r="H406" s="997">
        <f t="shared" si="4"/>
        <v>-3029.05</v>
      </c>
      <c r="I406" s="980"/>
      <c r="J406" s="980"/>
      <c r="K406" s="1003"/>
      <c r="L406" s="1003"/>
    </row>
    <row r="407" spans="1:12" ht="45" x14ac:dyDescent="0.2">
      <c r="A407" s="999" t="s">
        <v>2071</v>
      </c>
      <c r="B407" s="1002">
        <v>9031</v>
      </c>
      <c r="C407" s="1002"/>
      <c r="D407" s="1000" t="s">
        <v>2084</v>
      </c>
      <c r="E407" s="999" t="s">
        <v>804</v>
      </c>
      <c r="F407" s="998">
        <v>10000</v>
      </c>
      <c r="G407" s="998">
        <v>1086.28</v>
      </c>
      <c r="H407" s="997">
        <f t="shared" si="4"/>
        <v>-8913.7199999999993</v>
      </c>
      <c r="I407" s="980"/>
      <c r="J407" s="980"/>
      <c r="K407" s="1003"/>
      <c r="L407" s="1003"/>
    </row>
    <row r="408" spans="1:12" ht="45" x14ac:dyDescent="0.2">
      <c r="A408" s="999" t="s">
        <v>2071</v>
      </c>
      <c r="B408" s="1002">
        <v>9033</v>
      </c>
      <c r="C408" s="1002"/>
      <c r="D408" s="1000" t="s">
        <v>2083</v>
      </c>
      <c r="E408" s="999" t="s">
        <v>804</v>
      </c>
      <c r="F408" s="998">
        <v>215650</v>
      </c>
      <c r="G408" s="998">
        <v>209544.04</v>
      </c>
      <c r="H408" s="997">
        <f t="shared" si="4"/>
        <v>-6105.9599999999919</v>
      </c>
      <c r="I408" s="980"/>
      <c r="J408" s="980"/>
      <c r="K408" s="1003"/>
      <c r="L408" s="1003"/>
    </row>
    <row r="409" spans="1:12" ht="45" x14ac:dyDescent="0.2">
      <c r="A409" s="999" t="s">
        <v>2071</v>
      </c>
      <c r="B409" s="1002">
        <v>9034</v>
      </c>
      <c r="C409" s="1002"/>
      <c r="D409" s="1000" t="s">
        <v>2082</v>
      </c>
      <c r="E409" s="999" t="s">
        <v>804</v>
      </c>
      <c r="F409" s="998">
        <v>100000</v>
      </c>
      <c r="G409" s="998"/>
      <c r="H409" s="997">
        <f t="shared" si="4"/>
        <v>-100000</v>
      </c>
      <c r="I409" s="980"/>
      <c r="J409" s="980"/>
      <c r="K409" s="1003"/>
      <c r="L409" s="1003"/>
    </row>
    <row r="410" spans="1:12" ht="45" x14ac:dyDescent="0.2">
      <c r="A410" s="999" t="s">
        <v>2071</v>
      </c>
      <c r="B410" s="1002">
        <v>9035</v>
      </c>
      <c r="C410" s="1002"/>
      <c r="D410" s="1000" t="s">
        <v>2081</v>
      </c>
      <c r="E410" s="999" t="s">
        <v>804</v>
      </c>
      <c r="F410" s="998">
        <v>285800</v>
      </c>
      <c r="G410" s="998">
        <v>265908</v>
      </c>
      <c r="H410" s="997">
        <f t="shared" si="4"/>
        <v>-19892</v>
      </c>
      <c r="I410" s="980"/>
      <c r="J410" s="980"/>
      <c r="K410" s="1003"/>
      <c r="L410" s="1003"/>
    </row>
    <row r="411" spans="1:12" ht="45" x14ac:dyDescent="0.2">
      <c r="A411" s="999" t="s">
        <v>2071</v>
      </c>
      <c r="B411" s="1002">
        <v>9036</v>
      </c>
      <c r="C411" s="1002"/>
      <c r="D411" s="1000" t="s">
        <v>2080</v>
      </c>
      <c r="E411" s="999" t="s">
        <v>804</v>
      </c>
      <c r="F411" s="998">
        <v>30000</v>
      </c>
      <c r="G411" s="998">
        <v>15180.06</v>
      </c>
      <c r="H411" s="997">
        <f t="shared" si="4"/>
        <v>-14819.94</v>
      </c>
      <c r="I411" s="980"/>
      <c r="J411" s="980"/>
      <c r="K411" s="1003"/>
      <c r="L411" s="1003"/>
    </row>
    <row r="412" spans="1:12" ht="45" x14ac:dyDescent="0.2">
      <c r="A412" s="999" t="s">
        <v>2071</v>
      </c>
      <c r="B412" s="1002">
        <v>9037</v>
      </c>
      <c r="C412" s="1002"/>
      <c r="D412" s="1000" t="s">
        <v>2079</v>
      </c>
      <c r="E412" s="999" t="s">
        <v>804</v>
      </c>
      <c r="F412" s="998">
        <v>10000</v>
      </c>
      <c r="G412" s="998">
        <v>5909.45</v>
      </c>
      <c r="H412" s="997">
        <f t="shared" si="4"/>
        <v>-4090.55</v>
      </c>
      <c r="I412" s="980"/>
      <c r="J412" s="980"/>
      <c r="K412" s="1003"/>
      <c r="L412" s="1003"/>
    </row>
    <row r="413" spans="1:12" ht="45" x14ac:dyDescent="0.2">
      <c r="A413" s="999" t="s">
        <v>2071</v>
      </c>
      <c r="B413" s="1002">
        <v>9038</v>
      </c>
      <c r="C413" s="1002"/>
      <c r="D413" s="1000" t="s">
        <v>2078</v>
      </c>
      <c r="E413" s="999" t="s">
        <v>804</v>
      </c>
      <c r="F413" s="998">
        <v>30000</v>
      </c>
      <c r="G413" s="998">
        <v>29478.2</v>
      </c>
      <c r="H413" s="997">
        <f t="shared" si="4"/>
        <v>-521.79999999999927</v>
      </c>
      <c r="I413" s="980"/>
      <c r="J413" s="980"/>
      <c r="K413" s="1003"/>
      <c r="L413" s="1003"/>
    </row>
    <row r="414" spans="1:12" ht="45" x14ac:dyDescent="0.2">
      <c r="A414" s="999" t="s">
        <v>2071</v>
      </c>
      <c r="B414" s="1002">
        <v>9040</v>
      </c>
      <c r="C414" s="1002"/>
      <c r="D414" s="1000" t="s">
        <v>2077</v>
      </c>
      <c r="E414" s="999" t="s">
        <v>804</v>
      </c>
      <c r="F414" s="998">
        <v>5000</v>
      </c>
      <c r="G414" s="998">
        <v>1097.3399999999999</v>
      </c>
      <c r="H414" s="997">
        <f t="shared" si="4"/>
        <v>-3902.66</v>
      </c>
      <c r="I414" s="980"/>
      <c r="J414" s="980"/>
      <c r="K414" s="1003"/>
      <c r="L414" s="1003"/>
    </row>
    <row r="415" spans="1:12" ht="45" x14ac:dyDescent="0.2">
      <c r="A415" s="999" t="s">
        <v>2071</v>
      </c>
      <c r="B415" s="1002">
        <v>9041</v>
      </c>
      <c r="C415" s="1002"/>
      <c r="D415" s="1000" t="s">
        <v>2076</v>
      </c>
      <c r="E415" s="999" t="s">
        <v>804</v>
      </c>
      <c r="F415" s="998">
        <v>10000</v>
      </c>
      <c r="G415" s="998">
        <v>3550.24</v>
      </c>
      <c r="H415" s="997">
        <f t="shared" si="4"/>
        <v>-6449.76</v>
      </c>
      <c r="I415" s="980"/>
      <c r="J415" s="980"/>
      <c r="K415" s="1003"/>
      <c r="L415" s="1003"/>
    </row>
    <row r="416" spans="1:12" ht="45" x14ac:dyDescent="0.2">
      <c r="A416" s="999" t="s">
        <v>2075</v>
      </c>
      <c r="B416" s="1002">
        <v>9042</v>
      </c>
      <c r="C416" s="1002"/>
      <c r="D416" s="1000" t="s">
        <v>2074</v>
      </c>
      <c r="E416" s="999" t="s">
        <v>804</v>
      </c>
      <c r="F416" s="998">
        <v>4500</v>
      </c>
      <c r="G416" s="998">
        <v>1225</v>
      </c>
      <c r="H416" s="997">
        <f t="shared" si="4"/>
        <v>-3275</v>
      </c>
      <c r="I416" s="980"/>
      <c r="J416" s="980"/>
      <c r="K416" s="1003"/>
      <c r="L416" s="1003"/>
    </row>
    <row r="417" spans="1:12" ht="45" x14ac:dyDescent="0.2">
      <c r="A417" s="999" t="s">
        <v>2071</v>
      </c>
      <c r="B417" s="1002">
        <v>9043</v>
      </c>
      <c r="C417" s="1002"/>
      <c r="D417" s="1000" t="s">
        <v>2073</v>
      </c>
      <c r="E417" s="999" t="s">
        <v>804</v>
      </c>
      <c r="F417" s="998">
        <v>94000</v>
      </c>
      <c r="G417" s="998">
        <v>43887</v>
      </c>
      <c r="H417" s="997">
        <f t="shared" si="4"/>
        <v>-50113</v>
      </c>
      <c r="I417" s="980"/>
      <c r="J417" s="980"/>
      <c r="K417" s="1003"/>
      <c r="L417" s="1003"/>
    </row>
    <row r="418" spans="1:12" ht="45" x14ac:dyDescent="0.2">
      <c r="A418" s="999" t="s">
        <v>2071</v>
      </c>
      <c r="B418" s="1002">
        <v>9044</v>
      </c>
      <c r="C418" s="1002"/>
      <c r="D418" s="1000" t="s">
        <v>2072</v>
      </c>
      <c r="E418" s="999" t="s">
        <v>804</v>
      </c>
      <c r="F418" s="998">
        <v>855000</v>
      </c>
      <c r="G418" s="998"/>
      <c r="H418" s="997">
        <f t="shared" si="4"/>
        <v>-855000</v>
      </c>
      <c r="I418" s="980"/>
      <c r="J418" s="980"/>
      <c r="K418" s="1003"/>
      <c r="L418" s="1003"/>
    </row>
    <row r="419" spans="1:12" ht="45" x14ac:dyDescent="0.2">
      <c r="A419" s="999" t="s">
        <v>2071</v>
      </c>
      <c r="B419" s="1002">
        <v>9060</v>
      </c>
      <c r="C419" s="1001"/>
      <c r="D419" s="1000" t="s">
        <v>2070</v>
      </c>
      <c r="E419" s="999" t="s">
        <v>804</v>
      </c>
      <c r="F419" s="998">
        <v>380000</v>
      </c>
      <c r="G419" s="998"/>
      <c r="H419" s="997">
        <f t="shared" si="4"/>
        <v>-380000</v>
      </c>
      <c r="I419" s="996"/>
      <c r="J419" s="996"/>
      <c r="K419" s="995"/>
      <c r="L419" s="995"/>
    </row>
    <row r="420" spans="1:12" ht="45" x14ac:dyDescent="0.2">
      <c r="A420" s="999" t="s">
        <v>2069</v>
      </c>
      <c r="B420" s="1002">
        <v>9061</v>
      </c>
      <c r="C420" s="1001"/>
      <c r="D420" s="1000" t="s">
        <v>2068</v>
      </c>
      <c r="E420" s="999" t="s">
        <v>804</v>
      </c>
      <c r="F420" s="998">
        <v>2500</v>
      </c>
      <c r="G420" s="998"/>
      <c r="H420" s="997">
        <f t="shared" si="4"/>
        <v>-2500</v>
      </c>
      <c r="I420" s="996"/>
      <c r="J420" s="996"/>
      <c r="K420" s="995"/>
      <c r="L420" s="995"/>
    </row>
    <row r="421" spans="1:12" ht="45" x14ac:dyDescent="0.2">
      <c r="A421" s="999" t="s">
        <v>2067</v>
      </c>
      <c r="B421" s="1002">
        <v>9062</v>
      </c>
      <c r="C421" s="1001"/>
      <c r="D421" s="1000" t="s">
        <v>2066</v>
      </c>
      <c r="E421" s="999" t="s">
        <v>804</v>
      </c>
      <c r="F421" s="998">
        <v>6000</v>
      </c>
      <c r="G421" s="998"/>
      <c r="H421" s="997">
        <f t="shared" si="4"/>
        <v>-6000</v>
      </c>
      <c r="I421" s="996"/>
      <c r="J421" s="996"/>
      <c r="K421" s="995"/>
      <c r="L421" s="995"/>
    </row>
    <row r="422" spans="1:12" ht="45" x14ac:dyDescent="0.2">
      <c r="A422" s="999" t="s">
        <v>2060</v>
      </c>
      <c r="B422" s="1002">
        <v>9063</v>
      </c>
      <c r="C422" s="1001"/>
      <c r="D422" s="1000" t="s">
        <v>2065</v>
      </c>
      <c r="E422" s="999" t="s">
        <v>804</v>
      </c>
      <c r="F422" s="998">
        <v>3500</v>
      </c>
      <c r="G422" s="998"/>
      <c r="H422" s="997">
        <f t="shared" ref="H422:H425" si="5">G422-F422</f>
        <v>-3500</v>
      </c>
      <c r="I422" s="996"/>
      <c r="J422" s="996"/>
      <c r="K422" s="995"/>
      <c r="L422" s="995"/>
    </row>
    <row r="423" spans="1:12" ht="45" x14ac:dyDescent="0.2">
      <c r="A423" s="999" t="s">
        <v>2064</v>
      </c>
      <c r="B423" s="1002">
        <v>9064</v>
      </c>
      <c r="C423" s="1001"/>
      <c r="D423" s="1000" t="s">
        <v>2063</v>
      </c>
      <c r="E423" s="999" t="s">
        <v>804</v>
      </c>
      <c r="F423" s="998">
        <v>1000</v>
      </c>
      <c r="G423" s="998"/>
      <c r="H423" s="997">
        <f t="shared" si="5"/>
        <v>-1000</v>
      </c>
      <c r="I423" s="996"/>
      <c r="J423" s="996"/>
      <c r="K423" s="995"/>
      <c r="L423" s="995"/>
    </row>
    <row r="424" spans="1:12" ht="45" x14ac:dyDescent="0.2">
      <c r="A424" s="999" t="s">
        <v>2062</v>
      </c>
      <c r="B424" s="1002">
        <v>9065</v>
      </c>
      <c r="C424" s="1001"/>
      <c r="D424" s="1000" t="s">
        <v>2061</v>
      </c>
      <c r="E424" s="999" t="s">
        <v>804</v>
      </c>
      <c r="F424" s="998">
        <v>500</v>
      </c>
      <c r="G424" s="998">
        <v>243.12</v>
      </c>
      <c r="H424" s="997">
        <f t="shared" si="5"/>
        <v>-256.88</v>
      </c>
      <c r="I424" s="980"/>
      <c r="J424" s="996"/>
      <c r="K424" s="995"/>
      <c r="L424" s="995"/>
    </row>
    <row r="425" spans="1:12" ht="45" x14ac:dyDescent="0.2">
      <c r="A425" s="999" t="s">
        <v>2060</v>
      </c>
      <c r="B425" s="1002">
        <v>9066</v>
      </c>
      <c r="C425" s="1001"/>
      <c r="D425" s="1000" t="s">
        <v>2059</v>
      </c>
      <c r="E425" s="999" t="s">
        <v>804</v>
      </c>
      <c r="F425" s="998">
        <v>500</v>
      </c>
      <c r="G425" s="998"/>
      <c r="H425" s="997">
        <f t="shared" si="5"/>
        <v>-500</v>
      </c>
      <c r="I425" s="980"/>
      <c r="J425" s="996"/>
      <c r="K425" s="995"/>
      <c r="L425" s="995"/>
    </row>
    <row r="426" spans="1:12" ht="18.75" x14ac:dyDescent="0.3">
      <c r="A426" s="981"/>
      <c r="B426" s="981"/>
      <c r="C426" s="994"/>
      <c r="D426" s="993" t="s">
        <v>2058</v>
      </c>
      <c r="E426" s="992"/>
      <c r="F426" s="991"/>
      <c r="G426" s="991"/>
      <c r="H426" s="990">
        <f>SUM(H358:H425)</f>
        <v>-1580220.0799999998</v>
      </c>
      <c r="I426" s="990">
        <f>SUM(I358:I425)</f>
        <v>0</v>
      </c>
      <c r="J426" s="990">
        <f>SUM(J358:J425)</f>
        <v>0</v>
      </c>
      <c r="K426" s="990">
        <f>SUM(K358:K425)</f>
        <v>0</v>
      </c>
      <c r="L426" s="990">
        <f>SUM(L358:L425)</f>
        <v>82088.539999999994</v>
      </c>
    </row>
    <row r="427" spans="1:12" ht="18.75" x14ac:dyDescent="0.3">
      <c r="A427" s="980"/>
      <c r="B427" s="980"/>
      <c r="C427" s="980"/>
      <c r="D427" s="989" t="s">
        <v>2057</v>
      </c>
      <c r="E427" s="989"/>
      <c r="F427" s="988"/>
      <c r="G427" s="988"/>
      <c r="H427" s="982">
        <f>H356+H426</f>
        <v>7160310.6500000004</v>
      </c>
      <c r="I427" s="980"/>
      <c r="J427" s="982">
        <f>J356+J426</f>
        <v>3133.0499999999997</v>
      </c>
      <c r="K427" s="982">
        <f>K356+K426</f>
        <v>141462.28</v>
      </c>
      <c r="L427" s="982">
        <f>L356+L426</f>
        <v>5558760.9499999993</v>
      </c>
    </row>
    <row r="428" spans="1:12" ht="18.75" x14ac:dyDescent="0.3">
      <c r="A428" s="980"/>
      <c r="B428" s="980"/>
      <c r="C428" s="980"/>
      <c r="D428" s="987" t="s">
        <v>2056</v>
      </c>
      <c r="E428" s="984"/>
      <c r="F428" s="983"/>
      <c r="G428" s="983"/>
      <c r="H428" s="986">
        <v>123410.42</v>
      </c>
      <c r="I428" s="980"/>
      <c r="J428" s="986" t="s">
        <v>43</v>
      </c>
      <c r="K428" s="986" t="s">
        <v>43</v>
      </c>
      <c r="L428" s="986"/>
    </row>
    <row r="429" spans="1:12" ht="21" x14ac:dyDescent="0.3">
      <c r="A429" s="980"/>
      <c r="B429" s="980"/>
      <c r="C429" s="980"/>
      <c r="D429" s="985" t="s">
        <v>2055</v>
      </c>
      <c r="E429" s="984"/>
      <c r="F429" s="983"/>
      <c r="G429" s="983"/>
      <c r="H429" s="982">
        <f>H427+H428</f>
        <v>7283721.0700000003</v>
      </c>
      <c r="I429" s="980"/>
      <c r="J429" s="982" t="s">
        <v>43</v>
      </c>
      <c r="K429" s="982" t="s">
        <v>43</v>
      </c>
      <c r="L429" s="982"/>
    </row>
    <row r="430" spans="1:12" ht="21" x14ac:dyDescent="0.35">
      <c r="D430" s="978" t="s">
        <v>2054</v>
      </c>
      <c r="E430" s="978"/>
      <c r="F430" s="977"/>
      <c r="G430" s="977"/>
      <c r="H430" s="979">
        <v>4862456.4000000004</v>
      </c>
    </row>
    <row r="431" spans="1:12" ht="21" x14ac:dyDescent="0.35">
      <c r="D431" s="978" t="s">
        <v>2053</v>
      </c>
      <c r="E431" s="978"/>
      <c r="F431" s="977"/>
      <c r="G431" s="977"/>
      <c r="H431" s="979">
        <v>506015.35</v>
      </c>
      <c r="J431" s="926" t="s">
        <v>43</v>
      </c>
    </row>
    <row r="432" spans="1:12" ht="21" x14ac:dyDescent="0.35">
      <c r="D432" s="978" t="s">
        <v>2052</v>
      </c>
      <c r="E432" s="978"/>
      <c r="F432" s="977"/>
      <c r="G432" s="977"/>
      <c r="H432" s="979">
        <v>190289.2</v>
      </c>
      <c r="J432" s="976" t="s">
        <v>43</v>
      </c>
    </row>
    <row r="433" spans="4:11" ht="21" x14ac:dyDescent="0.35">
      <c r="D433" s="978" t="s">
        <v>2051</v>
      </c>
      <c r="E433" s="978"/>
      <c r="F433" s="977"/>
      <c r="G433" s="977"/>
      <c r="H433" s="977">
        <f>H429-H430-H431-H432</f>
        <v>1724960.1199999999</v>
      </c>
      <c r="K433" s="974" t="s">
        <v>43</v>
      </c>
    </row>
    <row r="435" spans="4:11" x14ac:dyDescent="0.25">
      <c r="J435" s="976" t="s">
        <v>43</v>
      </c>
      <c r="K435" s="974" t="s">
        <v>43</v>
      </c>
    </row>
  </sheetData>
  <autoFilter ref="A1:L429" xr:uid="{C979634A-6DB3-4172-AB58-5AFDE927D269}"/>
  <printOptions horizontalCentered="1"/>
  <pageMargins left="0.78740157480314965" right="0.78740157480314965" top="0.78740157480314965" bottom="0.78740157480314965" header="0.51181102362204722" footer="0.51181102362204722"/>
  <pageSetup paperSize="8" scale="52" orientation="landscape" r:id="rId1"/>
  <headerFooter alignWithMargins="0"/>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008DE-5FE4-4F89-B6B6-900417975A2C}">
  <sheetPr>
    <tabColor rgb="FF92D050"/>
  </sheetPr>
  <dimension ref="A1:S341"/>
  <sheetViews>
    <sheetView view="pageBreakPreview" topLeftCell="F304" zoomScale="50" zoomScaleNormal="40" zoomScaleSheetLayoutView="50" workbookViewId="0">
      <selection activeCell="X8" sqref="X8"/>
    </sheetView>
  </sheetViews>
  <sheetFormatPr defaultRowHeight="20.25" x14ac:dyDescent="0.3"/>
  <cols>
    <col min="1" max="1" width="27.28515625" style="1029" customWidth="1"/>
    <col min="2" max="2" width="24.140625" style="1029" customWidth="1"/>
    <col min="3" max="3" width="18.7109375" style="1029" customWidth="1"/>
    <col min="4" max="4" width="38.140625" style="1029" customWidth="1"/>
    <col min="5" max="5" width="117.42578125" style="1029" customWidth="1"/>
    <col min="6" max="6" width="32.42578125" style="1029" customWidth="1"/>
    <col min="7" max="7" width="31.85546875" style="1029" customWidth="1"/>
    <col min="8" max="8" width="24.5703125" style="1029" customWidth="1"/>
    <col min="9" max="9" width="39.42578125" style="1031" customWidth="1"/>
    <col min="10" max="10" width="30.42578125" style="1030" customWidth="1"/>
    <col min="11" max="221" width="9.140625" style="1029"/>
    <col min="222" max="222" width="13.5703125" style="1029" customWidth="1"/>
    <col min="223" max="223" width="11.7109375" style="1029" customWidth="1"/>
    <col min="224" max="224" width="10.7109375" style="1029" customWidth="1"/>
    <col min="225" max="226" width="26.42578125" style="1029" customWidth="1"/>
    <col min="227" max="227" width="13" style="1029" customWidth="1"/>
    <col min="228" max="228" width="14.140625" style="1029" customWidth="1"/>
    <col min="229" max="229" width="10.7109375" style="1029" customWidth="1"/>
    <col min="230" max="230" width="7.28515625" style="1029" customWidth="1"/>
    <col min="231" max="232" width="10.7109375" style="1029" customWidth="1"/>
    <col min="233" max="233" width="12.7109375" style="1029" customWidth="1"/>
    <col min="234" max="237" width="11.28515625" style="1029" customWidth="1"/>
    <col min="238" max="238" width="17.7109375" style="1029" customWidth="1"/>
    <col min="239" max="239" width="18.7109375" style="1029" customWidth="1"/>
    <col min="240" max="240" width="13" style="1029" customWidth="1"/>
    <col min="241" max="242" width="14.7109375" style="1029" customWidth="1"/>
    <col min="243" max="244" width="13.28515625" style="1029" customWidth="1"/>
    <col min="245" max="253" width="14.7109375" style="1029" customWidth="1"/>
    <col min="254" max="255" width="13.7109375" style="1029" customWidth="1"/>
    <col min="256" max="257" width="18.140625" style="1029" customWidth="1"/>
    <col min="258" max="260" width="13.7109375" style="1029" customWidth="1"/>
    <col min="261" max="261" width="40.28515625" style="1029" customWidth="1"/>
    <col min="262" max="477" width="9.140625" style="1029"/>
    <col min="478" max="478" width="13.5703125" style="1029" customWidth="1"/>
    <col min="479" max="479" width="11.7109375" style="1029" customWidth="1"/>
    <col min="480" max="480" width="10.7109375" style="1029" customWidth="1"/>
    <col min="481" max="482" width="26.42578125" style="1029" customWidth="1"/>
    <col min="483" max="483" width="13" style="1029" customWidth="1"/>
    <col min="484" max="484" width="14.140625" style="1029" customWidth="1"/>
    <col min="485" max="485" width="10.7109375" style="1029" customWidth="1"/>
    <col min="486" max="486" width="7.28515625" style="1029" customWidth="1"/>
    <col min="487" max="488" width="10.7109375" style="1029" customWidth="1"/>
    <col min="489" max="489" width="12.7109375" style="1029" customWidth="1"/>
    <col min="490" max="493" width="11.28515625" style="1029" customWidth="1"/>
    <col min="494" max="494" width="17.7109375" style="1029" customWidth="1"/>
    <col min="495" max="495" width="18.7109375" style="1029" customWidth="1"/>
    <col min="496" max="496" width="13" style="1029" customWidth="1"/>
    <col min="497" max="498" width="14.7109375" style="1029" customWidth="1"/>
    <col min="499" max="500" width="13.28515625" style="1029" customWidth="1"/>
    <col min="501" max="509" width="14.7109375" style="1029" customWidth="1"/>
    <col min="510" max="511" width="13.7109375" style="1029" customWidth="1"/>
    <col min="512" max="513" width="18.140625" style="1029" customWidth="1"/>
    <col min="514" max="516" width="13.7109375" style="1029" customWidth="1"/>
    <col min="517" max="517" width="40.28515625" style="1029" customWidth="1"/>
    <col min="518" max="733" width="9.140625" style="1029"/>
    <col min="734" max="734" width="13.5703125" style="1029" customWidth="1"/>
    <col min="735" max="735" width="11.7109375" style="1029" customWidth="1"/>
    <col min="736" max="736" width="10.7109375" style="1029" customWidth="1"/>
    <col min="737" max="738" width="26.42578125" style="1029" customWidth="1"/>
    <col min="739" max="739" width="13" style="1029" customWidth="1"/>
    <col min="740" max="740" width="14.140625" style="1029" customWidth="1"/>
    <col min="741" max="741" width="10.7109375" style="1029" customWidth="1"/>
    <col min="742" max="742" width="7.28515625" style="1029" customWidth="1"/>
    <col min="743" max="744" width="10.7109375" style="1029" customWidth="1"/>
    <col min="745" max="745" width="12.7109375" style="1029" customWidth="1"/>
    <col min="746" max="749" width="11.28515625" style="1029" customWidth="1"/>
    <col min="750" max="750" width="17.7109375" style="1029" customWidth="1"/>
    <col min="751" max="751" width="18.7109375" style="1029" customWidth="1"/>
    <col min="752" max="752" width="13" style="1029" customWidth="1"/>
    <col min="753" max="754" width="14.7109375" style="1029" customWidth="1"/>
    <col min="755" max="756" width="13.28515625" style="1029" customWidth="1"/>
    <col min="757" max="765" width="14.7109375" style="1029" customWidth="1"/>
    <col min="766" max="767" width="13.7109375" style="1029" customWidth="1"/>
    <col min="768" max="769" width="18.140625" style="1029" customWidth="1"/>
    <col min="770" max="772" width="13.7109375" style="1029" customWidth="1"/>
    <col min="773" max="773" width="40.28515625" style="1029" customWidth="1"/>
    <col min="774" max="989" width="9.140625" style="1029"/>
    <col min="990" max="990" width="13.5703125" style="1029" customWidth="1"/>
    <col min="991" max="991" width="11.7109375" style="1029" customWidth="1"/>
    <col min="992" max="992" width="10.7109375" style="1029" customWidth="1"/>
    <col min="993" max="994" width="26.42578125" style="1029" customWidth="1"/>
    <col min="995" max="995" width="13" style="1029" customWidth="1"/>
    <col min="996" max="996" width="14.140625" style="1029" customWidth="1"/>
    <col min="997" max="997" width="10.7109375" style="1029" customWidth="1"/>
    <col min="998" max="998" width="7.28515625" style="1029" customWidth="1"/>
    <col min="999" max="1000" width="10.7109375" style="1029" customWidth="1"/>
    <col min="1001" max="1001" width="12.7109375" style="1029" customWidth="1"/>
    <col min="1002" max="1005" width="11.28515625" style="1029" customWidth="1"/>
    <col min="1006" max="1006" width="17.7109375" style="1029" customWidth="1"/>
    <col min="1007" max="1007" width="18.7109375" style="1029" customWidth="1"/>
    <col min="1008" max="1008" width="13" style="1029" customWidth="1"/>
    <col min="1009" max="1010" width="14.7109375" style="1029" customWidth="1"/>
    <col min="1011" max="1012" width="13.28515625" style="1029" customWidth="1"/>
    <col min="1013" max="1021" width="14.7109375" style="1029" customWidth="1"/>
    <col min="1022" max="1023" width="13.7109375" style="1029" customWidth="1"/>
    <col min="1024" max="1025" width="18.140625" style="1029" customWidth="1"/>
    <col min="1026" max="1028" width="13.7109375" style="1029" customWidth="1"/>
    <col min="1029" max="1029" width="40.28515625" style="1029" customWidth="1"/>
    <col min="1030" max="1245" width="9.140625" style="1029"/>
    <col min="1246" max="1246" width="13.5703125" style="1029" customWidth="1"/>
    <col min="1247" max="1247" width="11.7109375" style="1029" customWidth="1"/>
    <col min="1248" max="1248" width="10.7109375" style="1029" customWidth="1"/>
    <col min="1249" max="1250" width="26.42578125" style="1029" customWidth="1"/>
    <col min="1251" max="1251" width="13" style="1029" customWidth="1"/>
    <col min="1252" max="1252" width="14.140625" style="1029" customWidth="1"/>
    <col min="1253" max="1253" width="10.7109375" style="1029" customWidth="1"/>
    <col min="1254" max="1254" width="7.28515625" style="1029" customWidth="1"/>
    <col min="1255" max="1256" width="10.7109375" style="1029" customWidth="1"/>
    <col min="1257" max="1257" width="12.7109375" style="1029" customWidth="1"/>
    <col min="1258" max="1261" width="11.28515625" style="1029" customWidth="1"/>
    <col min="1262" max="1262" width="17.7109375" style="1029" customWidth="1"/>
    <col min="1263" max="1263" width="18.7109375" style="1029" customWidth="1"/>
    <col min="1264" max="1264" width="13" style="1029" customWidth="1"/>
    <col min="1265" max="1266" width="14.7109375" style="1029" customWidth="1"/>
    <col min="1267" max="1268" width="13.28515625" style="1029" customWidth="1"/>
    <col min="1269" max="1277" width="14.7109375" style="1029" customWidth="1"/>
    <col min="1278" max="1279" width="13.7109375" style="1029" customWidth="1"/>
    <col min="1280" max="1281" width="18.140625" style="1029" customWidth="1"/>
    <col min="1282" max="1284" width="13.7109375" style="1029" customWidth="1"/>
    <col min="1285" max="1285" width="40.28515625" style="1029" customWidth="1"/>
    <col min="1286" max="1501" width="9.140625" style="1029"/>
    <col min="1502" max="1502" width="13.5703125" style="1029" customWidth="1"/>
    <col min="1503" max="1503" width="11.7109375" style="1029" customWidth="1"/>
    <col min="1504" max="1504" width="10.7109375" style="1029" customWidth="1"/>
    <col min="1505" max="1506" width="26.42578125" style="1029" customWidth="1"/>
    <col min="1507" max="1507" width="13" style="1029" customWidth="1"/>
    <col min="1508" max="1508" width="14.140625" style="1029" customWidth="1"/>
    <col min="1509" max="1509" width="10.7109375" style="1029" customWidth="1"/>
    <col min="1510" max="1510" width="7.28515625" style="1029" customWidth="1"/>
    <col min="1511" max="1512" width="10.7109375" style="1029" customWidth="1"/>
    <col min="1513" max="1513" width="12.7109375" style="1029" customWidth="1"/>
    <col min="1514" max="1517" width="11.28515625" style="1029" customWidth="1"/>
    <col min="1518" max="1518" width="17.7109375" style="1029" customWidth="1"/>
    <col min="1519" max="1519" width="18.7109375" style="1029" customWidth="1"/>
    <col min="1520" max="1520" width="13" style="1029" customWidth="1"/>
    <col min="1521" max="1522" width="14.7109375" style="1029" customWidth="1"/>
    <col min="1523" max="1524" width="13.28515625" style="1029" customWidth="1"/>
    <col min="1525" max="1533" width="14.7109375" style="1029" customWidth="1"/>
    <col min="1534" max="1535" width="13.7109375" style="1029" customWidth="1"/>
    <col min="1536" max="1537" width="18.140625" style="1029" customWidth="1"/>
    <col min="1538" max="1540" width="13.7109375" style="1029" customWidth="1"/>
    <col min="1541" max="1541" width="40.28515625" style="1029" customWidth="1"/>
    <col min="1542" max="1757" width="9.140625" style="1029"/>
    <col min="1758" max="1758" width="13.5703125" style="1029" customWidth="1"/>
    <col min="1759" max="1759" width="11.7109375" style="1029" customWidth="1"/>
    <col min="1760" max="1760" width="10.7109375" style="1029" customWidth="1"/>
    <col min="1761" max="1762" width="26.42578125" style="1029" customWidth="1"/>
    <col min="1763" max="1763" width="13" style="1029" customWidth="1"/>
    <col min="1764" max="1764" width="14.140625" style="1029" customWidth="1"/>
    <col min="1765" max="1765" width="10.7109375" style="1029" customWidth="1"/>
    <col min="1766" max="1766" width="7.28515625" style="1029" customWidth="1"/>
    <col min="1767" max="1768" width="10.7109375" style="1029" customWidth="1"/>
    <col min="1769" max="1769" width="12.7109375" style="1029" customWidth="1"/>
    <col min="1770" max="1773" width="11.28515625" style="1029" customWidth="1"/>
    <col min="1774" max="1774" width="17.7109375" style="1029" customWidth="1"/>
    <col min="1775" max="1775" width="18.7109375" style="1029" customWidth="1"/>
    <col min="1776" max="1776" width="13" style="1029" customWidth="1"/>
    <col min="1777" max="1778" width="14.7109375" style="1029" customWidth="1"/>
    <col min="1779" max="1780" width="13.28515625" style="1029" customWidth="1"/>
    <col min="1781" max="1789" width="14.7109375" style="1029" customWidth="1"/>
    <col min="1790" max="1791" width="13.7109375" style="1029" customWidth="1"/>
    <col min="1792" max="1793" width="18.140625" style="1029" customWidth="1"/>
    <col min="1794" max="1796" width="13.7109375" style="1029" customWidth="1"/>
    <col min="1797" max="1797" width="40.28515625" style="1029" customWidth="1"/>
    <col min="1798" max="2013" width="9.140625" style="1029"/>
    <col min="2014" max="2014" width="13.5703125" style="1029" customWidth="1"/>
    <col min="2015" max="2015" width="11.7109375" style="1029" customWidth="1"/>
    <col min="2016" max="2016" width="10.7109375" style="1029" customWidth="1"/>
    <col min="2017" max="2018" width="26.42578125" style="1029" customWidth="1"/>
    <col min="2019" max="2019" width="13" style="1029" customWidth="1"/>
    <col min="2020" max="2020" width="14.140625" style="1029" customWidth="1"/>
    <col min="2021" max="2021" width="10.7109375" style="1029" customWidth="1"/>
    <col min="2022" max="2022" width="7.28515625" style="1029" customWidth="1"/>
    <col min="2023" max="2024" width="10.7109375" style="1029" customWidth="1"/>
    <col min="2025" max="2025" width="12.7109375" style="1029" customWidth="1"/>
    <col min="2026" max="2029" width="11.28515625" style="1029" customWidth="1"/>
    <col min="2030" max="2030" width="17.7109375" style="1029" customWidth="1"/>
    <col min="2031" max="2031" width="18.7109375" style="1029" customWidth="1"/>
    <col min="2032" max="2032" width="13" style="1029" customWidth="1"/>
    <col min="2033" max="2034" width="14.7109375" style="1029" customWidth="1"/>
    <col min="2035" max="2036" width="13.28515625" style="1029" customWidth="1"/>
    <col min="2037" max="2045" width="14.7109375" style="1029" customWidth="1"/>
    <col min="2046" max="2047" width="13.7109375" style="1029" customWidth="1"/>
    <col min="2048" max="2049" width="18.140625" style="1029" customWidth="1"/>
    <col min="2050" max="2052" width="13.7109375" style="1029" customWidth="1"/>
    <col min="2053" max="2053" width="40.28515625" style="1029" customWidth="1"/>
    <col min="2054" max="2269" width="9.140625" style="1029"/>
    <col min="2270" max="2270" width="13.5703125" style="1029" customWidth="1"/>
    <col min="2271" max="2271" width="11.7109375" style="1029" customWidth="1"/>
    <col min="2272" max="2272" width="10.7109375" style="1029" customWidth="1"/>
    <col min="2273" max="2274" width="26.42578125" style="1029" customWidth="1"/>
    <col min="2275" max="2275" width="13" style="1029" customWidth="1"/>
    <col min="2276" max="2276" width="14.140625" style="1029" customWidth="1"/>
    <col min="2277" max="2277" width="10.7109375" style="1029" customWidth="1"/>
    <col min="2278" max="2278" width="7.28515625" style="1029" customWidth="1"/>
    <col min="2279" max="2280" width="10.7109375" style="1029" customWidth="1"/>
    <col min="2281" max="2281" width="12.7109375" style="1029" customWidth="1"/>
    <col min="2282" max="2285" width="11.28515625" style="1029" customWidth="1"/>
    <col min="2286" max="2286" width="17.7109375" style="1029" customWidth="1"/>
    <col min="2287" max="2287" width="18.7109375" style="1029" customWidth="1"/>
    <col min="2288" max="2288" width="13" style="1029" customWidth="1"/>
    <col min="2289" max="2290" width="14.7109375" style="1029" customWidth="1"/>
    <col min="2291" max="2292" width="13.28515625" style="1029" customWidth="1"/>
    <col min="2293" max="2301" width="14.7109375" style="1029" customWidth="1"/>
    <col min="2302" max="2303" width="13.7109375" style="1029" customWidth="1"/>
    <col min="2304" max="2305" width="18.140625" style="1029" customWidth="1"/>
    <col min="2306" max="2308" width="13.7109375" style="1029" customWidth="1"/>
    <col min="2309" max="2309" width="40.28515625" style="1029" customWidth="1"/>
    <col min="2310" max="2525" width="9.140625" style="1029"/>
    <col min="2526" max="2526" width="13.5703125" style="1029" customWidth="1"/>
    <col min="2527" max="2527" width="11.7109375" style="1029" customWidth="1"/>
    <col min="2528" max="2528" width="10.7109375" style="1029" customWidth="1"/>
    <col min="2529" max="2530" width="26.42578125" style="1029" customWidth="1"/>
    <col min="2531" max="2531" width="13" style="1029" customWidth="1"/>
    <col min="2532" max="2532" width="14.140625" style="1029" customWidth="1"/>
    <col min="2533" max="2533" width="10.7109375" style="1029" customWidth="1"/>
    <col min="2534" max="2534" width="7.28515625" style="1029" customWidth="1"/>
    <col min="2535" max="2536" width="10.7109375" style="1029" customWidth="1"/>
    <col min="2537" max="2537" width="12.7109375" style="1029" customWidth="1"/>
    <col min="2538" max="2541" width="11.28515625" style="1029" customWidth="1"/>
    <col min="2542" max="2542" width="17.7109375" style="1029" customWidth="1"/>
    <col min="2543" max="2543" width="18.7109375" style="1029" customWidth="1"/>
    <col min="2544" max="2544" width="13" style="1029" customWidth="1"/>
    <col min="2545" max="2546" width="14.7109375" style="1029" customWidth="1"/>
    <col min="2547" max="2548" width="13.28515625" style="1029" customWidth="1"/>
    <col min="2549" max="2557" width="14.7109375" style="1029" customWidth="1"/>
    <col min="2558" max="2559" width="13.7109375" style="1029" customWidth="1"/>
    <col min="2560" max="2561" width="18.140625" style="1029" customWidth="1"/>
    <col min="2562" max="2564" width="13.7109375" style="1029" customWidth="1"/>
    <col min="2565" max="2565" width="40.28515625" style="1029" customWidth="1"/>
    <col min="2566" max="2781" width="9.140625" style="1029"/>
    <col min="2782" max="2782" width="13.5703125" style="1029" customWidth="1"/>
    <col min="2783" max="2783" width="11.7109375" style="1029" customWidth="1"/>
    <col min="2784" max="2784" width="10.7109375" style="1029" customWidth="1"/>
    <col min="2785" max="2786" width="26.42578125" style="1029" customWidth="1"/>
    <col min="2787" max="2787" width="13" style="1029" customWidth="1"/>
    <col min="2788" max="2788" width="14.140625" style="1029" customWidth="1"/>
    <col min="2789" max="2789" width="10.7109375" style="1029" customWidth="1"/>
    <col min="2790" max="2790" width="7.28515625" style="1029" customWidth="1"/>
    <col min="2791" max="2792" width="10.7109375" style="1029" customWidth="1"/>
    <col min="2793" max="2793" width="12.7109375" style="1029" customWidth="1"/>
    <col min="2794" max="2797" width="11.28515625" style="1029" customWidth="1"/>
    <col min="2798" max="2798" width="17.7109375" style="1029" customWidth="1"/>
    <col min="2799" max="2799" width="18.7109375" style="1029" customWidth="1"/>
    <col min="2800" max="2800" width="13" style="1029" customWidth="1"/>
    <col min="2801" max="2802" width="14.7109375" style="1029" customWidth="1"/>
    <col min="2803" max="2804" width="13.28515625" style="1029" customWidth="1"/>
    <col min="2805" max="2813" width="14.7109375" style="1029" customWidth="1"/>
    <col min="2814" max="2815" width="13.7109375" style="1029" customWidth="1"/>
    <col min="2816" max="2817" width="18.140625" style="1029" customWidth="1"/>
    <col min="2818" max="2820" width="13.7109375" style="1029" customWidth="1"/>
    <col min="2821" max="2821" width="40.28515625" style="1029" customWidth="1"/>
    <col min="2822" max="3037" width="9.140625" style="1029"/>
    <col min="3038" max="3038" width="13.5703125" style="1029" customWidth="1"/>
    <col min="3039" max="3039" width="11.7109375" style="1029" customWidth="1"/>
    <col min="3040" max="3040" width="10.7109375" style="1029" customWidth="1"/>
    <col min="3041" max="3042" width="26.42578125" style="1029" customWidth="1"/>
    <col min="3043" max="3043" width="13" style="1029" customWidth="1"/>
    <col min="3044" max="3044" width="14.140625" style="1029" customWidth="1"/>
    <col min="3045" max="3045" width="10.7109375" style="1029" customWidth="1"/>
    <col min="3046" max="3046" width="7.28515625" style="1029" customWidth="1"/>
    <col min="3047" max="3048" width="10.7109375" style="1029" customWidth="1"/>
    <col min="3049" max="3049" width="12.7109375" style="1029" customWidth="1"/>
    <col min="3050" max="3053" width="11.28515625" style="1029" customWidth="1"/>
    <col min="3054" max="3054" width="17.7109375" style="1029" customWidth="1"/>
    <col min="3055" max="3055" width="18.7109375" style="1029" customWidth="1"/>
    <col min="3056" max="3056" width="13" style="1029" customWidth="1"/>
    <col min="3057" max="3058" width="14.7109375" style="1029" customWidth="1"/>
    <col min="3059" max="3060" width="13.28515625" style="1029" customWidth="1"/>
    <col min="3061" max="3069" width="14.7109375" style="1029" customWidth="1"/>
    <col min="3070" max="3071" width="13.7109375" style="1029" customWidth="1"/>
    <col min="3072" max="3073" width="18.140625" style="1029" customWidth="1"/>
    <col min="3074" max="3076" width="13.7109375" style="1029" customWidth="1"/>
    <col min="3077" max="3077" width="40.28515625" style="1029" customWidth="1"/>
    <col min="3078" max="3293" width="9.140625" style="1029"/>
    <col min="3294" max="3294" width="13.5703125" style="1029" customWidth="1"/>
    <col min="3295" max="3295" width="11.7109375" style="1029" customWidth="1"/>
    <col min="3296" max="3296" width="10.7109375" style="1029" customWidth="1"/>
    <col min="3297" max="3298" width="26.42578125" style="1029" customWidth="1"/>
    <col min="3299" max="3299" width="13" style="1029" customWidth="1"/>
    <col min="3300" max="3300" width="14.140625" style="1029" customWidth="1"/>
    <col min="3301" max="3301" width="10.7109375" style="1029" customWidth="1"/>
    <col min="3302" max="3302" width="7.28515625" style="1029" customWidth="1"/>
    <col min="3303" max="3304" width="10.7109375" style="1029" customWidth="1"/>
    <col min="3305" max="3305" width="12.7109375" style="1029" customWidth="1"/>
    <col min="3306" max="3309" width="11.28515625" style="1029" customWidth="1"/>
    <col min="3310" max="3310" width="17.7109375" style="1029" customWidth="1"/>
    <col min="3311" max="3311" width="18.7109375" style="1029" customWidth="1"/>
    <col min="3312" max="3312" width="13" style="1029" customWidth="1"/>
    <col min="3313" max="3314" width="14.7109375" style="1029" customWidth="1"/>
    <col min="3315" max="3316" width="13.28515625" style="1029" customWidth="1"/>
    <col min="3317" max="3325" width="14.7109375" style="1029" customWidth="1"/>
    <col min="3326" max="3327" width="13.7109375" style="1029" customWidth="1"/>
    <col min="3328" max="3329" width="18.140625" style="1029" customWidth="1"/>
    <col min="3330" max="3332" width="13.7109375" style="1029" customWidth="1"/>
    <col min="3333" max="3333" width="40.28515625" style="1029" customWidth="1"/>
    <col min="3334" max="3549" width="9.140625" style="1029"/>
    <col min="3550" max="3550" width="13.5703125" style="1029" customWidth="1"/>
    <col min="3551" max="3551" width="11.7109375" style="1029" customWidth="1"/>
    <col min="3552" max="3552" width="10.7109375" style="1029" customWidth="1"/>
    <col min="3553" max="3554" width="26.42578125" style="1029" customWidth="1"/>
    <col min="3555" max="3555" width="13" style="1029" customWidth="1"/>
    <col min="3556" max="3556" width="14.140625" style="1029" customWidth="1"/>
    <col min="3557" max="3557" width="10.7109375" style="1029" customWidth="1"/>
    <col min="3558" max="3558" width="7.28515625" style="1029" customWidth="1"/>
    <col min="3559" max="3560" width="10.7109375" style="1029" customWidth="1"/>
    <col min="3561" max="3561" width="12.7109375" style="1029" customWidth="1"/>
    <col min="3562" max="3565" width="11.28515625" style="1029" customWidth="1"/>
    <col min="3566" max="3566" width="17.7109375" style="1029" customWidth="1"/>
    <col min="3567" max="3567" width="18.7109375" style="1029" customWidth="1"/>
    <col min="3568" max="3568" width="13" style="1029" customWidth="1"/>
    <col min="3569" max="3570" width="14.7109375" style="1029" customWidth="1"/>
    <col min="3571" max="3572" width="13.28515625" style="1029" customWidth="1"/>
    <col min="3573" max="3581" width="14.7109375" style="1029" customWidth="1"/>
    <col min="3582" max="3583" width="13.7109375" style="1029" customWidth="1"/>
    <col min="3584" max="3585" width="18.140625" style="1029" customWidth="1"/>
    <col min="3586" max="3588" width="13.7109375" style="1029" customWidth="1"/>
    <col min="3589" max="3589" width="40.28515625" style="1029" customWidth="1"/>
    <col min="3590" max="3805" width="9.140625" style="1029"/>
    <col min="3806" max="3806" width="13.5703125" style="1029" customWidth="1"/>
    <col min="3807" max="3807" width="11.7109375" style="1029" customWidth="1"/>
    <col min="3808" max="3808" width="10.7109375" style="1029" customWidth="1"/>
    <col min="3809" max="3810" width="26.42578125" style="1029" customWidth="1"/>
    <col min="3811" max="3811" width="13" style="1029" customWidth="1"/>
    <col min="3812" max="3812" width="14.140625" style="1029" customWidth="1"/>
    <col min="3813" max="3813" width="10.7109375" style="1029" customWidth="1"/>
    <col min="3814" max="3814" width="7.28515625" style="1029" customWidth="1"/>
    <col min="3815" max="3816" width="10.7109375" style="1029" customWidth="1"/>
    <col min="3817" max="3817" width="12.7109375" style="1029" customWidth="1"/>
    <col min="3818" max="3821" width="11.28515625" style="1029" customWidth="1"/>
    <col min="3822" max="3822" width="17.7109375" style="1029" customWidth="1"/>
    <col min="3823" max="3823" width="18.7109375" style="1029" customWidth="1"/>
    <col min="3824" max="3824" width="13" style="1029" customWidth="1"/>
    <col min="3825" max="3826" width="14.7109375" style="1029" customWidth="1"/>
    <col min="3827" max="3828" width="13.28515625" style="1029" customWidth="1"/>
    <col min="3829" max="3837" width="14.7109375" style="1029" customWidth="1"/>
    <col min="3838" max="3839" width="13.7109375" style="1029" customWidth="1"/>
    <col min="3840" max="3841" width="18.140625" style="1029" customWidth="1"/>
    <col min="3842" max="3844" width="13.7109375" style="1029" customWidth="1"/>
    <col min="3845" max="3845" width="40.28515625" style="1029" customWidth="1"/>
    <col min="3846" max="4061" width="9.140625" style="1029"/>
    <col min="4062" max="4062" width="13.5703125" style="1029" customWidth="1"/>
    <col min="4063" max="4063" width="11.7109375" style="1029" customWidth="1"/>
    <col min="4064" max="4064" width="10.7109375" style="1029" customWidth="1"/>
    <col min="4065" max="4066" width="26.42578125" style="1029" customWidth="1"/>
    <col min="4067" max="4067" width="13" style="1029" customWidth="1"/>
    <col min="4068" max="4068" width="14.140625" style="1029" customWidth="1"/>
    <col min="4069" max="4069" width="10.7109375" style="1029" customWidth="1"/>
    <col min="4070" max="4070" width="7.28515625" style="1029" customWidth="1"/>
    <col min="4071" max="4072" width="10.7109375" style="1029" customWidth="1"/>
    <col min="4073" max="4073" width="12.7109375" style="1029" customWidth="1"/>
    <col min="4074" max="4077" width="11.28515625" style="1029" customWidth="1"/>
    <col min="4078" max="4078" width="17.7109375" style="1029" customWidth="1"/>
    <col min="4079" max="4079" width="18.7109375" style="1029" customWidth="1"/>
    <col min="4080" max="4080" width="13" style="1029" customWidth="1"/>
    <col min="4081" max="4082" width="14.7109375" style="1029" customWidth="1"/>
    <col min="4083" max="4084" width="13.28515625" style="1029" customWidth="1"/>
    <col min="4085" max="4093" width="14.7109375" style="1029" customWidth="1"/>
    <col min="4094" max="4095" width="13.7109375" style="1029" customWidth="1"/>
    <col min="4096" max="4097" width="18.140625" style="1029" customWidth="1"/>
    <col min="4098" max="4100" width="13.7109375" style="1029" customWidth="1"/>
    <col min="4101" max="4101" width="40.28515625" style="1029" customWidth="1"/>
    <col min="4102" max="4317" width="9.140625" style="1029"/>
    <col min="4318" max="4318" width="13.5703125" style="1029" customWidth="1"/>
    <col min="4319" max="4319" width="11.7109375" style="1029" customWidth="1"/>
    <col min="4320" max="4320" width="10.7109375" style="1029" customWidth="1"/>
    <col min="4321" max="4322" width="26.42578125" style="1029" customWidth="1"/>
    <col min="4323" max="4323" width="13" style="1029" customWidth="1"/>
    <col min="4324" max="4324" width="14.140625" style="1029" customWidth="1"/>
    <col min="4325" max="4325" width="10.7109375" style="1029" customWidth="1"/>
    <col min="4326" max="4326" width="7.28515625" style="1029" customWidth="1"/>
    <col min="4327" max="4328" width="10.7109375" style="1029" customWidth="1"/>
    <col min="4329" max="4329" width="12.7109375" style="1029" customWidth="1"/>
    <col min="4330" max="4333" width="11.28515625" style="1029" customWidth="1"/>
    <col min="4334" max="4334" width="17.7109375" style="1029" customWidth="1"/>
    <col min="4335" max="4335" width="18.7109375" style="1029" customWidth="1"/>
    <col min="4336" max="4336" width="13" style="1029" customWidth="1"/>
    <col min="4337" max="4338" width="14.7109375" style="1029" customWidth="1"/>
    <col min="4339" max="4340" width="13.28515625" style="1029" customWidth="1"/>
    <col min="4341" max="4349" width="14.7109375" style="1029" customWidth="1"/>
    <col min="4350" max="4351" width="13.7109375" style="1029" customWidth="1"/>
    <col min="4352" max="4353" width="18.140625" style="1029" customWidth="1"/>
    <col min="4354" max="4356" width="13.7109375" style="1029" customWidth="1"/>
    <col min="4357" max="4357" width="40.28515625" style="1029" customWidth="1"/>
    <col min="4358" max="4573" width="9.140625" style="1029"/>
    <col min="4574" max="4574" width="13.5703125" style="1029" customWidth="1"/>
    <col min="4575" max="4575" width="11.7109375" style="1029" customWidth="1"/>
    <col min="4576" max="4576" width="10.7109375" style="1029" customWidth="1"/>
    <col min="4577" max="4578" width="26.42578125" style="1029" customWidth="1"/>
    <col min="4579" max="4579" width="13" style="1029" customWidth="1"/>
    <col min="4580" max="4580" width="14.140625" style="1029" customWidth="1"/>
    <col min="4581" max="4581" width="10.7109375" style="1029" customWidth="1"/>
    <col min="4582" max="4582" width="7.28515625" style="1029" customWidth="1"/>
    <col min="4583" max="4584" width="10.7109375" style="1029" customWidth="1"/>
    <col min="4585" max="4585" width="12.7109375" style="1029" customWidth="1"/>
    <col min="4586" max="4589" width="11.28515625" style="1029" customWidth="1"/>
    <col min="4590" max="4590" width="17.7109375" style="1029" customWidth="1"/>
    <col min="4591" max="4591" width="18.7109375" style="1029" customWidth="1"/>
    <col min="4592" max="4592" width="13" style="1029" customWidth="1"/>
    <col min="4593" max="4594" width="14.7109375" style="1029" customWidth="1"/>
    <col min="4595" max="4596" width="13.28515625" style="1029" customWidth="1"/>
    <col min="4597" max="4605" width="14.7109375" style="1029" customWidth="1"/>
    <col min="4606" max="4607" width="13.7109375" style="1029" customWidth="1"/>
    <col min="4608" max="4609" width="18.140625" style="1029" customWidth="1"/>
    <col min="4610" max="4612" width="13.7109375" style="1029" customWidth="1"/>
    <col min="4613" max="4613" width="40.28515625" style="1029" customWidth="1"/>
    <col min="4614" max="4829" width="9.140625" style="1029"/>
    <col min="4830" max="4830" width="13.5703125" style="1029" customWidth="1"/>
    <col min="4831" max="4831" width="11.7109375" style="1029" customWidth="1"/>
    <col min="4832" max="4832" width="10.7109375" style="1029" customWidth="1"/>
    <col min="4833" max="4834" width="26.42578125" style="1029" customWidth="1"/>
    <col min="4835" max="4835" width="13" style="1029" customWidth="1"/>
    <col min="4836" max="4836" width="14.140625" style="1029" customWidth="1"/>
    <col min="4837" max="4837" width="10.7109375" style="1029" customWidth="1"/>
    <col min="4838" max="4838" width="7.28515625" style="1029" customWidth="1"/>
    <col min="4839" max="4840" width="10.7109375" style="1029" customWidth="1"/>
    <col min="4841" max="4841" width="12.7109375" style="1029" customWidth="1"/>
    <col min="4842" max="4845" width="11.28515625" style="1029" customWidth="1"/>
    <col min="4846" max="4846" width="17.7109375" style="1029" customWidth="1"/>
    <col min="4847" max="4847" width="18.7109375" style="1029" customWidth="1"/>
    <col min="4848" max="4848" width="13" style="1029" customWidth="1"/>
    <col min="4849" max="4850" width="14.7109375" style="1029" customWidth="1"/>
    <col min="4851" max="4852" width="13.28515625" style="1029" customWidth="1"/>
    <col min="4853" max="4861" width="14.7109375" style="1029" customWidth="1"/>
    <col min="4862" max="4863" width="13.7109375" style="1029" customWidth="1"/>
    <col min="4864" max="4865" width="18.140625" style="1029" customWidth="1"/>
    <col min="4866" max="4868" width="13.7109375" style="1029" customWidth="1"/>
    <col min="4869" max="4869" width="40.28515625" style="1029" customWidth="1"/>
    <col min="4870" max="5085" width="9.140625" style="1029"/>
    <col min="5086" max="5086" width="13.5703125" style="1029" customWidth="1"/>
    <col min="5087" max="5087" width="11.7109375" style="1029" customWidth="1"/>
    <col min="5088" max="5088" width="10.7109375" style="1029" customWidth="1"/>
    <col min="5089" max="5090" width="26.42578125" style="1029" customWidth="1"/>
    <col min="5091" max="5091" width="13" style="1029" customWidth="1"/>
    <col min="5092" max="5092" width="14.140625" style="1029" customWidth="1"/>
    <col min="5093" max="5093" width="10.7109375" style="1029" customWidth="1"/>
    <col min="5094" max="5094" width="7.28515625" style="1029" customWidth="1"/>
    <col min="5095" max="5096" width="10.7109375" style="1029" customWidth="1"/>
    <col min="5097" max="5097" width="12.7109375" style="1029" customWidth="1"/>
    <col min="5098" max="5101" width="11.28515625" style="1029" customWidth="1"/>
    <col min="5102" max="5102" width="17.7109375" style="1029" customWidth="1"/>
    <col min="5103" max="5103" width="18.7109375" style="1029" customWidth="1"/>
    <col min="5104" max="5104" width="13" style="1029" customWidth="1"/>
    <col min="5105" max="5106" width="14.7109375" style="1029" customWidth="1"/>
    <col min="5107" max="5108" width="13.28515625" style="1029" customWidth="1"/>
    <col min="5109" max="5117" width="14.7109375" style="1029" customWidth="1"/>
    <col min="5118" max="5119" width="13.7109375" style="1029" customWidth="1"/>
    <col min="5120" max="5121" width="18.140625" style="1029" customWidth="1"/>
    <col min="5122" max="5124" width="13.7109375" style="1029" customWidth="1"/>
    <col min="5125" max="5125" width="40.28515625" style="1029" customWidth="1"/>
    <col min="5126" max="5341" width="9.140625" style="1029"/>
    <col min="5342" max="5342" width="13.5703125" style="1029" customWidth="1"/>
    <col min="5343" max="5343" width="11.7109375" style="1029" customWidth="1"/>
    <col min="5344" max="5344" width="10.7109375" style="1029" customWidth="1"/>
    <col min="5345" max="5346" width="26.42578125" style="1029" customWidth="1"/>
    <col min="5347" max="5347" width="13" style="1029" customWidth="1"/>
    <col min="5348" max="5348" width="14.140625" style="1029" customWidth="1"/>
    <col min="5349" max="5349" width="10.7109375" style="1029" customWidth="1"/>
    <col min="5350" max="5350" width="7.28515625" style="1029" customWidth="1"/>
    <col min="5351" max="5352" width="10.7109375" style="1029" customWidth="1"/>
    <col min="5353" max="5353" width="12.7109375" style="1029" customWidth="1"/>
    <col min="5354" max="5357" width="11.28515625" style="1029" customWidth="1"/>
    <col min="5358" max="5358" width="17.7109375" style="1029" customWidth="1"/>
    <col min="5359" max="5359" width="18.7109375" style="1029" customWidth="1"/>
    <col min="5360" max="5360" width="13" style="1029" customWidth="1"/>
    <col min="5361" max="5362" width="14.7109375" style="1029" customWidth="1"/>
    <col min="5363" max="5364" width="13.28515625" style="1029" customWidth="1"/>
    <col min="5365" max="5373" width="14.7109375" style="1029" customWidth="1"/>
    <col min="5374" max="5375" width="13.7109375" style="1029" customWidth="1"/>
    <col min="5376" max="5377" width="18.140625" style="1029" customWidth="1"/>
    <col min="5378" max="5380" width="13.7109375" style="1029" customWidth="1"/>
    <col min="5381" max="5381" width="40.28515625" style="1029" customWidth="1"/>
    <col min="5382" max="5597" width="9.140625" style="1029"/>
    <col min="5598" max="5598" width="13.5703125" style="1029" customWidth="1"/>
    <col min="5599" max="5599" width="11.7109375" style="1029" customWidth="1"/>
    <col min="5600" max="5600" width="10.7109375" style="1029" customWidth="1"/>
    <col min="5601" max="5602" width="26.42578125" style="1029" customWidth="1"/>
    <col min="5603" max="5603" width="13" style="1029" customWidth="1"/>
    <col min="5604" max="5604" width="14.140625" style="1029" customWidth="1"/>
    <col min="5605" max="5605" width="10.7109375" style="1029" customWidth="1"/>
    <col min="5606" max="5606" width="7.28515625" style="1029" customWidth="1"/>
    <col min="5607" max="5608" width="10.7109375" style="1029" customWidth="1"/>
    <col min="5609" max="5609" width="12.7109375" style="1029" customWidth="1"/>
    <col min="5610" max="5613" width="11.28515625" style="1029" customWidth="1"/>
    <col min="5614" max="5614" width="17.7109375" style="1029" customWidth="1"/>
    <col min="5615" max="5615" width="18.7109375" style="1029" customWidth="1"/>
    <col min="5616" max="5616" width="13" style="1029" customWidth="1"/>
    <col min="5617" max="5618" width="14.7109375" style="1029" customWidth="1"/>
    <col min="5619" max="5620" width="13.28515625" style="1029" customWidth="1"/>
    <col min="5621" max="5629" width="14.7109375" style="1029" customWidth="1"/>
    <col min="5630" max="5631" width="13.7109375" style="1029" customWidth="1"/>
    <col min="5632" max="5633" width="18.140625" style="1029" customWidth="1"/>
    <col min="5634" max="5636" width="13.7109375" style="1029" customWidth="1"/>
    <col min="5637" max="5637" width="40.28515625" style="1029" customWidth="1"/>
    <col min="5638" max="5853" width="9.140625" style="1029"/>
    <col min="5854" max="5854" width="13.5703125" style="1029" customWidth="1"/>
    <col min="5855" max="5855" width="11.7109375" style="1029" customWidth="1"/>
    <col min="5856" max="5856" width="10.7109375" style="1029" customWidth="1"/>
    <col min="5857" max="5858" width="26.42578125" style="1029" customWidth="1"/>
    <col min="5859" max="5859" width="13" style="1029" customWidth="1"/>
    <col min="5860" max="5860" width="14.140625" style="1029" customWidth="1"/>
    <col min="5861" max="5861" width="10.7109375" style="1029" customWidth="1"/>
    <col min="5862" max="5862" width="7.28515625" style="1029" customWidth="1"/>
    <col min="5863" max="5864" width="10.7109375" style="1029" customWidth="1"/>
    <col min="5865" max="5865" width="12.7109375" style="1029" customWidth="1"/>
    <col min="5866" max="5869" width="11.28515625" style="1029" customWidth="1"/>
    <col min="5870" max="5870" width="17.7109375" style="1029" customWidth="1"/>
    <col min="5871" max="5871" width="18.7109375" style="1029" customWidth="1"/>
    <col min="5872" max="5872" width="13" style="1029" customWidth="1"/>
    <col min="5873" max="5874" width="14.7109375" style="1029" customWidth="1"/>
    <col min="5875" max="5876" width="13.28515625" style="1029" customWidth="1"/>
    <col min="5877" max="5885" width="14.7109375" style="1029" customWidth="1"/>
    <col min="5886" max="5887" width="13.7109375" style="1029" customWidth="1"/>
    <col min="5888" max="5889" width="18.140625" style="1029" customWidth="1"/>
    <col min="5890" max="5892" width="13.7109375" style="1029" customWidth="1"/>
    <col min="5893" max="5893" width="40.28515625" style="1029" customWidth="1"/>
    <col min="5894" max="6109" width="9.140625" style="1029"/>
    <col min="6110" max="6110" width="13.5703125" style="1029" customWidth="1"/>
    <col min="6111" max="6111" width="11.7109375" style="1029" customWidth="1"/>
    <col min="6112" max="6112" width="10.7109375" style="1029" customWidth="1"/>
    <col min="6113" max="6114" width="26.42578125" style="1029" customWidth="1"/>
    <col min="6115" max="6115" width="13" style="1029" customWidth="1"/>
    <col min="6116" max="6116" width="14.140625" style="1029" customWidth="1"/>
    <col min="6117" max="6117" width="10.7109375" style="1029" customWidth="1"/>
    <col min="6118" max="6118" width="7.28515625" style="1029" customWidth="1"/>
    <col min="6119" max="6120" width="10.7109375" style="1029" customWidth="1"/>
    <col min="6121" max="6121" width="12.7109375" style="1029" customWidth="1"/>
    <col min="6122" max="6125" width="11.28515625" style="1029" customWidth="1"/>
    <col min="6126" max="6126" width="17.7109375" style="1029" customWidth="1"/>
    <col min="6127" max="6127" width="18.7109375" style="1029" customWidth="1"/>
    <col min="6128" max="6128" width="13" style="1029" customWidth="1"/>
    <col min="6129" max="6130" width="14.7109375" style="1029" customWidth="1"/>
    <col min="6131" max="6132" width="13.28515625" style="1029" customWidth="1"/>
    <col min="6133" max="6141" width="14.7109375" style="1029" customWidth="1"/>
    <col min="6142" max="6143" width="13.7109375" style="1029" customWidth="1"/>
    <col min="6144" max="6145" width="18.140625" style="1029" customWidth="1"/>
    <col min="6146" max="6148" width="13.7109375" style="1029" customWidth="1"/>
    <col min="6149" max="6149" width="40.28515625" style="1029" customWidth="1"/>
    <col min="6150" max="6365" width="9.140625" style="1029"/>
    <col min="6366" max="6366" width="13.5703125" style="1029" customWidth="1"/>
    <col min="6367" max="6367" width="11.7109375" style="1029" customWidth="1"/>
    <col min="6368" max="6368" width="10.7109375" style="1029" customWidth="1"/>
    <col min="6369" max="6370" width="26.42578125" style="1029" customWidth="1"/>
    <col min="6371" max="6371" width="13" style="1029" customWidth="1"/>
    <col min="6372" max="6372" width="14.140625" style="1029" customWidth="1"/>
    <col min="6373" max="6373" width="10.7109375" style="1029" customWidth="1"/>
    <col min="6374" max="6374" width="7.28515625" style="1029" customWidth="1"/>
    <col min="6375" max="6376" width="10.7109375" style="1029" customWidth="1"/>
    <col min="6377" max="6377" width="12.7109375" style="1029" customWidth="1"/>
    <col min="6378" max="6381" width="11.28515625" style="1029" customWidth="1"/>
    <col min="6382" max="6382" width="17.7109375" style="1029" customWidth="1"/>
    <col min="6383" max="6383" width="18.7109375" style="1029" customWidth="1"/>
    <col min="6384" max="6384" width="13" style="1029" customWidth="1"/>
    <col min="6385" max="6386" width="14.7109375" style="1029" customWidth="1"/>
    <col min="6387" max="6388" width="13.28515625" style="1029" customWidth="1"/>
    <col min="6389" max="6397" width="14.7109375" style="1029" customWidth="1"/>
    <col min="6398" max="6399" width="13.7109375" style="1029" customWidth="1"/>
    <col min="6400" max="6401" width="18.140625" style="1029" customWidth="1"/>
    <col min="6402" max="6404" width="13.7109375" style="1029" customWidth="1"/>
    <col min="6405" max="6405" width="40.28515625" style="1029" customWidth="1"/>
    <col min="6406" max="6621" width="9.140625" style="1029"/>
    <col min="6622" max="6622" width="13.5703125" style="1029" customWidth="1"/>
    <col min="6623" max="6623" width="11.7109375" style="1029" customWidth="1"/>
    <col min="6624" max="6624" width="10.7109375" style="1029" customWidth="1"/>
    <col min="6625" max="6626" width="26.42578125" style="1029" customWidth="1"/>
    <col min="6627" max="6627" width="13" style="1029" customWidth="1"/>
    <col min="6628" max="6628" width="14.140625" style="1029" customWidth="1"/>
    <col min="6629" max="6629" width="10.7109375" style="1029" customWidth="1"/>
    <col min="6630" max="6630" width="7.28515625" style="1029" customWidth="1"/>
    <col min="6631" max="6632" width="10.7109375" style="1029" customWidth="1"/>
    <col min="6633" max="6633" width="12.7109375" style="1029" customWidth="1"/>
    <col min="6634" max="6637" width="11.28515625" style="1029" customWidth="1"/>
    <col min="6638" max="6638" width="17.7109375" style="1029" customWidth="1"/>
    <col min="6639" max="6639" width="18.7109375" style="1029" customWidth="1"/>
    <col min="6640" max="6640" width="13" style="1029" customWidth="1"/>
    <col min="6641" max="6642" width="14.7109375" style="1029" customWidth="1"/>
    <col min="6643" max="6644" width="13.28515625" style="1029" customWidth="1"/>
    <col min="6645" max="6653" width="14.7109375" style="1029" customWidth="1"/>
    <col min="6654" max="6655" width="13.7109375" style="1029" customWidth="1"/>
    <col min="6656" max="6657" width="18.140625" style="1029" customWidth="1"/>
    <col min="6658" max="6660" width="13.7109375" style="1029" customWidth="1"/>
    <col min="6661" max="6661" width="40.28515625" style="1029" customWidth="1"/>
    <col min="6662" max="6877" width="9.140625" style="1029"/>
    <col min="6878" max="6878" width="13.5703125" style="1029" customWidth="1"/>
    <col min="6879" max="6879" width="11.7109375" style="1029" customWidth="1"/>
    <col min="6880" max="6880" width="10.7109375" style="1029" customWidth="1"/>
    <col min="6881" max="6882" width="26.42578125" style="1029" customWidth="1"/>
    <col min="6883" max="6883" width="13" style="1029" customWidth="1"/>
    <col min="6884" max="6884" width="14.140625" style="1029" customWidth="1"/>
    <col min="6885" max="6885" width="10.7109375" style="1029" customWidth="1"/>
    <col min="6886" max="6886" width="7.28515625" style="1029" customWidth="1"/>
    <col min="6887" max="6888" width="10.7109375" style="1029" customWidth="1"/>
    <col min="6889" max="6889" width="12.7109375" style="1029" customWidth="1"/>
    <col min="6890" max="6893" width="11.28515625" style="1029" customWidth="1"/>
    <col min="6894" max="6894" width="17.7109375" style="1029" customWidth="1"/>
    <col min="6895" max="6895" width="18.7109375" style="1029" customWidth="1"/>
    <col min="6896" max="6896" width="13" style="1029" customWidth="1"/>
    <col min="6897" max="6898" width="14.7109375" style="1029" customWidth="1"/>
    <col min="6899" max="6900" width="13.28515625" style="1029" customWidth="1"/>
    <col min="6901" max="6909" width="14.7109375" style="1029" customWidth="1"/>
    <col min="6910" max="6911" width="13.7109375" style="1029" customWidth="1"/>
    <col min="6912" max="6913" width="18.140625" style="1029" customWidth="1"/>
    <col min="6914" max="6916" width="13.7109375" style="1029" customWidth="1"/>
    <col min="6917" max="6917" width="40.28515625" style="1029" customWidth="1"/>
    <col min="6918" max="7133" width="9.140625" style="1029"/>
    <col min="7134" max="7134" width="13.5703125" style="1029" customWidth="1"/>
    <col min="7135" max="7135" width="11.7109375" style="1029" customWidth="1"/>
    <col min="7136" max="7136" width="10.7109375" style="1029" customWidth="1"/>
    <col min="7137" max="7138" width="26.42578125" style="1029" customWidth="1"/>
    <col min="7139" max="7139" width="13" style="1029" customWidth="1"/>
    <col min="7140" max="7140" width="14.140625" style="1029" customWidth="1"/>
    <col min="7141" max="7141" width="10.7109375" style="1029" customWidth="1"/>
    <col min="7142" max="7142" width="7.28515625" style="1029" customWidth="1"/>
    <col min="7143" max="7144" width="10.7109375" style="1029" customWidth="1"/>
    <col min="7145" max="7145" width="12.7109375" style="1029" customWidth="1"/>
    <col min="7146" max="7149" width="11.28515625" style="1029" customWidth="1"/>
    <col min="7150" max="7150" width="17.7109375" style="1029" customWidth="1"/>
    <col min="7151" max="7151" width="18.7109375" style="1029" customWidth="1"/>
    <col min="7152" max="7152" width="13" style="1029" customWidth="1"/>
    <col min="7153" max="7154" width="14.7109375" style="1029" customWidth="1"/>
    <col min="7155" max="7156" width="13.28515625" style="1029" customWidth="1"/>
    <col min="7157" max="7165" width="14.7109375" style="1029" customWidth="1"/>
    <col min="7166" max="7167" width="13.7109375" style="1029" customWidth="1"/>
    <col min="7168" max="7169" width="18.140625" style="1029" customWidth="1"/>
    <col min="7170" max="7172" width="13.7109375" style="1029" customWidth="1"/>
    <col min="7173" max="7173" width="40.28515625" style="1029" customWidth="1"/>
    <col min="7174" max="7389" width="9.140625" style="1029"/>
    <col min="7390" max="7390" width="13.5703125" style="1029" customWidth="1"/>
    <col min="7391" max="7391" width="11.7109375" style="1029" customWidth="1"/>
    <col min="7392" max="7392" width="10.7109375" style="1029" customWidth="1"/>
    <col min="7393" max="7394" width="26.42578125" style="1029" customWidth="1"/>
    <col min="7395" max="7395" width="13" style="1029" customWidth="1"/>
    <col min="7396" max="7396" width="14.140625" style="1029" customWidth="1"/>
    <col min="7397" max="7397" width="10.7109375" style="1029" customWidth="1"/>
    <col min="7398" max="7398" width="7.28515625" style="1029" customWidth="1"/>
    <col min="7399" max="7400" width="10.7109375" style="1029" customWidth="1"/>
    <col min="7401" max="7401" width="12.7109375" style="1029" customWidth="1"/>
    <col min="7402" max="7405" width="11.28515625" style="1029" customWidth="1"/>
    <col min="7406" max="7406" width="17.7109375" style="1029" customWidth="1"/>
    <col min="7407" max="7407" width="18.7109375" style="1029" customWidth="1"/>
    <col min="7408" max="7408" width="13" style="1029" customWidth="1"/>
    <col min="7409" max="7410" width="14.7109375" style="1029" customWidth="1"/>
    <col min="7411" max="7412" width="13.28515625" style="1029" customWidth="1"/>
    <col min="7413" max="7421" width="14.7109375" style="1029" customWidth="1"/>
    <col min="7422" max="7423" width="13.7109375" style="1029" customWidth="1"/>
    <col min="7424" max="7425" width="18.140625" style="1029" customWidth="1"/>
    <col min="7426" max="7428" width="13.7109375" style="1029" customWidth="1"/>
    <col min="7429" max="7429" width="40.28515625" style="1029" customWidth="1"/>
    <col min="7430" max="7645" width="9.140625" style="1029"/>
    <col min="7646" max="7646" width="13.5703125" style="1029" customWidth="1"/>
    <col min="7647" max="7647" width="11.7109375" style="1029" customWidth="1"/>
    <col min="7648" max="7648" width="10.7109375" style="1029" customWidth="1"/>
    <col min="7649" max="7650" width="26.42578125" style="1029" customWidth="1"/>
    <col min="7651" max="7651" width="13" style="1029" customWidth="1"/>
    <col min="7652" max="7652" width="14.140625" style="1029" customWidth="1"/>
    <col min="7653" max="7653" width="10.7109375" style="1029" customWidth="1"/>
    <col min="7654" max="7654" width="7.28515625" style="1029" customWidth="1"/>
    <col min="7655" max="7656" width="10.7109375" style="1029" customWidth="1"/>
    <col min="7657" max="7657" width="12.7109375" style="1029" customWidth="1"/>
    <col min="7658" max="7661" width="11.28515625" style="1029" customWidth="1"/>
    <col min="7662" max="7662" width="17.7109375" style="1029" customWidth="1"/>
    <col min="7663" max="7663" width="18.7109375" style="1029" customWidth="1"/>
    <col min="7664" max="7664" width="13" style="1029" customWidth="1"/>
    <col min="7665" max="7666" width="14.7109375" style="1029" customWidth="1"/>
    <col min="7667" max="7668" width="13.28515625" style="1029" customWidth="1"/>
    <col min="7669" max="7677" width="14.7109375" style="1029" customWidth="1"/>
    <col min="7678" max="7679" width="13.7109375" style="1029" customWidth="1"/>
    <col min="7680" max="7681" width="18.140625" style="1029" customWidth="1"/>
    <col min="7682" max="7684" width="13.7109375" style="1029" customWidth="1"/>
    <col min="7685" max="7685" width="40.28515625" style="1029" customWidth="1"/>
    <col min="7686" max="7901" width="9.140625" style="1029"/>
    <col min="7902" max="7902" width="13.5703125" style="1029" customWidth="1"/>
    <col min="7903" max="7903" width="11.7109375" style="1029" customWidth="1"/>
    <col min="7904" max="7904" width="10.7109375" style="1029" customWidth="1"/>
    <col min="7905" max="7906" width="26.42578125" style="1029" customWidth="1"/>
    <col min="7907" max="7907" width="13" style="1029" customWidth="1"/>
    <col min="7908" max="7908" width="14.140625" style="1029" customWidth="1"/>
    <col min="7909" max="7909" width="10.7109375" style="1029" customWidth="1"/>
    <col min="7910" max="7910" width="7.28515625" style="1029" customWidth="1"/>
    <col min="7911" max="7912" width="10.7109375" style="1029" customWidth="1"/>
    <col min="7913" max="7913" width="12.7109375" style="1029" customWidth="1"/>
    <col min="7914" max="7917" width="11.28515625" style="1029" customWidth="1"/>
    <col min="7918" max="7918" width="17.7109375" style="1029" customWidth="1"/>
    <col min="7919" max="7919" width="18.7109375" style="1029" customWidth="1"/>
    <col min="7920" max="7920" width="13" style="1029" customWidth="1"/>
    <col min="7921" max="7922" width="14.7109375" style="1029" customWidth="1"/>
    <col min="7923" max="7924" width="13.28515625" style="1029" customWidth="1"/>
    <col min="7925" max="7933" width="14.7109375" style="1029" customWidth="1"/>
    <col min="7934" max="7935" width="13.7109375" style="1029" customWidth="1"/>
    <col min="7936" max="7937" width="18.140625" style="1029" customWidth="1"/>
    <col min="7938" max="7940" width="13.7109375" style="1029" customWidth="1"/>
    <col min="7941" max="7941" width="40.28515625" style="1029" customWidth="1"/>
    <col min="7942" max="8157" width="9.140625" style="1029"/>
    <col min="8158" max="8158" width="13.5703125" style="1029" customWidth="1"/>
    <col min="8159" max="8159" width="11.7109375" style="1029" customWidth="1"/>
    <col min="8160" max="8160" width="10.7109375" style="1029" customWidth="1"/>
    <col min="8161" max="8162" width="26.42578125" style="1029" customWidth="1"/>
    <col min="8163" max="8163" width="13" style="1029" customWidth="1"/>
    <col min="8164" max="8164" width="14.140625" style="1029" customWidth="1"/>
    <col min="8165" max="8165" width="10.7109375" style="1029" customWidth="1"/>
    <col min="8166" max="8166" width="7.28515625" style="1029" customWidth="1"/>
    <col min="8167" max="8168" width="10.7109375" style="1029" customWidth="1"/>
    <col min="8169" max="8169" width="12.7109375" style="1029" customWidth="1"/>
    <col min="8170" max="8173" width="11.28515625" style="1029" customWidth="1"/>
    <col min="8174" max="8174" width="17.7109375" style="1029" customWidth="1"/>
    <col min="8175" max="8175" width="18.7109375" style="1029" customWidth="1"/>
    <col min="8176" max="8176" width="13" style="1029" customWidth="1"/>
    <col min="8177" max="8178" width="14.7109375" style="1029" customWidth="1"/>
    <col min="8179" max="8180" width="13.28515625" style="1029" customWidth="1"/>
    <col min="8181" max="8189" width="14.7109375" style="1029" customWidth="1"/>
    <col min="8190" max="8191" width="13.7109375" style="1029" customWidth="1"/>
    <col min="8192" max="8193" width="18.140625" style="1029" customWidth="1"/>
    <col min="8194" max="8196" width="13.7109375" style="1029" customWidth="1"/>
    <col min="8197" max="8197" width="40.28515625" style="1029" customWidth="1"/>
    <col min="8198" max="8413" width="9.140625" style="1029"/>
    <col min="8414" max="8414" width="13.5703125" style="1029" customWidth="1"/>
    <col min="8415" max="8415" width="11.7109375" style="1029" customWidth="1"/>
    <col min="8416" max="8416" width="10.7109375" style="1029" customWidth="1"/>
    <col min="8417" max="8418" width="26.42578125" style="1029" customWidth="1"/>
    <col min="8419" max="8419" width="13" style="1029" customWidth="1"/>
    <col min="8420" max="8420" width="14.140625" style="1029" customWidth="1"/>
    <col min="8421" max="8421" width="10.7109375" style="1029" customWidth="1"/>
    <col min="8422" max="8422" width="7.28515625" style="1029" customWidth="1"/>
    <col min="8423" max="8424" width="10.7109375" style="1029" customWidth="1"/>
    <col min="8425" max="8425" width="12.7109375" style="1029" customWidth="1"/>
    <col min="8426" max="8429" width="11.28515625" style="1029" customWidth="1"/>
    <col min="8430" max="8430" width="17.7109375" style="1029" customWidth="1"/>
    <col min="8431" max="8431" width="18.7109375" style="1029" customWidth="1"/>
    <col min="8432" max="8432" width="13" style="1029" customWidth="1"/>
    <col min="8433" max="8434" width="14.7109375" style="1029" customWidth="1"/>
    <col min="8435" max="8436" width="13.28515625" style="1029" customWidth="1"/>
    <col min="8437" max="8445" width="14.7109375" style="1029" customWidth="1"/>
    <col min="8446" max="8447" width="13.7109375" style="1029" customWidth="1"/>
    <col min="8448" max="8449" width="18.140625" style="1029" customWidth="1"/>
    <col min="8450" max="8452" width="13.7109375" style="1029" customWidth="1"/>
    <col min="8453" max="8453" width="40.28515625" style="1029" customWidth="1"/>
    <col min="8454" max="8669" width="9.140625" style="1029"/>
    <col min="8670" max="8670" width="13.5703125" style="1029" customWidth="1"/>
    <col min="8671" max="8671" width="11.7109375" style="1029" customWidth="1"/>
    <col min="8672" max="8672" width="10.7109375" style="1029" customWidth="1"/>
    <col min="8673" max="8674" width="26.42578125" style="1029" customWidth="1"/>
    <col min="8675" max="8675" width="13" style="1029" customWidth="1"/>
    <col min="8676" max="8676" width="14.140625" style="1029" customWidth="1"/>
    <col min="8677" max="8677" width="10.7109375" style="1029" customWidth="1"/>
    <col min="8678" max="8678" width="7.28515625" style="1029" customWidth="1"/>
    <col min="8679" max="8680" width="10.7109375" style="1029" customWidth="1"/>
    <col min="8681" max="8681" width="12.7109375" style="1029" customWidth="1"/>
    <col min="8682" max="8685" width="11.28515625" style="1029" customWidth="1"/>
    <col min="8686" max="8686" width="17.7109375" style="1029" customWidth="1"/>
    <col min="8687" max="8687" width="18.7109375" style="1029" customWidth="1"/>
    <col min="8688" max="8688" width="13" style="1029" customWidth="1"/>
    <col min="8689" max="8690" width="14.7109375" style="1029" customWidth="1"/>
    <col min="8691" max="8692" width="13.28515625" style="1029" customWidth="1"/>
    <col min="8693" max="8701" width="14.7109375" style="1029" customWidth="1"/>
    <col min="8702" max="8703" width="13.7109375" style="1029" customWidth="1"/>
    <col min="8704" max="8705" width="18.140625" style="1029" customWidth="1"/>
    <col min="8706" max="8708" width="13.7109375" style="1029" customWidth="1"/>
    <col min="8709" max="8709" width="40.28515625" style="1029" customWidth="1"/>
    <col min="8710" max="8925" width="9.140625" style="1029"/>
    <col min="8926" max="8926" width="13.5703125" style="1029" customWidth="1"/>
    <col min="8927" max="8927" width="11.7109375" style="1029" customWidth="1"/>
    <col min="8928" max="8928" width="10.7109375" style="1029" customWidth="1"/>
    <col min="8929" max="8930" width="26.42578125" style="1029" customWidth="1"/>
    <col min="8931" max="8931" width="13" style="1029" customWidth="1"/>
    <col min="8932" max="8932" width="14.140625" style="1029" customWidth="1"/>
    <col min="8933" max="8933" width="10.7109375" style="1029" customWidth="1"/>
    <col min="8934" max="8934" width="7.28515625" style="1029" customWidth="1"/>
    <col min="8935" max="8936" width="10.7109375" style="1029" customWidth="1"/>
    <col min="8937" max="8937" width="12.7109375" style="1029" customWidth="1"/>
    <col min="8938" max="8941" width="11.28515625" style="1029" customWidth="1"/>
    <col min="8942" max="8942" width="17.7109375" style="1029" customWidth="1"/>
    <col min="8943" max="8943" width="18.7109375" style="1029" customWidth="1"/>
    <col min="8944" max="8944" width="13" style="1029" customWidth="1"/>
    <col min="8945" max="8946" width="14.7109375" style="1029" customWidth="1"/>
    <col min="8947" max="8948" width="13.28515625" style="1029" customWidth="1"/>
    <col min="8949" max="8957" width="14.7109375" style="1029" customWidth="1"/>
    <col min="8958" max="8959" width="13.7109375" style="1029" customWidth="1"/>
    <col min="8960" max="8961" width="18.140625" style="1029" customWidth="1"/>
    <col min="8962" max="8964" width="13.7109375" style="1029" customWidth="1"/>
    <col min="8965" max="8965" width="40.28515625" style="1029" customWidth="1"/>
    <col min="8966" max="9181" width="9.140625" style="1029"/>
    <col min="9182" max="9182" width="13.5703125" style="1029" customWidth="1"/>
    <col min="9183" max="9183" width="11.7109375" style="1029" customWidth="1"/>
    <col min="9184" max="9184" width="10.7109375" style="1029" customWidth="1"/>
    <col min="9185" max="9186" width="26.42578125" style="1029" customWidth="1"/>
    <col min="9187" max="9187" width="13" style="1029" customWidth="1"/>
    <col min="9188" max="9188" width="14.140625" style="1029" customWidth="1"/>
    <col min="9189" max="9189" width="10.7109375" style="1029" customWidth="1"/>
    <col min="9190" max="9190" width="7.28515625" style="1029" customWidth="1"/>
    <col min="9191" max="9192" width="10.7109375" style="1029" customWidth="1"/>
    <col min="9193" max="9193" width="12.7109375" style="1029" customWidth="1"/>
    <col min="9194" max="9197" width="11.28515625" style="1029" customWidth="1"/>
    <col min="9198" max="9198" width="17.7109375" style="1029" customWidth="1"/>
    <col min="9199" max="9199" width="18.7109375" style="1029" customWidth="1"/>
    <col min="9200" max="9200" width="13" style="1029" customWidth="1"/>
    <col min="9201" max="9202" width="14.7109375" style="1029" customWidth="1"/>
    <col min="9203" max="9204" width="13.28515625" style="1029" customWidth="1"/>
    <col min="9205" max="9213" width="14.7109375" style="1029" customWidth="1"/>
    <col min="9214" max="9215" width="13.7109375" style="1029" customWidth="1"/>
    <col min="9216" max="9217" width="18.140625" style="1029" customWidth="1"/>
    <col min="9218" max="9220" width="13.7109375" style="1029" customWidth="1"/>
    <col min="9221" max="9221" width="40.28515625" style="1029" customWidth="1"/>
    <col min="9222" max="9437" width="9.140625" style="1029"/>
    <col min="9438" max="9438" width="13.5703125" style="1029" customWidth="1"/>
    <col min="9439" max="9439" width="11.7109375" style="1029" customWidth="1"/>
    <col min="9440" max="9440" width="10.7109375" style="1029" customWidth="1"/>
    <col min="9441" max="9442" width="26.42578125" style="1029" customWidth="1"/>
    <col min="9443" max="9443" width="13" style="1029" customWidth="1"/>
    <col min="9444" max="9444" width="14.140625" style="1029" customWidth="1"/>
    <col min="9445" max="9445" width="10.7109375" style="1029" customWidth="1"/>
    <col min="9446" max="9446" width="7.28515625" style="1029" customWidth="1"/>
    <col min="9447" max="9448" width="10.7109375" style="1029" customWidth="1"/>
    <col min="9449" max="9449" width="12.7109375" style="1029" customWidth="1"/>
    <col min="9450" max="9453" width="11.28515625" style="1029" customWidth="1"/>
    <col min="9454" max="9454" width="17.7109375" style="1029" customWidth="1"/>
    <col min="9455" max="9455" width="18.7109375" style="1029" customWidth="1"/>
    <col min="9456" max="9456" width="13" style="1029" customWidth="1"/>
    <col min="9457" max="9458" width="14.7109375" style="1029" customWidth="1"/>
    <col min="9459" max="9460" width="13.28515625" style="1029" customWidth="1"/>
    <col min="9461" max="9469" width="14.7109375" style="1029" customWidth="1"/>
    <col min="9470" max="9471" width="13.7109375" style="1029" customWidth="1"/>
    <col min="9472" max="9473" width="18.140625" style="1029" customWidth="1"/>
    <col min="9474" max="9476" width="13.7109375" style="1029" customWidth="1"/>
    <col min="9477" max="9477" width="40.28515625" style="1029" customWidth="1"/>
    <col min="9478" max="9693" width="9.140625" style="1029"/>
    <col min="9694" max="9694" width="13.5703125" style="1029" customWidth="1"/>
    <col min="9695" max="9695" width="11.7109375" style="1029" customWidth="1"/>
    <col min="9696" max="9696" width="10.7109375" style="1029" customWidth="1"/>
    <col min="9697" max="9698" width="26.42578125" style="1029" customWidth="1"/>
    <col min="9699" max="9699" width="13" style="1029" customWidth="1"/>
    <col min="9700" max="9700" width="14.140625" style="1029" customWidth="1"/>
    <col min="9701" max="9701" width="10.7109375" style="1029" customWidth="1"/>
    <col min="9702" max="9702" width="7.28515625" style="1029" customWidth="1"/>
    <col min="9703" max="9704" width="10.7109375" style="1029" customWidth="1"/>
    <col min="9705" max="9705" width="12.7109375" style="1029" customWidth="1"/>
    <col min="9706" max="9709" width="11.28515625" style="1029" customWidth="1"/>
    <col min="9710" max="9710" width="17.7109375" style="1029" customWidth="1"/>
    <col min="9711" max="9711" width="18.7109375" style="1029" customWidth="1"/>
    <col min="9712" max="9712" width="13" style="1029" customWidth="1"/>
    <col min="9713" max="9714" width="14.7109375" style="1029" customWidth="1"/>
    <col min="9715" max="9716" width="13.28515625" style="1029" customWidth="1"/>
    <col min="9717" max="9725" width="14.7109375" style="1029" customWidth="1"/>
    <col min="9726" max="9727" width="13.7109375" style="1029" customWidth="1"/>
    <col min="9728" max="9729" width="18.140625" style="1029" customWidth="1"/>
    <col min="9730" max="9732" width="13.7109375" style="1029" customWidth="1"/>
    <col min="9733" max="9733" width="40.28515625" style="1029" customWidth="1"/>
    <col min="9734" max="9949" width="9.140625" style="1029"/>
    <col min="9950" max="9950" width="13.5703125" style="1029" customWidth="1"/>
    <col min="9951" max="9951" width="11.7109375" style="1029" customWidth="1"/>
    <col min="9952" max="9952" width="10.7109375" style="1029" customWidth="1"/>
    <col min="9953" max="9954" width="26.42578125" style="1029" customWidth="1"/>
    <col min="9955" max="9955" width="13" style="1029" customWidth="1"/>
    <col min="9956" max="9956" width="14.140625" style="1029" customWidth="1"/>
    <col min="9957" max="9957" width="10.7109375" style="1029" customWidth="1"/>
    <col min="9958" max="9958" width="7.28515625" style="1029" customWidth="1"/>
    <col min="9959" max="9960" width="10.7109375" style="1029" customWidth="1"/>
    <col min="9961" max="9961" width="12.7109375" style="1029" customWidth="1"/>
    <col min="9962" max="9965" width="11.28515625" style="1029" customWidth="1"/>
    <col min="9966" max="9966" width="17.7109375" style="1029" customWidth="1"/>
    <col min="9967" max="9967" width="18.7109375" style="1029" customWidth="1"/>
    <col min="9968" max="9968" width="13" style="1029" customWidth="1"/>
    <col min="9969" max="9970" width="14.7109375" style="1029" customWidth="1"/>
    <col min="9971" max="9972" width="13.28515625" style="1029" customWidth="1"/>
    <col min="9973" max="9981" width="14.7109375" style="1029" customWidth="1"/>
    <col min="9982" max="9983" width="13.7109375" style="1029" customWidth="1"/>
    <col min="9984" max="9985" width="18.140625" style="1029" customWidth="1"/>
    <col min="9986" max="9988" width="13.7109375" style="1029" customWidth="1"/>
    <col min="9989" max="9989" width="40.28515625" style="1029" customWidth="1"/>
    <col min="9990" max="10205" width="9.140625" style="1029"/>
    <col min="10206" max="10206" width="13.5703125" style="1029" customWidth="1"/>
    <col min="10207" max="10207" width="11.7109375" style="1029" customWidth="1"/>
    <col min="10208" max="10208" width="10.7109375" style="1029" customWidth="1"/>
    <col min="10209" max="10210" width="26.42578125" style="1029" customWidth="1"/>
    <col min="10211" max="10211" width="13" style="1029" customWidth="1"/>
    <col min="10212" max="10212" width="14.140625" style="1029" customWidth="1"/>
    <col min="10213" max="10213" width="10.7109375" style="1029" customWidth="1"/>
    <col min="10214" max="10214" width="7.28515625" style="1029" customWidth="1"/>
    <col min="10215" max="10216" width="10.7109375" style="1029" customWidth="1"/>
    <col min="10217" max="10217" width="12.7109375" style="1029" customWidth="1"/>
    <col min="10218" max="10221" width="11.28515625" style="1029" customWidth="1"/>
    <col min="10222" max="10222" width="17.7109375" style="1029" customWidth="1"/>
    <col min="10223" max="10223" width="18.7109375" style="1029" customWidth="1"/>
    <col min="10224" max="10224" width="13" style="1029" customWidth="1"/>
    <col min="10225" max="10226" width="14.7109375" style="1029" customWidth="1"/>
    <col min="10227" max="10228" width="13.28515625" style="1029" customWidth="1"/>
    <col min="10229" max="10237" width="14.7109375" style="1029" customWidth="1"/>
    <col min="10238" max="10239" width="13.7109375" style="1029" customWidth="1"/>
    <col min="10240" max="10241" width="18.140625" style="1029" customWidth="1"/>
    <col min="10242" max="10244" width="13.7109375" style="1029" customWidth="1"/>
    <col min="10245" max="10245" width="40.28515625" style="1029" customWidth="1"/>
    <col min="10246" max="10461" width="9.140625" style="1029"/>
    <col min="10462" max="10462" width="13.5703125" style="1029" customWidth="1"/>
    <col min="10463" max="10463" width="11.7109375" style="1029" customWidth="1"/>
    <col min="10464" max="10464" width="10.7109375" style="1029" customWidth="1"/>
    <col min="10465" max="10466" width="26.42578125" style="1029" customWidth="1"/>
    <col min="10467" max="10467" width="13" style="1029" customWidth="1"/>
    <col min="10468" max="10468" width="14.140625" style="1029" customWidth="1"/>
    <col min="10469" max="10469" width="10.7109375" style="1029" customWidth="1"/>
    <col min="10470" max="10470" width="7.28515625" style="1029" customWidth="1"/>
    <col min="10471" max="10472" width="10.7109375" style="1029" customWidth="1"/>
    <col min="10473" max="10473" width="12.7109375" style="1029" customWidth="1"/>
    <col min="10474" max="10477" width="11.28515625" style="1029" customWidth="1"/>
    <col min="10478" max="10478" width="17.7109375" style="1029" customWidth="1"/>
    <col min="10479" max="10479" width="18.7109375" style="1029" customWidth="1"/>
    <col min="10480" max="10480" width="13" style="1029" customWidth="1"/>
    <col min="10481" max="10482" width="14.7109375" style="1029" customWidth="1"/>
    <col min="10483" max="10484" width="13.28515625" style="1029" customWidth="1"/>
    <col min="10485" max="10493" width="14.7109375" style="1029" customWidth="1"/>
    <col min="10494" max="10495" width="13.7109375" style="1029" customWidth="1"/>
    <col min="10496" max="10497" width="18.140625" style="1029" customWidth="1"/>
    <col min="10498" max="10500" width="13.7109375" style="1029" customWidth="1"/>
    <col min="10501" max="10501" width="40.28515625" style="1029" customWidth="1"/>
    <col min="10502" max="10717" width="9.140625" style="1029"/>
    <col min="10718" max="10718" width="13.5703125" style="1029" customWidth="1"/>
    <col min="10719" max="10719" width="11.7109375" style="1029" customWidth="1"/>
    <col min="10720" max="10720" width="10.7109375" style="1029" customWidth="1"/>
    <col min="10721" max="10722" width="26.42578125" style="1029" customWidth="1"/>
    <col min="10723" max="10723" width="13" style="1029" customWidth="1"/>
    <col min="10724" max="10724" width="14.140625" style="1029" customWidth="1"/>
    <col min="10725" max="10725" width="10.7109375" style="1029" customWidth="1"/>
    <col min="10726" max="10726" width="7.28515625" style="1029" customWidth="1"/>
    <col min="10727" max="10728" width="10.7109375" style="1029" customWidth="1"/>
    <col min="10729" max="10729" width="12.7109375" style="1029" customWidth="1"/>
    <col min="10730" max="10733" width="11.28515625" style="1029" customWidth="1"/>
    <col min="10734" max="10734" width="17.7109375" style="1029" customWidth="1"/>
    <col min="10735" max="10735" width="18.7109375" style="1029" customWidth="1"/>
    <col min="10736" max="10736" width="13" style="1029" customWidth="1"/>
    <col min="10737" max="10738" width="14.7109375" style="1029" customWidth="1"/>
    <col min="10739" max="10740" width="13.28515625" style="1029" customWidth="1"/>
    <col min="10741" max="10749" width="14.7109375" style="1029" customWidth="1"/>
    <col min="10750" max="10751" width="13.7109375" style="1029" customWidth="1"/>
    <col min="10752" max="10753" width="18.140625" style="1029" customWidth="1"/>
    <col min="10754" max="10756" width="13.7109375" style="1029" customWidth="1"/>
    <col min="10757" max="10757" width="40.28515625" style="1029" customWidth="1"/>
    <col min="10758" max="10973" width="9.140625" style="1029"/>
    <col min="10974" max="10974" width="13.5703125" style="1029" customWidth="1"/>
    <col min="10975" max="10975" width="11.7109375" style="1029" customWidth="1"/>
    <col min="10976" max="10976" width="10.7109375" style="1029" customWidth="1"/>
    <col min="10977" max="10978" width="26.42578125" style="1029" customWidth="1"/>
    <col min="10979" max="10979" width="13" style="1029" customWidth="1"/>
    <col min="10980" max="10980" width="14.140625" style="1029" customWidth="1"/>
    <col min="10981" max="10981" width="10.7109375" style="1029" customWidth="1"/>
    <col min="10982" max="10982" width="7.28515625" style="1029" customWidth="1"/>
    <col min="10983" max="10984" width="10.7109375" style="1029" customWidth="1"/>
    <col min="10985" max="10985" width="12.7109375" style="1029" customWidth="1"/>
    <col min="10986" max="10989" width="11.28515625" style="1029" customWidth="1"/>
    <col min="10990" max="10990" width="17.7109375" style="1029" customWidth="1"/>
    <col min="10991" max="10991" width="18.7109375" style="1029" customWidth="1"/>
    <col min="10992" max="10992" width="13" style="1029" customWidth="1"/>
    <col min="10993" max="10994" width="14.7109375" style="1029" customWidth="1"/>
    <col min="10995" max="10996" width="13.28515625" style="1029" customWidth="1"/>
    <col min="10997" max="11005" width="14.7109375" style="1029" customWidth="1"/>
    <col min="11006" max="11007" width="13.7109375" style="1029" customWidth="1"/>
    <col min="11008" max="11009" width="18.140625" style="1029" customWidth="1"/>
    <col min="11010" max="11012" width="13.7109375" style="1029" customWidth="1"/>
    <col min="11013" max="11013" width="40.28515625" style="1029" customWidth="1"/>
    <col min="11014" max="11229" width="9.140625" style="1029"/>
    <col min="11230" max="11230" width="13.5703125" style="1029" customWidth="1"/>
    <col min="11231" max="11231" width="11.7109375" style="1029" customWidth="1"/>
    <col min="11232" max="11232" width="10.7109375" style="1029" customWidth="1"/>
    <col min="11233" max="11234" width="26.42578125" style="1029" customWidth="1"/>
    <col min="11235" max="11235" width="13" style="1029" customWidth="1"/>
    <col min="11236" max="11236" width="14.140625" style="1029" customWidth="1"/>
    <col min="11237" max="11237" width="10.7109375" style="1029" customWidth="1"/>
    <col min="11238" max="11238" width="7.28515625" style="1029" customWidth="1"/>
    <col min="11239" max="11240" width="10.7109375" style="1029" customWidth="1"/>
    <col min="11241" max="11241" width="12.7109375" style="1029" customWidth="1"/>
    <col min="11242" max="11245" width="11.28515625" style="1029" customWidth="1"/>
    <col min="11246" max="11246" width="17.7109375" style="1029" customWidth="1"/>
    <col min="11247" max="11247" width="18.7109375" style="1029" customWidth="1"/>
    <col min="11248" max="11248" width="13" style="1029" customWidth="1"/>
    <col min="11249" max="11250" width="14.7109375" style="1029" customWidth="1"/>
    <col min="11251" max="11252" width="13.28515625" style="1029" customWidth="1"/>
    <col min="11253" max="11261" width="14.7109375" style="1029" customWidth="1"/>
    <col min="11262" max="11263" width="13.7109375" style="1029" customWidth="1"/>
    <col min="11264" max="11265" width="18.140625" style="1029" customWidth="1"/>
    <col min="11266" max="11268" width="13.7109375" style="1029" customWidth="1"/>
    <col min="11269" max="11269" width="40.28515625" style="1029" customWidth="1"/>
    <col min="11270" max="11485" width="9.140625" style="1029"/>
    <col min="11486" max="11486" width="13.5703125" style="1029" customWidth="1"/>
    <col min="11487" max="11487" width="11.7109375" style="1029" customWidth="1"/>
    <col min="11488" max="11488" width="10.7109375" style="1029" customWidth="1"/>
    <col min="11489" max="11490" width="26.42578125" style="1029" customWidth="1"/>
    <col min="11491" max="11491" width="13" style="1029" customWidth="1"/>
    <col min="11492" max="11492" width="14.140625" style="1029" customWidth="1"/>
    <col min="11493" max="11493" width="10.7109375" style="1029" customWidth="1"/>
    <col min="11494" max="11494" width="7.28515625" style="1029" customWidth="1"/>
    <col min="11495" max="11496" width="10.7109375" style="1029" customWidth="1"/>
    <col min="11497" max="11497" width="12.7109375" style="1029" customWidth="1"/>
    <col min="11498" max="11501" width="11.28515625" style="1029" customWidth="1"/>
    <col min="11502" max="11502" width="17.7109375" style="1029" customWidth="1"/>
    <col min="11503" max="11503" width="18.7109375" style="1029" customWidth="1"/>
    <col min="11504" max="11504" width="13" style="1029" customWidth="1"/>
    <col min="11505" max="11506" width="14.7109375" style="1029" customWidth="1"/>
    <col min="11507" max="11508" width="13.28515625" style="1029" customWidth="1"/>
    <col min="11509" max="11517" width="14.7109375" style="1029" customWidth="1"/>
    <col min="11518" max="11519" width="13.7109375" style="1029" customWidth="1"/>
    <col min="11520" max="11521" width="18.140625" style="1029" customWidth="1"/>
    <col min="11522" max="11524" width="13.7109375" style="1029" customWidth="1"/>
    <col min="11525" max="11525" width="40.28515625" style="1029" customWidth="1"/>
    <col min="11526" max="11741" width="9.140625" style="1029"/>
    <col min="11742" max="11742" width="13.5703125" style="1029" customWidth="1"/>
    <col min="11743" max="11743" width="11.7109375" style="1029" customWidth="1"/>
    <col min="11744" max="11744" width="10.7109375" style="1029" customWidth="1"/>
    <col min="11745" max="11746" width="26.42578125" style="1029" customWidth="1"/>
    <col min="11747" max="11747" width="13" style="1029" customWidth="1"/>
    <col min="11748" max="11748" width="14.140625" style="1029" customWidth="1"/>
    <col min="11749" max="11749" width="10.7109375" style="1029" customWidth="1"/>
    <col min="11750" max="11750" width="7.28515625" style="1029" customWidth="1"/>
    <col min="11751" max="11752" width="10.7109375" style="1029" customWidth="1"/>
    <col min="11753" max="11753" width="12.7109375" style="1029" customWidth="1"/>
    <col min="11754" max="11757" width="11.28515625" style="1029" customWidth="1"/>
    <col min="11758" max="11758" width="17.7109375" style="1029" customWidth="1"/>
    <col min="11759" max="11759" width="18.7109375" style="1029" customWidth="1"/>
    <col min="11760" max="11760" width="13" style="1029" customWidth="1"/>
    <col min="11761" max="11762" width="14.7109375" style="1029" customWidth="1"/>
    <col min="11763" max="11764" width="13.28515625" style="1029" customWidth="1"/>
    <col min="11765" max="11773" width="14.7109375" style="1029" customWidth="1"/>
    <col min="11774" max="11775" width="13.7109375" style="1029" customWidth="1"/>
    <col min="11776" max="11777" width="18.140625" style="1029" customWidth="1"/>
    <col min="11778" max="11780" width="13.7109375" style="1029" customWidth="1"/>
    <col min="11781" max="11781" width="40.28515625" style="1029" customWidth="1"/>
    <col min="11782" max="11997" width="9.140625" style="1029"/>
    <col min="11998" max="11998" width="13.5703125" style="1029" customWidth="1"/>
    <col min="11999" max="11999" width="11.7109375" style="1029" customWidth="1"/>
    <col min="12000" max="12000" width="10.7109375" style="1029" customWidth="1"/>
    <col min="12001" max="12002" width="26.42578125" style="1029" customWidth="1"/>
    <col min="12003" max="12003" width="13" style="1029" customWidth="1"/>
    <col min="12004" max="12004" width="14.140625" style="1029" customWidth="1"/>
    <col min="12005" max="12005" width="10.7109375" style="1029" customWidth="1"/>
    <col min="12006" max="12006" width="7.28515625" style="1029" customWidth="1"/>
    <col min="12007" max="12008" width="10.7109375" style="1029" customWidth="1"/>
    <col min="12009" max="12009" width="12.7109375" style="1029" customWidth="1"/>
    <col min="12010" max="12013" width="11.28515625" style="1029" customWidth="1"/>
    <col min="12014" max="12014" width="17.7109375" style="1029" customWidth="1"/>
    <col min="12015" max="12015" width="18.7109375" style="1029" customWidth="1"/>
    <col min="12016" max="12016" width="13" style="1029" customWidth="1"/>
    <col min="12017" max="12018" width="14.7109375" style="1029" customWidth="1"/>
    <col min="12019" max="12020" width="13.28515625" style="1029" customWidth="1"/>
    <col min="12021" max="12029" width="14.7109375" style="1029" customWidth="1"/>
    <col min="12030" max="12031" width="13.7109375" style="1029" customWidth="1"/>
    <col min="12032" max="12033" width="18.140625" style="1029" customWidth="1"/>
    <col min="12034" max="12036" width="13.7109375" style="1029" customWidth="1"/>
    <col min="12037" max="12037" width="40.28515625" style="1029" customWidth="1"/>
    <col min="12038" max="12253" width="9.140625" style="1029"/>
    <col min="12254" max="12254" width="13.5703125" style="1029" customWidth="1"/>
    <col min="12255" max="12255" width="11.7109375" style="1029" customWidth="1"/>
    <col min="12256" max="12256" width="10.7109375" style="1029" customWidth="1"/>
    <col min="12257" max="12258" width="26.42578125" style="1029" customWidth="1"/>
    <col min="12259" max="12259" width="13" style="1029" customWidth="1"/>
    <col min="12260" max="12260" width="14.140625" style="1029" customWidth="1"/>
    <col min="12261" max="12261" width="10.7109375" style="1029" customWidth="1"/>
    <col min="12262" max="12262" width="7.28515625" style="1029" customWidth="1"/>
    <col min="12263" max="12264" width="10.7109375" style="1029" customWidth="1"/>
    <col min="12265" max="12265" width="12.7109375" style="1029" customWidth="1"/>
    <col min="12266" max="12269" width="11.28515625" style="1029" customWidth="1"/>
    <col min="12270" max="12270" width="17.7109375" style="1029" customWidth="1"/>
    <col min="12271" max="12271" width="18.7109375" style="1029" customWidth="1"/>
    <col min="12272" max="12272" width="13" style="1029" customWidth="1"/>
    <col min="12273" max="12274" width="14.7109375" style="1029" customWidth="1"/>
    <col min="12275" max="12276" width="13.28515625" style="1029" customWidth="1"/>
    <col min="12277" max="12285" width="14.7109375" style="1029" customWidth="1"/>
    <col min="12286" max="12287" width="13.7109375" style="1029" customWidth="1"/>
    <col min="12288" max="12289" width="18.140625" style="1029" customWidth="1"/>
    <col min="12290" max="12292" width="13.7109375" style="1029" customWidth="1"/>
    <col min="12293" max="12293" width="40.28515625" style="1029" customWidth="1"/>
    <col min="12294" max="12509" width="9.140625" style="1029"/>
    <col min="12510" max="12510" width="13.5703125" style="1029" customWidth="1"/>
    <col min="12511" max="12511" width="11.7109375" style="1029" customWidth="1"/>
    <col min="12512" max="12512" width="10.7109375" style="1029" customWidth="1"/>
    <col min="12513" max="12514" width="26.42578125" style="1029" customWidth="1"/>
    <col min="12515" max="12515" width="13" style="1029" customWidth="1"/>
    <col min="12516" max="12516" width="14.140625" style="1029" customWidth="1"/>
    <col min="12517" max="12517" width="10.7109375" style="1029" customWidth="1"/>
    <col min="12518" max="12518" width="7.28515625" style="1029" customWidth="1"/>
    <col min="12519" max="12520" width="10.7109375" style="1029" customWidth="1"/>
    <col min="12521" max="12521" width="12.7109375" style="1029" customWidth="1"/>
    <col min="12522" max="12525" width="11.28515625" style="1029" customWidth="1"/>
    <col min="12526" max="12526" width="17.7109375" style="1029" customWidth="1"/>
    <col min="12527" max="12527" width="18.7109375" style="1029" customWidth="1"/>
    <col min="12528" max="12528" width="13" style="1029" customWidth="1"/>
    <col min="12529" max="12530" width="14.7109375" style="1029" customWidth="1"/>
    <col min="12531" max="12532" width="13.28515625" style="1029" customWidth="1"/>
    <col min="12533" max="12541" width="14.7109375" style="1029" customWidth="1"/>
    <col min="12542" max="12543" width="13.7109375" style="1029" customWidth="1"/>
    <col min="12544" max="12545" width="18.140625" style="1029" customWidth="1"/>
    <col min="12546" max="12548" width="13.7109375" style="1029" customWidth="1"/>
    <col min="12549" max="12549" width="40.28515625" style="1029" customWidth="1"/>
    <col min="12550" max="12765" width="9.140625" style="1029"/>
    <col min="12766" max="12766" width="13.5703125" style="1029" customWidth="1"/>
    <col min="12767" max="12767" width="11.7109375" style="1029" customWidth="1"/>
    <col min="12768" max="12768" width="10.7109375" style="1029" customWidth="1"/>
    <col min="12769" max="12770" width="26.42578125" style="1029" customWidth="1"/>
    <col min="12771" max="12771" width="13" style="1029" customWidth="1"/>
    <col min="12772" max="12772" width="14.140625" style="1029" customWidth="1"/>
    <col min="12773" max="12773" width="10.7109375" style="1029" customWidth="1"/>
    <col min="12774" max="12774" width="7.28515625" style="1029" customWidth="1"/>
    <col min="12775" max="12776" width="10.7109375" style="1029" customWidth="1"/>
    <col min="12777" max="12777" width="12.7109375" style="1029" customWidth="1"/>
    <col min="12778" max="12781" width="11.28515625" style="1029" customWidth="1"/>
    <col min="12782" max="12782" width="17.7109375" style="1029" customWidth="1"/>
    <col min="12783" max="12783" width="18.7109375" style="1029" customWidth="1"/>
    <col min="12784" max="12784" width="13" style="1029" customWidth="1"/>
    <col min="12785" max="12786" width="14.7109375" style="1029" customWidth="1"/>
    <col min="12787" max="12788" width="13.28515625" style="1029" customWidth="1"/>
    <col min="12789" max="12797" width="14.7109375" style="1029" customWidth="1"/>
    <col min="12798" max="12799" width="13.7109375" style="1029" customWidth="1"/>
    <col min="12800" max="12801" width="18.140625" style="1029" customWidth="1"/>
    <col min="12802" max="12804" width="13.7109375" style="1029" customWidth="1"/>
    <col min="12805" max="12805" width="40.28515625" style="1029" customWidth="1"/>
    <col min="12806" max="13021" width="9.140625" style="1029"/>
    <col min="13022" max="13022" width="13.5703125" style="1029" customWidth="1"/>
    <col min="13023" max="13023" width="11.7109375" style="1029" customWidth="1"/>
    <col min="13024" max="13024" width="10.7109375" style="1029" customWidth="1"/>
    <col min="13025" max="13026" width="26.42578125" style="1029" customWidth="1"/>
    <col min="13027" max="13027" width="13" style="1029" customWidth="1"/>
    <col min="13028" max="13028" width="14.140625" style="1029" customWidth="1"/>
    <col min="13029" max="13029" width="10.7109375" style="1029" customWidth="1"/>
    <col min="13030" max="13030" width="7.28515625" style="1029" customWidth="1"/>
    <col min="13031" max="13032" width="10.7109375" style="1029" customWidth="1"/>
    <col min="13033" max="13033" width="12.7109375" style="1029" customWidth="1"/>
    <col min="13034" max="13037" width="11.28515625" style="1029" customWidth="1"/>
    <col min="13038" max="13038" width="17.7109375" style="1029" customWidth="1"/>
    <col min="13039" max="13039" width="18.7109375" style="1029" customWidth="1"/>
    <col min="13040" max="13040" width="13" style="1029" customWidth="1"/>
    <col min="13041" max="13042" width="14.7109375" style="1029" customWidth="1"/>
    <col min="13043" max="13044" width="13.28515625" style="1029" customWidth="1"/>
    <col min="13045" max="13053" width="14.7109375" style="1029" customWidth="1"/>
    <col min="13054" max="13055" width="13.7109375" style="1029" customWidth="1"/>
    <col min="13056" max="13057" width="18.140625" style="1029" customWidth="1"/>
    <col min="13058" max="13060" width="13.7109375" style="1029" customWidth="1"/>
    <col min="13061" max="13061" width="40.28515625" style="1029" customWidth="1"/>
    <col min="13062" max="13277" width="9.140625" style="1029"/>
    <col min="13278" max="13278" width="13.5703125" style="1029" customWidth="1"/>
    <col min="13279" max="13279" width="11.7109375" style="1029" customWidth="1"/>
    <col min="13280" max="13280" width="10.7109375" style="1029" customWidth="1"/>
    <col min="13281" max="13282" width="26.42578125" style="1029" customWidth="1"/>
    <col min="13283" max="13283" width="13" style="1029" customWidth="1"/>
    <col min="13284" max="13284" width="14.140625" style="1029" customWidth="1"/>
    <col min="13285" max="13285" width="10.7109375" style="1029" customWidth="1"/>
    <col min="13286" max="13286" width="7.28515625" style="1029" customWidth="1"/>
    <col min="13287" max="13288" width="10.7109375" style="1029" customWidth="1"/>
    <col min="13289" max="13289" width="12.7109375" style="1029" customWidth="1"/>
    <col min="13290" max="13293" width="11.28515625" style="1029" customWidth="1"/>
    <col min="13294" max="13294" width="17.7109375" style="1029" customWidth="1"/>
    <col min="13295" max="13295" width="18.7109375" style="1029" customWidth="1"/>
    <col min="13296" max="13296" width="13" style="1029" customWidth="1"/>
    <col min="13297" max="13298" width="14.7109375" style="1029" customWidth="1"/>
    <col min="13299" max="13300" width="13.28515625" style="1029" customWidth="1"/>
    <col min="13301" max="13309" width="14.7109375" style="1029" customWidth="1"/>
    <col min="13310" max="13311" width="13.7109375" style="1029" customWidth="1"/>
    <col min="13312" max="13313" width="18.140625" style="1029" customWidth="1"/>
    <col min="13314" max="13316" width="13.7109375" style="1029" customWidth="1"/>
    <col min="13317" max="13317" width="40.28515625" style="1029" customWidth="1"/>
    <col min="13318" max="13533" width="9.140625" style="1029"/>
    <col min="13534" max="13534" width="13.5703125" style="1029" customWidth="1"/>
    <col min="13535" max="13535" width="11.7109375" style="1029" customWidth="1"/>
    <col min="13536" max="13536" width="10.7109375" style="1029" customWidth="1"/>
    <col min="13537" max="13538" width="26.42578125" style="1029" customWidth="1"/>
    <col min="13539" max="13539" width="13" style="1029" customWidth="1"/>
    <col min="13540" max="13540" width="14.140625" style="1029" customWidth="1"/>
    <col min="13541" max="13541" width="10.7109375" style="1029" customWidth="1"/>
    <col min="13542" max="13542" width="7.28515625" style="1029" customWidth="1"/>
    <col min="13543" max="13544" width="10.7109375" style="1029" customWidth="1"/>
    <col min="13545" max="13545" width="12.7109375" style="1029" customWidth="1"/>
    <col min="13546" max="13549" width="11.28515625" style="1029" customWidth="1"/>
    <col min="13550" max="13550" width="17.7109375" style="1029" customWidth="1"/>
    <col min="13551" max="13551" width="18.7109375" style="1029" customWidth="1"/>
    <col min="13552" max="13552" width="13" style="1029" customWidth="1"/>
    <col min="13553" max="13554" width="14.7109375" style="1029" customWidth="1"/>
    <col min="13555" max="13556" width="13.28515625" style="1029" customWidth="1"/>
    <col min="13557" max="13565" width="14.7109375" style="1029" customWidth="1"/>
    <col min="13566" max="13567" width="13.7109375" style="1029" customWidth="1"/>
    <col min="13568" max="13569" width="18.140625" style="1029" customWidth="1"/>
    <col min="13570" max="13572" width="13.7109375" style="1029" customWidth="1"/>
    <col min="13573" max="13573" width="40.28515625" style="1029" customWidth="1"/>
    <col min="13574" max="13789" width="9.140625" style="1029"/>
    <col min="13790" max="13790" width="13.5703125" style="1029" customWidth="1"/>
    <col min="13791" max="13791" width="11.7109375" style="1029" customWidth="1"/>
    <col min="13792" max="13792" width="10.7109375" style="1029" customWidth="1"/>
    <col min="13793" max="13794" width="26.42578125" style="1029" customWidth="1"/>
    <col min="13795" max="13795" width="13" style="1029" customWidth="1"/>
    <col min="13796" max="13796" width="14.140625" style="1029" customWidth="1"/>
    <col min="13797" max="13797" width="10.7109375" style="1029" customWidth="1"/>
    <col min="13798" max="13798" width="7.28515625" style="1029" customWidth="1"/>
    <col min="13799" max="13800" width="10.7109375" style="1029" customWidth="1"/>
    <col min="13801" max="13801" width="12.7109375" style="1029" customWidth="1"/>
    <col min="13802" max="13805" width="11.28515625" style="1029" customWidth="1"/>
    <col min="13806" max="13806" width="17.7109375" style="1029" customWidth="1"/>
    <col min="13807" max="13807" width="18.7109375" style="1029" customWidth="1"/>
    <col min="13808" max="13808" width="13" style="1029" customWidth="1"/>
    <col min="13809" max="13810" width="14.7109375" style="1029" customWidth="1"/>
    <col min="13811" max="13812" width="13.28515625" style="1029" customWidth="1"/>
    <col min="13813" max="13821" width="14.7109375" style="1029" customWidth="1"/>
    <col min="13822" max="13823" width="13.7109375" style="1029" customWidth="1"/>
    <col min="13824" max="13825" width="18.140625" style="1029" customWidth="1"/>
    <col min="13826" max="13828" width="13.7109375" style="1029" customWidth="1"/>
    <col min="13829" max="13829" width="40.28515625" style="1029" customWidth="1"/>
    <col min="13830" max="14045" width="9.140625" style="1029"/>
    <col min="14046" max="14046" width="13.5703125" style="1029" customWidth="1"/>
    <col min="14047" max="14047" width="11.7109375" style="1029" customWidth="1"/>
    <col min="14048" max="14048" width="10.7109375" style="1029" customWidth="1"/>
    <col min="14049" max="14050" width="26.42578125" style="1029" customWidth="1"/>
    <col min="14051" max="14051" width="13" style="1029" customWidth="1"/>
    <col min="14052" max="14052" width="14.140625" style="1029" customWidth="1"/>
    <col min="14053" max="14053" width="10.7109375" style="1029" customWidth="1"/>
    <col min="14054" max="14054" width="7.28515625" style="1029" customWidth="1"/>
    <col min="14055" max="14056" width="10.7109375" style="1029" customWidth="1"/>
    <col min="14057" max="14057" width="12.7109375" style="1029" customWidth="1"/>
    <col min="14058" max="14061" width="11.28515625" style="1029" customWidth="1"/>
    <col min="14062" max="14062" width="17.7109375" style="1029" customWidth="1"/>
    <col min="14063" max="14063" width="18.7109375" style="1029" customWidth="1"/>
    <col min="14064" max="14064" width="13" style="1029" customWidth="1"/>
    <col min="14065" max="14066" width="14.7109375" style="1029" customWidth="1"/>
    <col min="14067" max="14068" width="13.28515625" style="1029" customWidth="1"/>
    <col min="14069" max="14077" width="14.7109375" style="1029" customWidth="1"/>
    <col min="14078" max="14079" width="13.7109375" style="1029" customWidth="1"/>
    <col min="14080" max="14081" width="18.140625" style="1029" customWidth="1"/>
    <col min="14082" max="14084" width="13.7109375" style="1029" customWidth="1"/>
    <col min="14085" max="14085" width="40.28515625" style="1029" customWidth="1"/>
    <col min="14086" max="14301" width="9.140625" style="1029"/>
    <col min="14302" max="14302" width="13.5703125" style="1029" customWidth="1"/>
    <col min="14303" max="14303" width="11.7109375" style="1029" customWidth="1"/>
    <col min="14304" max="14304" width="10.7109375" style="1029" customWidth="1"/>
    <col min="14305" max="14306" width="26.42578125" style="1029" customWidth="1"/>
    <col min="14307" max="14307" width="13" style="1029" customWidth="1"/>
    <col min="14308" max="14308" width="14.140625" style="1029" customWidth="1"/>
    <col min="14309" max="14309" width="10.7109375" style="1029" customWidth="1"/>
    <col min="14310" max="14310" width="7.28515625" style="1029" customWidth="1"/>
    <col min="14311" max="14312" width="10.7109375" style="1029" customWidth="1"/>
    <col min="14313" max="14313" width="12.7109375" style="1029" customWidth="1"/>
    <col min="14314" max="14317" width="11.28515625" style="1029" customWidth="1"/>
    <col min="14318" max="14318" width="17.7109375" style="1029" customWidth="1"/>
    <col min="14319" max="14319" width="18.7109375" style="1029" customWidth="1"/>
    <col min="14320" max="14320" width="13" style="1029" customWidth="1"/>
    <col min="14321" max="14322" width="14.7109375" style="1029" customWidth="1"/>
    <col min="14323" max="14324" width="13.28515625" style="1029" customWidth="1"/>
    <col min="14325" max="14333" width="14.7109375" style="1029" customWidth="1"/>
    <col min="14334" max="14335" width="13.7109375" style="1029" customWidth="1"/>
    <col min="14336" max="14337" width="18.140625" style="1029" customWidth="1"/>
    <col min="14338" max="14340" width="13.7109375" style="1029" customWidth="1"/>
    <col min="14341" max="14341" width="40.28515625" style="1029" customWidth="1"/>
    <col min="14342" max="14557" width="9.140625" style="1029"/>
    <col min="14558" max="14558" width="13.5703125" style="1029" customWidth="1"/>
    <col min="14559" max="14559" width="11.7109375" style="1029" customWidth="1"/>
    <col min="14560" max="14560" width="10.7109375" style="1029" customWidth="1"/>
    <col min="14561" max="14562" width="26.42578125" style="1029" customWidth="1"/>
    <col min="14563" max="14563" width="13" style="1029" customWidth="1"/>
    <col min="14564" max="14564" width="14.140625" style="1029" customWidth="1"/>
    <col min="14565" max="14565" width="10.7109375" style="1029" customWidth="1"/>
    <col min="14566" max="14566" width="7.28515625" style="1029" customWidth="1"/>
    <col min="14567" max="14568" width="10.7109375" style="1029" customWidth="1"/>
    <col min="14569" max="14569" width="12.7109375" style="1029" customWidth="1"/>
    <col min="14570" max="14573" width="11.28515625" style="1029" customWidth="1"/>
    <col min="14574" max="14574" width="17.7109375" style="1029" customWidth="1"/>
    <col min="14575" max="14575" width="18.7109375" style="1029" customWidth="1"/>
    <col min="14576" max="14576" width="13" style="1029" customWidth="1"/>
    <col min="14577" max="14578" width="14.7109375" style="1029" customWidth="1"/>
    <col min="14579" max="14580" width="13.28515625" style="1029" customWidth="1"/>
    <col min="14581" max="14589" width="14.7109375" style="1029" customWidth="1"/>
    <col min="14590" max="14591" width="13.7109375" style="1029" customWidth="1"/>
    <col min="14592" max="14593" width="18.140625" style="1029" customWidth="1"/>
    <col min="14594" max="14596" width="13.7109375" style="1029" customWidth="1"/>
    <col min="14597" max="14597" width="40.28515625" style="1029" customWidth="1"/>
    <col min="14598" max="14813" width="9.140625" style="1029"/>
    <col min="14814" max="14814" width="13.5703125" style="1029" customWidth="1"/>
    <col min="14815" max="14815" width="11.7109375" style="1029" customWidth="1"/>
    <col min="14816" max="14816" width="10.7109375" style="1029" customWidth="1"/>
    <col min="14817" max="14818" width="26.42578125" style="1029" customWidth="1"/>
    <col min="14819" max="14819" width="13" style="1029" customWidth="1"/>
    <col min="14820" max="14820" width="14.140625" style="1029" customWidth="1"/>
    <col min="14821" max="14821" width="10.7109375" style="1029" customWidth="1"/>
    <col min="14822" max="14822" width="7.28515625" style="1029" customWidth="1"/>
    <col min="14823" max="14824" width="10.7109375" style="1029" customWidth="1"/>
    <col min="14825" max="14825" width="12.7109375" style="1029" customWidth="1"/>
    <col min="14826" max="14829" width="11.28515625" style="1029" customWidth="1"/>
    <col min="14830" max="14830" width="17.7109375" style="1029" customWidth="1"/>
    <col min="14831" max="14831" width="18.7109375" style="1029" customWidth="1"/>
    <col min="14832" max="14832" width="13" style="1029" customWidth="1"/>
    <col min="14833" max="14834" width="14.7109375" style="1029" customWidth="1"/>
    <col min="14835" max="14836" width="13.28515625" style="1029" customWidth="1"/>
    <col min="14837" max="14845" width="14.7109375" style="1029" customWidth="1"/>
    <col min="14846" max="14847" width="13.7109375" style="1029" customWidth="1"/>
    <col min="14848" max="14849" width="18.140625" style="1029" customWidth="1"/>
    <col min="14850" max="14852" width="13.7109375" style="1029" customWidth="1"/>
    <col min="14853" max="14853" width="40.28515625" style="1029" customWidth="1"/>
    <col min="14854" max="15069" width="9.140625" style="1029"/>
    <col min="15070" max="15070" width="13.5703125" style="1029" customWidth="1"/>
    <col min="15071" max="15071" width="11.7109375" style="1029" customWidth="1"/>
    <col min="15072" max="15072" width="10.7109375" style="1029" customWidth="1"/>
    <col min="15073" max="15074" width="26.42578125" style="1029" customWidth="1"/>
    <col min="15075" max="15075" width="13" style="1029" customWidth="1"/>
    <col min="15076" max="15076" width="14.140625" style="1029" customWidth="1"/>
    <col min="15077" max="15077" width="10.7109375" style="1029" customWidth="1"/>
    <col min="15078" max="15078" width="7.28515625" style="1029" customWidth="1"/>
    <col min="15079" max="15080" width="10.7109375" style="1029" customWidth="1"/>
    <col min="15081" max="15081" width="12.7109375" style="1029" customWidth="1"/>
    <col min="15082" max="15085" width="11.28515625" style="1029" customWidth="1"/>
    <col min="15086" max="15086" width="17.7109375" style="1029" customWidth="1"/>
    <col min="15087" max="15087" width="18.7109375" style="1029" customWidth="1"/>
    <col min="15088" max="15088" width="13" style="1029" customWidth="1"/>
    <col min="15089" max="15090" width="14.7109375" style="1029" customWidth="1"/>
    <col min="15091" max="15092" width="13.28515625" style="1029" customWidth="1"/>
    <col min="15093" max="15101" width="14.7109375" style="1029" customWidth="1"/>
    <col min="15102" max="15103" width="13.7109375" style="1029" customWidth="1"/>
    <col min="15104" max="15105" width="18.140625" style="1029" customWidth="1"/>
    <col min="15106" max="15108" width="13.7109375" style="1029" customWidth="1"/>
    <col min="15109" max="15109" width="40.28515625" style="1029" customWidth="1"/>
    <col min="15110" max="15325" width="9.140625" style="1029"/>
    <col min="15326" max="15326" width="13.5703125" style="1029" customWidth="1"/>
    <col min="15327" max="15327" width="11.7109375" style="1029" customWidth="1"/>
    <col min="15328" max="15328" width="10.7109375" style="1029" customWidth="1"/>
    <col min="15329" max="15330" width="26.42578125" style="1029" customWidth="1"/>
    <col min="15331" max="15331" width="13" style="1029" customWidth="1"/>
    <col min="15332" max="15332" width="14.140625" style="1029" customWidth="1"/>
    <col min="15333" max="15333" width="10.7109375" style="1029" customWidth="1"/>
    <col min="15334" max="15334" width="7.28515625" style="1029" customWidth="1"/>
    <col min="15335" max="15336" width="10.7109375" style="1029" customWidth="1"/>
    <col min="15337" max="15337" width="12.7109375" style="1029" customWidth="1"/>
    <col min="15338" max="15341" width="11.28515625" style="1029" customWidth="1"/>
    <col min="15342" max="15342" width="17.7109375" style="1029" customWidth="1"/>
    <col min="15343" max="15343" width="18.7109375" style="1029" customWidth="1"/>
    <col min="15344" max="15344" width="13" style="1029" customWidth="1"/>
    <col min="15345" max="15346" width="14.7109375" style="1029" customWidth="1"/>
    <col min="15347" max="15348" width="13.28515625" style="1029" customWidth="1"/>
    <col min="15349" max="15357" width="14.7109375" style="1029" customWidth="1"/>
    <col min="15358" max="15359" width="13.7109375" style="1029" customWidth="1"/>
    <col min="15360" max="15361" width="18.140625" style="1029" customWidth="1"/>
    <col min="15362" max="15364" width="13.7109375" style="1029" customWidth="1"/>
    <col min="15365" max="15365" width="40.28515625" style="1029" customWidth="1"/>
    <col min="15366" max="15581" width="9.140625" style="1029"/>
    <col min="15582" max="15582" width="13.5703125" style="1029" customWidth="1"/>
    <col min="15583" max="15583" width="11.7109375" style="1029" customWidth="1"/>
    <col min="15584" max="15584" width="10.7109375" style="1029" customWidth="1"/>
    <col min="15585" max="15586" width="26.42578125" style="1029" customWidth="1"/>
    <col min="15587" max="15587" width="13" style="1029" customWidth="1"/>
    <col min="15588" max="15588" width="14.140625" style="1029" customWidth="1"/>
    <col min="15589" max="15589" width="10.7109375" style="1029" customWidth="1"/>
    <col min="15590" max="15590" width="7.28515625" style="1029" customWidth="1"/>
    <col min="15591" max="15592" width="10.7109375" style="1029" customWidth="1"/>
    <col min="15593" max="15593" width="12.7109375" style="1029" customWidth="1"/>
    <col min="15594" max="15597" width="11.28515625" style="1029" customWidth="1"/>
    <col min="15598" max="15598" width="17.7109375" style="1029" customWidth="1"/>
    <col min="15599" max="15599" width="18.7109375" style="1029" customWidth="1"/>
    <col min="15600" max="15600" width="13" style="1029" customWidth="1"/>
    <col min="15601" max="15602" width="14.7109375" style="1029" customWidth="1"/>
    <col min="15603" max="15604" width="13.28515625" style="1029" customWidth="1"/>
    <col min="15605" max="15613" width="14.7109375" style="1029" customWidth="1"/>
    <col min="15614" max="15615" width="13.7109375" style="1029" customWidth="1"/>
    <col min="15616" max="15617" width="18.140625" style="1029" customWidth="1"/>
    <col min="15618" max="15620" width="13.7109375" style="1029" customWidth="1"/>
    <col min="15621" max="15621" width="40.28515625" style="1029" customWidth="1"/>
    <col min="15622" max="15837" width="9.140625" style="1029"/>
    <col min="15838" max="15838" width="13.5703125" style="1029" customWidth="1"/>
    <col min="15839" max="15839" width="11.7109375" style="1029" customWidth="1"/>
    <col min="15840" max="15840" width="10.7109375" style="1029" customWidth="1"/>
    <col min="15841" max="15842" width="26.42578125" style="1029" customWidth="1"/>
    <col min="15843" max="15843" width="13" style="1029" customWidth="1"/>
    <col min="15844" max="15844" width="14.140625" style="1029" customWidth="1"/>
    <col min="15845" max="15845" width="10.7109375" style="1029" customWidth="1"/>
    <col min="15846" max="15846" width="7.28515625" style="1029" customWidth="1"/>
    <col min="15847" max="15848" width="10.7109375" style="1029" customWidth="1"/>
    <col min="15849" max="15849" width="12.7109375" style="1029" customWidth="1"/>
    <col min="15850" max="15853" width="11.28515625" style="1029" customWidth="1"/>
    <col min="15854" max="15854" width="17.7109375" style="1029" customWidth="1"/>
    <col min="15855" max="15855" width="18.7109375" style="1029" customWidth="1"/>
    <col min="15856" max="15856" width="13" style="1029" customWidth="1"/>
    <col min="15857" max="15858" width="14.7109375" style="1029" customWidth="1"/>
    <col min="15859" max="15860" width="13.28515625" style="1029" customWidth="1"/>
    <col min="15861" max="15869" width="14.7109375" style="1029" customWidth="1"/>
    <col min="15870" max="15871" width="13.7109375" style="1029" customWidth="1"/>
    <col min="15872" max="15873" width="18.140625" style="1029" customWidth="1"/>
    <col min="15874" max="15876" width="13.7109375" style="1029" customWidth="1"/>
    <col min="15877" max="15877" width="40.28515625" style="1029" customWidth="1"/>
    <col min="15878" max="16093" width="9.140625" style="1029"/>
    <col min="16094" max="16094" width="13.5703125" style="1029" customWidth="1"/>
    <col min="16095" max="16095" width="11.7109375" style="1029" customWidth="1"/>
    <col min="16096" max="16096" width="10.7109375" style="1029" customWidth="1"/>
    <col min="16097" max="16098" width="26.42578125" style="1029" customWidth="1"/>
    <col min="16099" max="16099" width="13" style="1029" customWidth="1"/>
    <col min="16100" max="16100" width="14.140625" style="1029" customWidth="1"/>
    <col min="16101" max="16101" width="10.7109375" style="1029" customWidth="1"/>
    <col min="16102" max="16102" width="7.28515625" style="1029" customWidth="1"/>
    <col min="16103" max="16104" width="10.7109375" style="1029" customWidth="1"/>
    <col min="16105" max="16105" width="12.7109375" style="1029" customWidth="1"/>
    <col min="16106" max="16109" width="11.28515625" style="1029" customWidth="1"/>
    <col min="16110" max="16110" width="17.7109375" style="1029" customWidth="1"/>
    <col min="16111" max="16111" width="18.7109375" style="1029" customWidth="1"/>
    <col min="16112" max="16112" width="13" style="1029" customWidth="1"/>
    <col min="16113" max="16114" width="14.7109375" style="1029" customWidth="1"/>
    <col min="16115" max="16116" width="13.28515625" style="1029" customWidth="1"/>
    <col min="16117" max="16125" width="14.7109375" style="1029" customWidth="1"/>
    <col min="16126" max="16127" width="13.7109375" style="1029" customWidth="1"/>
    <col min="16128" max="16129" width="18.140625" style="1029" customWidth="1"/>
    <col min="16130" max="16132" width="13.7109375" style="1029" customWidth="1"/>
    <col min="16133" max="16133" width="40.28515625" style="1029" customWidth="1"/>
    <col min="16134" max="16371" width="9.140625" style="1029"/>
    <col min="16372" max="16384" width="9.140625" style="1029" customWidth="1"/>
  </cols>
  <sheetData>
    <row r="1" spans="1:10" s="1044" customFormat="1" ht="51.6" customHeight="1" x14ac:dyDescent="0.3">
      <c r="A1" s="1060" t="s">
        <v>1980</v>
      </c>
      <c r="B1" s="1060" t="s">
        <v>1979</v>
      </c>
      <c r="C1" s="1060" t="s">
        <v>1049</v>
      </c>
      <c r="D1" s="1060" t="s">
        <v>1978</v>
      </c>
      <c r="E1" s="1060" t="s">
        <v>2049</v>
      </c>
      <c r="F1" s="1060" t="s">
        <v>1977</v>
      </c>
      <c r="G1" s="1060" t="s">
        <v>967</v>
      </c>
      <c r="H1" s="1060" t="s">
        <v>2485</v>
      </c>
      <c r="I1" s="1059" t="s">
        <v>1906</v>
      </c>
      <c r="J1" s="1058" t="s">
        <v>2484</v>
      </c>
    </row>
    <row r="2" spans="1:10" s="1044" customFormat="1" ht="40.5" x14ac:dyDescent="0.3">
      <c r="A2" s="1050" t="s">
        <v>1209</v>
      </c>
      <c r="B2" s="1051">
        <v>150</v>
      </c>
      <c r="C2" s="1051">
        <v>10577</v>
      </c>
      <c r="D2" s="1050" t="s">
        <v>1331</v>
      </c>
      <c r="E2" s="1055" t="s">
        <v>940</v>
      </c>
      <c r="F2" s="1050" t="s">
        <v>97</v>
      </c>
      <c r="G2" s="1054">
        <v>27694</v>
      </c>
      <c r="H2" s="1054">
        <v>17934</v>
      </c>
      <c r="I2" s="1053" t="s">
        <v>2420</v>
      </c>
      <c r="J2" s="1057">
        <v>9760</v>
      </c>
    </row>
    <row r="3" spans="1:10" s="1044" customFormat="1" ht="40.5" x14ac:dyDescent="0.3">
      <c r="A3" s="1050" t="s">
        <v>1209</v>
      </c>
      <c r="B3" s="1051">
        <v>190</v>
      </c>
      <c r="C3" s="1051">
        <v>10661</v>
      </c>
      <c r="D3" s="1050" t="s">
        <v>1266</v>
      </c>
      <c r="E3" s="1055" t="s">
        <v>2322</v>
      </c>
      <c r="F3" s="1050" t="s">
        <v>97</v>
      </c>
      <c r="G3" s="1054">
        <v>135000</v>
      </c>
      <c r="H3" s="1054">
        <v>135000</v>
      </c>
      <c r="I3" s="1053" t="s">
        <v>2420</v>
      </c>
      <c r="J3" s="1052">
        <v>0</v>
      </c>
    </row>
    <row r="4" spans="1:10" s="1044" customFormat="1" ht="40.5" x14ac:dyDescent="0.3">
      <c r="A4" s="1050" t="s">
        <v>1209</v>
      </c>
      <c r="B4" s="1051">
        <v>250</v>
      </c>
      <c r="C4" s="1051">
        <v>10397</v>
      </c>
      <c r="D4" s="1050" t="s">
        <v>1331</v>
      </c>
      <c r="E4" s="1055" t="s">
        <v>2155</v>
      </c>
      <c r="F4" s="1050" t="s">
        <v>97</v>
      </c>
      <c r="G4" s="1054">
        <v>60</v>
      </c>
      <c r="H4" s="1054">
        <v>60</v>
      </c>
      <c r="I4" s="1053" t="s">
        <v>2420</v>
      </c>
      <c r="J4" s="1052">
        <v>0</v>
      </c>
    </row>
    <row r="5" spans="1:10" s="1044" customFormat="1" ht="40.5" x14ac:dyDescent="0.3">
      <c r="A5" s="1050" t="s">
        <v>1209</v>
      </c>
      <c r="B5" s="1051">
        <v>10215</v>
      </c>
      <c r="C5" s="1051">
        <v>10215</v>
      </c>
      <c r="D5" s="1050" t="s">
        <v>1266</v>
      </c>
      <c r="E5" s="1055" t="s">
        <v>2319</v>
      </c>
      <c r="F5" s="1050" t="s">
        <v>97</v>
      </c>
      <c r="G5" s="1054">
        <v>40000</v>
      </c>
      <c r="H5" s="1054">
        <v>37650</v>
      </c>
      <c r="I5" s="1053" t="s">
        <v>2420</v>
      </c>
      <c r="J5" s="1052">
        <v>2350</v>
      </c>
    </row>
    <row r="6" spans="1:10" s="1044" customFormat="1" ht="40.5" x14ac:dyDescent="0.3">
      <c r="A6" s="1050" t="s">
        <v>1209</v>
      </c>
      <c r="B6" s="1051">
        <v>10216</v>
      </c>
      <c r="C6" s="1051">
        <v>10216</v>
      </c>
      <c r="D6" s="1050" t="s">
        <v>1266</v>
      </c>
      <c r="E6" s="1055" t="s">
        <v>2318</v>
      </c>
      <c r="F6" s="1050" t="s">
        <v>97</v>
      </c>
      <c r="G6" s="1054">
        <v>25129.62</v>
      </c>
      <c r="H6" s="1054">
        <v>23274</v>
      </c>
      <c r="I6" s="1053" t="s">
        <v>2420</v>
      </c>
      <c r="J6" s="1052">
        <v>1855.619999999999</v>
      </c>
    </row>
    <row r="7" spans="1:10" s="1044" customFormat="1" ht="40.5" x14ac:dyDescent="0.3">
      <c r="A7" s="1050" t="s">
        <v>1209</v>
      </c>
      <c r="B7" s="1051">
        <v>10219</v>
      </c>
      <c r="C7" s="1051">
        <v>10219</v>
      </c>
      <c r="D7" s="1050" t="s">
        <v>1266</v>
      </c>
      <c r="E7" s="1055" t="s">
        <v>2317</v>
      </c>
      <c r="F7" s="1050" t="s">
        <v>97</v>
      </c>
      <c r="G7" s="1054">
        <v>51170.38</v>
      </c>
      <c r="H7" s="1054">
        <v>47983.890000000007</v>
      </c>
      <c r="I7" s="1053" t="s">
        <v>2420</v>
      </c>
      <c r="J7" s="1052">
        <v>3186.4899999999907</v>
      </c>
    </row>
    <row r="8" spans="1:10" s="1044" customFormat="1" ht="40.5" x14ac:dyDescent="0.3">
      <c r="A8" s="1050" t="s">
        <v>1209</v>
      </c>
      <c r="B8" s="1051">
        <v>10267</v>
      </c>
      <c r="C8" s="1051">
        <v>10267</v>
      </c>
      <c r="D8" s="1050" t="s">
        <v>1266</v>
      </c>
      <c r="E8" s="1055" t="s">
        <v>2316</v>
      </c>
      <c r="F8" s="1050" t="s">
        <v>97</v>
      </c>
      <c r="G8" s="1054">
        <v>12000</v>
      </c>
      <c r="H8" s="1054">
        <v>11969.66</v>
      </c>
      <c r="I8" s="1053" t="s">
        <v>2420</v>
      </c>
      <c r="J8" s="1052">
        <v>30.340000000000146</v>
      </c>
    </row>
    <row r="9" spans="1:10" s="1044" customFormat="1" ht="40.5" x14ac:dyDescent="0.3">
      <c r="A9" s="1050" t="s">
        <v>1209</v>
      </c>
      <c r="B9" s="1051">
        <v>10269</v>
      </c>
      <c r="C9" s="1051">
        <v>10269</v>
      </c>
      <c r="D9" s="1050" t="s">
        <v>1266</v>
      </c>
      <c r="E9" s="1055" t="s">
        <v>2315</v>
      </c>
      <c r="F9" s="1050" t="s">
        <v>97</v>
      </c>
      <c r="G9" s="1054">
        <v>95486.01</v>
      </c>
      <c r="H9" s="1054">
        <v>95486.01</v>
      </c>
      <c r="I9" s="1053" t="s">
        <v>2420</v>
      </c>
      <c r="J9" s="1052">
        <v>0</v>
      </c>
    </row>
    <row r="10" spans="1:10" s="1044" customFormat="1" ht="40.5" x14ac:dyDescent="0.3">
      <c r="A10" s="1050" t="s">
        <v>1209</v>
      </c>
      <c r="B10" s="1051">
        <v>10271</v>
      </c>
      <c r="C10" s="1051">
        <v>10271</v>
      </c>
      <c r="D10" s="1050" t="s">
        <v>1266</v>
      </c>
      <c r="E10" s="1055" t="s">
        <v>2483</v>
      </c>
      <c r="F10" s="1050" t="s">
        <v>97</v>
      </c>
      <c r="G10" s="1054">
        <v>76334.95</v>
      </c>
      <c r="H10" s="1054">
        <v>66612.23</v>
      </c>
      <c r="I10" s="1053" t="s">
        <v>2420</v>
      </c>
      <c r="J10" s="1052">
        <v>9722.7200000000012</v>
      </c>
    </row>
    <row r="11" spans="1:10" s="1044" customFormat="1" ht="40.5" x14ac:dyDescent="0.3">
      <c r="A11" s="1050" t="s">
        <v>1209</v>
      </c>
      <c r="B11" s="1051">
        <v>10272</v>
      </c>
      <c r="C11" s="1051">
        <v>10272</v>
      </c>
      <c r="D11" s="1050" t="s">
        <v>1266</v>
      </c>
      <c r="E11" s="1055" t="s">
        <v>2313</v>
      </c>
      <c r="F11" s="1050" t="s">
        <v>97</v>
      </c>
      <c r="G11" s="1054">
        <v>7000</v>
      </c>
      <c r="H11" s="1054">
        <v>4794.8999999999996</v>
      </c>
      <c r="I11" s="1053" t="s">
        <v>2420</v>
      </c>
      <c r="J11" s="1052">
        <v>2205.1000000000004</v>
      </c>
    </row>
    <row r="12" spans="1:10" s="1044" customFormat="1" ht="40.5" x14ac:dyDescent="0.3">
      <c r="A12" s="1050" t="s">
        <v>1209</v>
      </c>
      <c r="B12" s="1051">
        <v>10277</v>
      </c>
      <c r="C12" s="1051">
        <v>10277</v>
      </c>
      <c r="D12" s="1050" t="s">
        <v>1266</v>
      </c>
      <c r="E12" s="1055" t="s">
        <v>2312</v>
      </c>
      <c r="F12" s="1050" t="s">
        <v>97</v>
      </c>
      <c r="G12" s="1054">
        <v>47000</v>
      </c>
      <c r="H12" s="1054">
        <v>46136.77</v>
      </c>
      <c r="I12" s="1053" t="s">
        <v>2420</v>
      </c>
      <c r="J12" s="1052">
        <v>863.2300000000032</v>
      </c>
    </row>
    <row r="13" spans="1:10" s="1044" customFormat="1" ht="40.5" x14ac:dyDescent="0.3">
      <c r="A13" s="1050" t="s">
        <v>1209</v>
      </c>
      <c r="B13" s="1051">
        <v>10280</v>
      </c>
      <c r="C13" s="1051">
        <v>10280</v>
      </c>
      <c r="D13" s="1050" t="s">
        <v>1266</v>
      </c>
      <c r="E13" s="1055" t="s">
        <v>941</v>
      </c>
      <c r="F13" s="1050" t="s">
        <v>97</v>
      </c>
      <c r="G13" s="1054">
        <v>59557.45</v>
      </c>
      <c r="H13" s="1054">
        <v>59557.45</v>
      </c>
      <c r="I13" s="1053" t="s">
        <v>2420</v>
      </c>
      <c r="J13" s="1052">
        <v>0</v>
      </c>
    </row>
    <row r="14" spans="1:10" s="1044" customFormat="1" ht="40.5" x14ac:dyDescent="0.3">
      <c r="A14" s="1050" t="s">
        <v>1209</v>
      </c>
      <c r="B14" s="1051">
        <v>10281</v>
      </c>
      <c r="C14" s="1051">
        <v>10281</v>
      </c>
      <c r="D14" s="1050" t="s">
        <v>1266</v>
      </c>
      <c r="E14" s="1055" t="s">
        <v>2311</v>
      </c>
      <c r="F14" s="1050" t="s">
        <v>97</v>
      </c>
      <c r="G14" s="1054">
        <v>133198.91</v>
      </c>
      <c r="H14" s="1054">
        <v>133198.9</v>
      </c>
      <c r="I14" s="1053" t="s">
        <v>2420</v>
      </c>
      <c r="J14" s="1052">
        <v>1.0000000009313226E-2</v>
      </c>
    </row>
    <row r="15" spans="1:10" s="1044" customFormat="1" ht="40.5" x14ac:dyDescent="0.3">
      <c r="A15" s="1050" t="s">
        <v>1209</v>
      </c>
      <c r="B15" s="1051">
        <v>10323</v>
      </c>
      <c r="C15" s="1051">
        <v>10323</v>
      </c>
      <c r="D15" s="1050" t="s">
        <v>1266</v>
      </c>
      <c r="E15" s="1055" t="s">
        <v>2310</v>
      </c>
      <c r="F15" s="1050" t="s">
        <v>97</v>
      </c>
      <c r="G15" s="1054">
        <v>10000</v>
      </c>
      <c r="H15" s="1054"/>
      <c r="I15" s="1053" t="s">
        <v>2420</v>
      </c>
      <c r="J15" s="1052">
        <v>10000</v>
      </c>
    </row>
    <row r="16" spans="1:10" s="1044" customFormat="1" ht="40.5" x14ac:dyDescent="0.3">
      <c r="A16" s="1050" t="s">
        <v>1209</v>
      </c>
      <c r="B16" s="1051">
        <v>10325</v>
      </c>
      <c r="C16" s="1051">
        <v>10325</v>
      </c>
      <c r="D16" s="1050" t="s">
        <v>1266</v>
      </c>
      <c r="E16" s="1055" t="s">
        <v>914</v>
      </c>
      <c r="F16" s="1050" t="s">
        <v>97</v>
      </c>
      <c r="G16" s="1054">
        <v>240000</v>
      </c>
      <c r="H16" s="1054">
        <v>238459.26</v>
      </c>
      <c r="I16" s="1053" t="s">
        <v>2420</v>
      </c>
      <c r="J16" s="1052">
        <v>1540.7399999999907</v>
      </c>
    </row>
    <row r="17" spans="1:10" s="1044" customFormat="1" ht="40.5" x14ac:dyDescent="0.3">
      <c r="A17" s="1050" t="s">
        <v>1209</v>
      </c>
      <c r="B17" s="1051">
        <v>10326</v>
      </c>
      <c r="C17" s="1051">
        <v>10326</v>
      </c>
      <c r="D17" s="1050" t="s">
        <v>1266</v>
      </c>
      <c r="E17" s="1055" t="s">
        <v>920</v>
      </c>
      <c r="F17" s="1050" t="s">
        <v>97</v>
      </c>
      <c r="G17" s="1054">
        <v>842400.02</v>
      </c>
      <c r="H17" s="1054">
        <v>815298.8899999999</v>
      </c>
      <c r="I17" s="1053" t="s">
        <v>2420</v>
      </c>
      <c r="J17" s="1052">
        <v>27101.130000000121</v>
      </c>
    </row>
    <row r="18" spans="1:10" s="1044" customFormat="1" ht="40.5" x14ac:dyDescent="0.3">
      <c r="A18" s="1050" t="s">
        <v>1209</v>
      </c>
      <c r="B18" s="1051">
        <v>10328</v>
      </c>
      <c r="C18" s="1051">
        <v>10328</v>
      </c>
      <c r="D18" s="1050" t="s">
        <v>1266</v>
      </c>
      <c r="E18" s="1055" t="s">
        <v>2309</v>
      </c>
      <c r="F18" s="1050" t="s">
        <v>97</v>
      </c>
      <c r="G18" s="1054">
        <v>29277.16</v>
      </c>
      <c r="H18" s="1054">
        <v>28094.52</v>
      </c>
      <c r="I18" s="1053" t="s">
        <v>2420</v>
      </c>
      <c r="J18" s="1052">
        <v>1182.6399999999994</v>
      </c>
    </row>
    <row r="19" spans="1:10" s="1044" customFormat="1" ht="40.5" x14ac:dyDescent="0.3">
      <c r="A19" s="1050" t="s">
        <v>1209</v>
      </c>
      <c r="B19" s="1051">
        <v>10397</v>
      </c>
      <c r="C19" s="1051">
        <v>10397</v>
      </c>
      <c r="D19" s="1050" t="s">
        <v>1266</v>
      </c>
      <c r="E19" s="1055" t="s">
        <v>2155</v>
      </c>
      <c r="F19" s="1050" t="s">
        <v>97</v>
      </c>
      <c r="G19" s="1054">
        <v>600</v>
      </c>
      <c r="H19" s="1054">
        <v>300</v>
      </c>
      <c r="I19" s="1053" t="s">
        <v>2420</v>
      </c>
      <c r="J19" s="1052">
        <v>300</v>
      </c>
    </row>
    <row r="20" spans="1:10" s="1044" customFormat="1" ht="40.5" x14ac:dyDescent="0.3">
      <c r="A20" s="1050" t="s">
        <v>1209</v>
      </c>
      <c r="B20" s="1051">
        <v>10560</v>
      </c>
      <c r="C20" s="1051">
        <v>10560</v>
      </c>
      <c r="D20" s="1050" t="s">
        <v>1266</v>
      </c>
      <c r="E20" s="1055" t="s">
        <v>2308</v>
      </c>
      <c r="F20" s="1050" t="s">
        <v>97</v>
      </c>
      <c r="G20" s="1054">
        <v>22000</v>
      </c>
      <c r="H20" s="1054">
        <v>710.3</v>
      </c>
      <c r="I20" s="1053" t="s">
        <v>2420</v>
      </c>
      <c r="J20" s="1052">
        <v>21289.7</v>
      </c>
    </row>
    <row r="21" spans="1:10" s="1044" customFormat="1" ht="40.5" x14ac:dyDescent="0.3">
      <c r="A21" s="1050" t="s">
        <v>1209</v>
      </c>
      <c r="B21" s="1051">
        <v>10566</v>
      </c>
      <c r="C21" s="1051">
        <v>10566</v>
      </c>
      <c r="D21" s="1050" t="s">
        <v>1266</v>
      </c>
      <c r="E21" s="1055" t="s">
        <v>2482</v>
      </c>
      <c r="F21" s="1050" t="s">
        <v>97</v>
      </c>
      <c r="G21" s="1054">
        <v>12800</v>
      </c>
      <c r="H21" s="1054"/>
      <c r="I21" s="1053" t="s">
        <v>2420</v>
      </c>
      <c r="J21" s="1052">
        <v>12800</v>
      </c>
    </row>
    <row r="22" spans="1:10" s="1044" customFormat="1" ht="40.5" x14ac:dyDescent="0.3">
      <c r="A22" s="1050" t="s">
        <v>1209</v>
      </c>
      <c r="B22" s="1051">
        <v>10577</v>
      </c>
      <c r="C22" s="1051">
        <v>10577</v>
      </c>
      <c r="D22" s="1050" t="s">
        <v>1266</v>
      </c>
      <c r="E22" s="1055" t="s">
        <v>940</v>
      </c>
      <c r="F22" s="1050" t="s">
        <v>97</v>
      </c>
      <c r="G22" s="1054">
        <v>304000</v>
      </c>
      <c r="H22" s="1054">
        <v>275590.42</v>
      </c>
      <c r="I22" s="1053" t="s">
        <v>2420</v>
      </c>
      <c r="J22" s="1052">
        <v>28409.580000000016</v>
      </c>
    </row>
    <row r="23" spans="1:10" s="1044" customFormat="1" ht="40.5" x14ac:dyDescent="0.3">
      <c r="A23" s="1050" t="s">
        <v>1209</v>
      </c>
      <c r="B23" s="1051">
        <v>10578</v>
      </c>
      <c r="C23" s="1051">
        <v>10578</v>
      </c>
      <c r="D23" s="1050" t="s">
        <v>1266</v>
      </c>
      <c r="E23" s="1055" t="s">
        <v>2307</v>
      </c>
      <c r="F23" s="1050" t="s">
        <v>97</v>
      </c>
      <c r="G23" s="1054">
        <v>70000</v>
      </c>
      <c r="H23" s="1054">
        <v>52239.15</v>
      </c>
      <c r="I23" s="1053" t="s">
        <v>2420</v>
      </c>
      <c r="J23" s="1052">
        <v>17760.849999999999</v>
      </c>
    </row>
    <row r="24" spans="1:10" s="1044" customFormat="1" ht="40.5" x14ac:dyDescent="0.3">
      <c r="A24" s="1050" t="s">
        <v>1209</v>
      </c>
      <c r="B24" s="1051">
        <v>10579</v>
      </c>
      <c r="C24" s="1051">
        <v>10579</v>
      </c>
      <c r="D24" s="1050" t="s">
        <v>1266</v>
      </c>
      <c r="E24" s="1055" t="s">
        <v>2306</v>
      </c>
      <c r="F24" s="1050" t="s">
        <v>97</v>
      </c>
      <c r="G24" s="1054">
        <v>35000</v>
      </c>
      <c r="H24" s="1054">
        <v>34999.22</v>
      </c>
      <c r="I24" s="1053" t="s">
        <v>2420</v>
      </c>
      <c r="J24" s="1052">
        <v>0.77999999999883585</v>
      </c>
    </row>
    <row r="25" spans="1:10" s="1044" customFormat="1" ht="40.5" x14ac:dyDescent="0.3">
      <c r="A25" s="1050" t="s">
        <v>1209</v>
      </c>
      <c r="B25" s="1051">
        <v>10632</v>
      </c>
      <c r="C25" s="1051">
        <v>10632</v>
      </c>
      <c r="D25" s="1050" t="s">
        <v>1266</v>
      </c>
      <c r="E25" s="1055" t="s">
        <v>2305</v>
      </c>
      <c r="F25" s="1050" t="s">
        <v>97</v>
      </c>
      <c r="G25" s="1054">
        <v>9000</v>
      </c>
      <c r="H25" s="1054">
        <v>6239.45</v>
      </c>
      <c r="I25" s="1053" t="s">
        <v>2420</v>
      </c>
      <c r="J25" s="1052">
        <v>2760.55</v>
      </c>
    </row>
    <row r="26" spans="1:10" s="1044" customFormat="1" ht="40.5" x14ac:dyDescent="0.3">
      <c r="A26" s="1050" t="s">
        <v>1209</v>
      </c>
      <c r="B26" s="1051">
        <v>10637</v>
      </c>
      <c r="C26" s="1051">
        <v>10637</v>
      </c>
      <c r="D26" s="1050" t="s">
        <v>1266</v>
      </c>
      <c r="E26" s="1055" t="s">
        <v>2304</v>
      </c>
      <c r="F26" s="1050" t="s">
        <v>97</v>
      </c>
      <c r="G26" s="1054">
        <v>500</v>
      </c>
      <c r="H26" s="1054"/>
      <c r="I26" s="1053" t="s">
        <v>2420</v>
      </c>
      <c r="J26" s="1052">
        <v>500</v>
      </c>
    </row>
    <row r="27" spans="1:10" s="1044" customFormat="1" ht="40.5" x14ac:dyDescent="0.3">
      <c r="A27" s="1050" t="s">
        <v>1570</v>
      </c>
      <c r="B27" s="1051">
        <v>188</v>
      </c>
      <c r="C27" s="1051">
        <v>10652</v>
      </c>
      <c r="D27" s="1050" t="s">
        <v>1266</v>
      </c>
      <c r="E27" s="1055" t="s">
        <v>2380</v>
      </c>
      <c r="F27" s="1050" t="s">
        <v>97</v>
      </c>
      <c r="G27" s="1054">
        <v>100000</v>
      </c>
      <c r="H27" s="1054">
        <v>80000</v>
      </c>
      <c r="I27" s="1053" t="s">
        <v>2420</v>
      </c>
      <c r="J27" s="1052">
        <v>20000</v>
      </c>
    </row>
    <row r="28" spans="1:10" s="1044" customFormat="1" ht="40.5" x14ac:dyDescent="0.3">
      <c r="A28" s="1050" t="s">
        <v>1570</v>
      </c>
      <c r="B28" s="1051">
        <v>225</v>
      </c>
      <c r="C28" s="1051">
        <v>10675</v>
      </c>
      <c r="D28" s="1050" t="s">
        <v>1266</v>
      </c>
      <c r="E28" s="1055" t="s">
        <v>2378</v>
      </c>
      <c r="F28" s="1050" t="s">
        <v>97</v>
      </c>
      <c r="G28" s="1054">
        <v>15000</v>
      </c>
      <c r="H28" s="1054">
        <v>15000</v>
      </c>
      <c r="I28" s="1053" t="s">
        <v>2420</v>
      </c>
      <c r="J28" s="1052">
        <v>0</v>
      </c>
    </row>
    <row r="29" spans="1:10" s="1044" customFormat="1" ht="40.5" x14ac:dyDescent="0.3">
      <c r="A29" s="1050" t="s">
        <v>1570</v>
      </c>
      <c r="B29" s="1051">
        <v>246</v>
      </c>
      <c r="C29" s="1051">
        <v>10698</v>
      </c>
      <c r="D29" s="1050" t="s">
        <v>1305</v>
      </c>
      <c r="E29" s="1055" t="s">
        <v>2481</v>
      </c>
      <c r="F29" s="1050" t="s">
        <v>97</v>
      </c>
      <c r="G29" s="1054">
        <v>100000</v>
      </c>
      <c r="H29" s="1054">
        <v>100000</v>
      </c>
      <c r="I29" s="1053" t="s">
        <v>2420</v>
      </c>
      <c r="J29" s="1052">
        <v>0</v>
      </c>
    </row>
    <row r="30" spans="1:10" s="1044" customFormat="1" ht="40.5" x14ac:dyDescent="0.3">
      <c r="A30" s="1050" t="s">
        <v>1570</v>
      </c>
      <c r="B30" s="1051">
        <v>262</v>
      </c>
      <c r="C30" s="1051">
        <v>10702</v>
      </c>
      <c r="D30" s="1050" t="s">
        <v>1266</v>
      </c>
      <c r="E30" s="1055" t="s">
        <v>2375</v>
      </c>
      <c r="F30" s="1050" t="s">
        <v>97</v>
      </c>
      <c r="G30" s="1054">
        <v>40000</v>
      </c>
      <c r="H30" s="1054">
        <v>20879.080000000002</v>
      </c>
      <c r="I30" s="1053" t="s">
        <v>2420</v>
      </c>
      <c r="J30" s="1052">
        <v>19120.919999999998</v>
      </c>
    </row>
    <row r="31" spans="1:10" s="1044" customFormat="1" ht="40.5" x14ac:dyDescent="0.3">
      <c r="A31" s="1050" t="s">
        <v>1570</v>
      </c>
      <c r="B31" s="1051">
        <v>269</v>
      </c>
      <c r="C31" s="1051">
        <v>10704</v>
      </c>
      <c r="D31" s="1050" t="s">
        <v>1266</v>
      </c>
      <c r="E31" s="1055" t="s">
        <v>2374</v>
      </c>
      <c r="F31" s="1050" t="s">
        <v>97</v>
      </c>
      <c r="G31" s="1054">
        <v>10000</v>
      </c>
      <c r="H31" s="1054">
        <v>10000</v>
      </c>
      <c r="I31" s="1053" t="s">
        <v>2420</v>
      </c>
      <c r="J31" s="1052">
        <v>0</v>
      </c>
    </row>
    <row r="32" spans="1:10" s="1044" customFormat="1" ht="40.5" x14ac:dyDescent="0.3">
      <c r="A32" s="1050" t="s">
        <v>1570</v>
      </c>
      <c r="B32" s="1051">
        <v>10032</v>
      </c>
      <c r="C32" s="1051">
        <v>10032</v>
      </c>
      <c r="D32" s="1050" t="s">
        <v>1266</v>
      </c>
      <c r="E32" s="1055" t="s">
        <v>2358</v>
      </c>
      <c r="F32" s="1050" t="s">
        <v>97</v>
      </c>
      <c r="G32" s="1054">
        <v>41700</v>
      </c>
      <c r="H32" s="1054">
        <v>26850</v>
      </c>
      <c r="I32" s="1053" t="s">
        <v>2420</v>
      </c>
      <c r="J32" s="1052">
        <v>14850</v>
      </c>
    </row>
    <row r="33" spans="1:10" s="1044" customFormat="1" ht="40.5" x14ac:dyDescent="0.3">
      <c r="A33" s="1050" t="s">
        <v>1570</v>
      </c>
      <c r="B33" s="1051">
        <v>10052</v>
      </c>
      <c r="C33" s="1051">
        <v>10052</v>
      </c>
      <c r="D33" s="1050" t="s">
        <v>1266</v>
      </c>
      <c r="E33" s="1055" t="s">
        <v>2352</v>
      </c>
      <c r="F33" s="1050" t="s">
        <v>97</v>
      </c>
      <c r="G33" s="1054">
        <v>34000</v>
      </c>
      <c r="H33" s="1054">
        <v>34000</v>
      </c>
      <c r="I33" s="1053" t="s">
        <v>2420</v>
      </c>
      <c r="J33" s="1052">
        <v>0</v>
      </c>
    </row>
    <row r="34" spans="1:10" s="1044" customFormat="1" ht="60.75" x14ac:dyDescent="0.3">
      <c r="A34" s="1050" t="s">
        <v>1570</v>
      </c>
      <c r="B34" s="1051">
        <v>10067</v>
      </c>
      <c r="C34" s="1051">
        <v>10067</v>
      </c>
      <c r="D34" s="1050" t="s">
        <v>1266</v>
      </c>
      <c r="E34" s="1055" t="s">
        <v>2480</v>
      </c>
      <c r="F34" s="1050" t="s">
        <v>97</v>
      </c>
      <c r="G34" s="1054">
        <v>62000</v>
      </c>
      <c r="H34" s="1054">
        <v>62000</v>
      </c>
      <c r="I34" s="1053" t="s">
        <v>2420</v>
      </c>
      <c r="J34" s="1052">
        <v>0</v>
      </c>
    </row>
    <row r="35" spans="1:10" s="1044" customFormat="1" ht="40.5" x14ac:dyDescent="0.3">
      <c r="A35" s="1050" t="s">
        <v>1570</v>
      </c>
      <c r="B35" s="1051">
        <v>10226</v>
      </c>
      <c r="C35" s="1051">
        <v>10226</v>
      </c>
      <c r="D35" s="1050" t="s">
        <v>1266</v>
      </c>
      <c r="E35" s="1055" t="s">
        <v>2348</v>
      </c>
      <c r="F35" s="1050" t="s">
        <v>97</v>
      </c>
      <c r="G35" s="1054">
        <v>19050.95</v>
      </c>
      <c r="H35" s="1054">
        <v>19050.95</v>
      </c>
      <c r="I35" s="1053" t="s">
        <v>2420</v>
      </c>
      <c r="J35" s="1052">
        <v>0</v>
      </c>
    </row>
    <row r="36" spans="1:10" s="1044" customFormat="1" ht="40.5" x14ac:dyDescent="0.3">
      <c r="A36" s="1050" t="s">
        <v>1570</v>
      </c>
      <c r="B36" s="1051">
        <v>10244</v>
      </c>
      <c r="C36" s="1051">
        <v>10244</v>
      </c>
      <c r="D36" s="1050" t="s">
        <v>1266</v>
      </c>
      <c r="E36" s="1055" t="s">
        <v>2342</v>
      </c>
      <c r="F36" s="1050" t="s">
        <v>97</v>
      </c>
      <c r="G36" s="1054">
        <v>28879.17</v>
      </c>
      <c r="H36" s="1054">
        <v>27286.89</v>
      </c>
      <c r="I36" s="1053" t="s">
        <v>2420</v>
      </c>
      <c r="J36" s="1052">
        <v>1592.2799999999988</v>
      </c>
    </row>
    <row r="37" spans="1:10" s="1044" customFormat="1" ht="40.5" x14ac:dyDescent="0.3">
      <c r="A37" s="1050" t="s">
        <v>1570</v>
      </c>
      <c r="B37" s="1051">
        <v>10259</v>
      </c>
      <c r="C37" s="1051">
        <v>10259</v>
      </c>
      <c r="D37" s="1050" t="s">
        <v>1266</v>
      </c>
      <c r="E37" s="1055" t="s">
        <v>2341</v>
      </c>
      <c r="F37" s="1050" t="s">
        <v>97</v>
      </c>
      <c r="G37" s="1054">
        <v>116800</v>
      </c>
      <c r="H37" s="1054">
        <v>102866.58</v>
      </c>
      <c r="I37" s="1053" t="s">
        <v>2420</v>
      </c>
      <c r="J37" s="1052">
        <v>13933.419999999998</v>
      </c>
    </row>
    <row r="38" spans="1:10" s="1044" customFormat="1" ht="40.5" x14ac:dyDescent="0.3">
      <c r="A38" s="1050" t="s">
        <v>1570</v>
      </c>
      <c r="B38" s="1051">
        <v>10260</v>
      </c>
      <c r="C38" s="1051">
        <v>10260</v>
      </c>
      <c r="D38" s="1050" t="s">
        <v>1266</v>
      </c>
      <c r="E38" s="1055" t="s">
        <v>2340</v>
      </c>
      <c r="F38" s="1050" t="s">
        <v>97</v>
      </c>
      <c r="G38" s="1054">
        <v>359450.5</v>
      </c>
      <c r="H38" s="1054">
        <v>342623.71</v>
      </c>
      <c r="I38" s="1053" t="s">
        <v>2420</v>
      </c>
      <c r="J38" s="1052">
        <v>16826.789999999979</v>
      </c>
    </row>
    <row r="39" spans="1:10" s="1044" customFormat="1" ht="40.5" x14ac:dyDescent="0.3">
      <c r="A39" s="1050" t="s">
        <v>1570</v>
      </c>
      <c r="B39" s="1051">
        <v>10261</v>
      </c>
      <c r="C39" s="1051">
        <v>10261</v>
      </c>
      <c r="D39" s="1050" t="s">
        <v>1266</v>
      </c>
      <c r="E39" s="1055" t="s">
        <v>2339</v>
      </c>
      <c r="F39" s="1050" t="s">
        <v>97</v>
      </c>
      <c r="G39" s="1054">
        <v>403692.98</v>
      </c>
      <c r="H39" s="1054">
        <v>391117.33</v>
      </c>
      <c r="I39" s="1053" t="s">
        <v>2420</v>
      </c>
      <c r="J39" s="1052">
        <v>12575.649999999965</v>
      </c>
    </row>
    <row r="40" spans="1:10" s="1044" customFormat="1" ht="40.5" x14ac:dyDescent="0.3">
      <c r="A40" s="1050" t="s">
        <v>1570</v>
      </c>
      <c r="B40" s="1051">
        <v>10294</v>
      </c>
      <c r="C40" s="1051">
        <v>10294</v>
      </c>
      <c r="D40" s="1050" t="s">
        <v>1266</v>
      </c>
      <c r="E40" s="1055" t="s">
        <v>2338</v>
      </c>
      <c r="F40" s="1050" t="s">
        <v>97</v>
      </c>
      <c r="G40" s="1054">
        <v>7000</v>
      </c>
      <c r="H40" s="1054">
        <v>6997.13</v>
      </c>
      <c r="I40" s="1053" t="s">
        <v>2420</v>
      </c>
      <c r="J40" s="1052">
        <v>2.8699999999998909</v>
      </c>
    </row>
    <row r="41" spans="1:10" s="1044" customFormat="1" ht="40.5" x14ac:dyDescent="0.3">
      <c r="A41" s="1050" t="s">
        <v>1570</v>
      </c>
      <c r="B41" s="1051">
        <v>10306</v>
      </c>
      <c r="C41" s="1051">
        <v>10306</v>
      </c>
      <c r="D41" s="1050" t="s">
        <v>1266</v>
      </c>
      <c r="E41" s="1055" t="s">
        <v>2337</v>
      </c>
      <c r="F41" s="1050" t="s">
        <v>97</v>
      </c>
      <c r="G41" s="1054">
        <v>949.05</v>
      </c>
      <c r="H41" s="1054">
        <v>948.79</v>
      </c>
      <c r="I41" s="1053" t="s">
        <v>2420</v>
      </c>
      <c r="J41" s="1052">
        <v>0.25999999999999091</v>
      </c>
    </row>
    <row r="42" spans="1:10" s="1044" customFormat="1" ht="40.5" x14ac:dyDescent="0.3">
      <c r="A42" s="1050" t="s">
        <v>1570</v>
      </c>
      <c r="B42" s="1051">
        <v>10399</v>
      </c>
      <c r="C42" s="1051">
        <v>10399</v>
      </c>
      <c r="D42" s="1050" t="s">
        <v>1266</v>
      </c>
      <c r="E42" s="1055" t="s">
        <v>2155</v>
      </c>
      <c r="F42" s="1050" t="s">
        <v>97</v>
      </c>
      <c r="G42" s="1054">
        <v>100</v>
      </c>
      <c r="H42" s="1054"/>
      <c r="I42" s="1053" t="s">
        <v>2420</v>
      </c>
      <c r="J42" s="1052">
        <v>100</v>
      </c>
    </row>
    <row r="43" spans="1:10" s="1044" customFormat="1" ht="40.5" x14ac:dyDescent="0.3">
      <c r="A43" s="1050" t="s">
        <v>1570</v>
      </c>
      <c r="B43" s="1051">
        <v>10406</v>
      </c>
      <c r="C43" s="1051">
        <v>10406</v>
      </c>
      <c r="D43" s="1050" t="s">
        <v>1266</v>
      </c>
      <c r="E43" s="1055" t="s">
        <v>2332</v>
      </c>
      <c r="F43" s="1050" t="s">
        <v>97</v>
      </c>
      <c r="G43" s="1054">
        <v>4500</v>
      </c>
      <c r="H43" s="1054">
        <v>4500</v>
      </c>
      <c r="I43" s="1053" t="s">
        <v>2420</v>
      </c>
      <c r="J43" s="1052">
        <v>0</v>
      </c>
    </row>
    <row r="44" spans="1:10" s="1044" customFormat="1" ht="40.5" x14ac:dyDescent="0.3">
      <c r="A44" s="1050" t="s">
        <v>1570</v>
      </c>
      <c r="B44" s="1051">
        <v>10530</v>
      </c>
      <c r="C44" s="1051">
        <v>10530</v>
      </c>
      <c r="D44" s="1050" t="s">
        <v>1266</v>
      </c>
      <c r="E44" s="1055" t="s">
        <v>2479</v>
      </c>
      <c r="F44" s="1050" t="s">
        <v>97</v>
      </c>
      <c r="G44" s="1054">
        <v>30000</v>
      </c>
      <c r="H44" s="1054">
        <v>30000</v>
      </c>
      <c r="I44" s="1053" t="s">
        <v>2420</v>
      </c>
      <c r="J44" s="1052">
        <v>0</v>
      </c>
    </row>
    <row r="45" spans="1:10" s="1044" customFormat="1" ht="40.5" x14ac:dyDescent="0.3">
      <c r="A45" s="1050" t="s">
        <v>1570</v>
      </c>
      <c r="B45" s="1051">
        <v>10548</v>
      </c>
      <c r="C45" s="1051">
        <v>10548</v>
      </c>
      <c r="D45" s="1050" t="s">
        <v>1266</v>
      </c>
      <c r="E45" s="1055" t="s">
        <v>2329</v>
      </c>
      <c r="F45" s="1050" t="s">
        <v>97</v>
      </c>
      <c r="G45" s="1054">
        <v>85000</v>
      </c>
      <c r="H45" s="1054">
        <v>85000</v>
      </c>
      <c r="I45" s="1053" t="s">
        <v>2420</v>
      </c>
      <c r="J45" s="1052">
        <v>0</v>
      </c>
    </row>
    <row r="46" spans="1:10" s="1044" customFormat="1" ht="40.5" x14ac:dyDescent="0.3">
      <c r="A46" s="1050" t="s">
        <v>1884</v>
      </c>
      <c r="B46" s="1051">
        <v>10405</v>
      </c>
      <c r="C46" s="1051">
        <v>10405</v>
      </c>
      <c r="D46" s="1050" t="s">
        <v>1266</v>
      </c>
      <c r="E46" s="1055" t="s">
        <v>2297</v>
      </c>
      <c r="F46" s="1050" t="s">
        <v>97</v>
      </c>
      <c r="G46" s="1054">
        <v>5000</v>
      </c>
      <c r="H46" s="1054"/>
      <c r="I46" s="1053" t="s">
        <v>2420</v>
      </c>
      <c r="J46" s="1052">
        <v>5000</v>
      </c>
    </row>
    <row r="47" spans="1:10" s="1044" customFormat="1" ht="40.5" x14ac:dyDescent="0.3">
      <c r="A47" s="1050" t="s">
        <v>1182</v>
      </c>
      <c r="B47" s="1051">
        <v>138</v>
      </c>
      <c r="C47" s="1051">
        <v>10177</v>
      </c>
      <c r="D47" s="1050" t="s">
        <v>1331</v>
      </c>
      <c r="E47" s="1055" t="s">
        <v>2286</v>
      </c>
      <c r="F47" s="1050" t="s">
        <v>97</v>
      </c>
      <c r="G47" s="1054">
        <v>34860</v>
      </c>
      <c r="H47" s="1054">
        <v>31170</v>
      </c>
      <c r="I47" s="1053" t="s">
        <v>2420</v>
      </c>
      <c r="J47" s="1052">
        <v>3690</v>
      </c>
    </row>
    <row r="48" spans="1:10" s="1044" customFormat="1" ht="40.5" x14ac:dyDescent="0.3">
      <c r="A48" s="1050" t="s">
        <v>1182</v>
      </c>
      <c r="B48" s="1051">
        <v>139</v>
      </c>
      <c r="C48" s="1051">
        <v>10179</v>
      </c>
      <c r="D48" s="1050" t="s">
        <v>1331</v>
      </c>
      <c r="E48" s="1055" t="s">
        <v>2284</v>
      </c>
      <c r="F48" s="1050" t="s">
        <v>97</v>
      </c>
      <c r="G48" s="1054">
        <v>4500</v>
      </c>
      <c r="H48" s="1054">
        <v>2700</v>
      </c>
      <c r="I48" s="1053" t="s">
        <v>2420</v>
      </c>
      <c r="J48" s="1052">
        <v>1800</v>
      </c>
    </row>
    <row r="49" spans="1:10" s="1044" customFormat="1" ht="40.5" x14ac:dyDescent="0.3">
      <c r="A49" s="1050" t="s">
        <v>1182</v>
      </c>
      <c r="B49" s="1051">
        <v>226</v>
      </c>
      <c r="C49" s="1051">
        <v>10677</v>
      </c>
      <c r="D49" s="1050" t="s">
        <v>1266</v>
      </c>
      <c r="E49" s="1055" t="s">
        <v>2478</v>
      </c>
      <c r="F49" s="1050" t="s">
        <v>97</v>
      </c>
      <c r="G49" s="1054">
        <v>700</v>
      </c>
      <c r="H49" s="1054"/>
      <c r="I49" s="1053" t="s">
        <v>2420</v>
      </c>
      <c r="J49" s="1052">
        <v>700</v>
      </c>
    </row>
    <row r="50" spans="1:10" s="1044" customFormat="1" ht="40.5" x14ac:dyDescent="0.3">
      <c r="A50" s="1050" t="s">
        <v>1182</v>
      </c>
      <c r="B50" s="1051">
        <v>10071</v>
      </c>
      <c r="C50" s="1051">
        <v>10071</v>
      </c>
      <c r="D50" s="1050" t="s">
        <v>1266</v>
      </c>
      <c r="E50" s="1055" t="s">
        <v>2294</v>
      </c>
      <c r="F50" s="1050" t="s">
        <v>97</v>
      </c>
      <c r="G50" s="1054">
        <v>4500</v>
      </c>
      <c r="H50" s="1054"/>
      <c r="I50" s="1053" t="s">
        <v>2420</v>
      </c>
      <c r="J50" s="1052">
        <v>4500</v>
      </c>
    </row>
    <row r="51" spans="1:10" s="1044" customFormat="1" ht="40.5" x14ac:dyDescent="0.3">
      <c r="A51" s="1050" t="s">
        <v>1182</v>
      </c>
      <c r="B51" s="1051">
        <v>10143</v>
      </c>
      <c r="C51" s="1051">
        <v>10143</v>
      </c>
      <c r="D51" s="1050" t="s">
        <v>1266</v>
      </c>
      <c r="E51" s="1055" t="s">
        <v>2293</v>
      </c>
      <c r="F51" s="1050" t="s">
        <v>97</v>
      </c>
      <c r="G51" s="1054">
        <v>58000</v>
      </c>
      <c r="H51" s="1054">
        <v>57137.060000000012</v>
      </c>
      <c r="I51" s="1053" t="s">
        <v>2420</v>
      </c>
      <c r="J51" s="1052">
        <v>862.93999999998778</v>
      </c>
    </row>
    <row r="52" spans="1:10" s="1044" customFormat="1" ht="40.5" x14ac:dyDescent="0.3">
      <c r="A52" s="1050" t="s">
        <v>1182</v>
      </c>
      <c r="B52" s="1051">
        <v>10144</v>
      </c>
      <c r="C52" s="1051">
        <v>10144</v>
      </c>
      <c r="D52" s="1050" t="s">
        <v>1266</v>
      </c>
      <c r="E52" s="1055" t="s">
        <v>2477</v>
      </c>
      <c r="F52" s="1050" t="s">
        <v>97</v>
      </c>
      <c r="G52" s="1054">
        <v>5800</v>
      </c>
      <c r="H52" s="1054">
        <v>2627.83</v>
      </c>
      <c r="I52" s="1053" t="s">
        <v>2420</v>
      </c>
      <c r="J52" s="1052">
        <v>3172.17</v>
      </c>
    </row>
    <row r="53" spans="1:10" s="1044" customFormat="1" ht="40.5" x14ac:dyDescent="0.3">
      <c r="A53" s="1050" t="s">
        <v>1182</v>
      </c>
      <c r="B53" s="1051">
        <v>10147</v>
      </c>
      <c r="C53" s="1051">
        <v>10147</v>
      </c>
      <c r="D53" s="1050" t="s">
        <v>1266</v>
      </c>
      <c r="E53" s="1055" t="s">
        <v>2476</v>
      </c>
      <c r="F53" s="1050" t="s">
        <v>97</v>
      </c>
      <c r="G53" s="1054">
        <v>4000</v>
      </c>
      <c r="H53" s="1054">
        <v>672.5</v>
      </c>
      <c r="I53" s="1053" t="s">
        <v>2420</v>
      </c>
      <c r="J53" s="1052">
        <v>3327.5</v>
      </c>
    </row>
    <row r="54" spans="1:10" s="1044" customFormat="1" ht="40.5" x14ac:dyDescent="0.3">
      <c r="A54" s="1050" t="s">
        <v>1182</v>
      </c>
      <c r="B54" s="1051">
        <v>10149</v>
      </c>
      <c r="C54" s="1051">
        <v>10149</v>
      </c>
      <c r="D54" s="1050" t="s">
        <v>1266</v>
      </c>
      <c r="E54" s="1055" t="s">
        <v>2475</v>
      </c>
      <c r="F54" s="1050" t="s">
        <v>97</v>
      </c>
      <c r="G54" s="1054">
        <v>1000</v>
      </c>
      <c r="H54" s="1054"/>
      <c r="I54" s="1053" t="s">
        <v>2420</v>
      </c>
      <c r="J54" s="1052">
        <v>1000</v>
      </c>
    </row>
    <row r="55" spans="1:10" s="1044" customFormat="1" ht="40.5" x14ac:dyDescent="0.3">
      <c r="A55" s="1050" t="s">
        <v>1182</v>
      </c>
      <c r="B55" s="1051">
        <v>10154</v>
      </c>
      <c r="C55" s="1051">
        <v>10154</v>
      </c>
      <c r="D55" s="1050" t="s">
        <v>1266</v>
      </c>
      <c r="E55" s="1055" t="s">
        <v>2290</v>
      </c>
      <c r="F55" s="1050" t="s">
        <v>97</v>
      </c>
      <c r="G55" s="1054">
        <v>20223.84</v>
      </c>
      <c r="H55" s="1054">
        <v>20223.84</v>
      </c>
      <c r="I55" s="1053" t="s">
        <v>2420</v>
      </c>
      <c r="J55" s="1052">
        <v>0</v>
      </c>
    </row>
    <row r="56" spans="1:10" s="1044" customFormat="1" ht="40.5" x14ac:dyDescent="0.3">
      <c r="A56" s="1050" t="s">
        <v>1182</v>
      </c>
      <c r="B56" s="1051">
        <v>10155</v>
      </c>
      <c r="C56" s="1051">
        <v>10155</v>
      </c>
      <c r="D56" s="1050" t="s">
        <v>1266</v>
      </c>
      <c r="E56" s="1055" t="s">
        <v>2289</v>
      </c>
      <c r="F56" s="1050" t="s">
        <v>97</v>
      </c>
      <c r="G56" s="1054">
        <v>6000</v>
      </c>
      <c r="H56" s="1054">
        <v>4411.99</v>
      </c>
      <c r="I56" s="1053" t="s">
        <v>2420</v>
      </c>
      <c r="J56" s="1052">
        <v>1588.0100000000002</v>
      </c>
    </row>
    <row r="57" spans="1:10" s="1044" customFormat="1" ht="40.5" x14ac:dyDescent="0.3">
      <c r="A57" s="1050" t="s">
        <v>1182</v>
      </c>
      <c r="B57" s="1051">
        <v>10160</v>
      </c>
      <c r="C57" s="1051">
        <v>10160</v>
      </c>
      <c r="D57" s="1050" t="s">
        <v>1266</v>
      </c>
      <c r="E57" s="1055" t="s">
        <v>2474</v>
      </c>
      <c r="F57" s="1050" t="s">
        <v>97</v>
      </c>
      <c r="G57" s="1054">
        <v>1000</v>
      </c>
      <c r="H57" s="1054"/>
      <c r="I57" s="1053" t="s">
        <v>2420</v>
      </c>
      <c r="J57" s="1052">
        <v>1000</v>
      </c>
    </row>
    <row r="58" spans="1:10" s="1044" customFormat="1" ht="40.5" x14ac:dyDescent="0.3">
      <c r="A58" s="1050" t="s">
        <v>1182</v>
      </c>
      <c r="B58" s="1051">
        <v>10161</v>
      </c>
      <c r="C58" s="1051">
        <v>10161</v>
      </c>
      <c r="D58" s="1050" t="s">
        <v>1266</v>
      </c>
      <c r="E58" s="1055" t="s">
        <v>2473</v>
      </c>
      <c r="F58" s="1050" t="s">
        <v>97</v>
      </c>
      <c r="G58" s="1054">
        <v>1000</v>
      </c>
      <c r="H58" s="1054"/>
      <c r="I58" s="1053" t="s">
        <v>2420</v>
      </c>
      <c r="J58" s="1052">
        <v>1000</v>
      </c>
    </row>
    <row r="59" spans="1:10" s="1044" customFormat="1" ht="40.5" x14ac:dyDescent="0.3">
      <c r="A59" s="1050" t="s">
        <v>1182</v>
      </c>
      <c r="B59" s="1051">
        <v>10174</v>
      </c>
      <c r="C59" s="1051">
        <v>10174</v>
      </c>
      <c r="D59" s="1050" t="s">
        <v>1266</v>
      </c>
      <c r="E59" s="1055" t="s">
        <v>2288</v>
      </c>
      <c r="F59" s="1050" t="s">
        <v>97</v>
      </c>
      <c r="G59" s="1054">
        <v>1500</v>
      </c>
      <c r="H59" s="1054">
        <v>846.91</v>
      </c>
      <c r="I59" s="1053" t="s">
        <v>2420</v>
      </c>
      <c r="J59" s="1052">
        <v>653.09</v>
      </c>
    </row>
    <row r="60" spans="1:10" s="1044" customFormat="1" ht="40.5" x14ac:dyDescent="0.3">
      <c r="A60" s="1050" t="s">
        <v>1182</v>
      </c>
      <c r="B60" s="1051">
        <v>10175</v>
      </c>
      <c r="C60" s="1051">
        <v>10175</v>
      </c>
      <c r="D60" s="1050" t="s">
        <v>1266</v>
      </c>
      <c r="E60" s="1055" t="s">
        <v>2472</v>
      </c>
      <c r="F60" s="1050" t="s">
        <v>97</v>
      </c>
      <c r="G60" s="1054">
        <v>1000</v>
      </c>
      <c r="H60" s="1054">
        <v>91.7</v>
      </c>
      <c r="I60" s="1053" t="s">
        <v>2420</v>
      </c>
      <c r="J60" s="1052">
        <v>908.3</v>
      </c>
    </row>
    <row r="61" spans="1:10" s="1044" customFormat="1" ht="40.5" x14ac:dyDescent="0.3">
      <c r="A61" s="1050" t="s">
        <v>1182</v>
      </c>
      <c r="B61" s="1051">
        <v>10177</v>
      </c>
      <c r="C61" s="1051">
        <v>10177</v>
      </c>
      <c r="D61" s="1050" t="s">
        <v>1266</v>
      </c>
      <c r="E61" s="1055" t="s">
        <v>2286</v>
      </c>
      <c r="F61" s="1050" t="s">
        <v>97</v>
      </c>
      <c r="G61" s="1054">
        <v>320205</v>
      </c>
      <c r="H61" s="1054">
        <v>265356.52</v>
      </c>
      <c r="I61" s="1053" t="s">
        <v>2420</v>
      </c>
      <c r="J61" s="1052">
        <v>54848.479999999981</v>
      </c>
    </row>
    <row r="62" spans="1:10" s="1044" customFormat="1" ht="40.5" x14ac:dyDescent="0.3">
      <c r="A62" s="1050" t="s">
        <v>1182</v>
      </c>
      <c r="B62" s="1051">
        <v>10178</v>
      </c>
      <c r="C62" s="1051">
        <v>10178</v>
      </c>
      <c r="D62" s="1050" t="s">
        <v>1266</v>
      </c>
      <c r="E62" s="1055" t="s">
        <v>2285</v>
      </c>
      <c r="F62" s="1050" t="s">
        <v>97</v>
      </c>
      <c r="G62" s="1054">
        <v>25275</v>
      </c>
      <c r="H62" s="1054">
        <v>12969.18</v>
      </c>
      <c r="I62" s="1053" t="s">
        <v>2420</v>
      </c>
      <c r="J62" s="1052">
        <v>12305.82</v>
      </c>
    </row>
    <row r="63" spans="1:10" s="1044" customFormat="1" ht="40.5" x14ac:dyDescent="0.3">
      <c r="A63" s="1050" t="s">
        <v>1182</v>
      </c>
      <c r="B63" s="1051">
        <v>10179</v>
      </c>
      <c r="C63" s="1051">
        <v>10179</v>
      </c>
      <c r="D63" s="1050" t="s">
        <v>1266</v>
      </c>
      <c r="E63" s="1055" t="s">
        <v>2284</v>
      </c>
      <c r="F63" s="1050" t="s">
        <v>97</v>
      </c>
      <c r="G63" s="1054">
        <v>5160</v>
      </c>
      <c r="H63" s="1054">
        <v>4959.9799999999996</v>
      </c>
      <c r="I63" s="1053" t="s">
        <v>2420</v>
      </c>
      <c r="J63" s="1052">
        <v>200.02000000000044</v>
      </c>
    </row>
    <row r="64" spans="1:10" s="1044" customFormat="1" ht="40.5" x14ac:dyDescent="0.3">
      <c r="A64" s="1050" t="s">
        <v>1182</v>
      </c>
      <c r="B64" s="1051">
        <v>10181</v>
      </c>
      <c r="C64" s="1051">
        <v>10181</v>
      </c>
      <c r="D64" s="1050" t="s">
        <v>1266</v>
      </c>
      <c r="E64" s="1055" t="s">
        <v>2283</v>
      </c>
      <c r="F64" s="1050" t="s">
        <v>97</v>
      </c>
      <c r="G64" s="1054">
        <v>3360</v>
      </c>
      <c r="H64" s="1054">
        <v>3360</v>
      </c>
      <c r="I64" s="1053" t="s">
        <v>2420</v>
      </c>
      <c r="J64" s="1052">
        <v>0</v>
      </c>
    </row>
    <row r="65" spans="1:10" s="1044" customFormat="1" ht="40.5" x14ac:dyDescent="0.3">
      <c r="A65" s="1050" t="s">
        <v>1182</v>
      </c>
      <c r="B65" s="1051">
        <v>10182</v>
      </c>
      <c r="C65" s="1051">
        <v>10182</v>
      </c>
      <c r="D65" s="1050" t="s">
        <v>1266</v>
      </c>
      <c r="E65" s="1055" t="s">
        <v>2471</v>
      </c>
      <c r="F65" s="1050" t="s">
        <v>97</v>
      </c>
      <c r="G65" s="1054">
        <v>1000</v>
      </c>
      <c r="H65" s="1054"/>
      <c r="I65" s="1053" t="s">
        <v>2420</v>
      </c>
      <c r="J65" s="1052">
        <v>1000</v>
      </c>
    </row>
    <row r="66" spans="1:10" s="1044" customFormat="1" ht="40.5" x14ac:dyDescent="0.3">
      <c r="A66" s="1050" t="s">
        <v>1182</v>
      </c>
      <c r="B66" s="1051">
        <v>10183</v>
      </c>
      <c r="C66" s="1051">
        <v>10183</v>
      </c>
      <c r="D66" s="1050" t="s">
        <v>1266</v>
      </c>
      <c r="E66" s="1055" t="s">
        <v>2470</v>
      </c>
      <c r="F66" s="1050" t="s">
        <v>97</v>
      </c>
      <c r="G66" s="1054">
        <v>1000</v>
      </c>
      <c r="H66" s="1054"/>
      <c r="I66" s="1053" t="s">
        <v>2420</v>
      </c>
      <c r="J66" s="1052">
        <v>1000</v>
      </c>
    </row>
    <row r="67" spans="1:10" s="1044" customFormat="1" ht="40.5" x14ac:dyDescent="0.3">
      <c r="A67" s="1050" t="s">
        <v>1182</v>
      </c>
      <c r="B67" s="1051">
        <v>10186</v>
      </c>
      <c r="C67" s="1051">
        <v>10186</v>
      </c>
      <c r="D67" s="1050" t="s">
        <v>1266</v>
      </c>
      <c r="E67" s="1055" t="s">
        <v>2469</v>
      </c>
      <c r="F67" s="1050" t="s">
        <v>97</v>
      </c>
      <c r="G67" s="1054">
        <v>1000</v>
      </c>
      <c r="H67" s="1054">
        <v>239.9</v>
      </c>
      <c r="I67" s="1053" t="s">
        <v>2420</v>
      </c>
      <c r="J67" s="1052">
        <v>760.1</v>
      </c>
    </row>
    <row r="68" spans="1:10" s="1044" customFormat="1" ht="40.5" x14ac:dyDescent="0.3">
      <c r="A68" s="1050" t="s">
        <v>1182</v>
      </c>
      <c r="B68" s="1051">
        <v>10362</v>
      </c>
      <c r="C68" s="1051">
        <v>10362</v>
      </c>
      <c r="D68" s="1050" t="s">
        <v>1266</v>
      </c>
      <c r="E68" s="1055" t="s">
        <v>2282</v>
      </c>
      <c r="F68" s="1050" t="s">
        <v>97</v>
      </c>
      <c r="G68" s="1054">
        <v>3000</v>
      </c>
      <c r="H68" s="1054"/>
      <c r="I68" s="1053" t="s">
        <v>2420</v>
      </c>
      <c r="J68" s="1052">
        <v>3000</v>
      </c>
    </row>
    <row r="69" spans="1:10" s="1044" customFormat="1" ht="40.5" x14ac:dyDescent="0.3">
      <c r="A69" s="1050" t="s">
        <v>1182</v>
      </c>
      <c r="B69" s="1051">
        <v>10364</v>
      </c>
      <c r="C69" s="1051">
        <v>10364</v>
      </c>
      <c r="D69" s="1050" t="s">
        <v>1266</v>
      </c>
      <c r="E69" s="1055" t="s">
        <v>2281</v>
      </c>
      <c r="F69" s="1050" t="s">
        <v>97</v>
      </c>
      <c r="G69" s="1054">
        <v>18000</v>
      </c>
      <c r="H69" s="1054"/>
      <c r="I69" s="1053" t="s">
        <v>2420</v>
      </c>
      <c r="J69" s="1052">
        <v>18000</v>
      </c>
    </row>
    <row r="70" spans="1:10" s="1044" customFormat="1" ht="40.5" x14ac:dyDescent="0.3">
      <c r="A70" s="1050" t="s">
        <v>1182</v>
      </c>
      <c r="B70" s="1051">
        <v>10382</v>
      </c>
      <c r="C70" s="1051">
        <v>10382</v>
      </c>
      <c r="D70" s="1050" t="s">
        <v>1266</v>
      </c>
      <c r="E70" s="1055" t="s">
        <v>2280</v>
      </c>
      <c r="F70" s="1050" t="s">
        <v>97</v>
      </c>
      <c r="G70" s="1054">
        <v>2000</v>
      </c>
      <c r="H70" s="1054"/>
      <c r="I70" s="1053" t="s">
        <v>2420</v>
      </c>
      <c r="J70" s="1052">
        <v>2000</v>
      </c>
    </row>
    <row r="71" spans="1:10" s="1044" customFormat="1" ht="40.5" x14ac:dyDescent="0.3">
      <c r="A71" s="1050" t="s">
        <v>1182</v>
      </c>
      <c r="B71" s="1051">
        <v>10383</v>
      </c>
      <c r="C71" s="1051">
        <v>10383</v>
      </c>
      <c r="D71" s="1050" t="s">
        <v>1266</v>
      </c>
      <c r="E71" s="1055" t="s">
        <v>2279</v>
      </c>
      <c r="F71" s="1050" t="s">
        <v>97</v>
      </c>
      <c r="G71" s="1054">
        <v>1000</v>
      </c>
      <c r="H71" s="1054"/>
      <c r="I71" s="1053" t="s">
        <v>2420</v>
      </c>
      <c r="J71" s="1052">
        <v>1000</v>
      </c>
    </row>
    <row r="72" spans="1:10" s="1044" customFormat="1" ht="40.5" x14ac:dyDescent="0.3">
      <c r="A72" s="1050" t="s">
        <v>1182</v>
      </c>
      <c r="B72" s="1051">
        <v>10384</v>
      </c>
      <c r="C72" s="1051">
        <v>10384</v>
      </c>
      <c r="D72" s="1050" t="s">
        <v>1266</v>
      </c>
      <c r="E72" s="1055" t="s">
        <v>2278</v>
      </c>
      <c r="F72" s="1050" t="s">
        <v>97</v>
      </c>
      <c r="G72" s="1054">
        <v>2000</v>
      </c>
      <c r="H72" s="1054"/>
      <c r="I72" s="1053" t="s">
        <v>2420</v>
      </c>
      <c r="J72" s="1052">
        <v>2000</v>
      </c>
    </row>
    <row r="73" spans="1:10" s="1044" customFormat="1" ht="40.5" x14ac:dyDescent="0.3">
      <c r="A73" s="1050" t="s">
        <v>1182</v>
      </c>
      <c r="B73" s="1051">
        <v>10393</v>
      </c>
      <c r="C73" s="1051">
        <v>10393</v>
      </c>
      <c r="D73" s="1050" t="s">
        <v>1266</v>
      </c>
      <c r="E73" s="1055" t="s">
        <v>2468</v>
      </c>
      <c r="F73" s="1050" t="s">
        <v>97</v>
      </c>
      <c r="G73" s="1054">
        <v>2000</v>
      </c>
      <c r="H73" s="1054"/>
      <c r="I73" s="1053" t="s">
        <v>2420</v>
      </c>
      <c r="J73" s="1052">
        <v>2000</v>
      </c>
    </row>
    <row r="74" spans="1:10" s="1044" customFormat="1" ht="60.75" x14ac:dyDescent="0.3">
      <c r="A74" s="1050" t="s">
        <v>2418</v>
      </c>
      <c r="B74" s="1051">
        <v>10303</v>
      </c>
      <c r="C74" s="1051">
        <v>10303</v>
      </c>
      <c r="D74" s="1050" t="s">
        <v>1266</v>
      </c>
      <c r="E74" s="1055" t="s">
        <v>2467</v>
      </c>
      <c r="F74" s="1050" t="s">
        <v>97</v>
      </c>
      <c r="G74" s="1054">
        <v>9000</v>
      </c>
      <c r="H74" s="1054">
        <v>1600.2600000000002</v>
      </c>
      <c r="I74" s="1053" t="s">
        <v>2420</v>
      </c>
      <c r="J74" s="1052">
        <v>7399.74</v>
      </c>
    </row>
    <row r="75" spans="1:10" s="1044" customFormat="1" ht="40.5" x14ac:dyDescent="0.3">
      <c r="A75" s="1050" t="s">
        <v>2418</v>
      </c>
      <c r="B75" s="1051">
        <v>10320</v>
      </c>
      <c r="C75" s="1051">
        <v>10320</v>
      </c>
      <c r="D75" s="1050" t="s">
        <v>1266</v>
      </c>
      <c r="E75" s="1055" t="s">
        <v>2302</v>
      </c>
      <c r="F75" s="1050" t="s">
        <v>97</v>
      </c>
      <c r="G75" s="1054">
        <v>13000</v>
      </c>
      <c r="H75" s="1054">
        <v>5846.22</v>
      </c>
      <c r="I75" s="1053" t="s">
        <v>2420</v>
      </c>
      <c r="J75" s="1052">
        <v>7153.78</v>
      </c>
    </row>
    <row r="76" spans="1:10" s="1044" customFormat="1" ht="40.5" x14ac:dyDescent="0.3">
      <c r="A76" s="1050" t="s">
        <v>2418</v>
      </c>
      <c r="B76" s="1051">
        <v>10321</v>
      </c>
      <c r="C76" s="1051">
        <v>10321</v>
      </c>
      <c r="D76" s="1050" t="s">
        <v>1266</v>
      </c>
      <c r="E76" s="1055" t="s">
        <v>928</v>
      </c>
      <c r="F76" s="1050" t="s">
        <v>97</v>
      </c>
      <c r="G76" s="1054">
        <v>8000</v>
      </c>
      <c r="H76" s="1054">
        <v>6204.64</v>
      </c>
      <c r="I76" s="1053" t="s">
        <v>2420</v>
      </c>
      <c r="J76" s="1052">
        <v>1795.3599999999997</v>
      </c>
    </row>
    <row r="77" spans="1:10" s="1044" customFormat="1" ht="60.75" x14ac:dyDescent="0.3">
      <c r="A77" s="1050" t="s">
        <v>2418</v>
      </c>
      <c r="B77" s="1051">
        <v>10372</v>
      </c>
      <c r="C77" s="1051">
        <v>10372</v>
      </c>
      <c r="D77" s="1050" t="s">
        <v>1266</v>
      </c>
      <c r="E77" s="1055" t="s">
        <v>2301</v>
      </c>
      <c r="F77" s="1050" t="s">
        <v>97</v>
      </c>
      <c r="G77" s="1054">
        <v>50000</v>
      </c>
      <c r="H77" s="1054">
        <v>31468.32</v>
      </c>
      <c r="I77" s="1053" t="s">
        <v>2420</v>
      </c>
      <c r="J77" s="1052">
        <v>18531.68</v>
      </c>
    </row>
    <row r="78" spans="1:10" s="1044" customFormat="1" ht="40.5" x14ac:dyDescent="0.3">
      <c r="A78" s="1050" t="s">
        <v>2418</v>
      </c>
      <c r="B78" s="1051">
        <v>10513</v>
      </c>
      <c r="C78" s="1051">
        <v>10513</v>
      </c>
      <c r="D78" s="1050" t="s">
        <v>1266</v>
      </c>
      <c r="E78" s="1055" t="s">
        <v>2300</v>
      </c>
      <c r="F78" s="1050" t="s">
        <v>97</v>
      </c>
      <c r="G78" s="1054">
        <v>100</v>
      </c>
      <c r="H78" s="1054"/>
      <c r="I78" s="1053" t="s">
        <v>2420</v>
      </c>
      <c r="J78" s="1052">
        <v>100</v>
      </c>
    </row>
    <row r="79" spans="1:10" s="1044" customFormat="1" ht="40.5" x14ac:dyDescent="0.3">
      <c r="A79" s="1050" t="s">
        <v>2418</v>
      </c>
      <c r="B79" s="1051">
        <v>10575</v>
      </c>
      <c r="C79" s="1051">
        <v>10575</v>
      </c>
      <c r="D79" s="1050" t="s">
        <v>1266</v>
      </c>
      <c r="E79" s="1055" t="s">
        <v>939</v>
      </c>
      <c r="F79" s="1050" t="s">
        <v>97</v>
      </c>
      <c r="G79" s="1054">
        <v>35000</v>
      </c>
      <c r="H79" s="1054">
        <v>27584.59</v>
      </c>
      <c r="I79" s="1053" t="s">
        <v>2420</v>
      </c>
      <c r="J79" s="1052">
        <v>7415.41</v>
      </c>
    </row>
    <row r="80" spans="1:10" s="1044" customFormat="1" ht="60.75" x14ac:dyDescent="0.3">
      <c r="A80" s="1050" t="s">
        <v>2418</v>
      </c>
      <c r="B80" s="1051">
        <v>10576</v>
      </c>
      <c r="C80" s="1051">
        <v>10576</v>
      </c>
      <c r="D80" s="1050" t="s">
        <v>1266</v>
      </c>
      <c r="E80" s="1055" t="s">
        <v>945</v>
      </c>
      <c r="F80" s="1050" t="s">
        <v>97</v>
      </c>
      <c r="G80" s="1054">
        <v>6000</v>
      </c>
      <c r="H80" s="1054">
        <v>6000</v>
      </c>
      <c r="I80" s="1053" t="s">
        <v>2420</v>
      </c>
      <c r="J80" s="1052">
        <v>0</v>
      </c>
    </row>
    <row r="81" spans="1:10" s="1044" customFormat="1" ht="40.5" x14ac:dyDescent="0.3">
      <c r="A81" s="1050" t="s">
        <v>2418</v>
      </c>
      <c r="B81" s="1051">
        <v>10620</v>
      </c>
      <c r="C81" s="1051">
        <v>10620</v>
      </c>
      <c r="D81" s="1050" t="s">
        <v>1266</v>
      </c>
      <c r="E81" s="1055" t="s">
        <v>2299</v>
      </c>
      <c r="F81" s="1050" t="s">
        <v>97</v>
      </c>
      <c r="G81" s="1054">
        <v>11500</v>
      </c>
      <c r="H81" s="1054">
        <v>5501.67</v>
      </c>
      <c r="I81" s="1053" t="s">
        <v>2420</v>
      </c>
      <c r="J81" s="1052">
        <v>5998.33</v>
      </c>
    </row>
    <row r="82" spans="1:10" s="1044" customFormat="1" ht="60.75" x14ac:dyDescent="0.3">
      <c r="A82" s="1050" t="s">
        <v>2418</v>
      </c>
      <c r="B82" s="1051">
        <v>10621</v>
      </c>
      <c r="C82" s="1051">
        <v>10621</v>
      </c>
      <c r="D82" s="1050" t="s">
        <v>1266</v>
      </c>
      <c r="E82" s="1055" t="s">
        <v>2466</v>
      </c>
      <c r="F82" s="1050" t="s">
        <v>97</v>
      </c>
      <c r="G82" s="1054">
        <v>6000</v>
      </c>
      <c r="H82" s="1054">
        <v>5419.36</v>
      </c>
      <c r="I82" s="1053" t="s">
        <v>2420</v>
      </c>
      <c r="J82" s="1052">
        <v>580.64000000000033</v>
      </c>
    </row>
    <row r="83" spans="1:10" s="1044" customFormat="1" ht="40.5" x14ac:dyDescent="0.3">
      <c r="A83" s="1050" t="s">
        <v>1227</v>
      </c>
      <c r="B83" s="1051">
        <v>121</v>
      </c>
      <c r="C83" s="1051">
        <v>10506</v>
      </c>
      <c r="D83" s="1050" t="s">
        <v>1305</v>
      </c>
      <c r="E83" s="1055" t="s">
        <v>1961</v>
      </c>
      <c r="F83" s="1050" t="s">
        <v>97</v>
      </c>
      <c r="G83" s="1054">
        <v>37622.699999999997</v>
      </c>
      <c r="H83" s="1054">
        <v>37000</v>
      </c>
      <c r="I83" s="1053" t="s">
        <v>2420</v>
      </c>
      <c r="J83" s="1052">
        <v>622.69999999999709</v>
      </c>
    </row>
    <row r="84" spans="1:10" s="1044" customFormat="1" ht="40.5" x14ac:dyDescent="0.3">
      <c r="A84" s="1050" t="s">
        <v>1227</v>
      </c>
      <c r="B84" s="1051">
        <v>143</v>
      </c>
      <c r="C84" s="1051">
        <v>10285</v>
      </c>
      <c r="D84" s="1050" t="s">
        <v>1331</v>
      </c>
      <c r="E84" s="1055" t="s">
        <v>2261</v>
      </c>
      <c r="F84" s="1050" t="s">
        <v>97</v>
      </c>
      <c r="G84" s="1054">
        <v>9077.7999999999993</v>
      </c>
      <c r="H84" s="1054">
        <v>9067.16</v>
      </c>
      <c r="I84" s="1053" t="s">
        <v>2420</v>
      </c>
      <c r="J84" s="1052">
        <v>10.639999999999418</v>
      </c>
    </row>
    <row r="85" spans="1:10" s="1044" customFormat="1" ht="40.5" x14ac:dyDescent="0.3">
      <c r="A85" s="1050" t="s">
        <v>1227</v>
      </c>
      <c r="B85" s="1051">
        <v>144</v>
      </c>
      <c r="C85" s="1051">
        <v>10365</v>
      </c>
      <c r="D85" s="1050" t="s">
        <v>1331</v>
      </c>
      <c r="E85" s="1055" t="s">
        <v>2335</v>
      </c>
      <c r="F85" s="1050" t="s">
        <v>97</v>
      </c>
      <c r="G85" s="1054">
        <v>4000</v>
      </c>
      <c r="H85" s="1054">
        <v>4000</v>
      </c>
      <c r="I85" s="1053" t="s">
        <v>2420</v>
      </c>
      <c r="J85" s="1052">
        <v>0</v>
      </c>
    </row>
    <row r="86" spans="1:10" s="1044" customFormat="1" ht="40.5" x14ac:dyDescent="0.3">
      <c r="A86" s="1050" t="s">
        <v>1227</v>
      </c>
      <c r="B86" s="1051">
        <v>145</v>
      </c>
      <c r="C86" s="1051">
        <v>10366</v>
      </c>
      <c r="D86" s="1050" t="s">
        <v>1331</v>
      </c>
      <c r="E86" s="1055" t="s">
        <v>2381</v>
      </c>
      <c r="F86" s="1050" t="s">
        <v>97</v>
      </c>
      <c r="G86" s="1054">
        <v>10000</v>
      </c>
      <c r="H86" s="1054">
        <v>4500</v>
      </c>
      <c r="I86" s="1053" t="s">
        <v>2420</v>
      </c>
      <c r="J86" s="1052">
        <v>5500</v>
      </c>
    </row>
    <row r="87" spans="1:10" s="1044" customFormat="1" ht="40.5" x14ac:dyDescent="0.3">
      <c r="A87" s="1050" t="s">
        <v>1227</v>
      </c>
      <c r="B87" s="1051">
        <v>148</v>
      </c>
      <c r="C87" s="1051">
        <v>10522</v>
      </c>
      <c r="D87" s="1050" t="s">
        <v>1331</v>
      </c>
      <c r="E87" s="1055" t="s">
        <v>2331</v>
      </c>
      <c r="F87" s="1050" t="s">
        <v>97</v>
      </c>
      <c r="G87" s="1054">
        <v>23636.080000000002</v>
      </c>
      <c r="H87" s="1054">
        <v>21518.400000000001</v>
      </c>
      <c r="I87" s="1053" t="s">
        <v>2420</v>
      </c>
      <c r="J87" s="1052">
        <v>2117.6800000000003</v>
      </c>
    </row>
    <row r="88" spans="1:10" s="1044" customFormat="1" ht="40.5" x14ac:dyDescent="0.3">
      <c r="A88" s="1050" t="s">
        <v>1227</v>
      </c>
      <c r="B88" s="1051">
        <v>149</v>
      </c>
      <c r="C88" s="1051">
        <v>10523</v>
      </c>
      <c r="D88" s="1050" t="s">
        <v>1331</v>
      </c>
      <c r="E88" s="1055" t="s">
        <v>2330</v>
      </c>
      <c r="F88" s="1050" t="s">
        <v>97</v>
      </c>
      <c r="G88" s="1054">
        <v>684.31</v>
      </c>
      <c r="H88" s="1054">
        <v>684.31</v>
      </c>
      <c r="I88" s="1053" t="s">
        <v>2420</v>
      </c>
      <c r="J88" s="1052">
        <v>0</v>
      </c>
    </row>
    <row r="89" spans="1:10" s="1044" customFormat="1" ht="40.5" x14ac:dyDescent="0.3">
      <c r="A89" s="1050" t="s">
        <v>1227</v>
      </c>
      <c r="B89" s="1051">
        <v>209</v>
      </c>
      <c r="C89" s="1051">
        <v>10046</v>
      </c>
      <c r="D89" s="1050" t="s">
        <v>1331</v>
      </c>
      <c r="E89" s="1055" t="s">
        <v>2453</v>
      </c>
      <c r="F89" s="1050" t="s">
        <v>97</v>
      </c>
      <c r="G89" s="1054">
        <v>1948.47</v>
      </c>
      <c r="H89" s="1054">
        <v>1948.4699999999998</v>
      </c>
      <c r="I89" s="1053" t="s">
        <v>2420</v>
      </c>
      <c r="J89" s="1052">
        <v>0</v>
      </c>
    </row>
    <row r="90" spans="1:10" s="1044" customFormat="1" ht="40.5" x14ac:dyDescent="0.3">
      <c r="A90" s="1050" t="s">
        <v>1227</v>
      </c>
      <c r="B90" s="1051">
        <v>219</v>
      </c>
      <c r="C90" s="1051">
        <v>10673</v>
      </c>
      <c r="D90" s="1050" t="s">
        <v>1266</v>
      </c>
      <c r="E90" s="1055" t="s">
        <v>2465</v>
      </c>
      <c r="F90" s="1050" t="s">
        <v>97</v>
      </c>
      <c r="G90" s="1054">
        <v>1500</v>
      </c>
      <c r="H90" s="1054"/>
      <c r="I90" s="1053" t="s">
        <v>2420</v>
      </c>
      <c r="J90" s="1052">
        <v>1500</v>
      </c>
    </row>
    <row r="91" spans="1:10" s="1044" customFormat="1" ht="40.5" x14ac:dyDescent="0.3">
      <c r="A91" s="1050" t="s">
        <v>1227</v>
      </c>
      <c r="B91" s="1051">
        <v>220</v>
      </c>
      <c r="C91" s="1051">
        <v>10674</v>
      </c>
      <c r="D91" s="1050" t="s">
        <v>1266</v>
      </c>
      <c r="E91" s="1055" t="s">
        <v>2464</v>
      </c>
      <c r="F91" s="1050" t="s">
        <v>97</v>
      </c>
      <c r="G91" s="1054">
        <v>3000</v>
      </c>
      <c r="H91" s="1054"/>
      <c r="I91" s="1053" t="s">
        <v>2420</v>
      </c>
      <c r="J91" s="1052">
        <v>3000</v>
      </c>
    </row>
    <row r="92" spans="1:10" s="1044" customFormat="1" ht="40.5" x14ac:dyDescent="0.3">
      <c r="A92" s="1050" t="s">
        <v>1227</v>
      </c>
      <c r="B92" s="1051">
        <v>221</v>
      </c>
      <c r="C92" s="1051">
        <v>10672</v>
      </c>
      <c r="D92" s="1050" t="s">
        <v>1266</v>
      </c>
      <c r="E92" s="1055" t="s">
        <v>2379</v>
      </c>
      <c r="F92" s="1050" t="s">
        <v>97</v>
      </c>
      <c r="G92" s="1054">
        <v>12000</v>
      </c>
      <c r="H92" s="1054">
        <v>3950</v>
      </c>
      <c r="I92" s="1053" t="s">
        <v>2420</v>
      </c>
      <c r="J92" s="1052">
        <v>8050</v>
      </c>
    </row>
    <row r="93" spans="1:10" s="1044" customFormat="1" ht="40.5" x14ac:dyDescent="0.3">
      <c r="A93" s="1050" t="s">
        <v>1227</v>
      </c>
      <c r="B93" s="1051">
        <v>227</v>
      </c>
      <c r="C93" s="1051">
        <v>10676</v>
      </c>
      <c r="D93" s="1050" t="s">
        <v>1266</v>
      </c>
      <c r="E93" s="1055" t="s">
        <v>2277</v>
      </c>
      <c r="F93" s="1050" t="s">
        <v>97</v>
      </c>
      <c r="G93" s="1054">
        <v>22500</v>
      </c>
      <c r="H93" s="1054">
        <v>7500</v>
      </c>
      <c r="I93" s="1053" t="s">
        <v>2420</v>
      </c>
      <c r="J93" s="1052">
        <v>15000</v>
      </c>
    </row>
    <row r="94" spans="1:10" s="1044" customFormat="1" ht="40.5" x14ac:dyDescent="0.3">
      <c r="A94" s="1050" t="s">
        <v>1227</v>
      </c>
      <c r="B94" s="1051">
        <v>240</v>
      </c>
      <c r="C94" s="1051">
        <v>10690</v>
      </c>
      <c r="D94" s="1050" t="s">
        <v>1266</v>
      </c>
      <c r="E94" s="1055" t="s">
        <v>2276</v>
      </c>
      <c r="F94" s="1050" t="s">
        <v>97</v>
      </c>
      <c r="G94" s="1054">
        <v>5000</v>
      </c>
      <c r="H94" s="1054">
        <v>5000</v>
      </c>
      <c r="I94" s="1053" t="s">
        <v>2420</v>
      </c>
      <c r="J94" s="1052">
        <v>0</v>
      </c>
    </row>
    <row r="95" spans="1:10" s="1044" customFormat="1" ht="60.75" x14ac:dyDescent="0.3">
      <c r="A95" s="1050" t="s">
        <v>1227</v>
      </c>
      <c r="B95" s="1051">
        <v>241</v>
      </c>
      <c r="C95" s="1051">
        <v>10691</v>
      </c>
      <c r="D95" s="1050" t="s">
        <v>1305</v>
      </c>
      <c r="E95" s="1055" t="s">
        <v>2463</v>
      </c>
      <c r="F95" s="1050" t="s">
        <v>97</v>
      </c>
      <c r="G95" s="1054">
        <v>150000</v>
      </c>
      <c r="H95" s="1054">
        <v>150000</v>
      </c>
      <c r="I95" s="1053" t="s">
        <v>2420</v>
      </c>
      <c r="J95" s="1052">
        <v>0</v>
      </c>
    </row>
    <row r="96" spans="1:10" s="1044" customFormat="1" ht="40.5" x14ac:dyDescent="0.3">
      <c r="A96" s="1050" t="s">
        <v>1227</v>
      </c>
      <c r="B96" s="1051">
        <v>242</v>
      </c>
      <c r="C96" s="1051">
        <v>10696</v>
      </c>
      <c r="D96" s="1050" t="s">
        <v>1305</v>
      </c>
      <c r="E96" s="1055" t="s">
        <v>2462</v>
      </c>
      <c r="F96" s="1050" t="s">
        <v>97</v>
      </c>
      <c r="G96" s="1054">
        <v>400000</v>
      </c>
      <c r="H96" s="1054">
        <v>382243.6</v>
      </c>
      <c r="I96" s="1053" t="s">
        <v>2420</v>
      </c>
      <c r="J96" s="1052">
        <v>17756.400000000023</v>
      </c>
    </row>
    <row r="97" spans="1:10" s="1044" customFormat="1" ht="60.75" x14ac:dyDescent="0.3">
      <c r="A97" s="1050" t="s">
        <v>1227</v>
      </c>
      <c r="B97" s="1051">
        <v>243</v>
      </c>
      <c r="C97" s="1051">
        <v>10693</v>
      </c>
      <c r="D97" s="1050" t="s">
        <v>1305</v>
      </c>
      <c r="E97" s="1055" t="s">
        <v>2461</v>
      </c>
      <c r="F97" s="1050" t="s">
        <v>97</v>
      </c>
      <c r="G97" s="1054">
        <v>610000</v>
      </c>
      <c r="H97" s="1054">
        <v>610000.00000000012</v>
      </c>
      <c r="I97" s="1053" t="s">
        <v>2420</v>
      </c>
      <c r="J97" s="1052">
        <v>0</v>
      </c>
    </row>
    <row r="98" spans="1:10" s="1044" customFormat="1" ht="60.75" x14ac:dyDescent="0.3">
      <c r="A98" s="1050" t="s">
        <v>1227</v>
      </c>
      <c r="B98" s="1051">
        <v>245</v>
      </c>
      <c r="C98" s="1051">
        <v>10692</v>
      </c>
      <c r="D98" s="1050" t="s">
        <v>1305</v>
      </c>
      <c r="E98" s="1055" t="s">
        <v>2460</v>
      </c>
      <c r="F98" s="1050" t="s">
        <v>97</v>
      </c>
      <c r="G98" s="1054">
        <v>500000</v>
      </c>
      <c r="H98" s="1054">
        <v>499999.99999999988</v>
      </c>
      <c r="I98" s="1053" t="s">
        <v>2420</v>
      </c>
      <c r="J98" s="1052">
        <v>0</v>
      </c>
    </row>
    <row r="99" spans="1:10" s="1044" customFormat="1" ht="40.5" x14ac:dyDescent="0.3">
      <c r="A99" s="1050" t="s">
        <v>1227</v>
      </c>
      <c r="B99" s="1051">
        <v>247</v>
      </c>
      <c r="C99" s="1051">
        <v>10694</v>
      </c>
      <c r="D99" s="1050" t="s">
        <v>1305</v>
      </c>
      <c r="E99" s="1055" t="s">
        <v>2459</v>
      </c>
      <c r="F99" s="1050" t="s">
        <v>97</v>
      </c>
      <c r="G99" s="1054">
        <v>32675</v>
      </c>
      <c r="H99" s="1054">
        <v>0</v>
      </c>
      <c r="I99" s="1053" t="s">
        <v>2420</v>
      </c>
      <c r="J99" s="1052">
        <v>32675</v>
      </c>
    </row>
    <row r="100" spans="1:10" s="1044" customFormat="1" ht="60.75" x14ac:dyDescent="0.3">
      <c r="A100" s="1050" t="s">
        <v>1227</v>
      </c>
      <c r="B100" s="1051">
        <v>248</v>
      </c>
      <c r="C100" s="1051">
        <v>10695</v>
      </c>
      <c r="D100" s="1050" t="s">
        <v>1305</v>
      </c>
      <c r="E100" s="1055" t="s">
        <v>2458</v>
      </c>
      <c r="F100" s="1050" t="s">
        <v>97</v>
      </c>
      <c r="G100" s="1054">
        <v>50000</v>
      </c>
      <c r="H100" s="1054">
        <v>48617</v>
      </c>
      <c r="I100" s="1053" t="s">
        <v>2420</v>
      </c>
      <c r="J100" s="1052">
        <v>1383</v>
      </c>
    </row>
    <row r="101" spans="1:10" s="1044" customFormat="1" ht="60.75" x14ac:dyDescent="0.3">
      <c r="A101" s="1050" t="s">
        <v>1227</v>
      </c>
      <c r="B101" s="1051">
        <v>249</v>
      </c>
      <c r="C101" s="1051">
        <v>10697</v>
      </c>
      <c r="D101" s="1050" t="s">
        <v>1305</v>
      </c>
      <c r="E101" s="1055" t="s">
        <v>2457</v>
      </c>
      <c r="F101" s="1050" t="s">
        <v>97</v>
      </c>
      <c r="G101" s="1054">
        <v>50000</v>
      </c>
      <c r="H101" s="1054">
        <v>47620</v>
      </c>
      <c r="I101" s="1053" t="s">
        <v>2420</v>
      </c>
      <c r="J101" s="1052">
        <v>2380</v>
      </c>
    </row>
    <row r="102" spans="1:10" s="1044" customFormat="1" ht="40.5" x14ac:dyDescent="0.3">
      <c r="A102" s="1050" t="s">
        <v>1227</v>
      </c>
      <c r="B102" s="1051">
        <v>259</v>
      </c>
      <c r="C102" s="1051">
        <v>10699</v>
      </c>
      <c r="D102" s="1050" t="s">
        <v>1266</v>
      </c>
      <c r="E102" s="1055" t="s">
        <v>2456</v>
      </c>
      <c r="F102" s="1050" t="s">
        <v>97</v>
      </c>
      <c r="G102" s="1054">
        <v>2000</v>
      </c>
      <c r="H102" s="1054">
        <v>1675</v>
      </c>
      <c r="I102" s="1053" t="s">
        <v>2420</v>
      </c>
      <c r="J102" s="1052">
        <v>325</v>
      </c>
    </row>
    <row r="103" spans="1:10" s="1044" customFormat="1" ht="40.5" x14ac:dyDescent="0.3">
      <c r="A103" s="1050" t="s">
        <v>1227</v>
      </c>
      <c r="B103" s="1051">
        <v>260</v>
      </c>
      <c r="C103" s="1051">
        <v>10700</v>
      </c>
      <c r="D103" s="1050" t="s">
        <v>1266</v>
      </c>
      <c r="E103" s="1055" t="s">
        <v>2377</v>
      </c>
      <c r="F103" s="1050" t="s">
        <v>97</v>
      </c>
      <c r="G103" s="1054">
        <v>10000</v>
      </c>
      <c r="H103" s="1054">
        <v>10000</v>
      </c>
      <c r="I103" s="1053" t="s">
        <v>2420</v>
      </c>
      <c r="J103" s="1052">
        <v>0</v>
      </c>
    </row>
    <row r="104" spans="1:10" s="1044" customFormat="1" ht="40.5" x14ac:dyDescent="0.3">
      <c r="A104" s="1050" t="s">
        <v>1227</v>
      </c>
      <c r="B104" s="1051">
        <v>261</v>
      </c>
      <c r="C104" s="1051">
        <v>10701</v>
      </c>
      <c r="D104" s="1050" t="s">
        <v>1266</v>
      </c>
      <c r="E104" s="1055" t="s">
        <v>2455</v>
      </c>
      <c r="F104" s="1050" t="s">
        <v>97</v>
      </c>
      <c r="G104" s="1054">
        <v>20000</v>
      </c>
      <c r="H104" s="1054">
        <v>20000</v>
      </c>
      <c r="I104" s="1053" t="s">
        <v>2420</v>
      </c>
      <c r="J104" s="1052">
        <v>0</v>
      </c>
    </row>
    <row r="105" spans="1:10" s="1044" customFormat="1" ht="40.5" x14ac:dyDescent="0.3">
      <c r="A105" s="1050" t="s">
        <v>1227</v>
      </c>
      <c r="B105" s="1051">
        <v>10012</v>
      </c>
      <c r="C105" s="1051">
        <v>10012</v>
      </c>
      <c r="D105" s="1050" t="s">
        <v>1266</v>
      </c>
      <c r="E105" s="1055" t="s">
        <v>2359</v>
      </c>
      <c r="F105" s="1050" t="s">
        <v>97</v>
      </c>
      <c r="G105" s="1054">
        <v>20000</v>
      </c>
      <c r="H105" s="1054">
        <v>10616.51</v>
      </c>
      <c r="I105" s="1053" t="s">
        <v>2420</v>
      </c>
      <c r="J105" s="1052">
        <v>9383.49</v>
      </c>
    </row>
    <row r="106" spans="1:10" s="1044" customFormat="1" ht="40.5" x14ac:dyDescent="0.3">
      <c r="A106" s="1050" t="s">
        <v>1227</v>
      </c>
      <c r="B106" s="1051">
        <v>10041</v>
      </c>
      <c r="C106" s="1051">
        <v>10041</v>
      </c>
      <c r="D106" s="1050" t="s">
        <v>1266</v>
      </c>
      <c r="E106" s="1055" t="s">
        <v>2357</v>
      </c>
      <c r="F106" s="1050" t="s">
        <v>97</v>
      </c>
      <c r="G106" s="1054">
        <v>4000</v>
      </c>
      <c r="H106" s="1054">
        <v>990</v>
      </c>
      <c r="I106" s="1053" t="s">
        <v>2420</v>
      </c>
      <c r="J106" s="1052">
        <v>3010</v>
      </c>
    </row>
    <row r="107" spans="1:10" s="1044" customFormat="1" ht="40.5" x14ac:dyDescent="0.3">
      <c r="A107" s="1050" t="s">
        <v>1227</v>
      </c>
      <c r="B107" s="1051">
        <v>10042</v>
      </c>
      <c r="C107" s="1051">
        <v>10042</v>
      </c>
      <c r="D107" s="1050" t="s">
        <v>1266</v>
      </c>
      <c r="E107" s="1055" t="s">
        <v>2356</v>
      </c>
      <c r="F107" s="1050" t="s">
        <v>97</v>
      </c>
      <c r="G107" s="1054">
        <v>2700</v>
      </c>
      <c r="H107" s="1054">
        <v>250</v>
      </c>
      <c r="I107" s="1053" t="s">
        <v>2420</v>
      </c>
      <c r="J107" s="1052">
        <v>2450</v>
      </c>
    </row>
    <row r="108" spans="1:10" s="1044" customFormat="1" ht="40.5" x14ac:dyDescent="0.3">
      <c r="A108" s="1050" t="s">
        <v>1227</v>
      </c>
      <c r="B108" s="1051">
        <v>10045</v>
      </c>
      <c r="C108" s="1051">
        <v>10045</v>
      </c>
      <c r="D108" s="1050" t="s">
        <v>1266</v>
      </c>
      <c r="E108" s="1055" t="s">
        <v>2454</v>
      </c>
      <c r="F108" s="1050" t="s">
        <v>97</v>
      </c>
      <c r="G108" s="1054">
        <v>44038.04</v>
      </c>
      <c r="H108" s="1054">
        <v>43925.320000000007</v>
      </c>
      <c r="I108" s="1053" t="s">
        <v>2420</v>
      </c>
      <c r="J108" s="1052">
        <v>112.71999999999389</v>
      </c>
    </row>
    <row r="109" spans="1:10" s="1044" customFormat="1" ht="40.5" x14ac:dyDescent="0.3">
      <c r="A109" s="1050" t="s">
        <v>1227</v>
      </c>
      <c r="B109" s="1051">
        <v>10046</v>
      </c>
      <c r="C109" s="1051">
        <v>10046</v>
      </c>
      <c r="D109" s="1050" t="s">
        <v>1266</v>
      </c>
      <c r="E109" s="1055" t="s">
        <v>2453</v>
      </c>
      <c r="F109" s="1050" t="s">
        <v>97</v>
      </c>
      <c r="G109" s="1054">
        <v>73578.179999999993</v>
      </c>
      <c r="H109" s="1054">
        <v>61806.349999999984</v>
      </c>
      <c r="I109" s="1053" t="s">
        <v>2420</v>
      </c>
      <c r="J109" s="1052">
        <v>11771.830000000009</v>
      </c>
    </row>
    <row r="110" spans="1:10" s="1044" customFormat="1" ht="40.5" x14ac:dyDescent="0.3">
      <c r="A110" s="1050" t="s">
        <v>1227</v>
      </c>
      <c r="B110" s="1051">
        <v>10051</v>
      </c>
      <c r="C110" s="1051">
        <v>10051</v>
      </c>
      <c r="D110" s="1050" t="s">
        <v>1266</v>
      </c>
      <c r="E110" s="1055" t="s">
        <v>2353</v>
      </c>
      <c r="F110" s="1050" t="s">
        <v>97</v>
      </c>
      <c r="G110" s="1054">
        <v>14938.33</v>
      </c>
      <c r="H110" s="1054">
        <v>14938.329999999998</v>
      </c>
      <c r="I110" s="1053" t="s">
        <v>2420</v>
      </c>
      <c r="J110" s="1052">
        <v>0</v>
      </c>
    </row>
    <row r="111" spans="1:10" s="1044" customFormat="1" ht="81" x14ac:dyDescent="0.3">
      <c r="A111" s="1050" t="s">
        <v>1227</v>
      </c>
      <c r="B111" s="1051">
        <v>10062</v>
      </c>
      <c r="C111" s="1051">
        <v>10062</v>
      </c>
      <c r="D111" s="1050" t="s">
        <v>1266</v>
      </c>
      <c r="E111" s="1055" t="s">
        <v>2351</v>
      </c>
      <c r="F111" s="1050" t="s">
        <v>97</v>
      </c>
      <c r="G111" s="1054">
        <v>46482.09</v>
      </c>
      <c r="H111" s="1054">
        <v>46482.09</v>
      </c>
      <c r="I111" s="1053" t="s">
        <v>2420</v>
      </c>
      <c r="J111" s="1052">
        <v>0</v>
      </c>
    </row>
    <row r="112" spans="1:10" s="1044" customFormat="1" ht="40.5" x14ac:dyDescent="0.3">
      <c r="A112" s="1050" t="s">
        <v>1227</v>
      </c>
      <c r="B112" s="1051">
        <v>10098</v>
      </c>
      <c r="C112" s="1051">
        <v>10098</v>
      </c>
      <c r="D112" s="1050" t="s">
        <v>1266</v>
      </c>
      <c r="E112" s="1055" t="s">
        <v>2350</v>
      </c>
      <c r="F112" s="1050" t="s">
        <v>97</v>
      </c>
      <c r="G112" s="1054">
        <v>20000</v>
      </c>
      <c r="H112" s="1054">
        <v>14871.8</v>
      </c>
      <c r="I112" s="1053" t="s">
        <v>2420</v>
      </c>
      <c r="J112" s="1052">
        <v>5128.2000000000007</v>
      </c>
    </row>
    <row r="113" spans="1:10" s="1044" customFormat="1" ht="40.5" x14ac:dyDescent="0.3">
      <c r="A113" s="1050" t="s">
        <v>1227</v>
      </c>
      <c r="B113" s="1051">
        <v>10103</v>
      </c>
      <c r="C113" s="1051">
        <v>10103</v>
      </c>
      <c r="D113" s="1050" t="s">
        <v>1266</v>
      </c>
      <c r="E113" s="1055" t="s">
        <v>2273</v>
      </c>
      <c r="F113" s="1050" t="s">
        <v>97</v>
      </c>
      <c r="G113" s="1054">
        <v>33908.160000000003</v>
      </c>
      <c r="H113" s="1054">
        <v>17846.400000000001</v>
      </c>
      <c r="I113" s="1053" t="s">
        <v>2420</v>
      </c>
      <c r="J113" s="1052">
        <v>16061.760000000002</v>
      </c>
    </row>
    <row r="114" spans="1:10" s="1044" customFormat="1" ht="40.5" x14ac:dyDescent="0.3">
      <c r="A114" s="1050" t="s">
        <v>1227</v>
      </c>
      <c r="B114" s="1051">
        <v>10104</v>
      </c>
      <c r="C114" s="1051">
        <v>10104</v>
      </c>
      <c r="D114" s="1050" t="s">
        <v>1266</v>
      </c>
      <c r="E114" s="1055" t="s">
        <v>2272</v>
      </c>
      <c r="F114" s="1050" t="s">
        <v>97</v>
      </c>
      <c r="G114" s="1054">
        <v>5000</v>
      </c>
      <c r="H114" s="1054">
        <v>1361.71</v>
      </c>
      <c r="I114" s="1053" t="s">
        <v>2420</v>
      </c>
      <c r="J114" s="1052">
        <v>3638.29</v>
      </c>
    </row>
    <row r="115" spans="1:10" s="1044" customFormat="1" ht="40.5" x14ac:dyDescent="0.3">
      <c r="A115" s="1050" t="s">
        <v>1227</v>
      </c>
      <c r="B115" s="1051">
        <v>10110</v>
      </c>
      <c r="C115" s="1051">
        <v>10110</v>
      </c>
      <c r="D115" s="1050" t="s">
        <v>1266</v>
      </c>
      <c r="E115" s="1055" t="s">
        <v>2452</v>
      </c>
      <c r="F115" s="1050" t="s">
        <v>97</v>
      </c>
      <c r="G115" s="1054">
        <v>725</v>
      </c>
      <c r="H115" s="1054">
        <v>725</v>
      </c>
      <c r="I115" s="1053" t="s">
        <v>2420</v>
      </c>
      <c r="J115" s="1052">
        <v>0</v>
      </c>
    </row>
    <row r="116" spans="1:10" s="1044" customFormat="1" ht="40.5" x14ac:dyDescent="0.3">
      <c r="A116" s="1050" t="s">
        <v>1227</v>
      </c>
      <c r="B116" s="1051">
        <v>10111</v>
      </c>
      <c r="C116" s="1051">
        <v>10111</v>
      </c>
      <c r="D116" s="1050" t="s">
        <v>1266</v>
      </c>
      <c r="E116" s="1055" t="s">
        <v>2451</v>
      </c>
      <c r="F116" s="1050" t="s">
        <v>97</v>
      </c>
      <c r="G116" s="1054">
        <v>2000</v>
      </c>
      <c r="H116" s="1054"/>
      <c r="I116" s="1053" t="s">
        <v>2420</v>
      </c>
      <c r="J116" s="1052">
        <v>2000</v>
      </c>
    </row>
    <row r="117" spans="1:10" s="1044" customFormat="1" ht="40.5" x14ac:dyDescent="0.3">
      <c r="A117" s="1050" t="s">
        <v>1227</v>
      </c>
      <c r="B117" s="1051">
        <v>10112</v>
      </c>
      <c r="C117" s="1051">
        <v>10112</v>
      </c>
      <c r="D117" s="1050" t="s">
        <v>1266</v>
      </c>
      <c r="E117" s="1055" t="s">
        <v>2450</v>
      </c>
      <c r="F117" s="1050" t="s">
        <v>97</v>
      </c>
      <c r="G117" s="1054">
        <v>1000</v>
      </c>
      <c r="H117" s="1054"/>
      <c r="I117" s="1053" t="s">
        <v>2420</v>
      </c>
      <c r="J117" s="1052">
        <v>1000</v>
      </c>
    </row>
    <row r="118" spans="1:10" s="1044" customFormat="1" ht="40.5" x14ac:dyDescent="0.3">
      <c r="A118" s="1050" t="s">
        <v>1227</v>
      </c>
      <c r="B118" s="1051">
        <v>10117</v>
      </c>
      <c r="C118" s="1051">
        <v>10117</v>
      </c>
      <c r="D118" s="1050" t="s">
        <v>1266</v>
      </c>
      <c r="E118" s="1055" t="s">
        <v>2271</v>
      </c>
      <c r="F118" s="1050" t="s">
        <v>97</v>
      </c>
      <c r="G118" s="1054">
        <v>136000</v>
      </c>
      <c r="H118" s="1054">
        <v>114394.07</v>
      </c>
      <c r="I118" s="1053" t="s">
        <v>2420</v>
      </c>
      <c r="J118" s="1052">
        <v>21605.929999999993</v>
      </c>
    </row>
    <row r="119" spans="1:10" s="1044" customFormat="1" ht="40.5" x14ac:dyDescent="0.3">
      <c r="A119" s="1050" t="s">
        <v>1227</v>
      </c>
      <c r="B119" s="1051">
        <v>10118</v>
      </c>
      <c r="C119" s="1051">
        <v>10118</v>
      </c>
      <c r="D119" s="1050" t="s">
        <v>1266</v>
      </c>
      <c r="E119" s="1055" t="s">
        <v>2449</v>
      </c>
      <c r="F119" s="1050" t="s">
        <v>97</v>
      </c>
      <c r="G119" s="1054">
        <v>1000</v>
      </c>
      <c r="H119" s="1054">
        <v>421.91</v>
      </c>
      <c r="I119" s="1053" t="s">
        <v>2420</v>
      </c>
      <c r="J119" s="1052">
        <v>578.08999999999992</v>
      </c>
    </row>
    <row r="120" spans="1:10" s="1044" customFormat="1" ht="40.5" x14ac:dyDescent="0.3">
      <c r="A120" s="1050" t="s">
        <v>1227</v>
      </c>
      <c r="B120" s="1051">
        <v>10121</v>
      </c>
      <c r="C120" s="1051">
        <v>10121</v>
      </c>
      <c r="D120" s="1050" t="s">
        <v>1266</v>
      </c>
      <c r="E120" s="1055" t="s">
        <v>2448</v>
      </c>
      <c r="F120" s="1050" t="s">
        <v>97</v>
      </c>
      <c r="G120" s="1054">
        <v>1000</v>
      </c>
      <c r="H120" s="1054">
        <v>51</v>
      </c>
      <c r="I120" s="1053" t="s">
        <v>2420</v>
      </c>
      <c r="J120" s="1052">
        <v>949</v>
      </c>
    </row>
    <row r="121" spans="1:10" s="1044" customFormat="1" ht="40.5" x14ac:dyDescent="0.3">
      <c r="A121" s="1050" t="s">
        <v>1227</v>
      </c>
      <c r="B121" s="1051">
        <v>10127</v>
      </c>
      <c r="C121" s="1051">
        <v>10127</v>
      </c>
      <c r="D121" s="1050" t="s">
        <v>1266</v>
      </c>
      <c r="E121" s="1055" t="s">
        <v>2268</v>
      </c>
      <c r="F121" s="1050" t="s">
        <v>97</v>
      </c>
      <c r="G121" s="1054">
        <v>14000</v>
      </c>
      <c r="H121" s="1054">
        <v>10000</v>
      </c>
      <c r="I121" s="1053" t="s">
        <v>2420</v>
      </c>
      <c r="J121" s="1052">
        <v>4000</v>
      </c>
    </row>
    <row r="122" spans="1:10" s="1044" customFormat="1" ht="40.5" x14ac:dyDescent="0.3">
      <c r="A122" s="1050" t="s">
        <v>1227</v>
      </c>
      <c r="B122" s="1051">
        <v>10128</v>
      </c>
      <c r="C122" s="1051">
        <v>10128</v>
      </c>
      <c r="D122" s="1050" t="s">
        <v>1266</v>
      </c>
      <c r="E122" s="1055" t="s">
        <v>2447</v>
      </c>
      <c r="F122" s="1050" t="s">
        <v>97</v>
      </c>
      <c r="G122" s="1054">
        <v>1000</v>
      </c>
      <c r="H122" s="1054"/>
      <c r="I122" s="1053" t="s">
        <v>2420</v>
      </c>
      <c r="J122" s="1052">
        <v>1000</v>
      </c>
    </row>
    <row r="123" spans="1:10" s="1044" customFormat="1" ht="40.5" x14ac:dyDescent="0.3">
      <c r="A123" s="1050" t="s">
        <v>1227</v>
      </c>
      <c r="B123" s="1051">
        <v>10129</v>
      </c>
      <c r="C123" s="1051">
        <v>10129</v>
      </c>
      <c r="D123" s="1050" t="s">
        <v>1266</v>
      </c>
      <c r="E123" s="1055" t="s">
        <v>2446</v>
      </c>
      <c r="F123" s="1050" t="s">
        <v>97</v>
      </c>
      <c r="G123" s="1054">
        <v>1000</v>
      </c>
      <c r="H123" s="1054"/>
      <c r="I123" s="1053" t="s">
        <v>2420</v>
      </c>
      <c r="J123" s="1052">
        <v>1000</v>
      </c>
    </row>
    <row r="124" spans="1:10" s="1044" customFormat="1" ht="40.5" x14ac:dyDescent="0.3">
      <c r="A124" s="1050" t="s">
        <v>1227</v>
      </c>
      <c r="B124" s="1051">
        <v>10152</v>
      </c>
      <c r="C124" s="1051">
        <v>10152</v>
      </c>
      <c r="D124" s="1050" t="s">
        <v>1266</v>
      </c>
      <c r="E124" s="1055" t="s">
        <v>2267</v>
      </c>
      <c r="F124" s="1050" t="s">
        <v>97</v>
      </c>
      <c r="G124" s="1054">
        <v>500</v>
      </c>
      <c r="H124" s="1054"/>
      <c r="I124" s="1053" t="s">
        <v>2420</v>
      </c>
      <c r="J124" s="1052">
        <v>500</v>
      </c>
    </row>
    <row r="125" spans="1:10" s="1044" customFormat="1" ht="40.5" x14ac:dyDescent="0.3">
      <c r="A125" s="1050" t="s">
        <v>1227</v>
      </c>
      <c r="B125" s="1051">
        <v>10190</v>
      </c>
      <c r="C125" s="1051">
        <v>10190</v>
      </c>
      <c r="D125" s="1050" t="s">
        <v>1266</v>
      </c>
      <c r="E125" s="1055" t="s">
        <v>2266</v>
      </c>
      <c r="F125" s="1050" t="s">
        <v>97</v>
      </c>
      <c r="G125" s="1054">
        <v>22737.8</v>
      </c>
      <c r="H125" s="1054">
        <v>22486.44</v>
      </c>
      <c r="I125" s="1053" t="s">
        <v>2420</v>
      </c>
      <c r="J125" s="1052">
        <v>251.36000000000058</v>
      </c>
    </row>
    <row r="126" spans="1:10" s="1044" customFormat="1" ht="40.5" x14ac:dyDescent="0.3">
      <c r="A126" s="1050" t="s">
        <v>1227</v>
      </c>
      <c r="B126" s="1051">
        <v>10191</v>
      </c>
      <c r="C126" s="1051">
        <v>10191</v>
      </c>
      <c r="D126" s="1050" t="s">
        <v>1266</v>
      </c>
      <c r="E126" s="1055" t="s">
        <v>2265</v>
      </c>
      <c r="F126" s="1050" t="s">
        <v>97</v>
      </c>
      <c r="G126" s="1054">
        <v>3513.55</v>
      </c>
      <c r="H126" s="1054">
        <v>2653.05</v>
      </c>
      <c r="I126" s="1053" t="s">
        <v>2420</v>
      </c>
      <c r="J126" s="1052">
        <v>860.5</v>
      </c>
    </row>
    <row r="127" spans="1:10" s="1044" customFormat="1" ht="60.75" x14ac:dyDescent="0.3">
      <c r="A127" s="1050" t="s">
        <v>1227</v>
      </c>
      <c r="B127" s="1051">
        <v>10206</v>
      </c>
      <c r="C127" s="1051">
        <v>10206</v>
      </c>
      <c r="D127" s="1050" t="s">
        <v>1266</v>
      </c>
      <c r="E127" s="1055" t="s">
        <v>2445</v>
      </c>
      <c r="F127" s="1050" t="s">
        <v>97</v>
      </c>
      <c r="G127" s="1054">
        <v>3000</v>
      </c>
      <c r="H127" s="1054"/>
      <c r="I127" s="1053" t="s">
        <v>2420</v>
      </c>
      <c r="J127" s="1052">
        <v>3000</v>
      </c>
    </row>
    <row r="128" spans="1:10" s="1044" customFormat="1" ht="40.5" x14ac:dyDescent="0.3">
      <c r="A128" s="1050" t="s">
        <v>1227</v>
      </c>
      <c r="B128" s="1051">
        <v>10207</v>
      </c>
      <c r="C128" s="1051">
        <v>10207</v>
      </c>
      <c r="D128" s="1050" t="s">
        <v>1266</v>
      </c>
      <c r="E128" s="1055" t="s">
        <v>2444</v>
      </c>
      <c r="F128" s="1050" t="s">
        <v>97</v>
      </c>
      <c r="G128" s="1054">
        <v>2000</v>
      </c>
      <c r="H128" s="1054"/>
      <c r="I128" s="1053" t="s">
        <v>2420</v>
      </c>
      <c r="J128" s="1052">
        <v>2000</v>
      </c>
    </row>
    <row r="129" spans="1:10" s="1044" customFormat="1" ht="40.5" x14ac:dyDescent="0.3">
      <c r="A129" s="1050" t="s">
        <v>1227</v>
      </c>
      <c r="B129" s="1051">
        <v>10213</v>
      </c>
      <c r="C129" s="1051">
        <v>10213</v>
      </c>
      <c r="D129" s="1050" t="s">
        <v>1266</v>
      </c>
      <c r="E129" s="1055" t="s">
        <v>949</v>
      </c>
      <c r="F129" s="1050" t="s">
        <v>97</v>
      </c>
      <c r="G129" s="1054">
        <v>10000</v>
      </c>
      <c r="H129" s="1054">
        <v>6344.65</v>
      </c>
      <c r="I129" s="1053" t="s">
        <v>2420</v>
      </c>
      <c r="J129" s="1052">
        <v>3655.3500000000004</v>
      </c>
    </row>
    <row r="130" spans="1:10" s="1044" customFormat="1" ht="40.5" x14ac:dyDescent="0.3">
      <c r="A130" s="1050" t="s">
        <v>1227</v>
      </c>
      <c r="B130" s="1051">
        <v>10233</v>
      </c>
      <c r="C130" s="1051">
        <v>10233</v>
      </c>
      <c r="D130" s="1050" t="s">
        <v>1266</v>
      </c>
      <c r="E130" s="1055" t="s">
        <v>2347</v>
      </c>
      <c r="F130" s="1050" t="s">
        <v>97</v>
      </c>
      <c r="G130" s="1054">
        <v>6000</v>
      </c>
      <c r="H130" s="1054">
        <v>2116.3000000000002</v>
      </c>
      <c r="I130" s="1053" t="s">
        <v>2420</v>
      </c>
      <c r="J130" s="1052">
        <v>3883.7</v>
      </c>
    </row>
    <row r="131" spans="1:10" s="1044" customFormat="1" ht="40.5" x14ac:dyDescent="0.3">
      <c r="A131" s="1050" t="s">
        <v>1227</v>
      </c>
      <c r="B131" s="1051">
        <v>10235</v>
      </c>
      <c r="C131" s="1051">
        <v>10235</v>
      </c>
      <c r="D131" s="1050" t="s">
        <v>1266</v>
      </c>
      <c r="E131" s="1055" t="s">
        <v>2346</v>
      </c>
      <c r="F131" s="1050" t="s">
        <v>97</v>
      </c>
      <c r="G131" s="1054">
        <v>500</v>
      </c>
      <c r="H131" s="1054"/>
      <c r="I131" s="1053" t="s">
        <v>2420</v>
      </c>
      <c r="J131" s="1052">
        <v>500</v>
      </c>
    </row>
    <row r="132" spans="1:10" s="1044" customFormat="1" ht="40.5" x14ac:dyDescent="0.3">
      <c r="A132" s="1050" t="s">
        <v>1227</v>
      </c>
      <c r="B132" s="1051">
        <v>10239</v>
      </c>
      <c r="C132" s="1051">
        <v>10239</v>
      </c>
      <c r="D132" s="1050" t="s">
        <v>1266</v>
      </c>
      <c r="E132" s="1055" t="s">
        <v>2345</v>
      </c>
      <c r="F132" s="1050" t="s">
        <v>97</v>
      </c>
      <c r="G132" s="1054">
        <v>202612.66</v>
      </c>
      <c r="H132" s="1054">
        <v>170678.13</v>
      </c>
      <c r="I132" s="1053" t="s">
        <v>2420</v>
      </c>
      <c r="J132" s="1052">
        <v>31934.53</v>
      </c>
    </row>
    <row r="133" spans="1:10" s="1044" customFormat="1" ht="40.5" x14ac:dyDescent="0.3">
      <c r="A133" s="1050" t="s">
        <v>1227</v>
      </c>
      <c r="B133" s="1051">
        <v>10240</v>
      </c>
      <c r="C133" s="1051">
        <v>10240</v>
      </c>
      <c r="D133" s="1050" t="s">
        <v>1266</v>
      </c>
      <c r="E133" s="1055" t="s">
        <v>2344</v>
      </c>
      <c r="F133" s="1050" t="s">
        <v>97</v>
      </c>
      <c r="G133" s="1054">
        <v>13222.5</v>
      </c>
      <c r="H133" s="1054">
        <v>6979.92</v>
      </c>
      <c r="I133" s="1053" t="s">
        <v>2420</v>
      </c>
      <c r="J133" s="1052">
        <v>6242.58</v>
      </c>
    </row>
    <row r="134" spans="1:10" s="1044" customFormat="1" ht="40.5" x14ac:dyDescent="0.3">
      <c r="A134" s="1050" t="s">
        <v>1227</v>
      </c>
      <c r="B134" s="1051">
        <v>10241</v>
      </c>
      <c r="C134" s="1051">
        <v>10241</v>
      </c>
      <c r="D134" s="1050" t="s">
        <v>1266</v>
      </c>
      <c r="E134" s="1055" t="s">
        <v>2343</v>
      </c>
      <c r="F134" s="1050" t="s">
        <v>97</v>
      </c>
      <c r="G134" s="1054">
        <v>59676</v>
      </c>
      <c r="H134" s="1054">
        <v>56423.38</v>
      </c>
      <c r="I134" s="1053" t="s">
        <v>2420</v>
      </c>
      <c r="J134" s="1052">
        <v>3252.6200000000026</v>
      </c>
    </row>
    <row r="135" spans="1:10" s="1044" customFormat="1" ht="40.5" x14ac:dyDescent="0.3">
      <c r="A135" s="1050" t="s">
        <v>1227</v>
      </c>
      <c r="B135" s="1051">
        <v>10284</v>
      </c>
      <c r="C135" s="1051">
        <v>10284</v>
      </c>
      <c r="D135" s="1050" t="s">
        <v>1266</v>
      </c>
      <c r="E135" s="1055" t="s">
        <v>2262</v>
      </c>
      <c r="F135" s="1050" t="s">
        <v>97</v>
      </c>
      <c r="G135" s="1054">
        <v>36752.86</v>
      </c>
      <c r="H135" s="1054">
        <v>31117.4</v>
      </c>
      <c r="I135" s="1053" t="s">
        <v>2420</v>
      </c>
      <c r="J135" s="1052">
        <v>5635.4599999999991</v>
      </c>
    </row>
    <row r="136" spans="1:10" s="1044" customFormat="1" ht="40.5" x14ac:dyDescent="0.3">
      <c r="A136" s="1050" t="s">
        <v>1227</v>
      </c>
      <c r="B136" s="1051">
        <v>10285</v>
      </c>
      <c r="C136" s="1051">
        <v>10285</v>
      </c>
      <c r="D136" s="1050" t="s">
        <v>1266</v>
      </c>
      <c r="E136" s="1055" t="s">
        <v>2261</v>
      </c>
      <c r="F136" s="1050" t="s">
        <v>97</v>
      </c>
      <c r="G136" s="1054">
        <v>36255</v>
      </c>
      <c r="H136" s="1054">
        <v>29810</v>
      </c>
      <c r="I136" s="1053" t="s">
        <v>2420</v>
      </c>
      <c r="J136" s="1052">
        <v>6445</v>
      </c>
    </row>
    <row r="137" spans="1:10" s="1044" customFormat="1" ht="40.5" x14ac:dyDescent="0.3">
      <c r="A137" s="1050" t="s">
        <v>1227</v>
      </c>
      <c r="B137" s="1051">
        <v>10286</v>
      </c>
      <c r="C137" s="1051">
        <v>10286</v>
      </c>
      <c r="D137" s="1050" t="s">
        <v>1266</v>
      </c>
      <c r="E137" s="1055" t="s">
        <v>2245</v>
      </c>
      <c r="F137" s="1050" t="s">
        <v>97</v>
      </c>
      <c r="G137" s="1054">
        <v>156183.79</v>
      </c>
      <c r="H137" s="1054">
        <v>137865.69</v>
      </c>
      <c r="I137" s="1053" t="s">
        <v>2420</v>
      </c>
      <c r="J137" s="1052">
        <v>18318.100000000006</v>
      </c>
    </row>
    <row r="138" spans="1:10" s="1044" customFormat="1" ht="40.5" x14ac:dyDescent="0.3">
      <c r="A138" s="1050" t="s">
        <v>1227</v>
      </c>
      <c r="B138" s="1051">
        <v>10287</v>
      </c>
      <c r="C138" s="1051">
        <v>10287</v>
      </c>
      <c r="D138" s="1050" t="s">
        <v>1266</v>
      </c>
      <c r="E138" s="1055" t="s">
        <v>2244</v>
      </c>
      <c r="F138" s="1050" t="s">
        <v>97</v>
      </c>
      <c r="G138" s="1054">
        <v>5384.6</v>
      </c>
      <c r="H138" s="1054">
        <v>3505.74</v>
      </c>
      <c r="I138" s="1053" t="s">
        <v>2420</v>
      </c>
      <c r="J138" s="1052">
        <v>1878.8600000000006</v>
      </c>
    </row>
    <row r="139" spans="1:10" s="1044" customFormat="1" ht="40.5" x14ac:dyDescent="0.3">
      <c r="A139" s="1050" t="s">
        <v>1227</v>
      </c>
      <c r="B139" s="1051">
        <v>10288</v>
      </c>
      <c r="C139" s="1051">
        <v>10288</v>
      </c>
      <c r="D139" s="1050" t="s">
        <v>1266</v>
      </c>
      <c r="E139" s="1055" t="s">
        <v>2260</v>
      </c>
      <c r="F139" s="1050" t="s">
        <v>97</v>
      </c>
      <c r="G139" s="1054">
        <v>12503.17</v>
      </c>
      <c r="H139" s="1054">
        <v>12500.38</v>
      </c>
      <c r="I139" s="1053" t="s">
        <v>2420</v>
      </c>
      <c r="J139" s="1052">
        <v>2.7900000000008731</v>
      </c>
    </row>
    <row r="140" spans="1:10" s="1044" customFormat="1" ht="40.5" x14ac:dyDescent="0.3">
      <c r="A140" s="1050" t="s">
        <v>1227</v>
      </c>
      <c r="B140" s="1051">
        <v>10289</v>
      </c>
      <c r="C140" s="1051">
        <v>10289</v>
      </c>
      <c r="D140" s="1050" t="s">
        <v>1266</v>
      </c>
      <c r="E140" s="1055" t="s">
        <v>2259</v>
      </c>
      <c r="F140" s="1050" t="s">
        <v>97</v>
      </c>
      <c r="G140" s="1054">
        <v>165912.24</v>
      </c>
      <c r="H140" s="1054">
        <v>165912.24</v>
      </c>
      <c r="I140" s="1053" t="s">
        <v>2420</v>
      </c>
      <c r="J140" s="1052">
        <v>0</v>
      </c>
    </row>
    <row r="141" spans="1:10" s="1044" customFormat="1" ht="40.5" x14ac:dyDescent="0.3">
      <c r="A141" s="1050" t="s">
        <v>1227</v>
      </c>
      <c r="B141" s="1051">
        <v>10293</v>
      </c>
      <c r="C141" s="1051">
        <v>10293</v>
      </c>
      <c r="D141" s="1050" t="s">
        <v>1266</v>
      </c>
      <c r="E141" s="1055" t="s">
        <v>2258</v>
      </c>
      <c r="F141" s="1050" t="s">
        <v>97</v>
      </c>
      <c r="G141" s="1054">
        <v>606.95000000000005</v>
      </c>
      <c r="H141" s="1054">
        <v>606.95000000000005</v>
      </c>
      <c r="I141" s="1053" t="s">
        <v>2420</v>
      </c>
      <c r="J141" s="1052">
        <v>0</v>
      </c>
    </row>
    <row r="142" spans="1:10" s="1044" customFormat="1" ht="40.5" x14ac:dyDescent="0.3">
      <c r="A142" s="1050" t="s">
        <v>1227</v>
      </c>
      <c r="B142" s="1051">
        <v>10339</v>
      </c>
      <c r="C142" s="1051">
        <v>10339</v>
      </c>
      <c r="D142" s="1050" t="s">
        <v>1266</v>
      </c>
      <c r="E142" s="1055" t="s">
        <v>2257</v>
      </c>
      <c r="F142" s="1050" t="s">
        <v>97</v>
      </c>
      <c r="G142" s="1054">
        <v>115000</v>
      </c>
      <c r="H142" s="1054">
        <v>115000</v>
      </c>
      <c r="I142" s="1053" t="s">
        <v>2420</v>
      </c>
      <c r="J142" s="1052">
        <v>0</v>
      </c>
    </row>
    <row r="143" spans="1:10" s="1044" customFormat="1" ht="40.5" x14ac:dyDescent="0.3">
      <c r="A143" s="1050" t="s">
        <v>1227</v>
      </c>
      <c r="B143" s="1051">
        <v>10340</v>
      </c>
      <c r="C143" s="1051">
        <v>10340</v>
      </c>
      <c r="D143" s="1050" t="s">
        <v>1266</v>
      </c>
      <c r="E143" s="1055" t="s">
        <v>2256</v>
      </c>
      <c r="F143" s="1050" t="s">
        <v>97</v>
      </c>
      <c r="G143" s="1054">
        <v>3650</v>
      </c>
      <c r="H143" s="1054">
        <v>3650</v>
      </c>
      <c r="I143" s="1053" t="s">
        <v>2420</v>
      </c>
      <c r="J143" s="1052">
        <v>0</v>
      </c>
    </row>
    <row r="144" spans="1:10" s="1044" customFormat="1" ht="40.5" x14ac:dyDescent="0.3">
      <c r="A144" s="1050" t="s">
        <v>1227</v>
      </c>
      <c r="B144" s="1051">
        <v>10359</v>
      </c>
      <c r="C144" s="1051">
        <v>10359</v>
      </c>
      <c r="D144" s="1050" t="s">
        <v>1266</v>
      </c>
      <c r="E144" s="1055" t="s">
        <v>2336</v>
      </c>
      <c r="F144" s="1050" t="s">
        <v>97</v>
      </c>
      <c r="G144" s="1054">
        <v>26000</v>
      </c>
      <c r="H144" s="1054">
        <v>24217</v>
      </c>
      <c r="I144" s="1053" t="s">
        <v>2420</v>
      </c>
      <c r="J144" s="1052">
        <v>1783</v>
      </c>
    </row>
    <row r="145" spans="1:10" s="1044" customFormat="1" ht="40.5" x14ac:dyDescent="0.3">
      <c r="A145" s="1050" t="s">
        <v>1227</v>
      </c>
      <c r="B145" s="1051">
        <v>10365</v>
      </c>
      <c r="C145" s="1051">
        <v>10365</v>
      </c>
      <c r="D145" s="1050" t="s">
        <v>1266</v>
      </c>
      <c r="E145" s="1055" t="s">
        <v>2335</v>
      </c>
      <c r="F145" s="1050" t="s">
        <v>97</v>
      </c>
      <c r="G145" s="1054">
        <v>23000</v>
      </c>
      <c r="H145" s="1054">
        <v>9000</v>
      </c>
      <c r="I145" s="1053" t="s">
        <v>2420</v>
      </c>
      <c r="J145" s="1052">
        <v>14000</v>
      </c>
    </row>
    <row r="146" spans="1:10" s="1044" customFormat="1" ht="40.5" x14ac:dyDescent="0.3">
      <c r="A146" s="1050" t="s">
        <v>1227</v>
      </c>
      <c r="B146" s="1051">
        <v>10366</v>
      </c>
      <c r="C146" s="1051">
        <v>10366</v>
      </c>
      <c r="D146" s="1050" t="s">
        <v>1266</v>
      </c>
      <c r="E146" s="1055" t="s">
        <v>2334</v>
      </c>
      <c r="F146" s="1050" t="s">
        <v>97</v>
      </c>
      <c r="G146" s="1054">
        <v>108200</v>
      </c>
      <c r="H146" s="1054">
        <v>96964.82</v>
      </c>
      <c r="I146" s="1053" t="s">
        <v>2420</v>
      </c>
      <c r="J146" s="1052">
        <v>11235.179999999993</v>
      </c>
    </row>
    <row r="147" spans="1:10" s="1044" customFormat="1" ht="40.5" x14ac:dyDescent="0.3">
      <c r="A147" s="1050" t="s">
        <v>1227</v>
      </c>
      <c r="B147" s="1051">
        <v>10367</v>
      </c>
      <c r="C147" s="1051">
        <v>10367</v>
      </c>
      <c r="D147" s="1050" t="s">
        <v>1266</v>
      </c>
      <c r="E147" s="1055" t="s">
        <v>2333</v>
      </c>
      <c r="F147" s="1050" t="s">
        <v>97</v>
      </c>
      <c r="G147" s="1054">
        <v>1000</v>
      </c>
      <c r="H147" s="1054">
        <v>1000</v>
      </c>
      <c r="I147" s="1053" t="s">
        <v>2420</v>
      </c>
      <c r="J147" s="1052">
        <v>0</v>
      </c>
    </row>
    <row r="148" spans="1:10" s="1044" customFormat="1" ht="40.5" x14ac:dyDescent="0.3">
      <c r="A148" s="1050" t="s">
        <v>1227</v>
      </c>
      <c r="B148" s="1051">
        <v>10368</v>
      </c>
      <c r="C148" s="1051">
        <v>10368</v>
      </c>
      <c r="D148" s="1050" t="s">
        <v>1266</v>
      </c>
      <c r="E148" s="1055" t="s">
        <v>2255</v>
      </c>
      <c r="F148" s="1050" t="s">
        <v>97</v>
      </c>
      <c r="G148" s="1054">
        <v>44972.88</v>
      </c>
      <c r="H148" s="1054">
        <v>44972.88</v>
      </c>
      <c r="I148" s="1053" t="s">
        <v>2420</v>
      </c>
      <c r="J148" s="1052">
        <v>0</v>
      </c>
    </row>
    <row r="149" spans="1:10" s="1044" customFormat="1" ht="40.5" x14ac:dyDescent="0.3">
      <c r="A149" s="1050" t="s">
        <v>1227</v>
      </c>
      <c r="B149" s="1051">
        <v>10369</v>
      </c>
      <c r="C149" s="1051">
        <v>10369</v>
      </c>
      <c r="D149" s="1050" t="s">
        <v>1266</v>
      </c>
      <c r="E149" s="1055" t="s">
        <v>2254</v>
      </c>
      <c r="F149" s="1050" t="s">
        <v>97</v>
      </c>
      <c r="G149" s="1054">
        <v>6000</v>
      </c>
      <c r="H149" s="1054">
        <v>3660.46</v>
      </c>
      <c r="I149" s="1053" t="s">
        <v>2420</v>
      </c>
      <c r="J149" s="1052">
        <v>2339.54</v>
      </c>
    </row>
    <row r="150" spans="1:10" s="1044" customFormat="1" ht="40.5" x14ac:dyDescent="0.3">
      <c r="A150" s="1050" t="s">
        <v>1227</v>
      </c>
      <c r="B150" s="1051">
        <v>10375</v>
      </c>
      <c r="C150" s="1051">
        <v>10375</v>
      </c>
      <c r="D150" s="1050" t="s">
        <v>1266</v>
      </c>
      <c r="E150" s="1055" t="s">
        <v>2443</v>
      </c>
      <c r="F150" s="1050" t="s">
        <v>97</v>
      </c>
      <c r="G150" s="1054">
        <v>2000</v>
      </c>
      <c r="H150" s="1054">
        <v>1191.0999999999999</v>
      </c>
      <c r="I150" s="1053" t="s">
        <v>2420</v>
      </c>
      <c r="J150" s="1052">
        <v>808.90000000000009</v>
      </c>
    </row>
    <row r="151" spans="1:10" s="1044" customFormat="1" ht="40.5" x14ac:dyDescent="0.3">
      <c r="A151" s="1050" t="s">
        <v>1227</v>
      </c>
      <c r="B151" s="1051">
        <v>10392</v>
      </c>
      <c r="C151" s="1051">
        <v>10392</v>
      </c>
      <c r="D151" s="1050" t="s">
        <v>1266</v>
      </c>
      <c r="E151" s="1055" t="s">
        <v>2155</v>
      </c>
      <c r="F151" s="1050" t="s">
        <v>97</v>
      </c>
      <c r="G151" s="1054">
        <v>1770</v>
      </c>
      <c r="H151" s="1054">
        <v>1290</v>
      </c>
      <c r="I151" s="1053" t="s">
        <v>2420</v>
      </c>
      <c r="J151" s="1052">
        <v>480</v>
      </c>
    </row>
    <row r="152" spans="1:10" s="1044" customFormat="1" ht="40.5" x14ac:dyDescent="0.3">
      <c r="A152" s="1050" t="s">
        <v>1227</v>
      </c>
      <c r="B152" s="1051">
        <v>10506</v>
      </c>
      <c r="C152" s="1051">
        <v>10506</v>
      </c>
      <c r="D152" s="1050" t="s">
        <v>1266</v>
      </c>
      <c r="E152" s="1055" t="s">
        <v>1961</v>
      </c>
      <c r="F152" s="1050" t="s">
        <v>97</v>
      </c>
      <c r="G152" s="1054">
        <v>13000</v>
      </c>
      <c r="H152" s="1054">
        <v>13000</v>
      </c>
      <c r="I152" s="1053" t="s">
        <v>2420</v>
      </c>
      <c r="J152" s="1052">
        <v>0</v>
      </c>
    </row>
    <row r="153" spans="1:10" s="1044" customFormat="1" ht="40.5" x14ac:dyDescent="0.3">
      <c r="A153" s="1050" t="s">
        <v>1227</v>
      </c>
      <c r="B153" s="1051">
        <v>10522</v>
      </c>
      <c r="C153" s="1051">
        <v>10522</v>
      </c>
      <c r="D153" s="1050" t="s">
        <v>1266</v>
      </c>
      <c r="E153" s="1055" t="s">
        <v>2331</v>
      </c>
      <c r="F153" s="1050" t="s">
        <v>97</v>
      </c>
      <c r="G153" s="1054">
        <v>92797.2</v>
      </c>
      <c r="H153" s="1054">
        <v>86528.48000000001</v>
      </c>
      <c r="I153" s="1053" t="s">
        <v>2420</v>
      </c>
      <c r="J153" s="1052">
        <v>6268.7199999999866</v>
      </c>
    </row>
    <row r="154" spans="1:10" s="1044" customFormat="1" ht="40.5" x14ac:dyDescent="0.3">
      <c r="A154" s="1050" t="s">
        <v>1227</v>
      </c>
      <c r="B154" s="1051">
        <v>10523</v>
      </c>
      <c r="C154" s="1051">
        <v>10523</v>
      </c>
      <c r="D154" s="1050" t="s">
        <v>1266</v>
      </c>
      <c r="E154" s="1055" t="s">
        <v>2330</v>
      </c>
      <c r="F154" s="1050" t="s">
        <v>97</v>
      </c>
      <c r="G154" s="1054">
        <v>29583.32</v>
      </c>
      <c r="H154" s="1054">
        <v>28438.65</v>
      </c>
      <c r="I154" s="1053" t="s">
        <v>2420</v>
      </c>
      <c r="J154" s="1052">
        <v>1144.6700000000019</v>
      </c>
    </row>
    <row r="155" spans="1:10" s="1044" customFormat="1" ht="40.5" x14ac:dyDescent="0.3">
      <c r="A155" s="1050" t="s">
        <v>1227</v>
      </c>
      <c r="B155" s="1051">
        <v>10524</v>
      </c>
      <c r="C155" s="1051">
        <v>10524</v>
      </c>
      <c r="D155" s="1050" t="s">
        <v>1266</v>
      </c>
      <c r="E155" s="1055" t="s">
        <v>2442</v>
      </c>
      <c r="F155" s="1050" t="s">
        <v>97</v>
      </c>
      <c r="G155" s="1054">
        <v>23000</v>
      </c>
      <c r="H155" s="1054">
        <v>22957.599999999999</v>
      </c>
      <c r="I155" s="1053" t="s">
        <v>2420</v>
      </c>
      <c r="J155" s="1052">
        <v>42.400000000001455</v>
      </c>
    </row>
    <row r="156" spans="1:10" s="1044" customFormat="1" ht="40.5" x14ac:dyDescent="0.3">
      <c r="A156" s="1050" t="s">
        <v>1227</v>
      </c>
      <c r="B156" s="1051">
        <v>10557</v>
      </c>
      <c r="C156" s="1051">
        <v>10557</v>
      </c>
      <c r="D156" s="1050" t="s">
        <v>1266</v>
      </c>
      <c r="E156" s="1055" t="s">
        <v>2328</v>
      </c>
      <c r="F156" s="1050" t="s">
        <v>97</v>
      </c>
      <c r="G156" s="1054">
        <v>1000</v>
      </c>
      <c r="H156" s="1054">
        <v>732</v>
      </c>
      <c r="I156" s="1053" t="s">
        <v>2420</v>
      </c>
      <c r="J156" s="1052">
        <v>268</v>
      </c>
    </row>
    <row r="157" spans="1:10" s="1044" customFormat="1" ht="40.5" x14ac:dyDescent="0.3">
      <c r="A157" s="1050" t="s">
        <v>1227</v>
      </c>
      <c r="B157" s="1051">
        <v>10585</v>
      </c>
      <c r="C157" s="1051">
        <v>10585</v>
      </c>
      <c r="D157" s="1050" t="s">
        <v>1266</v>
      </c>
      <c r="E157" s="1055" t="s">
        <v>2441</v>
      </c>
      <c r="F157" s="1050" t="s">
        <v>97</v>
      </c>
      <c r="G157" s="1054">
        <v>6000</v>
      </c>
      <c r="H157" s="1054">
        <v>6000</v>
      </c>
      <c r="I157" s="1053" t="s">
        <v>2420</v>
      </c>
      <c r="J157" s="1052">
        <v>0</v>
      </c>
    </row>
    <row r="158" spans="1:10" s="1044" customFormat="1" ht="40.5" x14ac:dyDescent="0.3">
      <c r="A158" s="1050" t="s">
        <v>1227</v>
      </c>
      <c r="B158" s="1051">
        <v>10586</v>
      </c>
      <c r="C158" s="1051">
        <v>10586</v>
      </c>
      <c r="D158" s="1050" t="s">
        <v>1266</v>
      </c>
      <c r="E158" s="1055" t="s">
        <v>2252</v>
      </c>
      <c r="F158" s="1050" t="s">
        <v>97</v>
      </c>
      <c r="G158" s="1054">
        <v>1500</v>
      </c>
      <c r="H158" s="1054"/>
      <c r="I158" s="1053" t="s">
        <v>2420</v>
      </c>
      <c r="J158" s="1052">
        <v>1500</v>
      </c>
    </row>
    <row r="159" spans="1:10" s="1044" customFormat="1" ht="40.5" x14ac:dyDescent="0.3">
      <c r="A159" s="1050" t="s">
        <v>1227</v>
      </c>
      <c r="B159" s="1051">
        <v>10589</v>
      </c>
      <c r="C159" s="1051">
        <v>10589</v>
      </c>
      <c r="D159" s="1050" t="s">
        <v>1266</v>
      </c>
      <c r="E159" s="1055" t="s">
        <v>2440</v>
      </c>
      <c r="F159" s="1050" t="s">
        <v>97</v>
      </c>
      <c r="G159" s="1054">
        <v>9600</v>
      </c>
      <c r="H159" s="1054">
        <v>7202</v>
      </c>
      <c r="I159" s="1053" t="s">
        <v>2420</v>
      </c>
      <c r="J159" s="1052">
        <v>2398</v>
      </c>
    </row>
    <row r="160" spans="1:10" s="1044" customFormat="1" ht="40.5" x14ac:dyDescent="0.3">
      <c r="A160" s="1050" t="s">
        <v>1227</v>
      </c>
      <c r="B160" s="1051">
        <v>10623</v>
      </c>
      <c r="C160" s="1051">
        <v>10623</v>
      </c>
      <c r="D160" s="1050" t="s">
        <v>1266</v>
      </c>
      <c r="E160" s="1055" t="s">
        <v>2251</v>
      </c>
      <c r="F160" s="1050" t="s">
        <v>97</v>
      </c>
      <c r="G160" s="1054">
        <v>500</v>
      </c>
      <c r="H160" s="1054"/>
      <c r="I160" s="1053" t="s">
        <v>2420</v>
      </c>
      <c r="J160" s="1052">
        <v>500</v>
      </c>
    </row>
    <row r="161" spans="1:10" s="1044" customFormat="1" ht="40.5" x14ac:dyDescent="0.3">
      <c r="A161" s="1050" t="s">
        <v>1227</v>
      </c>
      <c r="B161" s="1051">
        <v>10628</v>
      </c>
      <c r="C161" s="1051">
        <v>10628</v>
      </c>
      <c r="D161" s="1050" t="s">
        <v>1266</v>
      </c>
      <c r="E161" s="1055" t="s">
        <v>2327</v>
      </c>
      <c r="F161" s="1050" t="s">
        <v>97</v>
      </c>
      <c r="G161" s="1054">
        <v>4000</v>
      </c>
      <c r="H161" s="1054"/>
      <c r="I161" s="1053" t="s">
        <v>2420</v>
      </c>
      <c r="J161" s="1052">
        <v>4000</v>
      </c>
    </row>
    <row r="162" spans="1:10" s="1044" customFormat="1" ht="40.5" x14ac:dyDescent="0.3">
      <c r="A162" s="1050" t="s">
        <v>1227</v>
      </c>
      <c r="B162" s="1051">
        <v>10638</v>
      </c>
      <c r="C162" s="1051">
        <v>10638</v>
      </c>
      <c r="D162" s="1050" t="s">
        <v>1266</v>
      </c>
      <c r="E162" s="1055" t="s">
        <v>2439</v>
      </c>
      <c r="F162" s="1050" t="s">
        <v>97</v>
      </c>
      <c r="G162" s="1054">
        <v>4000</v>
      </c>
      <c r="H162" s="1054">
        <v>500</v>
      </c>
      <c r="I162" s="1053" t="s">
        <v>2420</v>
      </c>
      <c r="J162" s="1052">
        <v>3500</v>
      </c>
    </row>
    <row r="163" spans="1:10" s="1044" customFormat="1" ht="40.5" x14ac:dyDescent="0.3">
      <c r="A163" s="1050" t="s">
        <v>1227</v>
      </c>
      <c r="B163" s="1051">
        <v>10640</v>
      </c>
      <c r="C163" s="1051">
        <v>10640</v>
      </c>
      <c r="D163" s="1050" t="s">
        <v>1266</v>
      </c>
      <c r="E163" s="1055" t="s">
        <v>2438</v>
      </c>
      <c r="F163" s="1050" t="s">
        <v>97</v>
      </c>
      <c r="G163" s="1054">
        <v>1000</v>
      </c>
      <c r="H163" s="1054"/>
      <c r="I163" s="1053" t="s">
        <v>2420</v>
      </c>
      <c r="J163" s="1052">
        <v>1000</v>
      </c>
    </row>
    <row r="164" spans="1:10" s="1044" customFormat="1" ht="40.5" x14ac:dyDescent="0.3">
      <c r="A164" s="1050" t="s">
        <v>1227</v>
      </c>
      <c r="B164" s="1051">
        <v>10642</v>
      </c>
      <c r="C164" s="1051">
        <v>10642</v>
      </c>
      <c r="D164" s="1050" t="s">
        <v>1266</v>
      </c>
      <c r="E164" s="1055" t="s">
        <v>2248</v>
      </c>
      <c r="F164" s="1050" t="s">
        <v>97</v>
      </c>
      <c r="G164" s="1054">
        <v>1000</v>
      </c>
      <c r="H164" s="1054"/>
      <c r="I164" s="1053" t="s">
        <v>2420</v>
      </c>
      <c r="J164" s="1052">
        <v>1000</v>
      </c>
    </row>
    <row r="165" spans="1:10" s="1044" customFormat="1" ht="40.5" x14ac:dyDescent="0.3">
      <c r="A165" s="1050" t="s">
        <v>1227</v>
      </c>
      <c r="B165" s="1051">
        <v>10655</v>
      </c>
      <c r="C165" s="1051">
        <v>10655</v>
      </c>
      <c r="D165" s="1050" t="s">
        <v>1266</v>
      </c>
      <c r="E165" s="1055" t="s">
        <v>2247</v>
      </c>
      <c r="F165" s="1050" t="s">
        <v>97</v>
      </c>
      <c r="G165" s="1054">
        <v>7000</v>
      </c>
      <c r="H165" s="1054">
        <v>6713.9</v>
      </c>
      <c r="I165" s="1053" t="s">
        <v>2420</v>
      </c>
      <c r="J165" s="1052">
        <v>286.10000000000036</v>
      </c>
    </row>
    <row r="166" spans="1:10" s="1044" customFormat="1" ht="40.5" x14ac:dyDescent="0.3">
      <c r="A166" s="1050" t="s">
        <v>1227</v>
      </c>
      <c r="B166" s="1051">
        <v>10658</v>
      </c>
      <c r="C166" s="1051">
        <v>10658</v>
      </c>
      <c r="D166" s="1050" t="s">
        <v>1266</v>
      </c>
      <c r="E166" s="1055" t="s">
        <v>2437</v>
      </c>
      <c r="F166" s="1050" t="s">
        <v>97</v>
      </c>
      <c r="G166" s="1054">
        <v>1000</v>
      </c>
      <c r="H166" s="1054"/>
      <c r="I166" s="1053" t="s">
        <v>2420</v>
      </c>
      <c r="J166" s="1052">
        <v>1000</v>
      </c>
    </row>
    <row r="167" spans="1:10" s="1044" customFormat="1" ht="40.5" x14ac:dyDescent="0.3">
      <c r="A167" s="1050" t="s">
        <v>1227</v>
      </c>
      <c r="B167" s="1051">
        <v>10686</v>
      </c>
      <c r="C167" s="1051">
        <v>10686</v>
      </c>
      <c r="D167" s="1050" t="s">
        <v>1266</v>
      </c>
      <c r="E167" s="1055" t="s">
        <v>2325</v>
      </c>
      <c r="F167" s="1050" t="s">
        <v>97</v>
      </c>
      <c r="G167" s="1054">
        <v>1000</v>
      </c>
      <c r="H167" s="1054"/>
      <c r="I167" s="1053" t="s">
        <v>2420</v>
      </c>
      <c r="J167" s="1052">
        <v>1000</v>
      </c>
    </row>
    <row r="168" spans="1:10" s="1044" customFormat="1" ht="40.5" x14ac:dyDescent="0.3">
      <c r="A168" s="1050" t="s">
        <v>1227</v>
      </c>
      <c r="B168" s="1051">
        <v>10688</v>
      </c>
      <c r="C168" s="1051">
        <v>10688</v>
      </c>
      <c r="D168" s="1050" t="s">
        <v>1266</v>
      </c>
      <c r="E168" s="1055" t="s">
        <v>2246</v>
      </c>
      <c r="F168" s="1050" t="s">
        <v>97</v>
      </c>
      <c r="G168" s="1054">
        <v>1000</v>
      </c>
      <c r="H168" s="1054"/>
      <c r="I168" s="1053" t="s">
        <v>2420</v>
      </c>
      <c r="J168" s="1052">
        <v>1000</v>
      </c>
    </row>
    <row r="169" spans="1:10" s="1044" customFormat="1" ht="40.5" x14ac:dyDescent="0.3">
      <c r="A169" s="1050" t="s">
        <v>1227</v>
      </c>
      <c r="B169" s="1051">
        <v>10689</v>
      </c>
      <c r="C169" s="1051">
        <v>10689</v>
      </c>
      <c r="D169" s="1050" t="s">
        <v>1266</v>
      </c>
      <c r="E169" s="1055" t="s">
        <v>2436</v>
      </c>
      <c r="F169" s="1050" t="s">
        <v>97</v>
      </c>
      <c r="G169" s="1054">
        <v>500</v>
      </c>
      <c r="H169" s="1054"/>
      <c r="I169" s="1053" t="s">
        <v>2420</v>
      </c>
      <c r="J169" s="1052">
        <v>500</v>
      </c>
    </row>
    <row r="170" spans="1:10" s="1044" customFormat="1" ht="40.5" x14ac:dyDescent="0.3">
      <c r="A170" s="1050" t="s">
        <v>1227</v>
      </c>
      <c r="B170" s="1051">
        <v>14287</v>
      </c>
      <c r="C170" s="1051">
        <v>10287</v>
      </c>
      <c r="D170" s="1050" t="s">
        <v>1331</v>
      </c>
      <c r="E170" s="1055" t="s">
        <v>2244</v>
      </c>
      <c r="F170" s="1050" t="s">
        <v>97</v>
      </c>
      <c r="G170" s="1054">
        <v>1889.75</v>
      </c>
      <c r="H170" s="1054">
        <v>1758.93</v>
      </c>
      <c r="I170" s="1053" t="s">
        <v>2420</v>
      </c>
      <c r="J170" s="1052">
        <v>130.81999999999994</v>
      </c>
    </row>
    <row r="171" spans="1:10" s="1044" customFormat="1" ht="40.5" x14ac:dyDescent="0.3">
      <c r="A171" s="1050" t="s">
        <v>1163</v>
      </c>
      <c r="B171" s="1051">
        <v>10011</v>
      </c>
      <c r="C171" s="1051">
        <v>10011</v>
      </c>
      <c r="D171" s="1050" t="s">
        <v>1266</v>
      </c>
      <c r="E171" s="1055" t="s">
        <v>2242</v>
      </c>
      <c r="F171" s="1050" t="s">
        <v>97</v>
      </c>
      <c r="G171" s="1054">
        <v>9000</v>
      </c>
      <c r="H171" s="1054">
        <v>4590.6400000000003</v>
      </c>
      <c r="I171" s="1053" t="s">
        <v>2420</v>
      </c>
      <c r="J171" s="1052">
        <v>4409.3599999999997</v>
      </c>
    </row>
    <row r="172" spans="1:10" s="1044" customFormat="1" ht="40.5" x14ac:dyDescent="0.3">
      <c r="A172" s="1050" t="s">
        <v>1163</v>
      </c>
      <c r="B172" s="1051">
        <v>10013</v>
      </c>
      <c r="C172" s="1051">
        <v>10013</v>
      </c>
      <c r="D172" s="1050" t="s">
        <v>1266</v>
      </c>
      <c r="E172" s="1055" t="s">
        <v>2241</v>
      </c>
      <c r="F172" s="1050" t="s">
        <v>97</v>
      </c>
      <c r="G172" s="1054">
        <v>92410.04</v>
      </c>
      <c r="H172" s="1054">
        <v>92410.04</v>
      </c>
      <c r="I172" s="1053" t="s">
        <v>2420</v>
      </c>
      <c r="J172" s="1052">
        <v>0</v>
      </c>
    </row>
    <row r="173" spans="1:10" s="1044" customFormat="1" ht="40.5" x14ac:dyDescent="0.3">
      <c r="A173" s="1050" t="s">
        <v>1163</v>
      </c>
      <c r="B173" s="1051">
        <v>10014</v>
      </c>
      <c r="C173" s="1051">
        <v>10014</v>
      </c>
      <c r="D173" s="1050" t="s">
        <v>1266</v>
      </c>
      <c r="E173" s="1055" t="s">
        <v>2240</v>
      </c>
      <c r="F173" s="1050" t="s">
        <v>97</v>
      </c>
      <c r="G173" s="1054">
        <v>2810.07</v>
      </c>
      <c r="H173" s="1054">
        <v>2810.07</v>
      </c>
      <c r="I173" s="1053" t="s">
        <v>2420</v>
      </c>
      <c r="J173" s="1052">
        <v>0</v>
      </c>
    </row>
    <row r="174" spans="1:10" s="1044" customFormat="1" ht="40.5" x14ac:dyDescent="0.3">
      <c r="A174" s="1050" t="s">
        <v>1163</v>
      </c>
      <c r="B174" s="1051">
        <v>10015</v>
      </c>
      <c r="C174" s="1051">
        <v>10015</v>
      </c>
      <c r="D174" s="1050" t="s">
        <v>1266</v>
      </c>
      <c r="E174" s="1055" t="s">
        <v>2239</v>
      </c>
      <c r="F174" s="1050" t="s">
        <v>97</v>
      </c>
      <c r="G174" s="1054">
        <v>5406000</v>
      </c>
      <c r="H174" s="1054">
        <v>5373938.0999999996</v>
      </c>
      <c r="I174" s="1053" t="s">
        <v>2420</v>
      </c>
      <c r="J174" s="1052">
        <v>32061.900000000373</v>
      </c>
    </row>
    <row r="175" spans="1:10" s="1044" customFormat="1" ht="40.5" x14ac:dyDescent="0.3">
      <c r="A175" s="1050" t="s">
        <v>1163</v>
      </c>
      <c r="B175" s="1051">
        <v>10016</v>
      </c>
      <c r="C175" s="1051">
        <v>10016</v>
      </c>
      <c r="D175" s="1050" t="s">
        <v>1266</v>
      </c>
      <c r="E175" s="1055" t="s">
        <v>2238</v>
      </c>
      <c r="F175" s="1050" t="s">
        <v>97</v>
      </c>
      <c r="G175" s="1054">
        <v>460000</v>
      </c>
      <c r="H175" s="1054">
        <v>455735.16</v>
      </c>
      <c r="I175" s="1053" t="s">
        <v>2420</v>
      </c>
      <c r="J175" s="1052">
        <v>4264.8400000000256</v>
      </c>
    </row>
    <row r="176" spans="1:10" s="1044" customFormat="1" ht="40.5" x14ac:dyDescent="0.3">
      <c r="A176" s="1050" t="s">
        <v>1163</v>
      </c>
      <c r="B176" s="1051">
        <v>10019</v>
      </c>
      <c r="C176" s="1051">
        <v>10019</v>
      </c>
      <c r="D176" s="1050" t="s">
        <v>1266</v>
      </c>
      <c r="E176" s="1055" t="s">
        <v>2237</v>
      </c>
      <c r="F176" s="1050" t="s">
        <v>97</v>
      </c>
      <c r="G176" s="1054">
        <v>205000</v>
      </c>
      <c r="H176" s="1054">
        <v>200833</v>
      </c>
      <c r="I176" s="1053" t="s">
        <v>2420</v>
      </c>
      <c r="J176" s="1052">
        <v>4167</v>
      </c>
    </row>
    <row r="177" spans="1:10" s="1044" customFormat="1" ht="40.5" x14ac:dyDescent="0.3">
      <c r="A177" s="1050" t="s">
        <v>1163</v>
      </c>
      <c r="B177" s="1051">
        <v>10033</v>
      </c>
      <c r="C177" s="1051">
        <v>10033</v>
      </c>
      <c r="D177" s="1050" t="s">
        <v>1266</v>
      </c>
      <c r="E177" s="1055" t="s">
        <v>2236</v>
      </c>
      <c r="F177" s="1050" t="s">
        <v>97</v>
      </c>
      <c r="G177" s="1054">
        <v>5100</v>
      </c>
      <c r="H177" s="1054">
        <v>2335.2600000000002</v>
      </c>
      <c r="I177" s="1053" t="s">
        <v>2420</v>
      </c>
      <c r="J177" s="1052">
        <v>2764.74</v>
      </c>
    </row>
    <row r="178" spans="1:10" s="1044" customFormat="1" ht="40.5" x14ac:dyDescent="0.3">
      <c r="A178" s="1050" t="s">
        <v>1163</v>
      </c>
      <c r="B178" s="1051">
        <v>10063</v>
      </c>
      <c r="C178" s="1051">
        <v>10063</v>
      </c>
      <c r="D178" s="1050" t="s">
        <v>1266</v>
      </c>
      <c r="E178" s="1055" t="s">
        <v>2235</v>
      </c>
      <c r="F178" s="1050" t="s">
        <v>97</v>
      </c>
      <c r="G178" s="1054">
        <v>132957.01</v>
      </c>
      <c r="H178" s="1054">
        <v>132957.01</v>
      </c>
      <c r="I178" s="1053" t="s">
        <v>2420</v>
      </c>
      <c r="J178" s="1052">
        <v>0</v>
      </c>
    </row>
    <row r="179" spans="1:10" s="1044" customFormat="1" ht="40.5" x14ac:dyDescent="0.3">
      <c r="A179" s="1050" t="s">
        <v>1163</v>
      </c>
      <c r="B179" s="1051">
        <v>10069</v>
      </c>
      <c r="C179" s="1051">
        <v>10069</v>
      </c>
      <c r="D179" s="1050" t="s">
        <v>1266</v>
      </c>
      <c r="E179" s="1055" t="s">
        <v>2234</v>
      </c>
      <c r="F179" s="1050" t="s">
        <v>97</v>
      </c>
      <c r="G179" s="1054">
        <v>2550</v>
      </c>
      <c r="H179" s="1054">
        <v>0</v>
      </c>
      <c r="I179" s="1053" t="s">
        <v>2420</v>
      </c>
      <c r="J179" s="1052">
        <v>2550</v>
      </c>
    </row>
    <row r="180" spans="1:10" s="1044" customFormat="1" ht="40.5" x14ac:dyDescent="0.3">
      <c r="A180" s="1050" t="s">
        <v>1163</v>
      </c>
      <c r="B180" s="1051">
        <v>10070</v>
      </c>
      <c r="C180" s="1051">
        <v>10070</v>
      </c>
      <c r="D180" s="1050" t="s">
        <v>1266</v>
      </c>
      <c r="E180" s="1055" t="s">
        <v>2233</v>
      </c>
      <c r="F180" s="1050" t="s">
        <v>97</v>
      </c>
      <c r="G180" s="1054">
        <v>380</v>
      </c>
      <c r="H180" s="1054">
        <v>0</v>
      </c>
      <c r="I180" s="1053" t="s">
        <v>2420</v>
      </c>
      <c r="J180" s="1052">
        <v>380</v>
      </c>
    </row>
    <row r="181" spans="1:10" s="1044" customFormat="1" ht="40.5" x14ac:dyDescent="0.3">
      <c r="A181" s="1050" t="s">
        <v>1163</v>
      </c>
      <c r="B181" s="1051">
        <v>10105</v>
      </c>
      <c r="C181" s="1051">
        <v>10105</v>
      </c>
      <c r="D181" s="1050" t="s">
        <v>1266</v>
      </c>
      <c r="E181" s="1055" t="s">
        <v>2232</v>
      </c>
      <c r="F181" s="1050" t="s">
        <v>97</v>
      </c>
      <c r="G181" s="1054">
        <v>6300</v>
      </c>
      <c r="H181" s="1054">
        <v>1628.69</v>
      </c>
      <c r="I181" s="1053" t="s">
        <v>2420</v>
      </c>
      <c r="J181" s="1052">
        <v>4671.3099999999995</v>
      </c>
    </row>
    <row r="182" spans="1:10" s="1044" customFormat="1" ht="40.5" x14ac:dyDescent="0.3">
      <c r="A182" s="1050" t="s">
        <v>1163</v>
      </c>
      <c r="B182" s="1051">
        <v>10119</v>
      </c>
      <c r="C182" s="1051">
        <v>10119</v>
      </c>
      <c r="D182" s="1050" t="s">
        <v>1266</v>
      </c>
      <c r="E182" s="1055" t="s">
        <v>2231</v>
      </c>
      <c r="F182" s="1050" t="s">
        <v>97</v>
      </c>
      <c r="G182" s="1054">
        <v>12050</v>
      </c>
      <c r="H182" s="1054">
        <v>4435.41</v>
      </c>
      <c r="I182" s="1053" t="s">
        <v>2420</v>
      </c>
      <c r="J182" s="1052">
        <v>7614.59</v>
      </c>
    </row>
    <row r="183" spans="1:10" s="1044" customFormat="1" ht="40.5" x14ac:dyDescent="0.3">
      <c r="A183" s="1050" t="s">
        <v>1163</v>
      </c>
      <c r="B183" s="1051">
        <v>10126</v>
      </c>
      <c r="C183" s="1051">
        <v>10126</v>
      </c>
      <c r="D183" s="1050" t="s">
        <v>1266</v>
      </c>
      <c r="E183" s="1055" t="s">
        <v>2230</v>
      </c>
      <c r="F183" s="1050" t="s">
        <v>97</v>
      </c>
      <c r="G183" s="1054">
        <v>2125</v>
      </c>
      <c r="H183" s="1054">
        <v>318.75</v>
      </c>
      <c r="I183" s="1053" t="s">
        <v>2420</v>
      </c>
      <c r="J183" s="1052">
        <v>1806.25</v>
      </c>
    </row>
    <row r="184" spans="1:10" s="1044" customFormat="1" ht="40.5" x14ac:dyDescent="0.3">
      <c r="A184" s="1050" t="s">
        <v>1163</v>
      </c>
      <c r="B184" s="1051">
        <v>10145</v>
      </c>
      <c r="C184" s="1051">
        <v>10145</v>
      </c>
      <c r="D184" s="1050" t="s">
        <v>1266</v>
      </c>
      <c r="E184" s="1055" t="s">
        <v>2229</v>
      </c>
      <c r="F184" s="1050" t="s">
        <v>97</v>
      </c>
      <c r="G184" s="1054">
        <v>5445</v>
      </c>
      <c r="H184" s="1054">
        <v>4729.1499999999996</v>
      </c>
      <c r="I184" s="1053" t="s">
        <v>2420</v>
      </c>
      <c r="J184" s="1052">
        <v>715.85000000000036</v>
      </c>
    </row>
    <row r="185" spans="1:10" s="1044" customFormat="1" ht="40.5" x14ac:dyDescent="0.3">
      <c r="A185" s="1050" t="s">
        <v>1163</v>
      </c>
      <c r="B185" s="1051">
        <v>10156</v>
      </c>
      <c r="C185" s="1051">
        <v>10156</v>
      </c>
      <c r="D185" s="1050" t="s">
        <v>1266</v>
      </c>
      <c r="E185" s="1055" t="s">
        <v>2228</v>
      </c>
      <c r="F185" s="1050" t="s">
        <v>97</v>
      </c>
      <c r="G185" s="1054">
        <v>2230</v>
      </c>
      <c r="H185" s="1054">
        <v>2159.91</v>
      </c>
      <c r="I185" s="1053" t="s">
        <v>2420</v>
      </c>
      <c r="J185" s="1052">
        <v>70.090000000000146</v>
      </c>
    </row>
    <row r="186" spans="1:10" s="1044" customFormat="1" ht="40.5" x14ac:dyDescent="0.3">
      <c r="A186" s="1050" t="s">
        <v>1163</v>
      </c>
      <c r="B186" s="1051">
        <v>10165</v>
      </c>
      <c r="C186" s="1051">
        <v>10165</v>
      </c>
      <c r="D186" s="1050" t="s">
        <v>1266</v>
      </c>
      <c r="E186" s="1055" t="s">
        <v>2435</v>
      </c>
      <c r="F186" s="1050" t="s">
        <v>97</v>
      </c>
      <c r="G186" s="1054">
        <v>26</v>
      </c>
      <c r="H186" s="1054">
        <v>0</v>
      </c>
      <c r="I186" s="1053" t="s">
        <v>2420</v>
      </c>
      <c r="J186" s="1052">
        <v>26</v>
      </c>
    </row>
    <row r="187" spans="1:10" s="1044" customFormat="1" ht="40.5" x14ac:dyDescent="0.3">
      <c r="A187" s="1050" t="s">
        <v>1163</v>
      </c>
      <c r="B187" s="1051">
        <v>10176</v>
      </c>
      <c r="C187" s="1051">
        <v>10176</v>
      </c>
      <c r="D187" s="1050" t="s">
        <v>1266</v>
      </c>
      <c r="E187" s="1055" t="s">
        <v>2227</v>
      </c>
      <c r="F187" s="1050" t="s">
        <v>97</v>
      </c>
      <c r="G187" s="1054">
        <v>621</v>
      </c>
      <c r="H187" s="1054">
        <v>46.75</v>
      </c>
      <c r="I187" s="1053" t="s">
        <v>2420</v>
      </c>
      <c r="J187" s="1052">
        <v>574.25</v>
      </c>
    </row>
    <row r="188" spans="1:10" s="1044" customFormat="1" ht="40.5" x14ac:dyDescent="0.3">
      <c r="A188" s="1050" t="s">
        <v>1163</v>
      </c>
      <c r="B188" s="1051">
        <v>10189</v>
      </c>
      <c r="C188" s="1051">
        <v>10189</v>
      </c>
      <c r="D188" s="1050" t="s">
        <v>1266</v>
      </c>
      <c r="E188" s="1055" t="s">
        <v>2226</v>
      </c>
      <c r="F188" s="1050" t="s">
        <v>97</v>
      </c>
      <c r="G188" s="1054">
        <v>850</v>
      </c>
      <c r="H188" s="1054">
        <v>0</v>
      </c>
      <c r="I188" s="1053" t="s">
        <v>2420</v>
      </c>
      <c r="J188" s="1052">
        <v>850</v>
      </c>
    </row>
    <row r="189" spans="1:10" s="1044" customFormat="1" ht="40.5" x14ac:dyDescent="0.3">
      <c r="A189" s="1050" t="s">
        <v>1163</v>
      </c>
      <c r="B189" s="1051">
        <v>10192</v>
      </c>
      <c r="C189" s="1051">
        <v>10192</v>
      </c>
      <c r="D189" s="1050" t="s">
        <v>1266</v>
      </c>
      <c r="E189" s="1055" t="s">
        <v>2225</v>
      </c>
      <c r="F189" s="1050" t="s">
        <v>97</v>
      </c>
      <c r="G189" s="1054">
        <v>5310</v>
      </c>
      <c r="H189" s="1054">
        <v>2171.69</v>
      </c>
      <c r="I189" s="1053" t="s">
        <v>2420</v>
      </c>
      <c r="J189" s="1052">
        <v>3138.31</v>
      </c>
    </row>
    <row r="190" spans="1:10" s="1044" customFormat="1" ht="40.5" x14ac:dyDescent="0.3">
      <c r="A190" s="1050" t="s">
        <v>1163</v>
      </c>
      <c r="B190" s="1051">
        <v>10228</v>
      </c>
      <c r="C190" s="1051">
        <v>10228</v>
      </c>
      <c r="D190" s="1050" t="s">
        <v>1266</v>
      </c>
      <c r="E190" s="1055" t="s">
        <v>2224</v>
      </c>
      <c r="F190" s="1050" t="s">
        <v>97</v>
      </c>
      <c r="G190" s="1054">
        <v>800</v>
      </c>
      <c r="H190" s="1054">
        <v>89.81</v>
      </c>
      <c r="I190" s="1053" t="s">
        <v>2420</v>
      </c>
      <c r="J190" s="1052">
        <v>710.19</v>
      </c>
    </row>
    <row r="191" spans="1:10" s="1044" customFormat="1" ht="40.5" x14ac:dyDescent="0.3">
      <c r="A191" s="1050" t="s">
        <v>1163</v>
      </c>
      <c r="B191" s="1051">
        <v>10229</v>
      </c>
      <c r="C191" s="1051">
        <v>10229</v>
      </c>
      <c r="D191" s="1050" t="s">
        <v>1266</v>
      </c>
      <c r="E191" s="1055" t="s">
        <v>2223</v>
      </c>
      <c r="F191" s="1050" t="s">
        <v>97</v>
      </c>
      <c r="G191" s="1054">
        <v>50</v>
      </c>
      <c r="H191" s="1054">
        <v>16.3</v>
      </c>
      <c r="I191" s="1053" t="s">
        <v>2420</v>
      </c>
      <c r="J191" s="1052">
        <v>33.700000000000003</v>
      </c>
    </row>
    <row r="192" spans="1:10" s="1044" customFormat="1" ht="40.5" x14ac:dyDescent="0.3">
      <c r="A192" s="1050" t="s">
        <v>1163</v>
      </c>
      <c r="B192" s="1051">
        <v>10347</v>
      </c>
      <c r="C192" s="1051">
        <v>10347</v>
      </c>
      <c r="D192" s="1050" t="s">
        <v>1266</v>
      </c>
      <c r="E192" s="1055" t="s">
        <v>2222</v>
      </c>
      <c r="F192" s="1050" t="s">
        <v>97</v>
      </c>
      <c r="G192" s="1054">
        <v>1450</v>
      </c>
      <c r="H192" s="1054">
        <v>1446</v>
      </c>
      <c r="I192" s="1053" t="s">
        <v>2420</v>
      </c>
      <c r="J192" s="1052">
        <v>4</v>
      </c>
    </row>
    <row r="193" spans="1:10" s="1044" customFormat="1" ht="40.5" x14ac:dyDescent="0.3">
      <c r="A193" s="1050" t="s">
        <v>1163</v>
      </c>
      <c r="B193" s="1051">
        <v>10349</v>
      </c>
      <c r="C193" s="1051">
        <v>10349</v>
      </c>
      <c r="D193" s="1050" t="s">
        <v>1266</v>
      </c>
      <c r="E193" s="1055" t="s">
        <v>2221</v>
      </c>
      <c r="F193" s="1050" t="s">
        <v>97</v>
      </c>
      <c r="G193" s="1054">
        <v>500</v>
      </c>
      <c r="H193" s="1054">
        <v>211.21</v>
      </c>
      <c r="I193" s="1053" t="s">
        <v>2420</v>
      </c>
      <c r="J193" s="1052">
        <v>288.78999999999996</v>
      </c>
    </row>
    <row r="194" spans="1:10" s="1044" customFormat="1" ht="40.5" x14ac:dyDescent="0.3">
      <c r="A194" s="1050" t="s">
        <v>1163</v>
      </c>
      <c r="B194" s="1051">
        <v>10351</v>
      </c>
      <c r="C194" s="1051">
        <v>10351</v>
      </c>
      <c r="D194" s="1050" t="s">
        <v>1266</v>
      </c>
      <c r="E194" s="1055" t="s">
        <v>2220</v>
      </c>
      <c r="F194" s="1050" t="s">
        <v>97</v>
      </c>
      <c r="G194" s="1054">
        <v>412</v>
      </c>
      <c r="H194" s="1054">
        <v>411.48</v>
      </c>
      <c r="I194" s="1053" t="s">
        <v>2420</v>
      </c>
      <c r="J194" s="1052">
        <v>0.51999999999998181</v>
      </c>
    </row>
    <row r="195" spans="1:10" s="1044" customFormat="1" ht="40.5" x14ac:dyDescent="0.3">
      <c r="A195" s="1050" t="s">
        <v>1163</v>
      </c>
      <c r="B195" s="1051">
        <v>10371</v>
      </c>
      <c r="C195" s="1051">
        <v>10371</v>
      </c>
      <c r="D195" s="1050" t="s">
        <v>1266</v>
      </c>
      <c r="E195" s="1055" t="s">
        <v>2219</v>
      </c>
      <c r="F195" s="1050" t="s">
        <v>97</v>
      </c>
      <c r="G195" s="1054">
        <v>4505</v>
      </c>
      <c r="H195" s="1054">
        <v>4104.7299999999996</v>
      </c>
      <c r="I195" s="1053" t="s">
        <v>2420</v>
      </c>
      <c r="J195" s="1052">
        <v>400.27000000000044</v>
      </c>
    </row>
    <row r="196" spans="1:10" s="1044" customFormat="1" ht="40.5" x14ac:dyDescent="0.3">
      <c r="A196" s="1050" t="s">
        <v>1163</v>
      </c>
      <c r="B196" s="1051">
        <v>10386</v>
      </c>
      <c r="C196" s="1051">
        <v>10386</v>
      </c>
      <c r="D196" s="1050" t="s">
        <v>1266</v>
      </c>
      <c r="E196" s="1055" t="s">
        <v>2218</v>
      </c>
      <c r="F196" s="1050" t="s">
        <v>97</v>
      </c>
      <c r="G196" s="1054">
        <v>500</v>
      </c>
      <c r="H196" s="1054"/>
      <c r="I196" s="1053" t="s">
        <v>2420</v>
      </c>
      <c r="J196" s="1052">
        <v>500</v>
      </c>
    </row>
    <row r="197" spans="1:10" s="1044" customFormat="1" ht="40.5" x14ac:dyDescent="0.3">
      <c r="A197" s="1050" t="s">
        <v>1163</v>
      </c>
      <c r="B197" s="1051">
        <v>10388</v>
      </c>
      <c r="C197" s="1051">
        <v>10388</v>
      </c>
      <c r="D197" s="1050" t="s">
        <v>1266</v>
      </c>
      <c r="E197" s="1055" t="s">
        <v>2217</v>
      </c>
      <c r="F197" s="1050" t="s">
        <v>97</v>
      </c>
      <c r="G197" s="1054">
        <v>250</v>
      </c>
      <c r="H197" s="1054"/>
      <c r="I197" s="1053" t="s">
        <v>2420</v>
      </c>
      <c r="J197" s="1052">
        <v>250</v>
      </c>
    </row>
    <row r="198" spans="1:10" s="1044" customFormat="1" ht="40.5" x14ac:dyDescent="0.3">
      <c r="A198" s="1050" t="s">
        <v>1163</v>
      </c>
      <c r="B198" s="1051">
        <v>10556</v>
      </c>
      <c r="C198" s="1051">
        <v>10556</v>
      </c>
      <c r="D198" s="1050" t="s">
        <v>1266</v>
      </c>
      <c r="E198" s="1055" t="s">
        <v>2215</v>
      </c>
      <c r="F198" s="1050" t="s">
        <v>97</v>
      </c>
      <c r="G198" s="1054">
        <v>1000</v>
      </c>
      <c r="H198" s="1054">
        <v>464</v>
      </c>
      <c r="I198" s="1053" t="s">
        <v>2420</v>
      </c>
      <c r="J198" s="1052">
        <v>536</v>
      </c>
    </row>
    <row r="199" spans="1:10" s="1044" customFormat="1" ht="40.5" x14ac:dyDescent="0.3">
      <c r="A199" s="1050" t="s">
        <v>1163</v>
      </c>
      <c r="B199" s="1051">
        <v>10574</v>
      </c>
      <c r="C199" s="1051">
        <v>10574</v>
      </c>
      <c r="D199" s="1050" t="s">
        <v>1266</v>
      </c>
      <c r="E199" s="1055" t="s">
        <v>2214</v>
      </c>
      <c r="F199" s="1050" t="s">
        <v>97</v>
      </c>
      <c r="G199" s="1054">
        <v>500</v>
      </c>
      <c r="H199" s="1054">
        <v>54</v>
      </c>
      <c r="I199" s="1053" t="s">
        <v>2420</v>
      </c>
      <c r="J199" s="1052">
        <v>446</v>
      </c>
    </row>
    <row r="200" spans="1:10" s="1044" customFormat="1" ht="40.5" x14ac:dyDescent="0.3">
      <c r="A200" s="1050" t="s">
        <v>1163</v>
      </c>
      <c r="B200" s="1051">
        <v>10601</v>
      </c>
      <c r="C200" s="1051">
        <v>10601</v>
      </c>
      <c r="D200" s="1050" t="s">
        <v>1266</v>
      </c>
      <c r="E200" s="1055" t="s">
        <v>2213</v>
      </c>
      <c r="F200" s="1050" t="s">
        <v>97</v>
      </c>
      <c r="G200" s="1054">
        <v>8819.73</v>
      </c>
      <c r="H200" s="1054">
        <v>7094</v>
      </c>
      <c r="I200" s="1053" t="s">
        <v>2420</v>
      </c>
      <c r="J200" s="1052">
        <v>1725.7299999999996</v>
      </c>
    </row>
    <row r="201" spans="1:10" s="1044" customFormat="1" ht="40.5" x14ac:dyDescent="0.3">
      <c r="A201" s="1050" t="s">
        <v>1163</v>
      </c>
      <c r="B201" s="1051">
        <v>10603</v>
      </c>
      <c r="C201" s="1051">
        <v>10603</v>
      </c>
      <c r="D201" s="1050" t="s">
        <v>1266</v>
      </c>
      <c r="E201" s="1055" t="s">
        <v>2212</v>
      </c>
      <c r="F201" s="1050" t="s">
        <v>97</v>
      </c>
      <c r="G201" s="1054">
        <v>2000</v>
      </c>
      <c r="H201" s="1054">
        <v>0</v>
      </c>
      <c r="I201" s="1053" t="s">
        <v>2420</v>
      </c>
      <c r="J201" s="1052">
        <v>2000</v>
      </c>
    </row>
    <row r="202" spans="1:10" s="1044" customFormat="1" ht="40.5" x14ac:dyDescent="0.3">
      <c r="A202" s="1050" t="s">
        <v>1163</v>
      </c>
      <c r="B202" s="1051">
        <v>10609</v>
      </c>
      <c r="C202" s="1051">
        <v>10609</v>
      </c>
      <c r="D202" s="1050" t="s">
        <v>1266</v>
      </c>
      <c r="E202" s="1055" t="s">
        <v>2211</v>
      </c>
      <c r="F202" s="1050" t="s">
        <v>97</v>
      </c>
      <c r="G202" s="1054">
        <v>1530</v>
      </c>
      <c r="H202" s="1054">
        <v>0</v>
      </c>
      <c r="I202" s="1053" t="s">
        <v>2420</v>
      </c>
      <c r="J202" s="1052">
        <v>1530</v>
      </c>
    </row>
    <row r="203" spans="1:10" s="1044" customFormat="1" ht="60.75" x14ac:dyDescent="0.3">
      <c r="A203" s="1050" t="s">
        <v>1163</v>
      </c>
      <c r="B203" s="1051">
        <v>10611</v>
      </c>
      <c r="C203" s="1051">
        <v>10611</v>
      </c>
      <c r="D203" s="1050" t="s">
        <v>1266</v>
      </c>
      <c r="E203" s="1055" t="s">
        <v>2210</v>
      </c>
      <c r="F203" s="1050" t="s">
        <v>97</v>
      </c>
      <c r="G203" s="1054">
        <v>700</v>
      </c>
      <c r="H203" s="1054">
        <v>0</v>
      </c>
      <c r="I203" s="1053" t="s">
        <v>2420</v>
      </c>
      <c r="J203" s="1052">
        <v>700</v>
      </c>
    </row>
    <row r="204" spans="1:10" s="1044" customFormat="1" ht="40.5" x14ac:dyDescent="0.3">
      <c r="A204" s="1050" t="s">
        <v>1163</v>
      </c>
      <c r="B204" s="1051">
        <v>10663</v>
      </c>
      <c r="C204" s="1051">
        <v>10663</v>
      </c>
      <c r="D204" s="1050" t="s">
        <v>1266</v>
      </c>
      <c r="E204" s="1055" t="s">
        <v>2209</v>
      </c>
      <c r="F204" s="1050" t="s">
        <v>97</v>
      </c>
      <c r="G204" s="1054">
        <v>6621000</v>
      </c>
      <c r="H204" s="1054">
        <v>6576019.6899999995</v>
      </c>
      <c r="I204" s="1053" t="s">
        <v>2420</v>
      </c>
      <c r="J204" s="1052">
        <v>44980.310000000522</v>
      </c>
    </row>
    <row r="205" spans="1:10" s="1044" customFormat="1" ht="40.5" x14ac:dyDescent="0.3">
      <c r="A205" s="1050" t="s">
        <v>1163</v>
      </c>
      <c r="B205" s="1051">
        <v>10664</v>
      </c>
      <c r="C205" s="1051">
        <v>10664</v>
      </c>
      <c r="D205" s="1050" t="s">
        <v>1266</v>
      </c>
      <c r="E205" s="1055" t="s">
        <v>2208</v>
      </c>
      <c r="F205" s="1050" t="s">
        <v>97</v>
      </c>
      <c r="G205" s="1054">
        <v>417000</v>
      </c>
      <c r="H205" s="1054">
        <v>414007.13</v>
      </c>
      <c r="I205" s="1053" t="s">
        <v>2420</v>
      </c>
      <c r="J205" s="1052">
        <v>2992.8699999999953</v>
      </c>
    </row>
    <row r="206" spans="1:10" s="1044" customFormat="1" ht="40.5" x14ac:dyDescent="0.3">
      <c r="A206" s="1050" t="s">
        <v>1163</v>
      </c>
      <c r="B206" s="1051">
        <v>10665</v>
      </c>
      <c r="C206" s="1051">
        <v>10665</v>
      </c>
      <c r="D206" s="1050" t="s">
        <v>1266</v>
      </c>
      <c r="E206" s="1055" t="s">
        <v>2207</v>
      </c>
      <c r="F206" s="1050" t="s">
        <v>97</v>
      </c>
      <c r="G206" s="1054">
        <v>1000</v>
      </c>
      <c r="H206" s="1054">
        <v>107.2</v>
      </c>
      <c r="I206" s="1053" t="s">
        <v>2420</v>
      </c>
      <c r="J206" s="1052">
        <v>892.8</v>
      </c>
    </row>
    <row r="207" spans="1:10" s="1044" customFormat="1" ht="40.5" x14ac:dyDescent="0.3">
      <c r="A207" s="1050" t="s">
        <v>1163</v>
      </c>
      <c r="B207" s="1051">
        <v>10666</v>
      </c>
      <c r="C207" s="1051">
        <v>10666</v>
      </c>
      <c r="D207" s="1050" t="s">
        <v>1266</v>
      </c>
      <c r="E207" s="1055" t="s">
        <v>2206</v>
      </c>
      <c r="F207" s="1050" t="s">
        <v>97</v>
      </c>
      <c r="G207" s="1054">
        <v>1210</v>
      </c>
      <c r="H207" s="1054">
        <v>0</v>
      </c>
      <c r="I207" s="1053" t="s">
        <v>2420</v>
      </c>
      <c r="J207" s="1052">
        <v>1210</v>
      </c>
    </row>
    <row r="208" spans="1:10" s="1044" customFormat="1" ht="40.5" x14ac:dyDescent="0.3">
      <c r="A208" s="1050" t="s">
        <v>1163</v>
      </c>
      <c r="B208" s="1051">
        <v>10667</v>
      </c>
      <c r="C208" s="1051">
        <v>10667</v>
      </c>
      <c r="D208" s="1050" t="s">
        <v>1266</v>
      </c>
      <c r="E208" s="1055" t="s">
        <v>2205</v>
      </c>
      <c r="F208" s="1050" t="s">
        <v>97</v>
      </c>
      <c r="G208" s="1054">
        <v>800</v>
      </c>
      <c r="H208" s="1054">
        <v>0</v>
      </c>
      <c r="I208" s="1053" t="s">
        <v>2420</v>
      </c>
      <c r="J208" s="1052">
        <v>800</v>
      </c>
    </row>
    <row r="209" spans="1:10" s="1044" customFormat="1" ht="40.5" x14ac:dyDescent="0.3">
      <c r="A209" s="1050" t="s">
        <v>1999</v>
      </c>
      <c r="B209" s="1051">
        <v>10065</v>
      </c>
      <c r="C209" s="1051">
        <v>10065</v>
      </c>
      <c r="D209" s="1050" t="s">
        <v>1266</v>
      </c>
      <c r="E209" s="1055" t="s">
        <v>2180</v>
      </c>
      <c r="F209" s="1050" t="s">
        <v>97</v>
      </c>
      <c r="G209" s="1054">
        <v>800</v>
      </c>
      <c r="H209" s="1054"/>
      <c r="I209" s="1053" t="s">
        <v>2420</v>
      </c>
      <c r="J209" s="1052">
        <v>800</v>
      </c>
    </row>
    <row r="210" spans="1:10" s="1044" customFormat="1" ht="40.5" x14ac:dyDescent="0.3">
      <c r="A210" s="1050" t="s">
        <v>1999</v>
      </c>
      <c r="B210" s="1051">
        <v>10066</v>
      </c>
      <c r="C210" s="1051">
        <v>10066</v>
      </c>
      <c r="D210" s="1050" t="s">
        <v>1266</v>
      </c>
      <c r="E210" s="1055" t="s">
        <v>2179</v>
      </c>
      <c r="F210" s="1050" t="s">
        <v>97</v>
      </c>
      <c r="G210" s="1054">
        <v>800</v>
      </c>
      <c r="H210" s="1054"/>
      <c r="I210" s="1053" t="s">
        <v>2420</v>
      </c>
      <c r="J210" s="1052">
        <v>800</v>
      </c>
    </row>
    <row r="211" spans="1:10" s="1044" customFormat="1" ht="40.5" x14ac:dyDescent="0.3">
      <c r="A211" s="1050" t="s">
        <v>1999</v>
      </c>
      <c r="B211" s="1051">
        <v>10334</v>
      </c>
      <c r="C211" s="1051">
        <v>10334</v>
      </c>
      <c r="D211" s="1050" t="s">
        <v>1266</v>
      </c>
      <c r="E211" s="1055" t="s">
        <v>2174</v>
      </c>
      <c r="F211" s="1050" t="s">
        <v>97</v>
      </c>
      <c r="G211" s="1054">
        <v>2000</v>
      </c>
      <c r="H211" s="1054"/>
      <c r="I211" s="1053" t="s">
        <v>2420</v>
      </c>
      <c r="J211" s="1052">
        <v>2000</v>
      </c>
    </row>
    <row r="212" spans="1:10" s="1044" customFormat="1" ht="40.5" x14ac:dyDescent="0.3">
      <c r="A212" s="1050" t="s">
        <v>1999</v>
      </c>
      <c r="B212" s="1051">
        <v>10337</v>
      </c>
      <c r="C212" s="1051">
        <v>10337</v>
      </c>
      <c r="D212" s="1050" t="s">
        <v>1266</v>
      </c>
      <c r="E212" s="1055" t="s">
        <v>2173</v>
      </c>
      <c r="F212" s="1050" t="s">
        <v>97</v>
      </c>
      <c r="G212" s="1054">
        <v>500</v>
      </c>
      <c r="H212" s="1054"/>
      <c r="I212" s="1053" t="s">
        <v>2420</v>
      </c>
      <c r="J212" s="1052">
        <v>500</v>
      </c>
    </row>
    <row r="213" spans="1:10" s="1044" customFormat="1" ht="40.5" x14ac:dyDescent="0.3">
      <c r="A213" s="1050" t="s">
        <v>2422</v>
      </c>
      <c r="B213" s="1051">
        <v>162</v>
      </c>
      <c r="C213" s="1051">
        <v>10254</v>
      </c>
      <c r="D213" s="1050" t="s">
        <v>1305</v>
      </c>
      <c r="E213" s="1055" t="s">
        <v>2432</v>
      </c>
      <c r="F213" s="1050" t="s">
        <v>97</v>
      </c>
      <c r="G213" s="1054">
        <v>80000</v>
      </c>
      <c r="H213" s="1054">
        <v>80000</v>
      </c>
      <c r="I213" s="1053" t="s">
        <v>2420</v>
      </c>
      <c r="J213" s="1052">
        <v>0</v>
      </c>
    </row>
    <row r="214" spans="1:10" s="1044" customFormat="1" ht="40.5" x14ac:dyDescent="0.3">
      <c r="A214" s="1050" t="s">
        <v>2422</v>
      </c>
      <c r="B214" s="1051">
        <v>264</v>
      </c>
      <c r="C214" s="1051">
        <v>10251</v>
      </c>
      <c r="D214" s="1050" t="s">
        <v>1305</v>
      </c>
      <c r="E214" s="1055" t="s">
        <v>2165</v>
      </c>
      <c r="F214" s="1050" t="s">
        <v>97</v>
      </c>
      <c r="G214" s="1054">
        <v>180000</v>
      </c>
      <c r="H214" s="1054">
        <v>49654.91</v>
      </c>
      <c r="I214" s="1053" t="s">
        <v>2420</v>
      </c>
      <c r="J214" s="1052">
        <v>130345.09</v>
      </c>
    </row>
    <row r="215" spans="1:10" s="1044" customFormat="1" ht="40.5" x14ac:dyDescent="0.3">
      <c r="A215" s="1050" t="s">
        <v>2422</v>
      </c>
      <c r="B215" s="1051">
        <v>268</v>
      </c>
      <c r="C215" s="1051">
        <v>10252</v>
      </c>
      <c r="D215" s="1050" t="s">
        <v>1305</v>
      </c>
      <c r="E215" s="1055" t="s">
        <v>947</v>
      </c>
      <c r="F215" s="1050" t="s">
        <v>97</v>
      </c>
      <c r="G215" s="1054">
        <v>40000</v>
      </c>
      <c r="H215" s="1054">
        <v>30000</v>
      </c>
      <c r="I215" s="1053" t="s">
        <v>2420</v>
      </c>
      <c r="J215" s="1052">
        <v>10000</v>
      </c>
    </row>
    <row r="216" spans="1:10" s="1044" customFormat="1" ht="40.5" x14ac:dyDescent="0.3">
      <c r="A216" s="1050" t="s">
        <v>2422</v>
      </c>
      <c r="B216" s="1051">
        <v>270</v>
      </c>
      <c r="C216" s="1051">
        <v>10705</v>
      </c>
      <c r="D216" s="1050" t="s">
        <v>1266</v>
      </c>
      <c r="E216" s="1055" t="s">
        <v>944</v>
      </c>
      <c r="F216" s="1050" t="s">
        <v>97</v>
      </c>
      <c r="G216" s="1054">
        <v>1300</v>
      </c>
      <c r="H216" s="1054">
        <v>1300</v>
      </c>
      <c r="I216" s="1053" t="s">
        <v>2420</v>
      </c>
      <c r="J216" s="1052">
        <v>0</v>
      </c>
    </row>
    <row r="217" spans="1:10" s="1044" customFormat="1" ht="40.5" x14ac:dyDescent="0.3">
      <c r="A217" s="1050" t="s">
        <v>2422</v>
      </c>
      <c r="B217" s="1051">
        <v>10230</v>
      </c>
      <c r="C217" s="1051">
        <v>10230</v>
      </c>
      <c r="D217" s="1050" t="s">
        <v>1266</v>
      </c>
      <c r="E217" s="1055" t="s">
        <v>2172</v>
      </c>
      <c r="F217" s="1050" t="s">
        <v>97</v>
      </c>
      <c r="G217" s="1054">
        <v>12860.01</v>
      </c>
      <c r="H217" s="1054">
        <v>11360</v>
      </c>
      <c r="I217" s="1053" t="s">
        <v>2420</v>
      </c>
      <c r="J217" s="1052">
        <v>1500.0100000000002</v>
      </c>
    </row>
    <row r="218" spans="1:10" s="1044" customFormat="1" ht="40.5" x14ac:dyDescent="0.3">
      <c r="A218" s="1050" t="s">
        <v>2422</v>
      </c>
      <c r="B218" s="1051">
        <v>10231</v>
      </c>
      <c r="C218" s="1051">
        <v>10231</v>
      </c>
      <c r="D218" s="1050" t="s">
        <v>1266</v>
      </c>
      <c r="E218" s="1055" t="s">
        <v>2171</v>
      </c>
      <c r="F218" s="1050" t="s">
        <v>97</v>
      </c>
      <c r="G218" s="1054">
        <v>18000</v>
      </c>
      <c r="H218" s="1054">
        <v>16785</v>
      </c>
      <c r="I218" s="1053" t="s">
        <v>2420</v>
      </c>
      <c r="J218" s="1052">
        <v>1215</v>
      </c>
    </row>
    <row r="219" spans="1:10" s="1044" customFormat="1" ht="40.5" x14ac:dyDescent="0.3">
      <c r="A219" s="1050" t="s">
        <v>2422</v>
      </c>
      <c r="B219" s="1051">
        <v>10234</v>
      </c>
      <c r="C219" s="1051">
        <v>10234</v>
      </c>
      <c r="D219" s="1050" t="s">
        <v>1266</v>
      </c>
      <c r="E219" s="1055" t="s">
        <v>2170</v>
      </c>
      <c r="F219" s="1050" t="s">
        <v>97</v>
      </c>
      <c r="G219" s="1054">
        <v>43370.5</v>
      </c>
      <c r="H219" s="1054">
        <v>41870</v>
      </c>
      <c r="I219" s="1053" t="s">
        <v>2420</v>
      </c>
      <c r="J219" s="1052">
        <v>1500.5</v>
      </c>
    </row>
    <row r="220" spans="1:10" s="1044" customFormat="1" ht="40.5" x14ac:dyDescent="0.3">
      <c r="A220" s="1050" t="s">
        <v>2422</v>
      </c>
      <c r="B220" s="1051">
        <v>10236</v>
      </c>
      <c r="C220" s="1051">
        <v>10236</v>
      </c>
      <c r="D220" s="1050" t="s">
        <v>1266</v>
      </c>
      <c r="E220" s="1055" t="s">
        <v>2169</v>
      </c>
      <c r="F220" s="1050" t="s">
        <v>97</v>
      </c>
      <c r="G220" s="1054">
        <v>3816.51</v>
      </c>
      <c r="H220" s="1054">
        <v>1370.73</v>
      </c>
      <c r="I220" s="1053" t="s">
        <v>2420</v>
      </c>
      <c r="J220" s="1052">
        <v>2445.7800000000002</v>
      </c>
    </row>
    <row r="221" spans="1:10" s="1044" customFormat="1" ht="40.5" x14ac:dyDescent="0.3">
      <c r="A221" s="1050" t="s">
        <v>2422</v>
      </c>
      <c r="B221" s="1051">
        <v>10237</v>
      </c>
      <c r="C221" s="1051">
        <v>10237</v>
      </c>
      <c r="D221" s="1050" t="s">
        <v>1266</v>
      </c>
      <c r="E221" s="1055" t="s">
        <v>2168</v>
      </c>
      <c r="F221" s="1050" t="s">
        <v>97</v>
      </c>
      <c r="G221" s="1054">
        <v>1000</v>
      </c>
      <c r="H221" s="1054"/>
      <c r="I221" s="1053" t="s">
        <v>2420</v>
      </c>
      <c r="J221" s="1052">
        <v>1000</v>
      </c>
    </row>
    <row r="222" spans="1:10" s="1044" customFormat="1" ht="40.5" x14ac:dyDescent="0.3">
      <c r="A222" s="1050" t="s">
        <v>2422</v>
      </c>
      <c r="B222" s="1051">
        <v>10238</v>
      </c>
      <c r="C222" s="1051">
        <v>10238</v>
      </c>
      <c r="D222" s="1050" t="s">
        <v>1266</v>
      </c>
      <c r="E222" s="1055" t="s">
        <v>2167</v>
      </c>
      <c r="F222" s="1050" t="s">
        <v>97</v>
      </c>
      <c r="G222" s="1054">
        <v>2816.59</v>
      </c>
      <c r="H222" s="1054">
        <v>611.80999999999995</v>
      </c>
      <c r="I222" s="1053" t="s">
        <v>2420</v>
      </c>
      <c r="J222" s="1052">
        <v>2204.7800000000002</v>
      </c>
    </row>
    <row r="223" spans="1:10" s="1044" customFormat="1" ht="40.5" x14ac:dyDescent="0.3">
      <c r="A223" s="1050" t="s">
        <v>2422</v>
      </c>
      <c r="B223" s="1051">
        <v>10242</v>
      </c>
      <c r="C223" s="1051">
        <v>10242</v>
      </c>
      <c r="D223" s="1050" t="s">
        <v>1266</v>
      </c>
      <c r="E223" s="1055" t="s">
        <v>2434</v>
      </c>
      <c r="F223" s="1050" t="s">
        <v>97</v>
      </c>
      <c r="G223" s="1054">
        <v>15500</v>
      </c>
      <c r="H223" s="1054">
        <v>15053.5</v>
      </c>
      <c r="I223" s="1053" t="s">
        <v>2420</v>
      </c>
      <c r="J223" s="1052">
        <v>446.5</v>
      </c>
    </row>
    <row r="224" spans="1:10" s="1044" customFormat="1" ht="40.5" x14ac:dyDescent="0.3">
      <c r="A224" s="1050" t="s">
        <v>2422</v>
      </c>
      <c r="B224" s="1051">
        <v>10243</v>
      </c>
      <c r="C224" s="1051">
        <v>10243</v>
      </c>
      <c r="D224" s="1050" t="s">
        <v>1266</v>
      </c>
      <c r="E224" s="1055" t="s">
        <v>2433</v>
      </c>
      <c r="F224" s="1050" t="s">
        <v>97</v>
      </c>
      <c r="G224" s="1054">
        <v>164</v>
      </c>
      <c r="H224" s="1054">
        <v>164</v>
      </c>
      <c r="I224" s="1053" t="s">
        <v>2420</v>
      </c>
      <c r="J224" s="1052">
        <v>0</v>
      </c>
    </row>
    <row r="225" spans="1:10" s="1044" customFormat="1" ht="40.5" x14ac:dyDescent="0.3">
      <c r="A225" s="1050" t="s">
        <v>2422</v>
      </c>
      <c r="B225" s="1051">
        <v>10245</v>
      </c>
      <c r="C225" s="1051">
        <v>10245</v>
      </c>
      <c r="D225" s="1050" t="s">
        <v>1266</v>
      </c>
      <c r="E225" s="1055" t="s">
        <v>924</v>
      </c>
      <c r="F225" s="1050" t="s">
        <v>97</v>
      </c>
      <c r="G225" s="1054">
        <v>24806.12</v>
      </c>
      <c r="H225" s="1054">
        <v>21755.8</v>
      </c>
      <c r="I225" s="1053" t="s">
        <v>2420</v>
      </c>
      <c r="J225" s="1052">
        <v>3050.32</v>
      </c>
    </row>
    <row r="226" spans="1:10" s="1044" customFormat="1" ht="40.5" x14ac:dyDescent="0.3">
      <c r="A226" s="1050" t="s">
        <v>2422</v>
      </c>
      <c r="B226" s="1051">
        <v>10246</v>
      </c>
      <c r="C226" s="1051">
        <v>10246</v>
      </c>
      <c r="D226" s="1050" t="s">
        <v>1266</v>
      </c>
      <c r="E226" s="1055" t="s">
        <v>936</v>
      </c>
      <c r="F226" s="1050" t="s">
        <v>97</v>
      </c>
      <c r="G226" s="1054">
        <v>15500</v>
      </c>
      <c r="H226" s="1054">
        <v>13803.49</v>
      </c>
      <c r="I226" s="1053" t="s">
        <v>2420</v>
      </c>
      <c r="J226" s="1052">
        <v>1696.5100000000002</v>
      </c>
    </row>
    <row r="227" spans="1:10" s="1044" customFormat="1" ht="40.5" x14ac:dyDescent="0.3">
      <c r="A227" s="1050" t="s">
        <v>2422</v>
      </c>
      <c r="B227" s="1051">
        <v>10247</v>
      </c>
      <c r="C227" s="1051">
        <v>10247</v>
      </c>
      <c r="D227" s="1050" t="s">
        <v>1266</v>
      </c>
      <c r="E227" s="1055" t="s">
        <v>948</v>
      </c>
      <c r="F227" s="1050" t="s">
        <v>97</v>
      </c>
      <c r="G227" s="1054">
        <v>4500</v>
      </c>
      <c r="H227" s="1054">
        <v>2808.27</v>
      </c>
      <c r="I227" s="1053" t="s">
        <v>2420</v>
      </c>
      <c r="J227" s="1052">
        <v>1691.73</v>
      </c>
    </row>
    <row r="228" spans="1:10" s="1044" customFormat="1" ht="40.5" x14ac:dyDescent="0.3">
      <c r="A228" s="1050" t="s">
        <v>2422</v>
      </c>
      <c r="B228" s="1051">
        <v>10248</v>
      </c>
      <c r="C228" s="1051">
        <v>10248</v>
      </c>
      <c r="D228" s="1050" t="s">
        <v>1266</v>
      </c>
      <c r="E228" s="1055" t="s">
        <v>2166</v>
      </c>
      <c r="F228" s="1050" t="s">
        <v>97</v>
      </c>
      <c r="G228" s="1054">
        <v>200</v>
      </c>
      <c r="H228" s="1054">
        <v>60</v>
      </c>
      <c r="I228" s="1053" t="s">
        <v>2420</v>
      </c>
      <c r="J228" s="1052">
        <v>140</v>
      </c>
    </row>
    <row r="229" spans="1:10" s="1044" customFormat="1" ht="40.5" x14ac:dyDescent="0.3">
      <c r="A229" s="1050" t="s">
        <v>2422</v>
      </c>
      <c r="B229" s="1051">
        <v>10251</v>
      </c>
      <c r="C229" s="1051">
        <v>10251</v>
      </c>
      <c r="D229" s="1050" t="s">
        <v>1266</v>
      </c>
      <c r="E229" s="1055" t="s">
        <v>2165</v>
      </c>
      <c r="F229" s="1050" t="s">
        <v>97</v>
      </c>
      <c r="G229" s="1054">
        <v>582000</v>
      </c>
      <c r="H229" s="1054">
        <v>462000</v>
      </c>
      <c r="I229" s="1053" t="s">
        <v>2420</v>
      </c>
      <c r="J229" s="1052">
        <v>120000</v>
      </c>
    </row>
    <row r="230" spans="1:10" s="1044" customFormat="1" ht="40.5" x14ac:dyDescent="0.3">
      <c r="A230" s="1050" t="s">
        <v>2422</v>
      </c>
      <c r="B230" s="1051">
        <v>10252</v>
      </c>
      <c r="C230" s="1051">
        <v>10252</v>
      </c>
      <c r="D230" s="1050" t="s">
        <v>1266</v>
      </c>
      <c r="E230" s="1055" t="s">
        <v>947</v>
      </c>
      <c r="F230" s="1050" t="s">
        <v>97</v>
      </c>
      <c r="G230" s="1054">
        <v>32700</v>
      </c>
      <c r="H230" s="1054">
        <v>25701.17</v>
      </c>
      <c r="I230" s="1053" t="s">
        <v>2420</v>
      </c>
      <c r="J230" s="1052">
        <v>6998.8300000000017</v>
      </c>
    </row>
    <row r="231" spans="1:10" s="1044" customFormat="1" ht="40.5" x14ac:dyDescent="0.3">
      <c r="A231" s="1050" t="s">
        <v>2422</v>
      </c>
      <c r="B231" s="1051">
        <v>10253</v>
      </c>
      <c r="C231" s="1051">
        <v>10253</v>
      </c>
      <c r="D231" s="1050" t="s">
        <v>1266</v>
      </c>
      <c r="E231" s="1055" t="s">
        <v>935</v>
      </c>
      <c r="F231" s="1050" t="s">
        <v>97</v>
      </c>
      <c r="G231" s="1054">
        <v>39300</v>
      </c>
      <c r="H231" s="1054">
        <v>29300</v>
      </c>
      <c r="I231" s="1053" t="s">
        <v>2420</v>
      </c>
      <c r="J231" s="1052">
        <v>10000</v>
      </c>
    </row>
    <row r="232" spans="1:10" s="1044" customFormat="1" ht="40.5" x14ac:dyDescent="0.3">
      <c r="A232" s="1050" t="s">
        <v>2422</v>
      </c>
      <c r="B232" s="1051">
        <v>10254</v>
      </c>
      <c r="C232" s="1051">
        <v>10254</v>
      </c>
      <c r="D232" s="1050" t="s">
        <v>1266</v>
      </c>
      <c r="E232" s="1055" t="s">
        <v>2432</v>
      </c>
      <c r="F232" s="1050" t="s">
        <v>97</v>
      </c>
      <c r="G232" s="1054">
        <v>431994.61</v>
      </c>
      <c r="H232" s="1054">
        <v>397640.66</v>
      </c>
      <c r="I232" s="1053" t="s">
        <v>2420</v>
      </c>
      <c r="J232" s="1052">
        <v>34353.949999999953</v>
      </c>
    </row>
    <row r="233" spans="1:10" s="1044" customFormat="1" ht="40.5" x14ac:dyDescent="0.3">
      <c r="A233" s="1050" t="s">
        <v>2422</v>
      </c>
      <c r="B233" s="1051">
        <v>10255</v>
      </c>
      <c r="C233" s="1051">
        <v>10255</v>
      </c>
      <c r="D233" s="1050" t="s">
        <v>1266</v>
      </c>
      <c r="E233" s="1055" t="s">
        <v>2163</v>
      </c>
      <c r="F233" s="1050" t="s">
        <v>97</v>
      </c>
      <c r="G233" s="1054">
        <v>13400</v>
      </c>
      <c r="H233" s="1054">
        <v>11670.57</v>
      </c>
      <c r="I233" s="1053" t="s">
        <v>2420</v>
      </c>
      <c r="J233" s="1052">
        <v>1729.4300000000003</v>
      </c>
    </row>
    <row r="234" spans="1:10" s="1044" customFormat="1" ht="40.5" x14ac:dyDescent="0.3">
      <c r="A234" s="1050" t="s">
        <v>2422</v>
      </c>
      <c r="B234" s="1051">
        <v>10256</v>
      </c>
      <c r="C234" s="1051">
        <v>10256</v>
      </c>
      <c r="D234" s="1050" t="s">
        <v>1266</v>
      </c>
      <c r="E234" s="1055" t="s">
        <v>2162</v>
      </c>
      <c r="F234" s="1050" t="s">
        <v>97</v>
      </c>
      <c r="G234" s="1054">
        <v>230600</v>
      </c>
      <c r="H234" s="1054">
        <v>230587</v>
      </c>
      <c r="I234" s="1053" t="s">
        <v>2420</v>
      </c>
      <c r="J234" s="1052">
        <v>13</v>
      </c>
    </row>
    <row r="235" spans="1:10" s="1044" customFormat="1" ht="40.5" x14ac:dyDescent="0.3">
      <c r="A235" s="1050" t="s">
        <v>2422</v>
      </c>
      <c r="B235" s="1051">
        <v>10257</v>
      </c>
      <c r="C235" s="1051">
        <v>10257</v>
      </c>
      <c r="D235" s="1050" t="s">
        <v>1266</v>
      </c>
      <c r="E235" s="1055" t="s">
        <v>946</v>
      </c>
      <c r="F235" s="1050" t="s">
        <v>97</v>
      </c>
      <c r="G235" s="1054">
        <v>491000</v>
      </c>
      <c r="H235" s="1054">
        <v>488412.67</v>
      </c>
      <c r="I235" s="1053" t="s">
        <v>2420</v>
      </c>
      <c r="J235" s="1052">
        <v>2587.3300000000163</v>
      </c>
    </row>
    <row r="236" spans="1:10" s="1044" customFormat="1" ht="40.5" x14ac:dyDescent="0.3">
      <c r="A236" s="1050" t="s">
        <v>2422</v>
      </c>
      <c r="B236" s="1051">
        <v>10258</v>
      </c>
      <c r="C236" s="1051">
        <v>10258</v>
      </c>
      <c r="D236" s="1050" t="s">
        <v>1266</v>
      </c>
      <c r="E236" s="1055" t="s">
        <v>2161</v>
      </c>
      <c r="F236" s="1050" t="s">
        <v>97</v>
      </c>
      <c r="G236" s="1054">
        <v>6000</v>
      </c>
      <c r="H236" s="1054">
        <v>5353.28</v>
      </c>
      <c r="I236" s="1053" t="s">
        <v>2420</v>
      </c>
      <c r="J236" s="1052">
        <v>646.72000000000025</v>
      </c>
    </row>
    <row r="237" spans="1:10" s="1044" customFormat="1" ht="40.5" x14ac:dyDescent="0.3">
      <c r="A237" s="1050" t="s">
        <v>2422</v>
      </c>
      <c r="B237" s="1051">
        <v>10263</v>
      </c>
      <c r="C237" s="1051">
        <v>10263</v>
      </c>
      <c r="D237" s="1050" t="s">
        <v>1266</v>
      </c>
      <c r="E237" s="1055" t="s">
        <v>2431</v>
      </c>
      <c r="F237" s="1050" t="s">
        <v>97</v>
      </c>
      <c r="G237" s="1054">
        <v>12125.49</v>
      </c>
      <c r="H237" s="1054">
        <v>10349.879999999999</v>
      </c>
      <c r="I237" s="1053" t="s">
        <v>2420</v>
      </c>
      <c r="J237" s="1052">
        <v>1775.6100000000006</v>
      </c>
    </row>
    <row r="238" spans="1:10" s="1044" customFormat="1" ht="40.5" x14ac:dyDescent="0.3">
      <c r="A238" s="1050" t="s">
        <v>2422</v>
      </c>
      <c r="B238" s="1051">
        <v>10265</v>
      </c>
      <c r="C238" s="1051">
        <v>10265</v>
      </c>
      <c r="D238" s="1050" t="s">
        <v>1266</v>
      </c>
      <c r="E238" s="1055" t="s">
        <v>2160</v>
      </c>
      <c r="F238" s="1050" t="s">
        <v>97</v>
      </c>
      <c r="G238" s="1054">
        <v>500</v>
      </c>
      <c r="H238" s="1054"/>
      <c r="I238" s="1053" t="s">
        <v>2420</v>
      </c>
      <c r="J238" s="1052">
        <v>500</v>
      </c>
    </row>
    <row r="239" spans="1:10" s="1044" customFormat="1" ht="40.5" x14ac:dyDescent="0.3">
      <c r="A239" s="1050" t="s">
        <v>2422</v>
      </c>
      <c r="B239" s="1051">
        <v>10292</v>
      </c>
      <c r="C239" s="1051">
        <v>10292</v>
      </c>
      <c r="D239" s="1050" t="s">
        <v>1266</v>
      </c>
      <c r="E239" s="1055" t="s">
        <v>2159</v>
      </c>
      <c r="F239" s="1050" t="s">
        <v>97</v>
      </c>
      <c r="G239" s="1054">
        <v>24192.61</v>
      </c>
      <c r="H239" s="1054">
        <v>4950.6400000000003</v>
      </c>
      <c r="I239" s="1053" t="s">
        <v>2420</v>
      </c>
      <c r="J239" s="1052">
        <v>19241.97</v>
      </c>
    </row>
    <row r="240" spans="1:10" s="1044" customFormat="1" ht="40.5" x14ac:dyDescent="0.3">
      <c r="A240" s="1050" t="s">
        <v>2422</v>
      </c>
      <c r="B240" s="1051">
        <v>10296</v>
      </c>
      <c r="C240" s="1051">
        <v>10296</v>
      </c>
      <c r="D240" s="1050" t="s">
        <v>1266</v>
      </c>
      <c r="E240" s="1055" t="s">
        <v>943</v>
      </c>
      <c r="F240" s="1050" t="s">
        <v>97</v>
      </c>
      <c r="G240" s="1054">
        <v>50000</v>
      </c>
      <c r="H240" s="1054">
        <v>39844.590000000004</v>
      </c>
      <c r="I240" s="1053" t="s">
        <v>2420</v>
      </c>
      <c r="J240" s="1052">
        <v>10155.409999999996</v>
      </c>
    </row>
    <row r="241" spans="1:10" s="1044" customFormat="1" ht="40.5" x14ac:dyDescent="0.3">
      <c r="A241" s="1050" t="s">
        <v>2422</v>
      </c>
      <c r="B241" s="1051">
        <v>10297</v>
      </c>
      <c r="C241" s="1051">
        <v>10297</v>
      </c>
      <c r="D241" s="1050" t="s">
        <v>1266</v>
      </c>
      <c r="E241" s="1055" t="s">
        <v>2430</v>
      </c>
      <c r="F241" s="1050" t="s">
        <v>97</v>
      </c>
      <c r="G241" s="1054">
        <v>3000</v>
      </c>
      <c r="H241" s="1054"/>
      <c r="I241" s="1053" t="s">
        <v>2420</v>
      </c>
      <c r="J241" s="1052">
        <v>3000</v>
      </c>
    </row>
    <row r="242" spans="1:10" s="1044" customFormat="1" ht="40.5" x14ac:dyDescent="0.3">
      <c r="A242" s="1050" t="s">
        <v>2422</v>
      </c>
      <c r="B242" s="1051">
        <v>10298</v>
      </c>
      <c r="C242" s="1051">
        <v>10298</v>
      </c>
      <c r="D242" s="1050" t="s">
        <v>1266</v>
      </c>
      <c r="E242" s="1055" t="s">
        <v>2429</v>
      </c>
      <c r="F242" s="1050" t="s">
        <v>97</v>
      </c>
      <c r="G242" s="1054">
        <v>155645.23000000001</v>
      </c>
      <c r="H242" s="1054">
        <v>146921.24000000002</v>
      </c>
      <c r="I242" s="1053" t="s">
        <v>2420</v>
      </c>
      <c r="J242" s="1052">
        <v>8723.9899999999907</v>
      </c>
    </row>
    <row r="243" spans="1:10" s="1044" customFormat="1" ht="40.5" x14ac:dyDescent="0.3">
      <c r="A243" s="1050" t="s">
        <v>2422</v>
      </c>
      <c r="B243" s="1051">
        <v>10299</v>
      </c>
      <c r="C243" s="1051">
        <v>10299</v>
      </c>
      <c r="D243" s="1050" t="s">
        <v>1266</v>
      </c>
      <c r="E243" s="1055" t="s">
        <v>2428</v>
      </c>
      <c r="F243" s="1050" t="s">
        <v>97</v>
      </c>
      <c r="G243" s="1054">
        <v>7852.73</v>
      </c>
      <c r="H243" s="1054">
        <v>7794.49</v>
      </c>
      <c r="I243" s="1053" t="s">
        <v>2420</v>
      </c>
      <c r="J243" s="1052">
        <v>58.239999999999782</v>
      </c>
    </row>
    <row r="244" spans="1:10" s="1044" customFormat="1" ht="40.5" x14ac:dyDescent="0.3">
      <c r="A244" s="1050" t="s">
        <v>2422</v>
      </c>
      <c r="B244" s="1051">
        <v>10313</v>
      </c>
      <c r="C244" s="1051">
        <v>10313</v>
      </c>
      <c r="D244" s="1050" t="s">
        <v>1266</v>
      </c>
      <c r="E244" s="1055" t="s">
        <v>2158</v>
      </c>
      <c r="F244" s="1050" t="s">
        <v>97</v>
      </c>
      <c r="G244" s="1054">
        <v>10245.35</v>
      </c>
      <c r="H244" s="1054">
        <v>7109.92</v>
      </c>
      <c r="I244" s="1053" t="s">
        <v>2420</v>
      </c>
      <c r="J244" s="1052">
        <v>3135.43</v>
      </c>
    </row>
    <row r="245" spans="1:10" s="1044" customFormat="1" ht="40.5" x14ac:dyDescent="0.3">
      <c r="A245" s="1050" t="s">
        <v>2422</v>
      </c>
      <c r="B245" s="1051">
        <v>10315</v>
      </c>
      <c r="C245" s="1051">
        <v>10315</v>
      </c>
      <c r="D245" s="1050" t="s">
        <v>1266</v>
      </c>
      <c r="E245" s="1055" t="s">
        <v>2157</v>
      </c>
      <c r="F245" s="1050" t="s">
        <v>97</v>
      </c>
      <c r="G245" s="1054">
        <v>98115.76</v>
      </c>
      <c r="H245" s="1054">
        <v>91383.87</v>
      </c>
      <c r="I245" s="1053" t="s">
        <v>2420</v>
      </c>
      <c r="J245" s="1052">
        <v>6731.89</v>
      </c>
    </row>
    <row r="246" spans="1:10" s="1044" customFormat="1" ht="40.5" x14ac:dyDescent="0.3">
      <c r="A246" s="1050" t="s">
        <v>2422</v>
      </c>
      <c r="B246" s="1051">
        <v>10316</v>
      </c>
      <c r="C246" s="1051">
        <v>10316</v>
      </c>
      <c r="D246" s="1050" t="s">
        <v>1266</v>
      </c>
      <c r="E246" s="1055" t="s">
        <v>2156</v>
      </c>
      <c r="F246" s="1050" t="s">
        <v>97</v>
      </c>
      <c r="G246" s="1054">
        <v>105244.58</v>
      </c>
      <c r="H246" s="1054">
        <v>44966.22</v>
      </c>
      <c r="I246" s="1053" t="s">
        <v>2420</v>
      </c>
      <c r="J246" s="1052">
        <v>60278.36</v>
      </c>
    </row>
    <row r="247" spans="1:10" s="1044" customFormat="1" ht="40.5" x14ac:dyDescent="0.3">
      <c r="A247" s="1050" t="s">
        <v>2422</v>
      </c>
      <c r="B247" s="1051">
        <v>10336</v>
      </c>
      <c r="C247" s="1051">
        <v>10336</v>
      </c>
      <c r="D247" s="1050" t="s">
        <v>1266</v>
      </c>
      <c r="E247" s="1055" t="s">
        <v>2427</v>
      </c>
      <c r="F247" s="1050" t="s">
        <v>97</v>
      </c>
      <c r="G247" s="1054">
        <v>5280</v>
      </c>
      <c r="H247" s="1054">
        <v>4400</v>
      </c>
      <c r="I247" s="1053" t="s">
        <v>2420</v>
      </c>
      <c r="J247" s="1052">
        <v>880</v>
      </c>
    </row>
    <row r="248" spans="1:10" s="1044" customFormat="1" ht="40.5" x14ac:dyDescent="0.3">
      <c r="A248" s="1050" t="s">
        <v>2422</v>
      </c>
      <c r="B248" s="1051">
        <v>10404</v>
      </c>
      <c r="C248" s="1051">
        <v>10404</v>
      </c>
      <c r="D248" s="1050" t="s">
        <v>1266</v>
      </c>
      <c r="E248" s="1055" t="s">
        <v>2155</v>
      </c>
      <c r="F248" s="1050" t="s">
        <v>97</v>
      </c>
      <c r="G248" s="1054">
        <v>1800</v>
      </c>
      <c r="H248" s="1054">
        <v>885</v>
      </c>
      <c r="I248" s="1053" t="s">
        <v>2420</v>
      </c>
      <c r="J248" s="1052">
        <v>915</v>
      </c>
    </row>
    <row r="249" spans="1:10" s="1044" customFormat="1" ht="40.5" x14ac:dyDescent="0.3">
      <c r="A249" s="1050" t="s">
        <v>2422</v>
      </c>
      <c r="B249" s="1051">
        <v>10542</v>
      </c>
      <c r="C249" s="1051">
        <v>10542</v>
      </c>
      <c r="D249" s="1050" t="s">
        <v>1266</v>
      </c>
      <c r="E249" s="1055" t="s">
        <v>2154</v>
      </c>
      <c r="F249" s="1050" t="s">
        <v>97</v>
      </c>
      <c r="G249" s="1054">
        <v>1396.35</v>
      </c>
      <c r="H249" s="1054"/>
      <c r="I249" s="1053" t="s">
        <v>2420</v>
      </c>
      <c r="J249" s="1052">
        <v>1396.35</v>
      </c>
    </row>
    <row r="250" spans="1:10" s="1044" customFormat="1" ht="40.5" x14ac:dyDescent="0.3">
      <c r="A250" s="1050" t="s">
        <v>2422</v>
      </c>
      <c r="B250" s="1051">
        <v>10565</v>
      </c>
      <c r="C250" s="1051">
        <v>10565</v>
      </c>
      <c r="D250" s="1050" t="s">
        <v>1266</v>
      </c>
      <c r="E250" s="1055" t="s">
        <v>923</v>
      </c>
      <c r="F250" s="1050" t="s">
        <v>97</v>
      </c>
      <c r="G250" s="1054">
        <v>17900</v>
      </c>
      <c r="H250" s="1054">
        <v>8848.8700000000008</v>
      </c>
      <c r="I250" s="1053" t="s">
        <v>2420</v>
      </c>
      <c r="J250" s="1052">
        <v>9051.1299999999992</v>
      </c>
    </row>
    <row r="251" spans="1:10" s="1044" customFormat="1" ht="40.5" x14ac:dyDescent="0.3">
      <c r="A251" s="1050" t="s">
        <v>2422</v>
      </c>
      <c r="B251" s="1051">
        <v>10567</v>
      </c>
      <c r="C251" s="1051">
        <v>10567</v>
      </c>
      <c r="D251" s="1050" t="s">
        <v>1266</v>
      </c>
      <c r="E251" s="1055" t="s">
        <v>2426</v>
      </c>
      <c r="F251" s="1050" t="s">
        <v>97</v>
      </c>
      <c r="G251" s="1054">
        <v>19947</v>
      </c>
      <c r="H251" s="1054">
        <v>19501.86</v>
      </c>
      <c r="I251" s="1053" t="s">
        <v>2420</v>
      </c>
      <c r="J251" s="1052">
        <v>445.13999999999942</v>
      </c>
    </row>
    <row r="252" spans="1:10" s="1044" customFormat="1" ht="40.5" x14ac:dyDescent="0.3">
      <c r="A252" s="1050" t="s">
        <v>2422</v>
      </c>
      <c r="B252" s="1051">
        <v>10572</v>
      </c>
      <c r="C252" s="1051">
        <v>10572</v>
      </c>
      <c r="D252" s="1050" t="s">
        <v>1266</v>
      </c>
      <c r="E252" s="1055" t="s">
        <v>2153</v>
      </c>
      <c r="F252" s="1050" t="s">
        <v>97</v>
      </c>
      <c r="G252" s="1054">
        <v>20000</v>
      </c>
      <c r="H252" s="1054">
        <v>8765.01</v>
      </c>
      <c r="I252" s="1053" t="s">
        <v>2420</v>
      </c>
      <c r="J252" s="1052">
        <v>11234.99</v>
      </c>
    </row>
    <row r="253" spans="1:10" s="1044" customFormat="1" ht="40.5" x14ac:dyDescent="0.3">
      <c r="A253" s="1050" t="s">
        <v>2422</v>
      </c>
      <c r="B253" s="1051">
        <v>10573</v>
      </c>
      <c r="C253" s="1051">
        <v>10573</v>
      </c>
      <c r="D253" s="1050" t="s">
        <v>1266</v>
      </c>
      <c r="E253" s="1055" t="s">
        <v>2425</v>
      </c>
      <c r="F253" s="1050" t="s">
        <v>97</v>
      </c>
      <c r="G253" s="1054">
        <v>11103.65</v>
      </c>
      <c r="H253" s="1054">
        <v>1722.35</v>
      </c>
      <c r="I253" s="1053" t="s">
        <v>2420</v>
      </c>
      <c r="J253" s="1052">
        <v>9381.2999999999993</v>
      </c>
    </row>
    <row r="254" spans="1:10" s="1044" customFormat="1" ht="40.5" x14ac:dyDescent="0.3">
      <c r="A254" s="1050" t="s">
        <v>2422</v>
      </c>
      <c r="B254" s="1051">
        <v>10582</v>
      </c>
      <c r="C254" s="1051">
        <v>10582</v>
      </c>
      <c r="D254" s="1050" t="s">
        <v>1266</v>
      </c>
      <c r="E254" s="1055" t="s">
        <v>2151</v>
      </c>
      <c r="F254" s="1050" t="s">
        <v>97</v>
      </c>
      <c r="G254" s="1054">
        <v>33244.199999999997</v>
      </c>
      <c r="H254" s="1054">
        <v>32422.240000000002</v>
      </c>
      <c r="I254" s="1053" t="s">
        <v>2420</v>
      </c>
      <c r="J254" s="1052">
        <v>821.95999999999913</v>
      </c>
    </row>
    <row r="255" spans="1:10" s="1044" customFormat="1" ht="40.5" x14ac:dyDescent="0.3">
      <c r="A255" s="1050" t="s">
        <v>2422</v>
      </c>
      <c r="B255" s="1051">
        <v>10591</v>
      </c>
      <c r="C255" s="1051">
        <v>10591</v>
      </c>
      <c r="D255" s="1050" t="s">
        <v>1266</v>
      </c>
      <c r="E255" s="1055" t="s">
        <v>2150</v>
      </c>
      <c r="F255" s="1050" t="s">
        <v>97</v>
      </c>
      <c r="G255" s="1054">
        <v>756</v>
      </c>
      <c r="H255" s="1054">
        <v>756</v>
      </c>
      <c r="I255" s="1053" t="s">
        <v>2420</v>
      </c>
      <c r="J255" s="1052">
        <v>0</v>
      </c>
    </row>
    <row r="256" spans="1:10" s="1044" customFormat="1" ht="40.5" x14ac:dyDescent="0.3">
      <c r="A256" s="1050" t="s">
        <v>2422</v>
      </c>
      <c r="B256" s="1051">
        <v>10596</v>
      </c>
      <c r="C256" s="1051">
        <v>10596</v>
      </c>
      <c r="D256" s="1050" t="s">
        <v>1266</v>
      </c>
      <c r="E256" s="1055" t="s">
        <v>2149</v>
      </c>
      <c r="F256" s="1050" t="s">
        <v>97</v>
      </c>
      <c r="G256" s="1054">
        <v>500</v>
      </c>
      <c r="H256" s="1054"/>
      <c r="I256" s="1053" t="s">
        <v>2420</v>
      </c>
      <c r="J256" s="1052">
        <v>500</v>
      </c>
    </row>
    <row r="257" spans="1:10" s="1044" customFormat="1" ht="40.5" x14ac:dyDescent="0.3">
      <c r="A257" s="1050" t="s">
        <v>2422</v>
      </c>
      <c r="B257" s="1051">
        <v>10602</v>
      </c>
      <c r="C257" s="1051">
        <v>10602</v>
      </c>
      <c r="D257" s="1050" t="s">
        <v>1266</v>
      </c>
      <c r="E257" s="1055" t="s">
        <v>2424</v>
      </c>
      <c r="F257" s="1050" t="s">
        <v>97</v>
      </c>
      <c r="G257" s="1054">
        <v>113533.7</v>
      </c>
      <c r="H257" s="1054">
        <v>64362.720000000001</v>
      </c>
      <c r="I257" s="1053" t="s">
        <v>2420</v>
      </c>
      <c r="J257" s="1052">
        <v>49170.98</v>
      </c>
    </row>
    <row r="258" spans="1:10" s="1044" customFormat="1" ht="40.5" x14ac:dyDescent="0.3">
      <c r="A258" s="1050" t="s">
        <v>2422</v>
      </c>
      <c r="B258" s="1051">
        <v>10635</v>
      </c>
      <c r="C258" s="1051">
        <v>10635</v>
      </c>
      <c r="D258" s="1050" t="s">
        <v>1266</v>
      </c>
      <c r="E258" s="1055" t="s">
        <v>2423</v>
      </c>
      <c r="F258" s="1050" t="s">
        <v>97</v>
      </c>
      <c r="G258" s="1054">
        <v>150</v>
      </c>
      <c r="H258" s="1054"/>
      <c r="I258" s="1053" t="s">
        <v>2420</v>
      </c>
      <c r="J258" s="1052">
        <v>150</v>
      </c>
    </row>
    <row r="259" spans="1:10" s="1044" customFormat="1" ht="40.5" x14ac:dyDescent="0.3">
      <c r="A259" s="1050" t="s">
        <v>2422</v>
      </c>
      <c r="B259" s="1051">
        <v>10660</v>
      </c>
      <c r="C259" s="1051">
        <v>10660</v>
      </c>
      <c r="D259" s="1050" t="s">
        <v>1266</v>
      </c>
      <c r="E259" s="1055" t="s">
        <v>2148</v>
      </c>
      <c r="F259" s="1050" t="s">
        <v>97</v>
      </c>
      <c r="G259" s="1054">
        <v>2394</v>
      </c>
      <c r="H259" s="1054">
        <v>2014</v>
      </c>
      <c r="I259" s="1053" t="s">
        <v>2420</v>
      </c>
      <c r="J259" s="1052">
        <v>380</v>
      </c>
    </row>
    <row r="260" spans="1:10" s="1044" customFormat="1" ht="40.5" x14ac:dyDescent="0.3">
      <c r="A260" s="1050" t="s">
        <v>1358</v>
      </c>
      <c r="B260" s="1051">
        <v>263</v>
      </c>
      <c r="C260" s="1051">
        <v>10703</v>
      </c>
      <c r="D260" s="1050" t="s">
        <v>1266</v>
      </c>
      <c r="E260" s="1055" t="s">
        <v>2155</v>
      </c>
      <c r="F260" s="1050" t="s">
        <v>97</v>
      </c>
      <c r="G260" s="1054">
        <v>30</v>
      </c>
      <c r="H260" s="1054">
        <v>30</v>
      </c>
      <c r="I260" s="1053" t="s">
        <v>2420</v>
      </c>
      <c r="J260" s="1052">
        <v>0</v>
      </c>
    </row>
    <row r="261" spans="1:10" s="1044" customFormat="1" ht="40.5" x14ac:dyDescent="0.3">
      <c r="A261" s="1050" t="s">
        <v>1358</v>
      </c>
      <c r="B261" s="1051">
        <v>10053</v>
      </c>
      <c r="C261" s="1051">
        <v>10053</v>
      </c>
      <c r="D261" s="1050" t="s">
        <v>1266</v>
      </c>
      <c r="E261" s="1055" t="s">
        <v>2421</v>
      </c>
      <c r="F261" s="1050" t="s">
        <v>97</v>
      </c>
      <c r="G261" s="1054">
        <v>1500</v>
      </c>
      <c r="H261" s="1054"/>
      <c r="I261" s="1053" t="s">
        <v>2420</v>
      </c>
      <c r="J261" s="1052">
        <v>1500</v>
      </c>
    </row>
    <row r="262" spans="1:10" s="1044" customFormat="1" ht="40.5" x14ac:dyDescent="0.3">
      <c r="A262" s="1050" t="s">
        <v>1358</v>
      </c>
      <c r="B262" s="1051">
        <v>10188</v>
      </c>
      <c r="C262" s="1051">
        <v>10188</v>
      </c>
      <c r="D262" s="1050" t="s">
        <v>1266</v>
      </c>
      <c r="E262" s="1055" t="s">
        <v>2143</v>
      </c>
      <c r="F262" s="1050" t="s">
        <v>97</v>
      </c>
      <c r="G262" s="1054">
        <v>10000</v>
      </c>
      <c r="H262" s="1054">
        <v>0</v>
      </c>
      <c r="I262" s="1053" t="s">
        <v>2420</v>
      </c>
      <c r="J262" s="1052">
        <v>10000</v>
      </c>
    </row>
    <row r="263" spans="1:10" s="1044" customFormat="1" ht="40.5" x14ac:dyDescent="0.3">
      <c r="A263" s="1050" t="s">
        <v>1358</v>
      </c>
      <c r="B263" s="1051">
        <v>10554</v>
      </c>
      <c r="C263" s="1051">
        <v>10554</v>
      </c>
      <c r="D263" s="1050" t="s">
        <v>1266</v>
      </c>
      <c r="E263" s="1055" t="s">
        <v>2142</v>
      </c>
      <c r="F263" s="1050" t="s">
        <v>97</v>
      </c>
      <c r="G263" s="1054">
        <v>23090</v>
      </c>
      <c r="H263" s="1054">
        <v>13957.68</v>
      </c>
      <c r="I263" s="1053" t="s">
        <v>2420</v>
      </c>
      <c r="J263" s="1052">
        <v>9132.32</v>
      </c>
    </row>
    <row r="264" spans="1:10" s="1044" customFormat="1" x14ac:dyDescent="0.3">
      <c r="A264" s="1050"/>
      <c r="B264" s="1051"/>
      <c r="C264" s="1051"/>
      <c r="D264" s="1050"/>
      <c r="E264" s="1192" t="s">
        <v>2419</v>
      </c>
      <c r="F264" s="1193"/>
      <c r="G264" s="1193"/>
      <c r="H264" s="1193"/>
      <c r="I264" s="1194"/>
      <c r="J264" s="1056">
        <f>SUM(J2:J263)</f>
        <v>1433760.1700000009</v>
      </c>
    </row>
    <row r="265" spans="1:10" s="1044" customFormat="1" ht="40.5" x14ac:dyDescent="0.3">
      <c r="A265" s="1050" t="s">
        <v>1570</v>
      </c>
      <c r="B265" s="1051">
        <v>108</v>
      </c>
      <c r="C265" s="1051">
        <v>10135</v>
      </c>
      <c r="D265" s="1050" t="s">
        <v>1305</v>
      </c>
      <c r="E265" s="1055" t="s">
        <v>1963</v>
      </c>
      <c r="F265" s="1050" t="s">
        <v>97</v>
      </c>
      <c r="G265" s="1054">
        <v>2663.92</v>
      </c>
      <c r="H265" s="1054"/>
      <c r="I265" s="1053" t="s">
        <v>2133</v>
      </c>
      <c r="J265" s="1052">
        <v>2663.92</v>
      </c>
    </row>
    <row r="266" spans="1:10" s="1044" customFormat="1" ht="40.5" x14ac:dyDescent="0.3">
      <c r="A266" s="1050" t="s">
        <v>1570</v>
      </c>
      <c r="B266" s="1051">
        <v>10135</v>
      </c>
      <c r="C266" s="1051">
        <v>10135</v>
      </c>
      <c r="D266" s="1050" t="s">
        <v>1266</v>
      </c>
      <c r="E266" s="1055" t="s">
        <v>1963</v>
      </c>
      <c r="F266" s="1050" t="s">
        <v>97</v>
      </c>
      <c r="G266" s="1054">
        <v>30000</v>
      </c>
      <c r="H266" s="1054">
        <v>28321.32</v>
      </c>
      <c r="I266" s="1053" t="s">
        <v>2133</v>
      </c>
      <c r="J266" s="1052">
        <v>1678.6800000000003</v>
      </c>
    </row>
    <row r="267" spans="1:10" s="1044" customFormat="1" x14ac:dyDescent="0.3">
      <c r="A267" s="1050" t="s">
        <v>2418</v>
      </c>
      <c r="B267" s="1051">
        <v>113</v>
      </c>
      <c r="C267" s="1051">
        <v>10510</v>
      </c>
      <c r="D267" s="1050" t="s">
        <v>1305</v>
      </c>
      <c r="E267" s="1055" t="s">
        <v>1949</v>
      </c>
      <c r="F267" s="1050" t="s">
        <v>97</v>
      </c>
      <c r="G267" s="1054">
        <v>12000</v>
      </c>
      <c r="H267" s="1054"/>
      <c r="I267" s="1053" t="s">
        <v>2133</v>
      </c>
      <c r="J267" s="1052">
        <v>12000</v>
      </c>
    </row>
    <row r="268" spans="1:10" s="1044" customFormat="1" ht="60.75" x14ac:dyDescent="0.3">
      <c r="A268" s="1050" t="s">
        <v>2418</v>
      </c>
      <c r="B268" s="1051">
        <v>160</v>
      </c>
      <c r="C268" s="1051">
        <v>10622</v>
      </c>
      <c r="D268" s="1050" t="s">
        <v>1305</v>
      </c>
      <c r="E268" s="1055" t="s">
        <v>1948</v>
      </c>
      <c r="F268" s="1050" t="s">
        <v>97</v>
      </c>
      <c r="G268" s="1054">
        <v>6524.18</v>
      </c>
      <c r="H268" s="1054"/>
      <c r="I268" s="1053" t="s">
        <v>2133</v>
      </c>
      <c r="J268" s="1052">
        <v>6524.18</v>
      </c>
    </row>
    <row r="269" spans="1:10" s="1044" customFormat="1" x14ac:dyDescent="0.3">
      <c r="A269" s="1050" t="s">
        <v>2418</v>
      </c>
      <c r="B269" s="1051">
        <v>222</v>
      </c>
      <c r="C269" s="1051">
        <v>10547</v>
      </c>
      <c r="D269" s="1050" t="s">
        <v>1305</v>
      </c>
      <c r="E269" s="1055" t="s">
        <v>1950</v>
      </c>
      <c r="F269" s="1050" t="s">
        <v>97</v>
      </c>
      <c r="G269" s="1054">
        <v>204</v>
      </c>
      <c r="H269" s="1054"/>
      <c r="I269" s="1053" t="s">
        <v>2133</v>
      </c>
      <c r="J269" s="1052">
        <v>204</v>
      </c>
    </row>
    <row r="270" spans="1:10" s="1044" customFormat="1" x14ac:dyDescent="0.3">
      <c r="A270" s="1050" t="s">
        <v>2418</v>
      </c>
      <c r="B270" s="1051">
        <v>10510</v>
      </c>
      <c r="C270" s="1051">
        <v>10510</v>
      </c>
      <c r="D270" s="1050" t="s">
        <v>1266</v>
      </c>
      <c r="E270" s="1055" t="s">
        <v>1949</v>
      </c>
      <c r="F270" s="1050" t="s">
        <v>97</v>
      </c>
      <c r="G270" s="1054">
        <v>6000</v>
      </c>
      <c r="H270" s="1054"/>
      <c r="I270" s="1053" t="s">
        <v>2133</v>
      </c>
      <c r="J270" s="1052">
        <v>6000</v>
      </c>
    </row>
    <row r="271" spans="1:10" s="1044" customFormat="1" ht="60.75" x14ac:dyDescent="0.3">
      <c r="A271" s="1050" t="s">
        <v>2418</v>
      </c>
      <c r="B271" s="1051">
        <v>10622</v>
      </c>
      <c r="C271" s="1051">
        <v>10622</v>
      </c>
      <c r="D271" s="1050" t="s">
        <v>1266</v>
      </c>
      <c r="E271" s="1055" t="s">
        <v>1948</v>
      </c>
      <c r="F271" s="1050" t="s">
        <v>97</v>
      </c>
      <c r="G271" s="1054">
        <v>5676.07</v>
      </c>
      <c r="H271" s="1054">
        <v>2.7</v>
      </c>
      <c r="I271" s="1053" t="s">
        <v>2133</v>
      </c>
      <c r="J271" s="1052">
        <v>5673.37</v>
      </c>
    </row>
    <row r="272" spans="1:10" s="1044" customFormat="1" ht="40.5" x14ac:dyDescent="0.3">
      <c r="A272" s="1050" t="s">
        <v>1227</v>
      </c>
      <c r="B272" s="1051">
        <v>100</v>
      </c>
      <c r="C272" s="1051">
        <v>10133</v>
      </c>
      <c r="D272" s="1050" t="s">
        <v>1305</v>
      </c>
      <c r="E272" s="1055" t="s">
        <v>1944</v>
      </c>
      <c r="F272" s="1050" t="s">
        <v>97</v>
      </c>
      <c r="G272" s="1054">
        <v>104686.11</v>
      </c>
      <c r="H272" s="1054"/>
      <c r="I272" s="1053" t="s">
        <v>2133</v>
      </c>
      <c r="J272" s="1052">
        <v>104686.11</v>
      </c>
    </row>
    <row r="273" spans="1:19" s="1044" customFormat="1" ht="40.5" x14ac:dyDescent="0.3">
      <c r="A273" s="1050" t="s">
        <v>1227</v>
      </c>
      <c r="B273" s="1051">
        <v>104</v>
      </c>
      <c r="C273" s="1051">
        <v>10597</v>
      </c>
      <c r="D273" s="1050" t="s">
        <v>1305</v>
      </c>
      <c r="E273" s="1055" t="s">
        <v>1932</v>
      </c>
      <c r="F273" s="1050" t="s">
        <v>97</v>
      </c>
      <c r="G273" s="1054">
        <v>727.56</v>
      </c>
      <c r="H273" s="1054"/>
      <c r="I273" s="1053" t="s">
        <v>2133</v>
      </c>
      <c r="J273" s="1052">
        <v>727.56</v>
      </c>
    </row>
    <row r="274" spans="1:19" s="1044" customFormat="1" ht="40.5" x14ac:dyDescent="0.3">
      <c r="A274" s="1050" t="s">
        <v>1227</v>
      </c>
      <c r="B274" s="1051">
        <v>109</v>
      </c>
      <c r="C274" s="1051">
        <v>10624</v>
      </c>
      <c r="D274" s="1050" t="s">
        <v>1305</v>
      </c>
      <c r="E274" s="1055" t="s">
        <v>1931</v>
      </c>
      <c r="F274" s="1050" t="s">
        <v>97</v>
      </c>
      <c r="G274" s="1054">
        <v>8363.61</v>
      </c>
      <c r="H274" s="1054"/>
      <c r="I274" s="1053" t="s">
        <v>2133</v>
      </c>
      <c r="J274" s="1052">
        <v>8363.61</v>
      </c>
    </row>
    <row r="275" spans="1:19" s="1044" customFormat="1" ht="40.5" x14ac:dyDescent="0.3">
      <c r="A275" s="1050" t="s">
        <v>1227</v>
      </c>
      <c r="B275" s="1051">
        <v>128</v>
      </c>
      <c r="C275" s="1051">
        <v>10136</v>
      </c>
      <c r="D275" s="1050" t="s">
        <v>1305</v>
      </c>
      <c r="E275" s="1055" t="s">
        <v>1939</v>
      </c>
      <c r="F275" s="1050" t="s">
        <v>97</v>
      </c>
      <c r="G275" s="1054">
        <v>74163.55</v>
      </c>
      <c r="H275" s="1054">
        <v>10000</v>
      </c>
      <c r="I275" s="1053" t="s">
        <v>2133</v>
      </c>
      <c r="J275" s="1052">
        <v>64163.55</v>
      </c>
    </row>
    <row r="276" spans="1:19" s="1044" customFormat="1" ht="40.5" x14ac:dyDescent="0.3">
      <c r="A276" s="1050" t="s">
        <v>1227</v>
      </c>
      <c r="B276" s="1051">
        <v>137</v>
      </c>
      <c r="C276" s="1051">
        <v>10136</v>
      </c>
      <c r="D276" s="1050" t="s">
        <v>1331</v>
      </c>
      <c r="E276" s="1055" t="s">
        <v>1939</v>
      </c>
      <c r="F276" s="1050" t="s">
        <v>97</v>
      </c>
      <c r="G276" s="1054">
        <v>12000</v>
      </c>
      <c r="H276" s="1054">
        <v>12000</v>
      </c>
      <c r="I276" s="1053" t="s">
        <v>2133</v>
      </c>
      <c r="J276" s="1052">
        <v>0</v>
      </c>
    </row>
    <row r="277" spans="1:19" s="1044" customFormat="1" ht="40.5" x14ac:dyDescent="0.3">
      <c r="A277" s="1050" t="s">
        <v>1227</v>
      </c>
      <c r="B277" s="1051">
        <v>161</v>
      </c>
      <c r="C277" s="1051">
        <v>10507</v>
      </c>
      <c r="D277" s="1050" t="s">
        <v>1305</v>
      </c>
      <c r="E277" s="1055" t="s">
        <v>1935</v>
      </c>
      <c r="F277" s="1050" t="s">
        <v>97</v>
      </c>
      <c r="G277" s="1054">
        <v>1246.49</v>
      </c>
      <c r="H277" s="1054"/>
      <c r="I277" s="1053" t="s">
        <v>2133</v>
      </c>
      <c r="J277" s="1052">
        <v>1246.49</v>
      </c>
    </row>
    <row r="278" spans="1:19" s="1044" customFormat="1" ht="40.5" x14ac:dyDescent="0.3">
      <c r="A278" s="1050" t="s">
        <v>1227</v>
      </c>
      <c r="B278" s="1051">
        <v>192</v>
      </c>
      <c r="C278" s="1051">
        <v>10654</v>
      </c>
      <c r="D278" s="1050" t="s">
        <v>1305</v>
      </c>
      <c r="E278" s="1055" t="s">
        <v>1930</v>
      </c>
      <c r="F278" s="1050" t="s">
        <v>97</v>
      </c>
      <c r="G278" s="1054">
        <v>11806.52</v>
      </c>
      <c r="H278" s="1054">
        <v>2945.6</v>
      </c>
      <c r="I278" s="1053" t="s">
        <v>2133</v>
      </c>
      <c r="J278" s="1052">
        <v>8860.92</v>
      </c>
    </row>
    <row r="279" spans="1:19" s="1044" customFormat="1" ht="40.5" x14ac:dyDescent="0.3">
      <c r="A279" s="1050" t="s">
        <v>1227</v>
      </c>
      <c r="B279" s="1051">
        <v>193</v>
      </c>
      <c r="C279" s="1051">
        <v>10508</v>
      </c>
      <c r="D279" s="1050" t="s">
        <v>1305</v>
      </c>
      <c r="E279" s="1055" t="s">
        <v>1934</v>
      </c>
      <c r="F279" s="1050" t="s">
        <v>97</v>
      </c>
      <c r="G279" s="1054">
        <v>6000</v>
      </c>
      <c r="H279" s="1054"/>
      <c r="I279" s="1053" t="s">
        <v>2133</v>
      </c>
      <c r="J279" s="1052">
        <v>6000</v>
      </c>
    </row>
    <row r="280" spans="1:19" s="1044" customFormat="1" ht="40.5" x14ac:dyDescent="0.3">
      <c r="A280" s="1050" t="s">
        <v>1227</v>
      </c>
      <c r="B280" s="1051">
        <v>194</v>
      </c>
      <c r="C280" s="1051">
        <v>10531</v>
      </c>
      <c r="D280" s="1050" t="s">
        <v>1305</v>
      </c>
      <c r="E280" s="1055" t="s">
        <v>1933</v>
      </c>
      <c r="F280" s="1050" t="s">
        <v>97</v>
      </c>
      <c r="G280" s="1054">
        <v>1700</v>
      </c>
      <c r="H280" s="1054"/>
      <c r="I280" s="1053" t="s">
        <v>2133</v>
      </c>
      <c r="J280" s="1052">
        <v>1700</v>
      </c>
    </row>
    <row r="281" spans="1:19" s="1044" customFormat="1" x14ac:dyDescent="0.3">
      <c r="A281" s="1050" t="s">
        <v>1227</v>
      </c>
      <c r="B281" s="1051">
        <v>239</v>
      </c>
      <c r="C281" s="1051">
        <v>10687</v>
      </c>
      <c r="D281" s="1050" t="s">
        <v>1305</v>
      </c>
      <c r="E281" s="1055" t="s">
        <v>1929</v>
      </c>
      <c r="F281" s="1050" t="s">
        <v>97</v>
      </c>
      <c r="G281" s="1054">
        <v>2000</v>
      </c>
      <c r="H281" s="1054"/>
      <c r="I281" s="1053" t="s">
        <v>2133</v>
      </c>
      <c r="J281" s="1052">
        <v>2000</v>
      </c>
    </row>
    <row r="282" spans="1:19" s="1044" customFormat="1" ht="40.5" x14ac:dyDescent="0.3">
      <c r="A282" s="1050" t="s">
        <v>1227</v>
      </c>
      <c r="B282" s="1051">
        <v>10133</v>
      </c>
      <c r="C282" s="1051">
        <v>10133</v>
      </c>
      <c r="D282" s="1050" t="s">
        <v>1266</v>
      </c>
      <c r="E282" s="1055" t="s">
        <v>1944</v>
      </c>
      <c r="F282" s="1050" t="s">
        <v>97</v>
      </c>
      <c r="G282" s="1054">
        <v>86490</v>
      </c>
      <c r="H282" s="1054">
        <v>40529.629999999997</v>
      </c>
      <c r="I282" s="1053" t="s">
        <v>2133</v>
      </c>
      <c r="J282" s="1052">
        <v>45960.37</v>
      </c>
    </row>
    <row r="283" spans="1:19" s="1044" customFormat="1" ht="40.5" x14ac:dyDescent="0.3">
      <c r="A283" s="1050" t="s">
        <v>1227</v>
      </c>
      <c r="B283" s="1051">
        <v>10136</v>
      </c>
      <c r="C283" s="1051">
        <v>10136</v>
      </c>
      <c r="D283" s="1050" t="s">
        <v>1266</v>
      </c>
      <c r="E283" s="1055" t="s">
        <v>1939</v>
      </c>
      <c r="F283" s="1050" t="s">
        <v>97</v>
      </c>
      <c r="G283" s="1054">
        <v>20000</v>
      </c>
      <c r="H283" s="1054"/>
      <c r="I283" s="1053" t="s">
        <v>2133</v>
      </c>
      <c r="J283" s="1052">
        <v>20000</v>
      </c>
    </row>
    <row r="284" spans="1:19" s="1044" customFormat="1" ht="40.5" x14ac:dyDescent="0.3">
      <c r="A284" s="1050" t="s">
        <v>1227</v>
      </c>
      <c r="B284" s="1051">
        <v>10507</v>
      </c>
      <c r="C284" s="1051">
        <v>10507</v>
      </c>
      <c r="D284" s="1050" t="s">
        <v>1266</v>
      </c>
      <c r="E284" s="1055" t="s">
        <v>1935</v>
      </c>
      <c r="F284" s="1050" t="s">
        <v>97</v>
      </c>
      <c r="G284" s="1054">
        <v>1950</v>
      </c>
      <c r="H284" s="1054">
        <v>304.49</v>
      </c>
      <c r="I284" s="1053" t="s">
        <v>2133</v>
      </c>
      <c r="J284" s="1052">
        <v>1645.51</v>
      </c>
    </row>
    <row r="285" spans="1:19" s="1044" customFormat="1" ht="40.5" x14ac:dyDescent="0.3">
      <c r="A285" s="1050" t="s">
        <v>1227</v>
      </c>
      <c r="B285" s="1051">
        <v>10508</v>
      </c>
      <c r="C285" s="1051">
        <v>10508</v>
      </c>
      <c r="D285" s="1050" t="s">
        <v>1266</v>
      </c>
      <c r="E285" s="1055" t="s">
        <v>1934</v>
      </c>
      <c r="F285" s="1050" t="s">
        <v>97</v>
      </c>
      <c r="G285" s="1054">
        <v>3495</v>
      </c>
      <c r="H285" s="1054"/>
      <c r="I285" s="1053" t="s">
        <v>2133</v>
      </c>
      <c r="J285" s="1052">
        <v>3495</v>
      </c>
    </row>
    <row r="286" spans="1:19" s="1044" customFormat="1" ht="40.5" x14ac:dyDescent="0.3">
      <c r="A286" s="1050" t="s">
        <v>1227</v>
      </c>
      <c r="B286" s="1051">
        <v>10531</v>
      </c>
      <c r="C286" s="1051">
        <v>10531</v>
      </c>
      <c r="D286" s="1050" t="s">
        <v>1266</v>
      </c>
      <c r="E286" s="1055" t="s">
        <v>1933</v>
      </c>
      <c r="F286" s="1050" t="s">
        <v>97</v>
      </c>
      <c r="G286" s="1054">
        <v>1000</v>
      </c>
      <c r="H286" s="1054"/>
      <c r="I286" s="1053" t="s">
        <v>2133</v>
      </c>
      <c r="J286" s="1052">
        <v>1000</v>
      </c>
      <c r="S286" s="1044" t="s">
        <v>43</v>
      </c>
    </row>
    <row r="287" spans="1:19" s="1044" customFormat="1" ht="40.5" x14ac:dyDescent="0.3">
      <c r="A287" s="1050" t="s">
        <v>1227</v>
      </c>
      <c r="B287" s="1051">
        <v>10654</v>
      </c>
      <c r="C287" s="1051">
        <v>10654</v>
      </c>
      <c r="D287" s="1050" t="s">
        <v>1266</v>
      </c>
      <c r="E287" s="1055" t="s">
        <v>1930</v>
      </c>
      <c r="F287" s="1050" t="s">
        <v>97</v>
      </c>
      <c r="G287" s="1054">
        <v>16000</v>
      </c>
      <c r="H287" s="1054">
        <v>9553.39</v>
      </c>
      <c r="I287" s="1053" t="s">
        <v>2133</v>
      </c>
      <c r="J287" s="1052">
        <v>6446.61</v>
      </c>
    </row>
    <row r="288" spans="1:19" s="1044" customFormat="1" x14ac:dyDescent="0.3">
      <c r="A288" s="1050" t="s">
        <v>1227</v>
      </c>
      <c r="B288" s="1051">
        <v>10687</v>
      </c>
      <c r="C288" s="1051">
        <v>10687</v>
      </c>
      <c r="D288" s="1050" t="s">
        <v>1266</v>
      </c>
      <c r="E288" s="1055" t="s">
        <v>1929</v>
      </c>
      <c r="F288" s="1050" t="s">
        <v>97</v>
      </c>
      <c r="G288" s="1054">
        <v>1000</v>
      </c>
      <c r="H288" s="1054"/>
      <c r="I288" s="1053" t="s">
        <v>2133</v>
      </c>
      <c r="J288" s="1052">
        <v>1000</v>
      </c>
    </row>
    <row r="289" spans="1:10" s="1044" customFormat="1" ht="40.5" x14ac:dyDescent="0.3">
      <c r="A289" s="1050" t="s">
        <v>1163</v>
      </c>
      <c r="B289" s="1051">
        <v>105</v>
      </c>
      <c r="C289" s="1051">
        <v>10598</v>
      </c>
      <c r="D289" s="1050" t="s">
        <v>1305</v>
      </c>
      <c r="E289" s="1055" t="s">
        <v>1925</v>
      </c>
      <c r="F289" s="1050" t="s">
        <v>97</v>
      </c>
      <c r="G289" s="1054">
        <v>185</v>
      </c>
      <c r="H289" s="1054"/>
      <c r="I289" s="1053" t="s">
        <v>2133</v>
      </c>
      <c r="J289" s="1052">
        <v>185</v>
      </c>
    </row>
    <row r="290" spans="1:10" s="1044" customFormat="1" ht="40.5" x14ac:dyDescent="0.3">
      <c r="A290" s="1050" t="s">
        <v>1163</v>
      </c>
      <c r="B290" s="1051">
        <v>106</v>
      </c>
      <c r="C290" s="1051">
        <v>10604</v>
      </c>
      <c r="D290" s="1050" t="s">
        <v>1305</v>
      </c>
      <c r="E290" s="1055" t="s">
        <v>2417</v>
      </c>
      <c r="F290" s="1050" t="s">
        <v>97</v>
      </c>
      <c r="G290" s="1054">
        <v>432.73</v>
      </c>
      <c r="H290" s="1054"/>
      <c r="I290" s="1053" t="s">
        <v>2133</v>
      </c>
      <c r="J290" s="1052">
        <v>432.73</v>
      </c>
    </row>
    <row r="291" spans="1:10" s="1044" customFormat="1" ht="40.5" x14ac:dyDescent="0.3">
      <c r="A291" s="1050" t="s">
        <v>1163</v>
      </c>
      <c r="B291" s="1051">
        <v>107</v>
      </c>
      <c r="C291" s="1051">
        <v>10605</v>
      </c>
      <c r="D291" s="1050" t="s">
        <v>1305</v>
      </c>
      <c r="E291" s="1055" t="s">
        <v>2416</v>
      </c>
      <c r="F291" s="1050" t="s">
        <v>97</v>
      </c>
      <c r="G291" s="1054">
        <v>510</v>
      </c>
      <c r="H291" s="1054"/>
      <c r="I291" s="1053" t="s">
        <v>2133</v>
      </c>
      <c r="J291" s="1052">
        <v>510</v>
      </c>
    </row>
    <row r="292" spans="1:10" s="1044" customFormat="1" ht="40.5" x14ac:dyDescent="0.3">
      <c r="A292" s="1050" t="s">
        <v>1163</v>
      </c>
      <c r="B292" s="1051">
        <v>114</v>
      </c>
      <c r="C292" s="1051">
        <v>10511</v>
      </c>
      <c r="D292" s="1050" t="s">
        <v>1305</v>
      </c>
      <c r="E292" s="1055" t="s">
        <v>1927</v>
      </c>
      <c r="F292" s="1050" t="s">
        <v>97</v>
      </c>
      <c r="G292" s="1054">
        <v>1275</v>
      </c>
      <c r="H292" s="1054"/>
      <c r="I292" s="1053" t="s">
        <v>2133</v>
      </c>
      <c r="J292" s="1052">
        <v>1275</v>
      </c>
    </row>
    <row r="293" spans="1:10" s="1044" customFormat="1" ht="40.5" x14ac:dyDescent="0.3">
      <c r="A293" s="1050" t="s">
        <v>1163</v>
      </c>
      <c r="B293" s="1051">
        <v>115</v>
      </c>
      <c r="C293" s="1051">
        <v>10512</v>
      </c>
      <c r="D293" s="1050" t="s">
        <v>1305</v>
      </c>
      <c r="E293" s="1055" t="s">
        <v>1926</v>
      </c>
      <c r="F293" s="1050" t="s">
        <v>97</v>
      </c>
      <c r="G293" s="1054">
        <v>300</v>
      </c>
      <c r="H293" s="1054"/>
      <c r="I293" s="1053" t="s">
        <v>2133</v>
      </c>
      <c r="J293" s="1052">
        <v>300</v>
      </c>
    </row>
    <row r="294" spans="1:10" s="1044" customFormat="1" ht="40.5" x14ac:dyDescent="0.3">
      <c r="A294" s="1050" t="s">
        <v>1163</v>
      </c>
      <c r="B294" s="1051">
        <v>10511</v>
      </c>
      <c r="C294" s="1051">
        <v>10511</v>
      </c>
      <c r="D294" s="1050" t="s">
        <v>1266</v>
      </c>
      <c r="E294" s="1055" t="s">
        <v>1927</v>
      </c>
      <c r="F294" s="1050" t="s">
        <v>97</v>
      </c>
      <c r="G294" s="1054">
        <v>510</v>
      </c>
      <c r="H294" s="1054">
        <v>0</v>
      </c>
      <c r="I294" s="1053" t="s">
        <v>2133</v>
      </c>
      <c r="J294" s="1052">
        <v>510</v>
      </c>
    </row>
    <row r="295" spans="1:10" s="1044" customFormat="1" ht="40.5" x14ac:dyDescent="0.3">
      <c r="A295" s="1050" t="s">
        <v>1163</v>
      </c>
      <c r="B295" s="1051">
        <v>10512</v>
      </c>
      <c r="C295" s="1051">
        <v>10512</v>
      </c>
      <c r="D295" s="1050" t="s">
        <v>1266</v>
      </c>
      <c r="E295" s="1055" t="s">
        <v>1926</v>
      </c>
      <c r="F295" s="1050" t="s">
        <v>97</v>
      </c>
      <c r="G295" s="1054">
        <v>100</v>
      </c>
      <c r="H295" s="1054">
        <v>0</v>
      </c>
      <c r="I295" s="1053" t="s">
        <v>2133</v>
      </c>
      <c r="J295" s="1052">
        <v>100</v>
      </c>
    </row>
    <row r="296" spans="1:10" s="1044" customFormat="1" ht="40.5" x14ac:dyDescent="0.3">
      <c r="A296" s="1050" t="s">
        <v>1163</v>
      </c>
      <c r="B296" s="1051">
        <v>10598</v>
      </c>
      <c r="C296" s="1051">
        <v>10598</v>
      </c>
      <c r="D296" s="1050" t="s">
        <v>1266</v>
      </c>
      <c r="E296" s="1055" t="s">
        <v>1925</v>
      </c>
      <c r="F296" s="1050" t="s">
        <v>97</v>
      </c>
      <c r="G296" s="1054">
        <v>85</v>
      </c>
      <c r="H296" s="1054">
        <v>0</v>
      </c>
      <c r="I296" s="1053" t="s">
        <v>2133</v>
      </c>
      <c r="J296" s="1052">
        <v>85</v>
      </c>
    </row>
    <row r="297" spans="1:10" s="1044" customFormat="1" ht="40.5" x14ac:dyDescent="0.3">
      <c r="A297" s="1050" t="s">
        <v>1163</v>
      </c>
      <c r="B297" s="1051">
        <v>10604</v>
      </c>
      <c r="C297" s="1051">
        <v>10604</v>
      </c>
      <c r="D297" s="1050" t="s">
        <v>1266</v>
      </c>
      <c r="E297" s="1055" t="s">
        <v>2417</v>
      </c>
      <c r="F297" s="1050" t="s">
        <v>97</v>
      </c>
      <c r="G297" s="1054">
        <v>170</v>
      </c>
      <c r="H297" s="1054">
        <v>0</v>
      </c>
      <c r="I297" s="1053" t="s">
        <v>2133</v>
      </c>
      <c r="J297" s="1052">
        <v>170</v>
      </c>
    </row>
    <row r="298" spans="1:10" s="1044" customFormat="1" ht="40.5" x14ac:dyDescent="0.3">
      <c r="A298" s="1050" t="s">
        <v>1163</v>
      </c>
      <c r="B298" s="1051">
        <v>10605</v>
      </c>
      <c r="C298" s="1051">
        <v>10605</v>
      </c>
      <c r="D298" s="1050" t="s">
        <v>1266</v>
      </c>
      <c r="E298" s="1055" t="s">
        <v>2416</v>
      </c>
      <c r="F298" s="1050" t="s">
        <v>97</v>
      </c>
      <c r="G298" s="1054">
        <v>200</v>
      </c>
      <c r="H298" s="1054">
        <v>0</v>
      </c>
      <c r="I298" s="1053" t="s">
        <v>2133</v>
      </c>
      <c r="J298" s="1052">
        <v>200</v>
      </c>
    </row>
    <row r="299" spans="1:10" s="1044" customFormat="1" ht="40.5" x14ac:dyDescent="0.3">
      <c r="A299" s="1050" t="s">
        <v>1227</v>
      </c>
      <c r="B299" s="1051">
        <v>120</v>
      </c>
      <c r="C299" s="1051">
        <v>10341</v>
      </c>
      <c r="D299" s="1050" t="s">
        <v>1305</v>
      </c>
      <c r="E299" s="1055" t="s">
        <v>1936</v>
      </c>
      <c r="F299" s="1050" t="s">
        <v>97</v>
      </c>
      <c r="G299" s="1054">
        <v>14960</v>
      </c>
      <c r="H299" s="1054">
        <v>8040</v>
      </c>
      <c r="I299" s="1053" t="s">
        <v>2415</v>
      </c>
      <c r="J299" s="1052">
        <v>6920</v>
      </c>
    </row>
    <row r="300" spans="1:10" s="1044" customFormat="1" ht="40.5" x14ac:dyDescent="0.3">
      <c r="A300" s="1050" t="s">
        <v>1227</v>
      </c>
      <c r="B300" s="1051">
        <v>10341</v>
      </c>
      <c r="C300" s="1051">
        <v>10341</v>
      </c>
      <c r="D300" s="1050" t="s">
        <v>1266</v>
      </c>
      <c r="E300" s="1055" t="s">
        <v>1936</v>
      </c>
      <c r="F300" s="1050" t="s">
        <v>97</v>
      </c>
      <c r="G300" s="1054">
        <v>15000</v>
      </c>
      <c r="H300" s="1054">
        <v>15000</v>
      </c>
      <c r="I300" s="1053" t="s">
        <v>2415</v>
      </c>
      <c r="J300" s="1052">
        <v>0</v>
      </c>
    </row>
    <row r="301" spans="1:10" s="1044" customFormat="1" ht="40.5" x14ac:dyDescent="0.3">
      <c r="A301" s="1050" t="s">
        <v>1163</v>
      </c>
      <c r="B301" s="1051">
        <v>168</v>
      </c>
      <c r="C301" s="1051">
        <v>10504</v>
      </c>
      <c r="D301" s="1050" t="s">
        <v>1305</v>
      </c>
      <c r="E301" s="1055" t="s">
        <v>2216</v>
      </c>
      <c r="F301" s="1050" t="s">
        <v>97</v>
      </c>
      <c r="G301" s="1054">
        <v>352717.73</v>
      </c>
      <c r="H301" s="1054"/>
      <c r="I301" s="1053" t="s">
        <v>2414</v>
      </c>
      <c r="J301" s="1052">
        <v>352717.73</v>
      </c>
    </row>
    <row r="302" spans="1:10" s="1044" customFormat="1" ht="40.5" x14ac:dyDescent="0.3">
      <c r="A302" s="1050" t="s">
        <v>1163</v>
      </c>
      <c r="B302" s="1051">
        <v>10504</v>
      </c>
      <c r="C302" s="1051">
        <v>10504</v>
      </c>
      <c r="D302" s="1050" t="s">
        <v>1266</v>
      </c>
      <c r="E302" s="1055" t="s">
        <v>2216</v>
      </c>
      <c r="F302" s="1050" t="s">
        <v>97</v>
      </c>
      <c r="G302" s="1054">
        <v>300000</v>
      </c>
      <c r="H302" s="1054"/>
      <c r="I302" s="1053" t="s">
        <v>2414</v>
      </c>
      <c r="J302" s="1052">
        <v>300000</v>
      </c>
    </row>
    <row r="303" spans="1:10" s="1044" customFormat="1" ht="40.5" x14ac:dyDescent="0.3">
      <c r="A303" s="1050" t="s">
        <v>1999</v>
      </c>
      <c r="B303" s="1051">
        <v>126</v>
      </c>
      <c r="C303" s="1051">
        <v>10335</v>
      </c>
      <c r="D303" s="1050" t="s">
        <v>1305</v>
      </c>
      <c r="E303" s="1055" t="s">
        <v>2182</v>
      </c>
      <c r="F303" s="1050" t="s">
        <v>97</v>
      </c>
      <c r="G303" s="1054">
        <v>2951456.4</v>
      </c>
      <c r="H303" s="1054"/>
      <c r="I303" s="1053" t="s">
        <v>454</v>
      </c>
      <c r="J303" s="1052">
        <v>2951456.4</v>
      </c>
    </row>
    <row r="304" spans="1:10" s="1044" customFormat="1" ht="40.5" x14ac:dyDescent="0.3">
      <c r="A304" s="1050" t="s">
        <v>1999</v>
      </c>
      <c r="B304" s="1051">
        <v>271</v>
      </c>
      <c r="C304" s="1051">
        <v>10706</v>
      </c>
      <c r="D304" s="1050" t="s">
        <v>1266</v>
      </c>
      <c r="E304" s="1055" t="s">
        <v>2413</v>
      </c>
      <c r="F304" s="1050" t="s">
        <v>97</v>
      </c>
      <c r="G304" s="1054">
        <v>211000</v>
      </c>
      <c r="H304" s="1054"/>
      <c r="I304" s="1053" t="s">
        <v>454</v>
      </c>
      <c r="J304" s="1052">
        <v>211000</v>
      </c>
    </row>
    <row r="305" spans="1:10" s="1044" customFormat="1" x14ac:dyDescent="0.3">
      <c r="A305" s="1050" t="s">
        <v>1209</v>
      </c>
      <c r="B305" s="1051">
        <v>10682</v>
      </c>
      <c r="C305" s="1051">
        <v>10682</v>
      </c>
      <c r="D305" s="1050" t="s">
        <v>1266</v>
      </c>
      <c r="E305" s="1055" t="s">
        <v>1954</v>
      </c>
      <c r="F305" s="1050" t="s">
        <v>97</v>
      </c>
      <c r="G305" s="1054">
        <v>5500</v>
      </c>
      <c r="H305" s="1054"/>
      <c r="I305" s="1053" t="s">
        <v>2129</v>
      </c>
      <c r="J305" s="1052">
        <v>5500</v>
      </c>
    </row>
    <row r="306" spans="1:10" s="1044" customFormat="1" ht="40.5" x14ac:dyDescent="0.3">
      <c r="A306" s="1050" t="s">
        <v>1884</v>
      </c>
      <c r="B306" s="1051">
        <v>119</v>
      </c>
      <c r="C306" s="1051">
        <v>10568</v>
      </c>
      <c r="D306" s="1050" t="s">
        <v>1305</v>
      </c>
      <c r="E306" s="1055" t="s">
        <v>927</v>
      </c>
      <c r="F306" s="1050" t="s">
        <v>97</v>
      </c>
      <c r="G306" s="1054">
        <v>500</v>
      </c>
      <c r="H306" s="1054"/>
      <c r="I306" s="1053" t="s">
        <v>2129</v>
      </c>
      <c r="J306" s="1052">
        <v>500</v>
      </c>
    </row>
    <row r="307" spans="1:10" s="1044" customFormat="1" x14ac:dyDescent="0.3">
      <c r="A307" s="1050" t="s">
        <v>1884</v>
      </c>
      <c r="B307" s="1051">
        <v>127</v>
      </c>
      <c r="C307" s="1051">
        <v>10072</v>
      </c>
      <c r="D307" s="1050" t="s">
        <v>1305</v>
      </c>
      <c r="E307" s="1055" t="s">
        <v>1947</v>
      </c>
      <c r="F307" s="1050" t="s">
        <v>97</v>
      </c>
      <c r="G307" s="1054">
        <v>4682.3599999999997</v>
      </c>
      <c r="H307" s="1054"/>
      <c r="I307" s="1053" t="s">
        <v>2129</v>
      </c>
      <c r="J307" s="1052">
        <v>4682.3599999999997</v>
      </c>
    </row>
    <row r="308" spans="1:10" s="1044" customFormat="1" x14ac:dyDescent="0.3">
      <c r="A308" s="1050" t="s">
        <v>1884</v>
      </c>
      <c r="B308" s="1051">
        <v>237</v>
      </c>
      <c r="C308" s="1051">
        <v>10074</v>
      </c>
      <c r="D308" s="1050" t="s">
        <v>1305</v>
      </c>
      <c r="E308" s="1055" t="s">
        <v>1945</v>
      </c>
      <c r="F308" s="1050" t="s">
        <v>97</v>
      </c>
      <c r="G308" s="1054">
        <v>2675.18</v>
      </c>
      <c r="H308" s="1054"/>
      <c r="I308" s="1053" t="s">
        <v>2129</v>
      </c>
      <c r="J308" s="1052">
        <v>2675.18</v>
      </c>
    </row>
    <row r="309" spans="1:10" s="1044" customFormat="1" x14ac:dyDescent="0.3">
      <c r="A309" s="1050" t="s">
        <v>1884</v>
      </c>
      <c r="B309" s="1051">
        <v>10072</v>
      </c>
      <c r="C309" s="1051">
        <v>10072</v>
      </c>
      <c r="D309" s="1050" t="s">
        <v>1266</v>
      </c>
      <c r="E309" s="1055" t="s">
        <v>1947</v>
      </c>
      <c r="F309" s="1050" t="s">
        <v>97</v>
      </c>
      <c r="G309" s="1054">
        <v>2000</v>
      </c>
      <c r="H309" s="1054"/>
      <c r="I309" s="1053" t="s">
        <v>2129</v>
      </c>
      <c r="J309" s="1052">
        <v>2000</v>
      </c>
    </row>
    <row r="310" spans="1:10" s="1044" customFormat="1" x14ac:dyDescent="0.3">
      <c r="A310" s="1050" t="s">
        <v>1227</v>
      </c>
      <c r="B310" s="1051">
        <v>198</v>
      </c>
      <c r="C310" s="1051">
        <v>10569</v>
      </c>
      <c r="D310" s="1050" t="s">
        <v>1305</v>
      </c>
      <c r="E310" s="1055" t="s">
        <v>1957</v>
      </c>
      <c r="F310" s="1050" t="s">
        <v>97</v>
      </c>
      <c r="G310" s="1054">
        <v>1000</v>
      </c>
      <c r="H310" s="1054">
        <v>446.24</v>
      </c>
      <c r="I310" s="1053" t="s">
        <v>2129</v>
      </c>
      <c r="J310" s="1052">
        <v>553.76</v>
      </c>
    </row>
    <row r="311" spans="1:10" s="1044" customFormat="1" x14ac:dyDescent="0.3">
      <c r="A311" s="1050" t="s">
        <v>1227</v>
      </c>
      <c r="B311" s="1051">
        <v>199</v>
      </c>
      <c r="C311" s="1051">
        <v>10570</v>
      </c>
      <c r="D311" s="1050" t="s">
        <v>1305</v>
      </c>
      <c r="E311" s="1055" t="s">
        <v>1956</v>
      </c>
      <c r="F311" s="1050" t="s">
        <v>97</v>
      </c>
      <c r="G311" s="1054">
        <v>2838.34</v>
      </c>
      <c r="H311" s="1054">
        <v>2838.34</v>
      </c>
      <c r="I311" s="1053" t="s">
        <v>2129</v>
      </c>
      <c r="J311" s="1052">
        <v>0</v>
      </c>
    </row>
    <row r="312" spans="1:10" s="1044" customFormat="1" ht="40.5" x14ac:dyDescent="0.3">
      <c r="A312" s="1050" t="s">
        <v>1163</v>
      </c>
      <c r="B312" s="1051">
        <v>118</v>
      </c>
      <c r="C312" s="1051">
        <v>10077</v>
      </c>
      <c r="D312" s="1050" t="s">
        <v>1305</v>
      </c>
      <c r="E312" s="1055" t="s">
        <v>1928</v>
      </c>
      <c r="F312" s="1050" t="s">
        <v>97</v>
      </c>
      <c r="G312" s="1054">
        <v>230</v>
      </c>
      <c r="H312" s="1054"/>
      <c r="I312" s="1053" t="s">
        <v>2129</v>
      </c>
      <c r="J312" s="1052">
        <v>230</v>
      </c>
    </row>
    <row r="313" spans="1:10" s="1044" customFormat="1" ht="40.5" x14ac:dyDescent="0.3">
      <c r="A313" s="1050" t="s">
        <v>1163</v>
      </c>
      <c r="B313" s="1051">
        <v>191</v>
      </c>
      <c r="C313" s="1051">
        <v>10606</v>
      </c>
      <c r="D313" s="1050" t="s">
        <v>1305</v>
      </c>
      <c r="E313" s="1055" t="s">
        <v>1919</v>
      </c>
      <c r="F313" s="1050" t="s">
        <v>97</v>
      </c>
      <c r="G313" s="1054">
        <v>170</v>
      </c>
      <c r="H313" s="1054"/>
      <c r="I313" s="1053" t="s">
        <v>2129</v>
      </c>
      <c r="J313" s="1052">
        <v>170</v>
      </c>
    </row>
    <row r="314" spans="1:10" s="1044" customFormat="1" ht="40.5" x14ac:dyDescent="0.3">
      <c r="A314" s="1050" t="s">
        <v>1999</v>
      </c>
      <c r="B314" s="1051">
        <v>10331</v>
      </c>
      <c r="C314" s="1051">
        <v>10331</v>
      </c>
      <c r="D314" s="1050" t="s">
        <v>1266</v>
      </c>
      <c r="E314" s="1055" t="s">
        <v>2176</v>
      </c>
      <c r="F314" s="1050" t="s">
        <v>97</v>
      </c>
      <c r="G314" s="1054">
        <v>30500</v>
      </c>
      <c r="H314" s="1054"/>
      <c r="I314" s="1053" t="s">
        <v>2175</v>
      </c>
      <c r="J314" s="1052">
        <v>30500</v>
      </c>
    </row>
    <row r="315" spans="1:10" s="1044" customFormat="1" ht="40.5" x14ac:dyDescent="0.3">
      <c r="A315" s="1050" t="s">
        <v>1999</v>
      </c>
      <c r="B315" s="1051">
        <v>10330</v>
      </c>
      <c r="C315" s="1051">
        <v>10330</v>
      </c>
      <c r="D315" s="1050" t="s">
        <v>1266</v>
      </c>
      <c r="E315" s="1055" t="s">
        <v>2178</v>
      </c>
      <c r="F315" s="1050" t="s">
        <v>97</v>
      </c>
      <c r="G315" s="1054">
        <v>8910</v>
      </c>
      <c r="H315" s="1054"/>
      <c r="I315" s="1053" t="s">
        <v>2177</v>
      </c>
      <c r="J315" s="1052">
        <v>8910</v>
      </c>
    </row>
    <row r="316" spans="1:10" s="1044" customFormat="1" ht="60.75" x14ac:dyDescent="0.3">
      <c r="A316" s="1050" t="s">
        <v>1163</v>
      </c>
      <c r="B316" s="1051">
        <v>125</v>
      </c>
      <c r="C316" s="1051">
        <v>10612</v>
      </c>
      <c r="D316" s="1050" t="s">
        <v>1305</v>
      </c>
      <c r="E316" s="1049" t="s">
        <v>2243</v>
      </c>
      <c r="F316" s="1048" t="s">
        <v>97</v>
      </c>
      <c r="G316" s="1047">
        <v>70000</v>
      </c>
      <c r="H316" s="1047"/>
      <c r="I316" s="1046" t="s">
        <v>2412</v>
      </c>
      <c r="J316" s="1045">
        <v>70000</v>
      </c>
    </row>
    <row r="317" spans="1:10" x14ac:dyDescent="0.3">
      <c r="E317" s="1195" t="s">
        <v>2411</v>
      </c>
      <c r="F317" s="1196"/>
      <c r="G317" s="1196"/>
      <c r="H317" s="1196"/>
      <c r="I317" s="1197"/>
      <c r="J317" s="1043">
        <f>SUM(J265:J316)</f>
        <v>4263623.0399999991</v>
      </c>
    </row>
    <row r="318" spans="1:10" x14ac:dyDescent="0.3">
      <c r="E318" s="1198" t="s">
        <v>2410</v>
      </c>
      <c r="F318" s="1199"/>
      <c r="G318" s="1199"/>
      <c r="H318" s="1199"/>
      <c r="I318" s="1200"/>
      <c r="J318" s="1042">
        <f>J317+J264</f>
        <v>5697383.21</v>
      </c>
    </row>
    <row r="321" spans="5:6" ht="27" customHeight="1" x14ac:dyDescent="0.35">
      <c r="E321" s="1201" t="s">
        <v>2409</v>
      </c>
      <c r="F321" s="1202"/>
    </row>
    <row r="322" spans="5:6" ht="42" x14ac:dyDescent="0.35">
      <c r="E322" s="1041" t="s">
        <v>2408</v>
      </c>
      <c r="F322" s="1040">
        <f>1433760.17</f>
        <v>1433760.17</v>
      </c>
    </row>
    <row r="323" spans="5:6" ht="21" x14ac:dyDescent="0.35">
      <c r="E323" s="1036" t="s">
        <v>2407</v>
      </c>
      <c r="F323" s="1039">
        <v>8910</v>
      </c>
    </row>
    <row r="324" spans="5:6" ht="21" x14ac:dyDescent="0.35">
      <c r="E324" s="1036" t="s">
        <v>2406</v>
      </c>
      <c r="F324" s="1038">
        <v>30500</v>
      </c>
    </row>
    <row r="325" spans="5:6" ht="21" x14ac:dyDescent="0.35">
      <c r="E325" s="1036" t="s">
        <v>2405</v>
      </c>
      <c r="F325" s="1037">
        <v>70000</v>
      </c>
    </row>
    <row r="326" spans="5:6" ht="21" x14ac:dyDescent="0.35">
      <c r="E326" s="1036" t="s">
        <v>2404</v>
      </c>
      <c r="F326" s="1037">
        <f>49500-2618.93+3472.35</f>
        <v>50353.42</v>
      </c>
    </row>
    <row r="327" spans="5:6" ht="63" x14ac:dyDescent="0.35">
      <c r="E327" s="1036" t="s">
        <v>2403</v>
      </c>
      <c r="F327" s="1037">
        <v>-3472.35</v>
      </c>
    </row>
    <row r="328" spans="5:6" ht="21" x14ac:dyDescent="0.35">
      <c r="E328" s="1036" t="s">
        <v>2402</v>
      </c>
      <c r="F328" s="1037">
        <v>0</v>
      </c>
    </row>
    <row r="329" spans="5:6" ht="21" x14ac:dyDescent="0.35">
      <c r="E329" s="1036" t="s">
        <v>2401</v>
      </c>
      <c r="F329" s="1037">
        <v>-750</v>
      </c>
    </row>
    <row r="330" spans="5:6" ht="21" x14ac:dyDescent="0.35">
      <c r="E330" s="1036" t="s">
        <v>2400</v>
      </c>
      <c r="F330" s="1037">
        <v>-10000</v>
      </c>
    </row>
    <row r="331" spans="5:6" ht="21" x14ac:dyDescent="0.35">
      <c r="E331" s="1036" t="s">
        <v>2399</v>
      </c>
      <c r="F331" s="1037">
        <v>0</v>
      </c>
    </row>
    <row r="332" spans="5:6" ht="21" x14ac:dyDescent="0.35">
      <c r="E332" s="1036" t="s">
        <v>2398</v>
      </c>
      <c r="F332" s="1037">
        <v>0</v>
      </c>
    </row>
    <row r="333" spans="5:6" ht="42" x14ac:dyDescent="0.35">
      <c r="E333" s="1036" t="s">
        <v>2397</v>
      </c>
      <c r="F333" s="1037">
        <f>45261.78+6483.88</f>
        <v>51745.659999999996</v>
      </c>
    </row>
    <row r="334" spans="5:6" ht="21" x14ac:dyDescent="0.35">
      <c r="E334" s="1203" t="s">
        <v>2396</v>
      </c>
      <c r="F334" s="1204"/>
    </row>
    <row r="335" spans="5:6" ht="21" x14ac:dyDescent="0.35">
      <c r="E335" s="1036" t="s">
        <v>2395</v>
      </c>
      <c r="F335" s="1034">
        <v>6639.74</v>
      </c>
    </row>
    <row r="336" spans="5:6" ht="21" x14ac:dyDescent="0.35">
      <c r="E336" s="1036" t="s">
        <v>2394</v>
      </c>
      <c r="F336" s="1034">
        <v>-86861.66</v>
      </c>
    </row>
    <row r="337" spans="5:6" ht="21" x14ac:dyDescent="0.35">
      <c r="E337" s="1036" t="s">
        <v>2393</v>
      </c>
      <c r="F337" s="1034">
        <v>23876</v>
      </c>
    </row>
    <row r="338" spans="5:6" ht="21" x14ac:dyDescent="0.35">
      <c r="E338" s="1036" t="s">
        <v>2392</v>
      </c>
      <c r="F338" s="1034">
        <v>124951.23</v>
      </c>
    </row>
    <row r="339" spans="5:6" ht="21" x14ac:dyDescent="0.35">
      <c r="E339" s="1036" t="s">
        <v>2391</v>
      </c>
      <c r="F339" s="1034">
        <v>-249.42</v>
      </c>
    </row>
    <row r="340" spans="5:6" ht="21" x14ac:dyDescent="0.35">
      <c r="E340" s="1035" t="s">
        <v>2390</v>
      </c>
      <c r="F340" s="1034">
        <f>SUM(F335:F339)</f>
        <v>68355.89</v>
      </c>
    </row>
    <row r="341" spans="5:6" ht="21" x14ac:dyDescent="0.35">
      <c r="E341" s="1033" t="s">
        <v>2389</v>
      </c>
      <c r="F341" s="1032">
        <f>F322+F323+F324+F340+F326+F333+F328+F329+F330+F331+F332+F327+F325</f>
        <v>1699402.7899999996</v>
      </c>
    </row>
  </sheetData>
  <autoFilter ref="A1:J315" xr:uid="{00000000-0009-0000-0000-000000000000}"/>
  <mergeCells count="5">
    <mergeCell ref="E264:I264"/>
    <mergeCell ref="E317:I317"/>
    <mergeCell ref="E318:I318"/>
    <mergeCell ref="E321:F321"/>
    <mergeCell ref="E334:F334"/>
  </mergeCells>
  <pageMargins left="0.78740157480314965" right="0.78740157480314965" top="0.78740157480314965" bottom="0.59055118110236227" header="0.51181102362204722" footer="0.51181102362204722"/>
  <pageSetup paperSize="8" scale="49" orientation="landscape" r:id="rId1"/>
  <headerFooter alignWithMargins="0"/>
  <legacy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58719-2BB4-46FC-A5A1-A25B08099BCA}">
  <sheetPr>
    <pageSetUpPr fitToPage="1"/>
  </sheetPr>
  <dimension ref="A1:D39"/>
  <sheetViews>
    <sheetView view="pageBreakPreview" zoomScale="60" zoomScaleNormal="100" workbookViewId="0">
      <selection activeCell="F11" sqref="F11"/>
    </sheetView>
  </sheetViews>
  <sheetFormatPr defaultRowHeight="12.75" x14ac:dyDescent="0.2"/>
  <cols>
    <col min="1" max="1" width="14.42578125" customWidth="1"/>
    <col min="2" max="2" width="40.28515625" customWidth="1"/>
    <col min="3" max="3" width="26.5703125" customWidth="1"/>
    <col min="4" max="4" width="18.42578125" customWidth="1"/>
    <col min="5" max="5" width="4.7109375" customWidth="1"/>
  </cols>
  <sheetData>
    <row r="1" spans="1:4" s="1061" customFormat="1" ht="4.1500000000000004" customHeight="1" x14ac:dyDescent="0.2"/>
    <row r="2" spans="1:4" s="1061" customFormat="1" ht="27.2" customHeight="1" x14ac:dyDescent="0.2">
      <c r="A2" s="1077" t="s">
        <v>2552</v>
      </c>
      <c r="B2" s="1077"/>
    </row>
    <row r="3" spans="1:4" s="1061" customFormat="1" ht="10.15" customHeight="1" thickBot="1" x14ac:dyDescent="0.25"/>
    <row r="4" spans="1:4" s="1061" customFormat="1" ht="26.65" customHeight="1" thickBot="1" x14ac:dyDescent="0.25">
      <c r="A4" s="1076" t="s">
        <v>2551</v>
      </c>
      <c r="B4" s="1075"/>
      <c r="C4" s="1074"/>
    </row>
    <row r="5" spans="1:4" s="1061" customFormat="1" ht="9" customHeight="1" x14ac:dyDescent="0.2"/>
    <row r="6" spans="1:4" s="1061" customFormat="1" ht="30.4" customHeight="1" x14ac:dyDescent="0.2">
      <c r="A6" s="1073" t="s">
        <v>2550</v>
      </c>
      <c r="B6" s="1072" t="s">
        <v>1907</v>
      </c>
      <c r="C6" s="1071" t="s">
        <v>2549</v>
      </c>
      <c r="D6" s="1071" t="s">
        <v>2548</v>
      </c>
    </row>
    <row r="7" spans="1:4" s="1061" customFormat="1" ht="30.4" customHeight="1" x14ac:dyDescent="0.2">
      <c r="A7" s="1067" t="s">
        <v>2547</v>
      </c>
      <c r="B7" s="1066" t="s">
        <v>2546</v>
      </c>
      <c r="C7" s="1065">
        <v>170548.2</v>
      </c>
      <c r="D7" s="1065"/>
    </row>
    <row r="8" spans="1:4" s="1061" customFormat="1" ht="30.4" customHeight="1" x14ac:dyDescent="0.2">
      <c r="A8" s="1070" t="s">
        <v>2545</v>
      </c>
      <c r="B8" s="1069" t="s">
        <v>2544</v>
      </c>
      <c r="C8" s="1068">
        <v>3250</v>
      </c>
      <c r="D8" s="1068"/>
    </row>
    <row r="9" spans="1:4" s="1061" customFormat="1" ht="30.4" customHeight="1" x14ac:dyDescent="0.2">
      <c r="A9" s="1067" t="s">
        <v>2543</v>
      </c>
      <c r="B9" s="1066" t="s">
        <v>2542</v>
      </c>
      <c r="C9" s="1065">
        <v>22500</v>
      </c>
      <c r="D9" s="1065"/>
    </row>
    <row r="10" spans="1:4" s="1061" customFormat="1" ht="30.4" customHeight="1" x14ac:dyDescent="0.2">
      <c r="A10" s="1070" t="s">
        <v>2541</v>
      </c>
      <c r="B10" s="1069" t="s">
        <v>2540</v>
      </c>
      <c r="C10" s="1068">
        <v>22382086.210000001</v>
      </c>
      <c r="D10" s="1068">
        <v>25882.53</v>
      </c>
    </row>
    <row r="11" spans="1:4" s="1061" customFormat="1" ht="30.4" customHeight="1" x14ac:dyDescent="0.2">
      <c r="A11" s="1067" t="s">
        <v>2539</v>
      </c>
      <c r="B11" s="1066" t="s">
        <v>2538</v>
      </c>
      <c r="C11" s="1065">
        <v>5500</v>
      </c>
      <c r="D11" s="1065"/>
    </row>
    <row r="12" spans="1:4" s="1061" customFormat="1" ht="30.4" customHeight="1" x14ac:dyDescent="0.2">
      <c r="A12" s="1070" t="s">
        <v>2537</v>
      </c>
      <c r="B12" s="1069" t="s">
        <v>2536</v>
      </c>
      <c r="C12" s="1068">
        <v>3845.48</v>
      </c>
      <c r="D12" s="1068"/>
    </row>
    <row r="13" spans="1:4" s="1061" customFormat="1" ht="19.7" customHeight="1" x14ac:dyDescent="0.2">
      <c r="A13" s="1067" t="s">
        <v>2535</v>
      </c>
      <c r="B13" s="1066" t="s">
        <v>2534</v>
      </c>
      <c r="C13" s="1065">
        <v>9.3000000000000007</v>
      </c>
      <c r="D13" s="1065"/>
    </row>
    <row r="14" spans="1:4" s="1061" customFormat="1" ht="30.4" customHeight="1" x14ac:dyDescent="0.2">
      <c r="A14" s="1070" t="s">
        <v>2533</v>
      </c>
      <c r="B14" s="1069" t="s">
        <v>2532</v>
      </c>
      <c r="C14" s="1068">
        <v>290</v>
      </c>
      <c r="D14" s="1068"/>
    </row>
    <row r="15" spans="1:4" s="1061" customFormat="1" ht="19.7" customHeight="1" x14ac:dyDescent="0.2">
      <c r="A15" s="1067" t="s">
        <v>2531</v>
      </c>
      <c r="B15" s="1066" t="s">
        <v>2530</v>
      </c>
      <c r="C15" s="1065">
        <v>22.19</v>
      </c>
      <c r="D15" s="1065"/>
    </row>
    <row r="16" spans="1:4" s="1061" customFormat="1" ht="19.7" customHeight="1" x14ac:dyDescent="0.2">
      <c r="A16" s="1070" t="s">
        <v>2529</v>
      </c>
      <c r="B16" s="1069" t="s">
        <v>2528</v>
      </c>
      <c r="C16" s="1068">
        <v>33379.68</v>
      </c>
      <c r="D16" s="1068"/>
    </row>
    <row r="17" spans="1:4" s="1061" customFormat="1" ht="41.1" customHeight="1" x14ac:dyDescent="0.2">
      <c r="A17" s="1067" t="s">
        <v>2527</v>
      </c>
      <c r="B17" s="1066" t="s">
        <v>2526</v>
      </c>
      <c r="C17" s="1065">
        <v>19721.88</v>
      </c>
      <c r="D17" s="1065"/>
    </row>
    <row r="18" spans="1:4" s="1061" customFormat="1" ht="41.1" customHeight="1" x14ac:dyDescent="0.2">
      <c r="A18" s="1070" t="s">
        <v>2525</v>
      </c>
      <c r="B18" s="1069" t="s">
        <v>2524</v>
      </c>
      <c r="C18" s="1068">
        <v>22321.360000000001</v>
      </c>
      <c r="D18" s="1068">
        <v>45251.71</v>
      </c>
    </row>
    <row r="19" spans="1:4" s="1061" customFormat="1" ht="41.1" customHeight="1" x14ac:dyDescent="0.2">
      <c r="A19" s="1067" t="s">
        <v>2523</v>
      </c>
      <c r="B19" s="1066" t="s">
        <v>2522</v>
      </c>
      <c r="C19" s="1065">
        <v>44059.3</v>
      </c>
      <c r="D19" s="1065"/>
    </row>
    <row r="20" spans="1:4" s="1061" customFormat="1" ht="41.1" customHeight="1" x14ac:dyDescent="0.2">
      <c r="A20" s="1070" t="s">
        <v>2521</v>
      </c>
      <c r="B20" s="1069" t="s">
        <v>2520</v>
      </c>
      <c r="C20" s="1068">
        <v>79278.06</v>
      </c>
      <c r="D20" s="1068">
        <v>1877.36</v>
      </c>
    </row>
    <row r="21" spans="1:4" s="1061" customFormat="1" ht="41.1" customHeight="1" x14ac:dyDescent="0.2">
      <c r="A21" s="1067" t="s">
        <v>2519</v>
      </c>
      <c r="B21" s="1066" t="s">
        <v>2518</v>
      </c>
      <c r="C21" s="1065">
        <v>3793.76</v>
      </c>
      <c r="D21" s="1065"/>
    </row>
    <row r="22" spans="1:4" s="1061" customFormat="1" ht="19.7" customHeight="1" x14ac:dyDescent="0.2">
      <c r="A22" s="1070" t="s">
        <v>2517</v>
      </c>
      <c r="B22" s="1069" t="s">
        <v>2516</v>
      </c>
      <c r="C22" s="1068">
        <v>27183.98</v>
      </c>
      <c r="D22" s="1068">
        <v>1169</v>
      </c>
    </row>
    <row r="23" spans="1:4" s="1061" customFormat="1" ht="30.4" customHeight="1" x14ac:dyDescent="0.2">
      <c r="A23" s="1067" t="s">
        <v>2515</v>
      </c>
      <c r="B23" s="1066" t="s">
        <v>2514</v>
      </c>
      <c r="C23" s="1065">
        <v>1497886</v>
      </c>
      <c r="D23" s="1065"/>
    </row>
    <row r="24" spans="1:4" s="1061" customFormat="1" ht="41.1" customHeight="1" x14ac:dyDescent="0.2">
      <c r="A24" s="1070" t="s">
        <v>2513</v>
      </c>
      <c r="B24" s="1069" t="s">
        <v>2512</v>
      </c>
      <c r="C24" s="1068">
        <v>88175.16</v>
      </c>
      <c r="D24" s="1068"/>
    </row>
    <row r="25" spans="1:4" s="1061" customFormat="1" ht="19.7" customHeight="1" x14ac:dyDescent="0.2">
      <c r="A25" s="1067" t="s">
        <v>2511</v>
      </c>
      <c r="B25" s="1066" t="s">
        <v>2510</v>
      </c>
      <c r="C25" s="1065">
        <v>1845.84</v>
      </c>
      <c r="D25" s="1065"/>
    </row>
    <row r="26" spans="1:4" s="1061" customFormat="1" ht="30.4" customHeight="1" x14ac:dyDescent="0.2">
      <c r="A26" s="1070" t="s">
        <v>2509</v>
      </c>
      <c r="B26" s="1069" t="s">
        <v>2508</v>
      </c>
      <c r="C26" s="1068">
        <v>1137352.03</v>
      </c>
      <c r="D26" s="1068"/>
    </row>
    <row r="27" spans="1:4" s="1061" customFormat="1" ht="19.7" customHeight="1" x14ac:dyDescent="0.2">
      <c r="A27" s="1067" t="s">
        <v>2507</v>
      </c>
      <c r="B27" s="1066" t="s">
        <v>2506</v>
      </c>
      <c r="C27" s="1065">
        <v>577091.80000000005</v>
      </c>
      <c r="D27" s="1065"/>
    </row>
    <row r="28" spans="1:4" s="1061" customFormat="1" ht="30.4" customHeight="1" x14ac:dyDescent="0.2">
      <c r="A28" s="1070" t="s">
        <v>2505</v>
      </c>
      <c r="B28" s="1069" t="s">
        <v>2504</v>
      </c>
      <c r="C28" s="1068">
        <v>3176567.44</v>
      </c>
      <c r="D28" s="1068"/>
    </row>
    <row r="29" spans="1:4" s="1061" customFormat="1" ht="30.4" customHeight="1" x14ac:dyDescent="0.2">
      <c r="A29" s="1067" t="s">
        <v>2503</v>
      </c>
      <c r="B29" s="1066" t="s">
        <v>2502</v>
      </c>
      <c r="C29" s="1065">
        <v>1097.3399999999999</v>
      </c>
      <c r="D29" s="1065"/>
    </row>
    <row r="30" spans="1:4" s="1061" customFormat="1" ht="30.4" customHeight="1" x14ac:dyDescent="0.2">
      <c r="A30" s="1070" t="s">
        <v>2501</v>
      </c>
      <c r="B30" s="1069" t="s">
        <v>2500</v>
      </c>
      <c r="C30" s="1068">
        <v>9256.41</v>
      </c>
      <c r="D30" s="1068"/>
    </row>
    <row r="31" spans="1:4" s="1061" customFormat="1" ht="30.4" customHeight="1" x14ac:dyDescent="0.2">
      <c r="A31" s="1067" t="s">
        <v>2499</v>
      </c>
      <c r="B31" s="1066" t="s">
        <v>2498</v>
      </c>
      <c r="C31" s="1065">
        <v>504</v>
      </c>
      <c r="D31" s="1065"/>
    </row>
    <row r="32" spans="1:4" s="1061" customFormat="1" ht="30.4" customHeight="1" x14ac:dyDescent="0.2">
      <c r="A32" s="1070" t="s">
        <v>2497</v>
      </c>
      <c r="B32" s="1069" t="s">
        <v>2496</v>
      </c>
      <c r="C32" s="1068">
        <v>20195.39</v>
      </c>
      <c r="D32" s="1068"/>
    </row>
    <row r="33" spans="1:4" s="1061" customFormat="1" ht="19.7" customHeight="1" x14ac:dyDescent="0.2">
      <c r="A33" s="1067" t="s">
        <v>2495</v>
      </c>
      <c r="B33" s="1066" t="s">
        <v>2494</v>
      </c>
      <c r="C33" s="1065">
        <v>2033.63</v>
      </c>
      <c r="D33" s="1065">
        <v>29549.29</v>
      </c>
    </row>
    <row r="34" spans="1:4" s="1061" customFormat="1" ht="19.7" customHeight="1" x14ac:dyDescent="0.2">
      <c r="A34" s="1070" t="s">
        <v>2493</v>
      </c>
      <c r="B34" s="1069" t="s">
        <v>2492</v>
      </c>
      <c r="C34" s="1068">
        <v>3550.24</v>
      </c>
      <c r="D34" s="1068"/>
    </row>
    <row r="35" spans="1:4" s="1061" customFormat="1" ht="30.4" customHeight="1" x14ac:dyDescent="0.2">
      <c r="A35" s="1067" t="s">
        <v>2491</v>
      </c>
      <c r="B35" s="1066" t="s">
        <v>2490</v>
      </c>
      <c r="C35" s="1065">
        <v>1225</v>
      </c>
      <c r="D35" s="1065"/>
    </row>
    <row r="36" spans="1:4" s="1061" customFormat="1" ht="30.4" customHeight="1" x14ac:dyDescent="0.2">
      <c r="A36" s="1070" t="s">
        <v>2489</v>
      </c>
      <c r="B36" s="1069" t="s">
        <v>2488</v>
      </c>
      <c r="C36" s="1068"/>
      <c r="D36" s="1068"/>
    </row>
    <row r="37" spans="1:4" s="1061" customFormat="1" ht="19.7" customHeight="1" x14ac:dyDescent="0.2">
      <c r="A37" s="1067" t="s">
        <v>2487</v>
      </c>
      <c r="B37" s="1066" t="s">
        <v>2486</v>
      </c>
      <c r="C37" s="1065">
        <v>43887</v>
      </c>
      <c r="D37" s="1065"/>
    </row>
    <row r="38" spans="1:4" s="1061" customFormat="1" ht="19.7" customHeight="1" x14ac:dyDescent="0.2">
      <c r="A38" s="1064"/>
      <c r="B38" s="1063" t="s">
        <v>834</v>
      </c>
      <c r="C38" s="1062">
        <v>29378456.68</v>
      </c>
      <c r="D38" s="1062">
        <v>103729.89</v>
      </c>
    </row>
    <row r="39" spans="1:4" s="1061" customFormat="1" ht="28.9" customHeight="1" x14ac:dyDescent="0.2"/>
  </sheetData>
  <pageMargins left="0.25" right="0.25" top="0.75" bottom="0.75" header="0.3" footer="0.3"/>
  <pageSetup paperSize="9" fitToHeight="0" orientation="portrait" r:id="rId1"/>
  <headerFooter alignWithMargins="0"/>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3EF18-B0AF-46AA-B8D9-D3B7866EEFB9}">
  <dimension ref="A1:O69"/>
  <sheetViews>
    <sheetView zoomScaleNormal="100" zoomScaleSheetLayoutView="80" workbookViewId="0">
      <selection sqref="A1:M1"/>
    </sheetView>
  </sheetViews>
  <sheetFormatPr defaultRowHeight="12.75" x14ac:dyDescent="0.2"/>
  <cols>
    <col min="1" max="1" width="1" customWidth="1"/>
    <col min="2" max="2" width="5" customWidth="1"/>
    <col min="3" max="3" width="10.7109375" customWidth="1"/>
    <col min="4" max="4" width="39.140625" customWidth="1"/>
    <col min="5" max="5" width="6.42578125" customWidth="1"/>
    <col min="6" max="6" width="12.140625" customWidth="1"/>
    <col min="7" max="7" width="6.42578125" customWidth="1"/>
    <col min="8" max="8" width="12.140625" customWidth="1"/>
    <col min="9" max="9" width="6.42578125" customWidth="1"/>
    <col min="10" max="10" width="12.140625" customWidth="1"/>
    <col min="11" max="11" width="6.42578125" customWidth="1"/>
    <col min="12" max="12" width="12.140625" customWidth="1"/>
    <col min="13" max="13" width="6.42578125" customWidth="1"/>
    <col min="14" max="14" width="12.140625" customWidth="1"/>
  </cols>
  <sheetData>
    <row r="1" spans="1:15" s="1" customFormat="1" ht="13.35" customHeight="1" x14ac:dyDescent="0.15">
      <c r="A1" s="1090" t="s">
        <v>225</v>
      </c>
      <c r="B1" s="1090"/>
      <c r="C1" s="1090"/>
      <c r="D1" s="1090"/>
      <c r="E1" s="1090"/>
      <c r="F1" s="1090"/>
      <c r="G1" s="1090"/>
      <c r="H1" s="1090"/>
      <c r="I1" s="1090"/>
      <c r="J1" s="1090"/>
      <c r="K1" s="1090"/>
      <c r="L1" s="1090"/>
      <c r="M1" s="1090"/>
    </row>
    <row r="2" spans="1:15" s="1" customFormat="1" ht="11.1" customHeight="1" x14ac:dyDescent="0.15"/>
    <row r="3" spans="1:15" s="1" customFormat="1" ht="26.65" customHeight="1" x14ac:dyDescent="0.15">
      <c r="B3" s="1091" t="s">
        <v>224</v>
      </c>
      <c r="C3" s="1091"/>
      <c r="D3" s="1091" t="s">
        <v>1</v>
      </c>
      <c r="E3" s="1089" t="s">
        <v>221</v>
      </c>
      <c r="F3" s="1089"/>
      <c r="G3" s="1088" t="s">
        <v>220</v>
      </c>
      <c r="H3" s="1088"/>
      <c r="I3" s="1089" t="s">
        <v>219</v>
      </c>
      <c r="J3" s="1089"/>
      <c r="K3" s="1088"/>
      <c r="L3" s="1088"/>
      <c r="M3" s="1089" t="s">
        <v>218</v>
      </c>
      <c r="N3" s="1089"/>
    </row>
    <row r="4" spans="1:15" s="1" customFormat="1" ht="26.65" customHeight="1" x14ac:dyDescent="0.15">
      <c r="B4" s="1091"/>
      <c r="C4" s="1091"/>
      <c r="D4" s="1091"/>
      <c r="E4" s="1089" t="s">
        <v>6</v>
      </c>
      <c r="F4" s="1089"/>
      <c r="G4" s="1088" t="s">
        <v>217</v>
      </c>
      <c r="H4" s="1088"/>
      <c r="I4" s="1089" t="s">
        <v>216</v>
      </c>
      <c r="J4" s="1089"/>
      <c r="K4" s="1088" t="s">
        <v>215</v>
      </c>
      <c r="L4" s="1088"/>
      <c r="M4" s="1089" t="s">
        <v>214</v>
      </c>
      <c r="N4" s="1089"/>
    </row>
    <row r="5" spans="1:15" s="1" customFormat="1" ht="26.65" customHeight="1" x14ac:dyDescent="0.15">
      <c r="B5" s="1091"/>
      <c r="C5" s="1091"/>
      <c r="D5" s="1091"/>
      <c r="E5" s="1089" t="s">
        <v>11</v>
      </c>
      <c r="F5" s="1089"/>
      <c r="G5" s="1089" t="s">
        <v>213</v>
      </c>
      <c r="H5" s="1089"/>
      <c r="I5" s="1089" t="s">
        <v>212</v>
      </c>
      <c r="J5" s="1089"/>
      <c r="K5" s="1088"/>
      <c r="L5" s="1088"/>
      <c r="M5" s="1088" t="s">
        <v>211</v>
      </c>
      <c r="N5" s="1088"/>
    </row>
    <row r="6" spans="1:15" s="1" customFormat="1" ht="3.2" customHeight="1" x14ac:dyDescent="0.15"/>
    <row r="7" spans="1:15" s="1" customFormat="1" ht="18.2" customHeight="1" x14ac:dyDescent="0.15">
      <c r="B7" s="1096"/>
      <c r="C7" s="1096"/>
      <c r="D7" s="3" t="s">
        <v>210</v>
      </c>
      <c r="E7" s="4" t="s">
        <v>16</v>
      </c>
      <c r="F7" s="5" t="s">
        <v>20</v>
      </c>
      <c r="G7" s="6"/>
      <c r="H7" s="6"/>
      <c r="I7" s="6"/>
      <c r="J7" s="6"/>
      <c r="K7" s="6"/>
      <c r="L7" s="6"/>
      <c r="M7" s="6"/>
      <c r="N7" s="1098"/>
      <c r="O7" s="1098"/>
    </row>
    <row r="8" spans="1:15" s="1" customFormat="1" ht="18.2" customHeight="1" x14ac:dyDescent="0.15">
      <c r="B8" s="1097"/>
      <c r="C8" s="1097"/>
      <c r="D8" s="14" t="s">
        <v>209</v>
      </c>
      <c r="E8" s="15" t="s">
        <v>16</v>
      </c>
      <c r="F8" s="42" t="s">
        <v>20</v>
      </c>
      <c r="G8" s="16"/>
      <c r="H8" s="16"/>
      <c r="I8" s="16"/>
      <c r="J8" s="16"/>
      <c r="K8" s="16"/>
      <c r="L8" s="16"/>
      <c r="M8" s="16"/>
      <c r="N8" s="1099"/>
      <c r="O8" s="1099"/>
    </row>
    <row r="9" spans="1:15" s="1" customFormat="1" ht="3.75" customHeight="1" x14ac:dyDescent="0.2">
      <c r="A9" s="87"/>
      <c r="B9" s="1100"/>
      <c r="C9" s="1100"/>
      <c r="D9" s="89"/>
      <c r="E9" s="89"/>
      <c r="F9" s="89"/>
      <c r="G9" s="89"/>
      <c r="H9" s="89"/>
      <c r="I9" s="89"/>
      <c r="J9" s="89"/>
      <c r="K9" s="89"/>
      <c r="L9" s="89"/>
      <c r="M9" s="89"/>
      <c r="N9" s="89"/>
    </row>
    <row r="10" spans="1:15" s="1" customFormat="1" ht="3.75" customHeight="1" x14ac:dyDescent="0.2">
      <c r="A10" s="87"/>
      <c r="B10" s="1100"/>
      <c r="C10" s="1100"/>
      <c r="D10" s="89"/>
      <c r="E10" s="89"/>
      <c r="F10" s="89"/>
      <c r="G10" s="89"/>
      <c r="H10" s="89"/>
      <c r="I10" s="89"/>
      <c r="J10" s="89"/>
      <c r="K10" s="89"/>
      <c r="L10" s="89"/>
      <c r="M10" s="89"/>
      <c r="N10" s="89"/>
    </row>
    <row r="11" spans="1:15" s="1" customFormat="1" ht="18.2" customHeight="1" x14ac:dyDescent="0.2">
      <c r="A11" s="17">
        <v>100</v>
      </c>
      <c r="B11" s="1095" t="s">
        <v>208</v>
      </c>
      <c r="C11" s="1095"/>
      <c r="D11" s="83" t="s">
        <v>182</v>
      </c>
      <c r="E11" s="4" t="s">
        <v>23</v>
      </c>
      <c r="F11" s="20">
        <v>2186465.84</v>
      </c>
      <c r="G11" s="4" t="s">
        <v>79</v>
      </c>
      <c r="H11" s="20">
        <v>1925824.88</v>
      </c>
      <c r="I11" s="4" t="s">
        <v>25</v>
      </c>
      <c r="J11" s="20">
        <v>-119593.54</v>
      </c>
      <c r="K11" s="21"/>
      <c r="L11" s="22"/>
      <c r="M11" s="4" t="s">
        <v>26</v>
      </c>
      <c r="N11" s="23">
        <v>141047.42000000001</v>
      </c>
    </row>
    <row r="12" spans="1:15" s="1" customFormat="1" ht="18.2" customHeight="1" x14ac:dyDescent="0.2">
      <c r="A12" s="24"/>
      <c r="B12" s="1101"/>
      <c r="C12" s="1101"/>
      <c r="D12" s="26"/>
      <c r="E12" s="9" t="s">
        <v>16</v>
      </c>
      <c r="F12" s="27">
        <v>23790111.239999998</v>
      </c>
      <c r="G12" s="9" t="s">
        <v>78</v>
      </c>
      <c r="H12" s="27">
        <v>19248135.43</v>
      </c>
      <c r="I12" s="9" t="s">
        <v>77</v>
      </c>
      <c r="J12" s="27">
        <v>21472446.699999999</v>
      </c>
      <c r="K12" s="9" t="s">
        <v>76</v>
      </c>
      <c r="L12" s="27">
        <v>1717208.05</v>
      </c>
      <c r="M12" s="9" t="s">
        <v>29</v>
      </c>
      <c r="N12" s="28">
        <v>2224311.27</v>
      </c>
    </row>
    <row r="13" spans="1:15" s="1" customFormat="1" ht="18.2" customHeight="1" x14ac:dyDescent="0.2">
      <c r="A13" s="24"/>
      <c r="B13" s="1102"/>
      <c r="C13" s="1102"/>
      <c r="D13" s="30"/>
      <c r="E13" s="15" t="s">
        <v>30</v>
      </c>
      <c r="F13" s="31">
        <v>25976577.079999998</v>
      </c>
      <c r="G13" s="15" t="s">
        <v>75</v>
      </c>
      <c r="H13" s="31">
        <v>21173960.309999999</v>
      </c>
      <c r="I13" s="15" t="s">
        <v>74</v>
      </c>
      <c r="J13" s="31">
        <v>600456.49</v>
      </c>
      <c r="K13" s="32"/>
      <c r="L13" s="30"/>
      <c r="M13" s="15" t="s">
        <v>31</v>
      </c>
      <c r="N13" s="33">
        <v>2365358.69</v>
      </c>
    </row>
    <row r="14" spans="1:15" s="1" customFormat="1" ht="3.75" customHeight="1" x14ac:dyDescent="0.2">
      <c r="A14" s="87"/>
      <c r="B14" s="1100"/>
      <c r="C14" s="1100"/>
      <c r="D14" s="89"/>
      <c r="E14" s="89"/>
      <c r="F14" s="89"/>
      <c r="G14" s="89"/>
      <c r="H14" s="89"/>
      <c r="I14" s="89"/>
      <c r="J14" s="89"/>
      <c r="K14" s="89"/>
      <c r="L14" s="89"/>
      <c r="M14" s="89"/>
      <c r="N14" s="89"/>
    </row>
    <row r="15" spans="1:15" s="1" customFormat="1" ht="18.2" customHeight="1" x14ac:dyDescent="0.2">
      <c r="A15" s="17">
        <v>400</v>
      </c>
      <c r="B15" s="1095" t="s">
        <v>181</v>
      </c>
      <c r="C15" s="1095"/>
      <c r="D15" s="83" t="s">
        <v>177</v>
      </c>
      <c r="E15" s="4" t="s">
        <v>23</v>
      </c>
      <c r="F15" s="20" t="s">
        <v>20</v>
      </c>
      <c r="G15" s="4" t="s">
        <v>79</v>
      </c>
      <c r="H15" s="20" t="s">
        <v>20</v>
      </c>
      <c r="I15" s="4" t="s">
        <v>25</v>
      </c>
      <c r="J15" s="20" t="s">
        <v>20</v>
      </c>
      <c r="K15" s="21"/>
      <c r="L15" s="22"/>
      <c r="M15" s="4" t="s">
        <v>26</v>
      </c>
      <c r="N15" s="23" t="s">
        <v>20</v>
      </c>
    </row>
    <row r="16" spans="1:15" s="1" customFormat="1" ht="18.2" customHeight="1" x14ac:dyDescent="0.2">
      <c r="A16" s="24"/>
      <c r="B16" s="1101"/>
      <c r="C16" s="1101"/>
      <c r="D16" s="26"/>
      <c r="E16" s="9" t="s">
        <v>16</v>
      </c>
      <c r="F16" s="27">
        <v>100000</v>
      </c>
      <c r="G16" s="9" t="s">
        <v>78</v>
      </c>
      <c r="H16" s="27">
        <v>100000</v>
      </c>
      <c r="I16" s="9" t="s">
        <v>77</v>
      </c>
      <c r="J16" s="27">
        <v>100000</v>
      </c>
      <c r="K16" s="9" t="s">
        <v>76</v>
      </c>
      <c r="L16" s="27">
        <v>0</v>
      </c>
      <c r="M16" s="9" t="s">
        <v>29</v>
      </c>
      <c r="N16" s="28">
        <v>0</v>
      </c>
    </row>
    <row r="17" spans="1:14" s="1" customFormat="1" ht="18.2" customHeight="1" x14ac:dyDescent="0.2">
      <c r="A17" s="24"/>
      <c r="B17" s="1102"/>
      <c r="C17" s="1102"/>
      <c r="D17" s="30"/>
      <c r="E17" s="15" t="s">
        <v>30</v>
      </c>
      <c r="F17" s="31">
        <v>100000</v>
      </c>
      <c r="G17" s="15" t="s">
        <v>75</v>
      </c>
      <c r="H17" s="31">
        <v>100000</v>
      </c>
      <c r="I17" s="15" t="s">
        <v>74</v>
      </c>
      <c r="J17" s="31" t="s">
        <v>20</v>
      </c>
      <c r="K17" s="32"/>
      <c r="L17" s="30"/>
      <c r="M17" s="15" t="s">
        <v>31</v>
      </c>
      <c r="N17" s="33">
        <v>0</v>
      </c>
    </row>
    <row r="18" spans="1:14" s="1" customFormat="1" ht="3.75" customHeight="1" x14ac:dyDescent="0.2">
      <c r="A18" s="87"/>
      <c r="B18" s="1100"/>
      <c r="C18" s="1100"/>
      <c r="D18" s="89"/>
      <c r="E18" s="89"/>
      <c r="F18" s="89"/>
      <c r="G18" s="89"/>
      <c r="H18" s="89"/>
      <c r="I18" s="89"/>
      <c r="J18" s="89"/>
      <c r="K18" s="89"/>
      <c r="L18" s="89"/>
      <c r="M18" s="89"/>
      <c r="N18" s="89"/>
    </row>
    <row r="19" spans="1:14" s="1" customFormat="1" ht="18.2" customHeight="1" x14ac:dyDescent="0.2">
      <c r="A19" s="17">
        <v>500</v>
      </c>
      <c r="B19" s="1095" t="s">
        <v>176</v>
      </c>
      <c r="C19" s="1095"/>
      <c r="D19" s="83" t="s">
        <v>170</v>
      </c>
      <c r="E19" s="4" t="s">
        <v>23</v>
      </c>
      <c r="F19" s="20">
        <v>92648.59</v>
      </c>
      <c r="G19" s="4" t="s">
        <v>79</v>
      </c>
      <c r="H19" s="20">
        <v>87597.16</v>
      </c>
      <c r="I19" s="4" t="s">
        <v>25</v>
      </c>
      <c r="J19" s="20">
        <v>-5021.43</v>
      </c>
      <c r="K19" s="21"/>
      <c r="L19" s="22"/>
      <c r="M19" s="4" t="s">
        <v>26</v>
      </c>
      <c r="N19" s="23">
        <v>30.000000000007301</v>
      </c>
    </row>
    <row r="20" spans="1:14" s="1" customFormat="1" ht="18.2" customHeight="1" x14ac:dyDescent="0.2">
      <c r="A20" s="24"/>
      <c r="B20" s="1101"/>
      <c r="C20" s="1101"/>
      <c r="D20" s="26"/>
      <c r="E20" s="9" t="s">
        <v>16</v>
      </c>
      <c r="F20" s="27">
        <v>2485154.87</v>
      </c>
      <c r="G20" s="9" t="s">
        <v>78</v>
      </c>
      <c r="H20" s="27">
        <v>1852390.64</v>
      </c>
      <c r="I20" s="9" t="s">
        <v>77</v>
      </c>
      <c r="J20" s="27">
        <v>2058886.9</v>
      </c>
      <c r="K20" s="9" t="s">
        <v>76</v>
      </c>
      <c r="L20" s="27">
        <v>262020.43</v>
      </c>
      <c r="M20" s="9" t="s">
        <v>29</v>
      </c>
      <c r="N20" s="28">
        <v>206496.26</v>
      </c>
    </row>
    <row r="21" spans="1:14" s="1" customFormat="1" ht="18.2" customHeight="1" x14ac:dyDescent="0.2">
      <c r="A21" s="24"/>
      <c r="B21" s="1102"/>
      <c r="C21" s="1102"/>
      <c r="D21" s="30"/>
      <c r="E21" s="15" t="s">
        <v>30</v>
      </c>
      <c r="F21" s="31">
        <v>2577803.46</v>
      </c>
      <c r="G21" s="15" t="s">
        <v>75</v>
      </c>
      <c r="H21" s="31">
        <v>1939987.8</v>
      </c>
      <c r="I21" s="15" t="s">
        <v>74</v>
      </c>
      <c r="J21" s="31">
        <v>164247.54</v>
      </c>
      <c r="K21" s="32"/>
      <c r="L21" s="30"/>
      <c r="M21" s="15" t="s">
        <v>31</v>
      </c>
      <c r="N21" s="33">
        <v>206526.26</v>
      </c>
    </row>
    <row r="22" spans="1:14" s="1" customFormat="1" ht="3.75" customHeight="1" x14ac:dyDescent="0.2">
      <c r="A22" s="87"/>
      <c r="B22" s="1100"/>
      <c r="C22" s="1100"/>
      <c r="D22" s="89"/>
      <c r="E22" s="89"/>
      <c r="F22" s="89"/>
      <c r="G22" s="89"/>
      <c r="H22" s="89"/>
      <c r="I22" s="89"/>
      <c r="J22" s="89"/>
      <c r="K22" s="89"/>
      <c r="L22" s="89"/>
      <c r="M22" s="89"/>
      <c r="N22" s="89"/>
    </row>
    <row r="23" spans="1:14" s="1" customFormat="1" ht="18.2" customHeight="1" x14ac:dyDescent="0.2">
      <c r="A23" s="17">
        <v>600</v>
      </c>
      <c r="B23" s="1095" t="s">
        <v>169</v>
      </c>
      <c r="C23" s="1095"/>
      <c r="D23" s="83" t="s">
        <v>163</v>
      </c>
      <c r="E23" s="4" t="s">
        <v>23</v>
      </c>
      <c r="F23" s="20">
        <v>47620</v>
      </c>
      <c r="G23" s="4" t="s">
        <v>79</v>
      </c>
      <c r="H23" s="20">
        <v>47620</v>
      </c>
      <c r="I23" s="4" t="s">
        <v>25</v>
      </c>
      <c r="J23" s="20" t="s">
        <v>20</v>
      </c>
      <c r="K23" s="21"/>
      <c r="L23" s="22"/>
      <c r="M23" s="4" t="s">
        <v>26</v>
      </c>
      <c r="N23" s="23">
        <v>0</v>
      </c>
    </row>
    <row r="24" spans="1:14" s="1" customFormat="1" ht="18.2" customHeight="1" x14ac:dyDescent="0.2">
      <c r="A24" s="24"/>
      <c r="B24" s="1101"/>
      <c r="C24" s="1101"/>
      <c r="D24" s="26"/>
      <c r="E24" s="9" t="s">
        <v>16</v>
      </c>
      <c r="F24" s="27">
        <v>25000</v>
      </c>
      <c r="G24" s="9" t="s">
        <v>78</v>
      </c>
      <c r="H24" s="27">
        <v>25000</v>
      </c>
      <c r="I24" s="9" t="s">
        <v>77</v>
      </c>
      <c r="J24" s="27">
        <v>25000</v>
      </c>
      <c r="K24" s="9" t="s">
        <v>76</v>
      </c>
      <c r="L24" s="27">
        <v>0</v>
      </c>
      <c r="M24" s="9" t="s">
        <v>29</v>
      </c>
      <c r="N24" s="28">
        <v>0</v>
      </c>
    </row>
    <row r="25" spans="1:14" s="1" customFormat="1" ht="18.2" customHeight="1" x14ac:dyDescent="0.2">
      <c r="A25" s="24"/>
      <c r="B25" s="1102"/>
      <c r="C25" s="1102"/>
      <c r="D25" s="30"/>
      <c r="E25" s="15" t="s">
        <v>30</v>
      </c>
      <c r="F25" s="31">
        <v>72620</v>
      </c>
      <c r="G25" s="15" t="s">
        <v>75</v>
      </c>
      <c r="H25" s="31">
        <v>72620</v>
      </c>
      <c r="I25" s="15" t="s">
        <v>74</v>
      </c>
      <c r="J25" s="31" t="s">
        <v>20</v>
      </c>
      <c r="K25" s="32"/>
      <c r="L25" s="30"/>
      <c r="M25" s="15" t="s">
        <v>31</v>
      </c>
      <c r="N25" s="33">
        <v>0</v>
      </c>
    </row>
    <row r="26" spans="1:14" s="1" customFormat="1" ht="3.75" customHeight="1" x14ac:dyDescent="0.2">
      <c r="A26" s="87"/>
      <c r="B26" s="1100"/>
      <c r="C26" s="1100"/>
      <c r="D26" s="89"/>
      <c r="E26" s="89"/>
      <c r="F26" s="89"/>
      <c r="G26" s="89"/>
      <c r="H26" s="89"/>
      <c r="I26" s="89"/>
      <c r="J26" s="89"/>
      <c r="K26" s="89"/>
      <c r="L26" s="89"/>
      <c r="M26" s="89"/>
      <c r="N26" s="89"/>
    </row>
    <row r="27" spans="1:14" s="1" customFormat="1" ht="18.2" customHeight="1" x14ac:dyDescent="0.2">
      <c r="A27" s="17">
        <v>700</v>
      </c>
      <c r="B27" s="1095" t="s">
        <v>162</v>
      </c>
      <c r="C27" s="1095"/>
      <c r="D27" s="83" t="s">
        <v>158</v>
      </c>
      <c r="E27" s="4" t="s">
        <v>23</v>
      </c>
      <c r="F27" s="20" t="s">
        <v>20</v>
      </c>
      <c r="G27" s="4" t="s">
        <v>79</v>
      </c>
      <c r="H27" s="20" t="s">
        <v>20</v>
      </c>
      <c r="I27" s="4" t="s">
        <v>25</v>
      </c>
      <c r="J27" s="20" t="s">
        <v>20</v>
      </c>
      <c r="K27" s="21"/>
      <c r="L27" s="22"/>
      <c r="M27" s="4" t="s">
        <v>26</v>
      </c>
      <c r="N27" s="23" t="s">
        <v>20</v>
      </c>
    </row>
    <row r="28" spans="1:14" s="1" customFormat="1" ht="18.2" customHeight="1" x14ac:dyDescent="0.2">
      <c r="A28" s="24"/>
      <c r="B28" s="1101"/>
      <c r="C28" s="1101"/>
      <c r="D28" s="26"/>
      <c r="E28" s="9" t="s">
        <v>16</v>
      </c>
      <c r="F28" s="27">
        <v>0</v>
      </c>
      <c r="G28" s="9" t="s">
        <v>78</v>
      </c>
      <c r="H28" s="27" t="s">
        <v>20</v>
      </c>
      <c r="I28" s="9" t="s">
        <v>77</v>
      </c>
      <c r="J28" s="27" t="s">
        <v>20</v>
      </c>
      <c r="K28" s="9" t="s">
        <v>76</v>
      </c>
      <c r="L28" s="27">
        <v>0</v>
      </c>
      <c r="M28" s="9" t="s">
        <v>29</v>
      </c>
      <c r="N28" s="28" t="s">
        <v>20</v>
      </c>
    </row>
    <row r="29" spans="1:14" s="1" customFormat="1" ht="18.2" customHeight="1" x14ac:dyDescent="0.2">
      <c r="A29" s="24"/>
      <c r="B29" s="1102"/>
      <c r="C29" s="1102"/>
      <c r="D29" s="30"/>
      <c r="E29" s="15" t="s">
        <v>30</v>
      </c>
      <c r="F29" s="31">
        <v>0</v>
      </c>
      <c r="G29" s="15" t="s">
        <v>75</v>
      </c>
      <c r="H29" s="31" t="s">
        <v>20</v>
      </c>
      <c r="I29" s="15" t="s">
        <v>74</v>
      </c>
      <c r="J29" s="31" t="s">
        <v>20</v>
      </c>
      <c r="K29" s="32"/>
      <c r="L29" s="30"/>
      <c r="M29" s="15" t="s">
        <v>31</v>
      </c>
      <c r="N29" s="33" t="s">
        <v>20</v>
      </c>
    </row>
    <row r="30" spans="1:14" s="1" customFormat="1" ht="3.75" customHeight="1" x14ac:dyDescent="0.2">
      <c r="A30" s="87"/>
      <c r="B30" s="1100"/>
      <c r="C30" s="1100"/>
      <c r="D30" s="89"/>
      <c r="E30" s="89"/>
      <c r="F30" s="89"/>
      <c r="G30" s="89"/>
      <c r="H30" s="89"/>
      <c r="I30" s="89"/>
      <c r="J30" s="89"/>
      <c r="K30" s="89"/>
      <c r="L30" s="89"/>
      <c r="M30" s="89"/>
      <c r="N30" s="89"/>
    </row>
    <row r="31" spans="1:14" s="1" customFormat="1" ht="18.2" customHeight="1" x14ac:dyDescent="0.2">
      <c r="A31" s="17">
        <v>900</v>
      </c>
      <c r="B31" s="1095" t="s">
        <v>157</v>
      </c>
      <c r="C31" s="1095"/>
      <c r="D31" s="83" t="s">
        <v>149</v>
      </c>
      <c r="E31" s="4" t="s">
        <v>23</v>
      </c>
      <c r="F31" s="20">
        <v>3765.07</v>
      </c>
      <c r="G31" s="4" t="s">
        <v>79</v>
      </c>
      <c r="H31" s="20">
        <v>3765.07</v>
      </c>
      <c r="I31" s="4" t="s">
        <v>25</v>
      </c>
      <c r="J31" s="20" t="s">
        <v>20</v>
      </c>
      <c r="K31" s="21"/>
      <c r="L31" s="22"/>
      <c r="M31" s="4" t="s">
        <v>26</v>
      </c>
      <c r="N31" s="23">
        <v>0</v>
      </c>
    </row>
    <row r="32" spans="1:14" s="1" customFormat="1" ht="18.2" customHeight="1" x14ac:dyDescent="0.2">
      <c r="A32" s="24"/>
      <c r="B32" s="1101"/>
      <c r="C32" s="1101"/>
      <c r="D32" s="26"/>
      <c r="E32" s="9" t="s">
        <v>16</v>
      </c>
      <c r="F32" s="27">
        <v>535173</v>
      </c>
      <c r="G32" s="9" t="s">
        <v>78</v>
      </c>
      <c r="H32" s="27">
        <v>508152.09</v>
      </c>
      <c r="I32" s="9" t="s">
        <v>77</v>
      </c>
      <c r="J32" s="27">
        <v>512074.27</v>
      </c>
      <c r="K32" s="9" t="s">
        <v>76</v>
      </c>
      <c r="L32" s="27">
        <v>23098.73</v>
      </c>
      <c r="M32" s="9" t="s">
        <v>29</v>
      </c>
      <c r="N32" s="28">
        <v>3922.1799999999898</v>
      </c>
    </row>
    <row r="33" spans="1:14" s="1" customFormat="1" ht="18.2" customHeight="1" x14ac:dyDescent="0.2">
      <c r="A33" s="24"/>
      <c r="B33" s="1102"/>
      <c r="C33" s="1102"/>
      <c r="D33" s="30"/>
      <c r="E33" s="15" t="s">
        <v>30</v>
      </c>
      <c r="F33" s="31">
        <v>538938.06999999995</v>
      </c>
      <c r="G33" s="15" t="s">
        <v>75</v>
      </c>
      <c r="H33" s="31">
        <v>511917.16</v>
      </c>
      <c r="I33" s="15" t="s">
        <v>74</v>
      </c>
      <c r="J33" s="31" t="s">
        <v>20</v>
      </c>
      <c r="K33" s="32"/>
      <c r="L33" s="30"/>
      <c r="M33" s="15" t="s">
        <v>31</v>
      </c>
      <c r="N33" s="33">
        <v>3922.1799999999898</v>
      </c>
    </row>
    <row r="34" spans="1:14" s="1" customFormat="1" ht="3.75" customHeight="1" x14ac:dyDescent="0.2">
      <c r="A34" s="87"/>
      <c r="B34" s="1100"/>
      <c r="C34" s="1100"/>
      <c r="D34" s="89"/>
      <c r="E34" s="89"/>
      <c r="F34" s="89"/>
      <c r="G34" s="89"/>
      <c r="H34" s="89"/>
      <c r="I34" s="89"/>
      <c r="J34" s="89"/>
      <c r="K34" s="89"/>
      <c r="L34" s="89"/>
      <c r="M34" s="89"/>
      <c r="N34" s="89"/>
    </row>
    <row r="35" spans="1:14" s="1" customFormat="1" ht="18.2" customHeight="1" x14ac:dyDescent="0.2">
      <c r="A35" s="17">
        <v>1100</v>
      </c>
      <c r="B35" s="1095" t="s">
        <v>148</v>
      </c>
      <c r="C35" s="1095"/>
      <c r="D35" s="83" t="s">
        <v>144</v>
      </c>
      <c r="E35" s="4" t="s">
        <v>23</v>
      </c>
      <c r="F35" s="20" t="s">
        <v>20</v>
      </c>
      <c r="G35" s="4" t="s">
        <v>79</v>
      </c>
      <c r="H35" s="20" t="s">
        <v>20</v>
      </c>
      <c r="I35" s="4" t="s">
        <v>25</v>
      </c>
      <c r="J35" s="20" t="s">
        <v>20</v>
      </c>
      <c r="K35" s="21"/>
      <c r="L35" s="22"/>
      <c r="M35" s="4" t="s">
        <v>26</v>
      </c>
      <c r="N35" s="23" t="s">
        <v>20</v>
      </c>
    </row>
    <row r="36" spans="1:14" s="1" customFormat="1" ht="18.2" customHeight="1" x14ac:dyDescent="0.2">
      <c r="A36" s="24"/>
      <c r="B36" s="1101"/>
      <c r="C36" s="1101"/>
      <c r="D36" s="26"/>
      <c r="E36" s="9" t="s">
        <v>16</v>
      </c>
      <c r="F36" s="27">
        <v>0</v>
      </c>
      <c r="G36" s="9" t="s">
        <v>78</v>
      </c>
      <c r="H36" s="27" t="s">
        <v>20</v>
      </c>
      <c r="I36" s="9" t="s">
        <v>77</v>
      </c>
      <c r="J36" s="27" t="s">
        <v>20</v>
      </c>
      <c r="K36" s="9" t="s">
        <v>76</v>
      </c>
      <c r="L36" s="27">
        <v>0</v>
      </c>
      <c r="M36" s="9" t="s">
        <v>29</v>
      </c>
      <c r="N36" s="28" t="s">
        <v>20</v>
      </c>
    </row>
    <row r="37" spans="1:14" s="1" customFormat="1" ht="18.2" customHeight="1" x14ac:dyDescent="0.2">
      <c r="A37" s="24"/>
      <c r="B37" s="1102"/>
      <c r="C37" s="1102"/>
      <c r="D37" s="30"/>
      <c r="E37" s="15" t="s">
        <v>30</v>
      </c>
      <c r="F37" s="31">
        <v>0</v>
      </c>
      <c r="G37" s="15" t="s">
        <v>75</v>
      </c>
      <c r="H37" s="31" t="s">
        <v>20</v>
      </c>
      <c r="I37" s="15" t="s">
        <v>74</v>
      </c>
      <c r="J37" s="31" t="s">
        <v>20</v>
      </c>
      <c r="K37" s="32"/>
      <c r="L37" s="30"/>
      <c r="M37" s="15" t="s">
        <v>31</v>
      </c>
      <c r="N37" s="33" t="s">
        <v>20</v>
      </c>
    </row>
    <row r="38" spans="1:14" s="1" customFormat="1" ht="3.75" customHeight="1" x14ac:dyDescent="0.2">
      <c r="A38" s="87"/>
      <c r="B38" s="1100"/>
      <c r="C38" s="1100"/>
      <c r="D38" s="89"/>
      <c r="E38" s="89"/>
      <c r="F38" s="89"/>
      <c r="G38" s="89"/>
      <c r="H38" s="89"/>
      <c r="I38" s="89"/>
      <c r="J38" s="89"/>
      <c r="K38" s="89"/>
      <c r="L38" s="89"/>
      <c r="M38" s="89"/>
      <c r="N38" s="89"/>
    </row>
    <row r="39" spans="1:14" s="1" customFormat="1" ht="18.2" customHeight="1" x14ac:dyDescent="0.2">
      <c r="A39" s="17">
        <v>1200</v>
      </c>
      <c r="B39" s="1095" t="s">
        <v>143</v>
      </c>
      <c r="C39" s="1095"/>
      <c r="D39" s="83" t="s">
        <v>129</v>
      </c>
      <c r="E39" s="4" t="s">
        <v>23</v>
      </c>
      <c r="F39" s="20" t="s">
        <v>20</v>
      </c>
      <c r="G39" s="4" t="s">
        <v>79</v>
      </c>
      <c r="H39" s="20" t="s">
        <v>20</v>
      </c>
      <c r="I39" s="4" t="s">
        <v>25</v>
      </c>
      <c r="J39" s="20" t="s">
        <v>20</v>
      </c>
      <c r="K39" s="21"/>
      <c r="L39" s="22"/>
      <c r="M39" s="4" t="s">
        <v>26</v>
      </c>
      <c r="N39" s="23" t="s">
        <v>20</v>
      </c>
    </row>
    <row r="40" spans="1:14" s="1" customFormat="1" ht="18.2" customHeight="1" x14ac:dyDescent="0.2">
      <c r="A40" s="24"/>
      <c r="B40" s="1101"/>
      <c r="C40" s="1101"/>
      <c r="D40" s="26"/>
      <c r="E40" s="9" t="s">
        <v>16</v>
      </c>
      <c r="F40" s="27">
        <v>250431</v>
      </c>
      <c r="G40" s="9" t="s">
        <v>78</v>
      </c>
      <c r="H40" s="27">
        <v>238231</v>
      </c>
      <c r="I40" s="9" t="s">
        <v>77</v>
      </c>
      <c r="J40" s="27">
        <v>238231</v>
      </c>
      <c r="K40" s="9" t="s">
        <v>76</v>
      </c>
      <c r="L40" s="27">
        <v>12200</v>
      </c>
      <c r="M40" s="9" t="s">
        <v>29</v>
      </c>
      <c r="N40" s="28">
        <v>0</v>
      </c>
    </row>
    <row r="41" spans="1:14" s="1" customFormat="1" ht="18.2" customHeight="1" x14ac:dyDescent="0.2">
      <c r="A41" s="24"/>
      <c r="B41" s="1102"/>
      <c r="C41" s="1102"/>
      <c r="D41" s="30"/>
      <c r="E41" s="15" t="s">
        <v>30</v>
      </c>
      <c r="F41" s="31">
        <v>250431</v>
      </c>
      <c r="G41" s="15" t="s">
        <v>75</v>
      </c>
      <c r="H41" s="31">
        <v>238231</v>
      </c>
      <c r="I41" s="15" t="s">
        <v>74</v>
      </c>
      <c r="J41" s="31" t="s">
        <v>20</v>
      </c>
      <c r="K41" s="32"/>
      <c r="L41" s="30"/>
      <c r="M41" s="15" t="s">
        <v>31</v>
      </c>
      <c r="N41" s="33">
        <v>0</v>
      </c>
    </row>
    <row r="42" spans="1:14" s="1" customFormat="1" ht="3.75" customHeight="1" x14ac:dyDescent="0.2">
      <c r="A42" s="87"/>
      <c r="B42" s="1100"/>
      <c r="C42" s="1100"/>
      <c r="D42" s="89"/>
      <c r="E42" s="89"/>
      <c r="F42" s="89"/>
      <c r="G42" s="89"/>
      <c r="H42" s="89"/>
      <c r="I42" s="89"/>
      <c r="J42" s="89"/>
      <c r="K42" s="89"/>
      <c r="L42" s="89"/>
      <c r="M42" s="89"/>
      <c r="N42" s="89"/>
    </row>
    <row r="43" spans="1:14" s="1" customFormat="1" ht="18.2" customHeight="1" x14ac:dyDescent="0.2">
      <c r="A43" s="17">
        <v>1400</v>
      </c>
      <c r="B43" s="1095" t="s">
        <v>128</v>
      </c>
      <c r="C43" s="1095"/>
      <c r="D43" s="83" t="s">
        <v>120</v>
      </c>
      <c r="E43" s="4" t="s">
        <v>23</v>
      </c>
      <c r="F43" s="20">
        <v>94953.98</v>
      </c>
      <c r="G43" s="4" t="s">
        <v>79</v>
      </c>
      <c r="H43" s="20">
        <v>94953.98</v>
      </c>
      <c r="I43" s="4" t="s">
        <v>25</v>
      </c>
      <c r="J43" s="20" t="s">
        <v>20</v>
      </c>
      <c r="K43" s="21"/>
      <c r="L43" s="22"/>
      <c r="M43" s="4" t="s">
        <v>26</v>
      </c>
      <c r="N43" s="23">
        <v>0</v>
      </c>
    </row>
    <row r="44" spans="1:14" s="1" customFormat="1" ht="18.2" customHeight="1" x14ac:dyDescent="0.2">
      <c r="A44" s="24"/>
      <c r="B44" s="1101"/>
      <c r="C44" s="1101"/>
      <c r="D44" s="26"/>
      <c r="E44" s="9" t="s">
        <v>16</v>
      </c>
      <c r="F44" s="27">
        <v>267000</v>
      </c>
      <c r="G44" s="9" t="s">
        <v>78</v>
      </c>
      <c r="H44" s="27">
        <v>56561.4</v>
      </c>
      <c r="I44" s="9" t="s">
        <v>77</v>
      </c>
      <c r="J44" s="27">
        <v>216336.42</v>
      </c>
      <c r="K44" s="9" t="s">
        <v>76</v>
      </c>
      <c r="L44" s="27">
        <v>50340.27</v>
      </c>
      <c r="M44" s="9" t="s">
        <v>29</v>
      </c>
      <c r="N44" s="28">
        <v>159775.01999999999</v>
      </c>
    </row>
    <row r="45" spans="1:14" s="1" customFormat="1" ht="18.2" customHeight="1" x14ac:dyDescent="0.2">
      <c r="A45" s="24"/>
      <c r="B45" s="1102"/>
      <c r="C45" s="1102"/>
      <c r="D45" s="30"/>
      <c r="E45" s="15" t="s">
        <v>30</v>
      </c>
      <c r="F45" s="31">
        <v>361953.98</v>
      </c>
      <c r="G45" s="15" t="s">
        <v>75</v>
      </c>
      <c r="H45" s="31">
        <v>151515.38</v>
      </c>
      <c r="I45" s="15" t="s">
        <v>74</v>
      </c>
      <c r="J45" s="31">
        <v>323.31</v>
      </c>
      <c r="K45" s="32"/>
      <c r="L45" s="30"/>
      <c r="M45" s="15" t="s">
        <v>31</v>
      </c>
      <c r="N45" s="33">
        <v>159775.01999999999</v>
      </c>
    </row>
    <row r="46" spans="1:14" s="1" customFormat="1" ht="3.75" customHeight="1" x14ac:dyDescent="0.2">
      <c r="A46" s="87"/>
      <c r="B46" s="1100"/>
      <c r="C46" s="1100"/>
      <c r="D46" s="89"/>
      <c r="E46" s="89"/>
      <c r="F46" s="89"/>
      <c r="G46" s="89"/>
      <c r="H46" s="89"/>
      <c r="I46" s="89"/>
      <c r="J46" s="89"/>
      <c r="K46" s="89"/>
      <c r="L46" s="89"/>
      <c r="M46" s="89"/>
      <c r="N46" s="89"/>
    </row>
    <row r="47" spans="1:14" s="1" customFormat="1" ht="18.2" customHeight="1" x14ac:dyDescent="0.2">
      <c r="A47" s="17">
        <v>1500</v>
      </c>
      <c r="B47" s="1095" t="s">
        <v>119</v>
      </c>
      <c r="C47" s="1095"/>
      <c r="D47" s="83" t="s">
        <v>115</v>
      </c>
      <c r="E47" s="4" t="s">
        <v>23</v>
      </c>
      <c r="F47" s="20" t="s">
        <v>20</v>
      </c>
      <c r="G47" s="4" t="s">
        <v>79</v>
      </c>
      <c r="H47" s="20" t="s">
        <v>20</v>
      </c>
      <c r="I47" s="4" t="s">
        <v>25</v>
      </c>
      <c r="J47" s="20" t="s">
        <v>20</v>
      </c>
      <c r="K47" s="21"/>
      <c r="L47" s="22"/>
      <c r="M47" s="4" t="s">
        <v>26</v>
      </c>
      <c r="N47" s="23" t="s">
        <v>20</v>
      </c>
    </row>
    <row r="48" spans="1:14" s="1" customFormat="1" ht="18.2" customHeight="1" x14ac:dyDescent="0.2">
      <c r="A48" s="24"/>
      <c r="B48" s="1101"/>
      <c r="C48" s="1101"/>
      <c r="D48" s="26"/>
      <c r="E48" s="9" t="s">
        <v>16</v>
      </c>
      <c r="F48" s="27">
        <v>100000</v>
      </c>
      <c r="G48" s="9" t="s">
        <v>78</v>
      </c>
      <c r="H48" s="27">
        <v>80000</v>
      </c>
      <c r="I48" s="9" t="s">
        <v>77</v>
      </c>
      <c r="J48" s="27">
        <v>80000</v>
      </c>
      <c r="K48" s="9" t="s">
        <v>76</v>
      </c>
      <c r="L48" s="27">
        <v>20000</v>
      </c>
      <c r="M48" s="9" t="s">
        <v>29</v>
      </c>
      <c r="N48" s="28">
        <v>0</v>
      </c>
    </row>
    <row r="49" spans="1:14" s="1" customFormat="1" ht="18.2" customHeight="1" x14ac:dyDescent="0.2">
      <c r="A49" s="24"/>
      <c r="B49" s="1102"/>
      <c r="C49" s="1102"/>
      <c r="D49" s="30"/>
      <c r="E49" s="15" t="s">
        <v>30</v>
      </c>
      <c r="F49" s="31">
        <v>100000</v>
      </c>
      <c r="G49" s="15" t="s">
        <v>75</v>
      </c>
      <c r="H49" s="31">
        <v>80000</v>
      </c>
      <c r="I49" s="15" t="s">
        <v>74</v>
      </c>
      <c r="J49" s="31" t="s">
        <v>20</v>
      </c>
      <c r="K49" s="32"/>
      <c r="L49" s="30"/>
      <c r="M49" s="15" t="s">
        <v>31</v>
      </c>
      <c r="N49" s="33">
        <v>0</v>
      </c>
    </row>
    <row r="50" spans="1:14" s="1" customFormat="1" ht="3.75" customHeight="1" x14ac:dyDescent="0.2">
      <c r="A50" s="87"/>
      <c r="B50" s="1100"/>
      <c r="C50" s="1100"/>
      <c r="D50" s="89"/>
      <c r="E50" s="89"/>
      <c r="F50" s="89"/>
      <c r="G50" s="89"/>
      <c r="H50" s="89"/>
      <c r="I50" s="89"/>
      <c r="J50" s="89"/>
      <c r="K50" s="89"/>
      <c r="L50" s="89"/>
      <c r="M50" s="89"/>
      <c r="N50" s="89"/>
    </row>
    <row r="51" spans="1:14" s="1" customFormat="1" ht="18.2" customHeight="1" x14ac:dyDescent="0.2">
      <c r="A51" s="17">
        <v>1800</v>
      </c>
      <c r="B51" s="1095" t="s">
        <v>114</v>
      </c>
      <c r="C51" s="1095"/>
      <c r="D51" s="83" t="s">
        <v>108</v>
      </c>
      <c r="E51" s="4" t="s">
        <v>23</v>
      </c>
      <c r="F51" s="20" t="s">
        <v>20</v>
      </c>
      <c r="G51" s="4" t="s">
        <v>79</v>
      </c>
      <c r="H51" s="20" t="s">
        <v>20</v>
      </c>
      <c r="I51" s="4" t="s">
        <v>25</v>
      </c>
      <c r="J51" s="20" t="s">
        <v>20</v>
      </c>
      <c r="K51" s="21"/>
      <c r="L51" s="22"/>
      <c r="M51" s="4" t="s">
        <v>26</v>
      </c>
      <c r="N51" s="23" t="s">
        <v>20</v>
      </c>
    </row>
    <row r="52" spans="1:14" s="1" customFormat="1" ht="18.2" customHeight="1" x14ac:dyDescent="0.2">
      <c r="A52" s="24"/>
      <c r="B52" s="1101"/>
      <c r="C52" s="1101"/>
      <c r="D52" s="26"/>
      <c r="E52" s="9" t="s">
        <v>16</v>
      </c>
      <c r="F52" s="27">
        <v>62000</v>
      </c>
      <c r="G52" s="9" t="s">
        <v>78</v>
      </c>
      <c r="H52" s="27">
        <v>62000</v>
      </c>
      <c r="I52" s="9" t="s">
        <v>77</v>
      </c>
      <c r="J52" s="27">
        <v>62000</v>
      </c>
      <c r="K52" s="9" t="s">
        <v>76</v>
      </c>
      <c r="L52" s="27">
        <v>0</v>
      </c>
      <c r="M52" s="9" t="s">
        <v>29</v>
      </c>
      <c r="N52" s="28">
        <v>0</v>
      </c>
    </row>
    <row r="53" spans="1:14" s="1" customFormat="1" ht="18.2" customHeight="1" x14ac:dyDescent="0.2">
      <c r="A53" s="24"/>
      <c r="B53" s="1102"/>
      <c r="C53" s="1102"/>
      <c r="D53" s="30"/>
      <c r="E53" s="15" t="s">
        <v>30</v>
      </c>
      <c r="F53" s="31">
        <v>62000</v>
      </c>
      <c r="G53" s="15" t="s">
        <v>75</v>
      </c>
      <c r="H53" s="31">
        <v>62000</v>
      </c>
      <c r="I53" s="15" t="s">
        <v>74</v>
      </c>
      <c r="J53" s="31" t="s">
        <v>20</v>
      </c>
      <c r="K53" s="32"/>
      <c r="L53" s="30"/>
      <c r="M53" s="15" t="s">
        <v>31</v>
      </c>
      <c r="N53" s="33">
        <v>0</v>
      </c>
    </row>
    <row r="54" spans="1:14" s="1" customFormat="1" ht="3.75" customHeight="1" x14ac:dyDescent="0.2">
      <c r="A54" s="87"/>
      <c r="B54" s="1100"/>
      <c r="C54" s="1100"/>
      <c r="D54" s="89"/>
      <c r="E54" s="89"/>
      <c r="F54" s="89"/>
      <c r="G54" s="89"/>
      <c r="H54" s="89"/>
      <c r="I54" s="89"/>
      <c r="J54" s="89"/>
      <c r="K54" s="89"/>
      <c r="L54" s="89"/>
      <c r="M54" s="89"/>
      <c r="N54" s="89"/>
    </row>
    <row r="55" spans="1:14" s="1" customFormat="1" ht="18.2" customHeight="1" x14ac:dyDescent="0.2">
      <c r="A55" s="17">
        <v>2000</v>
      </c>
      <c r="B55" s="1095" t="s">
        <v>107</v>
      </c>
      <c r="C55" s="1095"/>
      <c r="D55" s="83" t="s">
        <v>91</v>
      </c>
      <c r="E55" s="4" t="s">
        <v>23</v>
      </c>
      <c r="F55" s="20" t="s">
        <v>20</v>
      </c>
      <c r="G55" s="4" t="s">
        <v>79</v>
      </c>
      <c r="H55" s="20" t="s">
        <v>20</v>
      </c>
      <c r="I55" s="4" t="s">
        <v>25</v>
      </c>
      <c r="J55" s="20" t="s">
        <v>20</v>
      </c>
      <c r="K55" s="21"/>
      <c r="L55" s="22"/>
      <c r="M55" s="4" t="s">
        <v>26</v>
      </c>
      <c r="N55" s="23" t="s">
        <v>20</v>
      </c>
    </row>
    <row r="56" spans="1:14" s="1" customFormat="1" ht="18.2" customHeight="1" x14ac:dyDescent="0.2">
      <c r="A56" s="24"/>
      <c r="B56" s="1101"/>
      <c r="C56" s="1101"/>
      <c r="D56" s="26"/>
      <c r="E56" s="9" t="s">
        <v>16</v>
      </c>
      <c r="F56" s="27">
        <v>4939620.13</v>
      </c>
      <c r="G56" s="9" t="s">
        <v>78</v>
      </c>
      <c r="H56" s="27" t="s">
        <v>20</v>
      </c>
      <c r="I56" s="9" t="s">
        <v>77</v>
      </c>
      <c r="J56" s="27" t="s">
        <v>20</v>
      </c>
      <c r="K56" s="9" t="s">
        <v>76</v>
      </c>
      <c r="L56" s="27">
        <v>4939620.13</v>
      </c>
      <c r="M56" s="9" t="s">
        <v>29</v>
      </c>
      <c r="N56" s="28" t="s">
        <v>20</v>
      </c>
    </row>
    <row r="57" spans="1:14" s="1" customFormat="1" ht="18.2" customHeight="1" x14ac:dyDescent="0.2">
      <c r="A57" s="24"/>
      <c r="B57" s="1102"/>
      <c r="C57" s="1102"/>
      <c r="D57" s="30"/>
      <c r="E57" s="15" t="s">
        <v>30</v>
      </c>
      <c r="F57" s="31">
        <v>4939620.13</v>
      </c>
      <c r="G57" s="15" t="s">
        <v>75</v>
      </c>
      <c r="H57" s="31" t="s">
        <v>20</v>
      </c>
      <c r="I57" s="15" t="s">
        <v>74</v>
      </c>
      <c r="J57" s="31" t="s">
        <v>20</v>
      </c>
      <c r="K57" s="32"/>
      <c r="L57" s="30"/>
      <c r="M57" s="15" t="s">
        <v>31</v>
      </c>
      <c r="N57" s="33" t="s">
        <v>20</v>
      </c>
    </row>
    <row r="58" spans="1:14" s="1" customFormat="1" ht="3.75" customHeight="1" x14ac:dyDescent="0.2">
      <c r="A58" s="87"/>
      <c r="B58" s="1100"/>
      <c r="C58" s="1100"/>
      <c r="D58" s="89"/>
      <c r="E58" s="89"/>
      <c r="F58" s="89"/>
      <c r="G58" s="89"/>
      <c r="H58" s="89"/>
      <c r="I58" s="89"/>
      <c r="J58" s="89"/>
      <c r="K58" s="89"/>
      <c r="L58" s="89"/>
      <c r="M58" s="89"/>
      <c r="N58" s="89"/>
    </row>
    <row r="59" spans="1:14" s="1" customFormat="1" ht="18.2" customHeight="1" x14ac:dyDescent="0.2">
      <c r="A59" s="17">
        <v>9900</v>
      </c>
      <c r="B59" s="1095" t="s">
        <v>90</v>
      </c>
      <c r="C59" s="1095"/>
      <c r="D59" s="83" t="s">
        <v>82</v>
      </c>
      <c r="E59" s="4" t="s">
        <v>23</v>
      </c>
      <c r="F59" s="20" t="s">
        <v>20</v>
      </c>
      <c r="G59" s="4" t="s">
        <v>79</v>
      </c>
      <c r="H59" s="20" t="s">
        <v>20</v>
      </c>
      <c r="I59" s="4" t="s">
        <v>25</v>
      </c>
      <c r="J59" s="20" t="s">
        <v>20</v>
      </c>
      <c r="K59" s="21"/>
      <c r="L59" s="22"/>
      <c r="M59" s="4" t="s">
        <v>26</v>
      </c>
      <c r="N59" s="23" t="s">
        <v>20</v>
      </c>
    </row>
    <row r="60" spans="1:14" s="1" customFormat="1" ht="18.2" customHeight="1" x14ac:dyDescent="0.2">
      <c r="A60" s="24"/>
      <c r="B60" s="1101"/>
      <c r="C60" s="1101"/>
      <c r="D60" s="26"/>
      <c r="E60" s="9" t="s">
        <v>16</v>
      </c>
      <c r="F60" s="27">
        <v>6731942.21</v>
      </c>
      <c r="G60" s="9" t="s">
        <v>78</v>
      </c>
      <c r="H60" s="27">
        <v>5009398.87</v>
      </c>
      <c r="I60" s="9" t="s">
        <v>77</v>
      </c>
      <c r="J60" s="27">
        <v>5015899.09</v>
      </c>
      <c r="K60" s="9" t="s">
        <v>76</v>
      </c>
      <c r="L60" s="27">
        <v>1716043.12</v>
      </c>
      <c r="M60" s="9" t="s">
        <v>29</v>
      </c>
      <c r="N60" s="28">
        <v>6500.2199999997401</v>
      </c>
    </row>
    <row r="61" spans="1:14" s="1" customFormat="1" ht="18.2" customHeight="1" x14ac:dyDescent="0.2">
      <c r="A61" s="24"/>
      <c r="B61" s="1102"/>
      <c r="C61" s="1102"/>
      <c r="D61" s="30"/>
      <c r="E61" s="15" t="s">
        <v>30</v>
      </c>
      <c r="F61" s="31">
        <v>6731942.21</v>
      </c>
      <c r="G61" s="15" t="s">
        <v>75</v>
      </c>
      <c r="H61" s="31">
        <v>5009398.87</v>
      </c>
      <c r="I61" s="15" t="s">
        <v>74</v>
      </c>
      <c r="J61" s="31" t="s">
        <v>20</v>
      </c>
      <c r="K61" s="32"/>
      <c r="L61" s="30"/>
      <c r="M61" s="15" t="s">
        <v>31</v>
      </c>
      <c r="N61" s="33">
        <v>6500.2199999997401</v>
      </c>
    </row>
    <row r="62" spans="1:14" s="1" customFormat="1" ht="3.75" customHeight="1" x14ac:dyDescent="0.15"/>
    <row r="63" spans="1:14" s="1" customFormat="1" ht="18.2" customHeight="1" x14ac:dyDescent="0.15">
      <c r="B63" s="2"/>
      <c r="C63" s="6"/>
      <c r="D63" s="3" t="s">
        <v>81</v>
      </c>
      <c r="E63" s="35" t="s">
        <v>23</v>
      </c>
      <c r="F63" s="5">
        <v>2425453.48</v>
      </c>
      <c r="G63" s="35" t="s">
        <v>79</v>
      </c>
      <c r="H63" s="5">
        <v>2159761.09</v>
      </c>
      <c r="I63" s="35" t="s">
        <v>25</v>
      </c>
      <c r="J63" s="5">
        <v>-124614.97</v>
      </c>
      <c r="K63" s="36"/>
      <c r="L63" s="6"/>
      <c r="M63" s="35" t="s">
        <v>26</v>
      </c>
      <c r="N63" s="37">
        <v>141077.42000000001</v>
      </c>
    </row>
    <row r="64" spans="1:14" s="1" customFormat="1" ht="18.2" customHeight="1" x14ac:dyDescent="0.15">
      <c r="B64" s="7"/>
      <c r="C64" s="11"/>
      <c r="D64" s="38"/>
      <c r="E64" s="39" t="s">
        <v>16</v>
      </c>
      <c r="F64" s="10">
        <v>39286432.450000003</v>
      </c>
      <c r="G64" s="39" t="s">
        <v>78</v>
      </c>
      <c r="H64" s="10">
        <v>27179869.43</v>
      </c>
      <c r="I64" s="39" t="s">
        <v>77</v>
      </c>
      <c r="J64" s="10">
        <v>29780874.379999999</v>
      </c>
      <c r="K64" s="39" t="s">
        <v>76</v>
      </c>
      <c r="L64" s="10">
        <v>8740530.7300000098</v>
      </c>
      <c r="M64" s="39" t="s">
        <v>29</v>
      </c>
      <c r="N64" s="40">
        <v>2601004.9500000002</v>
      </c>
    </row>
    <row r="65" spans="2:14" s="1" customFormat="1" ht="18.2" customHeight="1" x14ac:dyDescent="0.15">
      <c r="B65" s="13"/>
      <c r="C65" s="16"/>
      <c r="D65" s="16"/>
      <c r="E65" s="41" t="s">
        <v>30</v>
      </c>
      <c r="F65" s="42">
        <v>41711885.93</v>
      </c>
      <c r="G65" s="41" t="s">
        <v>75</v>
      </c>
      <c r="H65" s="42">
        <v>29339630.52</v>
      </c>
      <c r="I65" s="41" t="s">
        <v>74</v>
      </c>
      <c r="J65" s="42">
        <v>765027.34</v>
      </c>
      <c r="K65" s="43"/>
      <c r="L65" s="16"/>
      <c r="M65" s="41" t="s">
        <v>31</v>
      </c>
      <c r="N65" s="44">
        <v>2742082.3699999899</v>
      </c>
    </row>
    <row r="66" spans="2:14" s="1" customFormat="1" ht="3.75" customHeight="1" x14ac:dyDescent="0.15"/>
    <row r="67" spans="2:14" s="1" customFormat="1" ht="18.2" customHeight="1" x14ac:dyDescent="0.15">
      <c r="B67" s="2"/>
      <c r="C67" s="6"/>
      <c r="D67" s="3" t="s">
        <v>80</v>
      </c>
      <c r="E67" s="35" t="s">
        <v>23</v>
      </c>
      <c r="F67" s="5">
        <v>2425453.48</v>
      </c>
      <c r="G67" s="35" t="s">
        <v>79</v>
      </c>
      <c r="H67" s="5">
        <v>2159761.09</v>
      </c>
      <c r="I67" s="35" t="s">
        <v>25</v>
      </c>
      <c r="J67" s="5">
        <v>-124614.97</v>
      </c>
      <c r="K67" s="36"/>
      <c r="L67" s="6"/>
      <c r="M67" s="35" t="s">
        <v>26</v>
      </c>
      <c r="N67" s="37">
        <v>141077.42000000001</v>
      </c>
    </row>
    <row r="68" spans="2:14" s="1" customFormat="1" ht="18.2" customHeight="1" x14ac:dyDescent="0.15">
      <c r="B68" s="7"/>
      <c r="C68" s="11"/>
      <c r="D68" s="38"/>
      <c r="E68" s="39" t="s">
        <v>16</v>
      </c>
      <c r="F68" s="10">
        <v>39286432.450000003</v>
      </c>
      <c r="G68" s="39" t="s">
        <v>78</v>
      </c>
      <c r="H68" s="10">
        <v>27179869.43</v>
      </c>
      <c r="I68" s="39" t="s">
        <v>77</v>
      </c>
      <c r="J68" s="10">
        <v>29780874.379999999</v>
      </c>
      <c r="K68" s="39" t="s">
        <v>76</v>
      </c>
      <c r="L68" s="10">
        <v>8740530.7300000098</v>
      </c>
      <c r="M68" s="39" t="s">
        <v>29</v>
      </c>
      <c r="N68" s="40">
        <v>2601004.9500000002</v>
      </c>
    </row>
    <row r="69" spans="2:14" s="1" customFormat="1" ht="18.2" customHeight="1" x14ac:dyDescent="0.15">
      <c r="B69" s="13"/>
      <c r="C69" s="16"/>
      <c r="D69" s="16"/>
      <c r="E69" s="41" t="s">
        <v>30</v>
      </c>
      <c r="F69" s="42">
        <v>41711885.93</v>
      </c>
      <c r="G69" s="41" t="s">
        <v>75</v>
      </c>
      <c r="H69" s="42">
        <v>29339630.52</v>
      </c>
      <c r="I69" s="41" t="s">
        <v>74</v>
      </c>
      <c r="J69" s="42">
        <v>765027.34</v>
      </c>
      <c r="K69" s="43"/>
      <c r="L69" s="16"/>
      <c r="M69" s="41" t="s">
        <v>31</v>
      </c>
      <c r="N69" s="44">
        <v>2742082.3699999899</v>
      </c>
    </row>
  </sheetData>
  <mergeCells count="75">
    <mergeCell ref="A1:M1"/>
    <mergeCell ref="B10:C10"/>
    <mergeCell ref="B11:C11"/>
    <mergeCell ref="B12:C12"/>
    <mergeCell ref="G3:H3"/>
    <mergeCell ref="G4:H4"/>
    <mergeCell ref="G5:H5"/>
    <mergeCell ref="I3:J3"/>
    <mergeCell ref="I4:J4"/>
    <mergeCell ref="I5:J5"/>
    <mergeCell ref="B13:C13"/>
    <mergeCell ref="D3:D5"/>
    <mergeCell ref="E3:F3"/>
    <mergeCell ref="E4:F4"/>
    <mergeCell ref="E5:F5"/>
    <mergeCell ref="B3:C5"/>
    <mergeCell ref="B20:C20"/>
    <mergeCell ref="B21:C21"/>
    <mergeCell ref="B22:C22"/>
    <mergeCell ref="B23:C23"/>
    <mergeCell ref="B14:C14"/>
    <mergeCell ref="B15:C15"/>
    <mergeCell ref="B16:C16"/>
    <mergeCell ref="B17:C17"/>
    <mergeCell ref="B18:C18"/>
    <mergeCell ref="B19:C19"/>
    <mergeCell ref="B30:C30"/>
    <mergeCell ref="B31:C31"/>
    <mergeCell ref="B32:C32"/>
    <mergeCell ref="B24:C24"/>
    <mergeCell ref="B25:C25"/>
    <mergeCell ref="B26:C26"/>
    <mergeCell ref="B27:C27"/>
    <mergeCell ref="B28:C28"/>
    <mergeCell ref="B29:C29"/>
    <mergeCell ref="B33:C33"/>
    <mergeCell ref="B34:C34"/>
    <mergeCell ref="B35:C35"/>
    <mergeCell ref="B36:C36"/>
    <mergeCell ref="B37:C37"/>
    <mergeCell ref="B52:C52"/>
    <mergeCell ref="B38:C38"/>
    <mergeCell ref="B39:C39"/>
    <mergeCell ref="B40:C40"/>
    <mergeCell ref="B41:C41"/>
    <mergeCell ref="B42:C42"/>
    <mergeCell ref="B43:C43"/>
    <mergeCell ref="B44:C44"/>
    <mergeCell ref="B45:C45"/>
    <mergeCell ref="B46:C46"/>
    <mergeCell ref="B47:C47"/>
    <mergeCell ref="B58:C58"/>
    <mergeCell ref="B59:C59"/>
    <mergeCell ref="B60:C60"/>
    <mergeCell ref="B61:C61"/>
    <mergeCell ref="B7:C7"/>
    <mergeCell ref="B8:C8"/>
    <mergeCell ref="B9:C9"/>
    <mergeCell ref="B53:C53"/>
    <mergeCell ref="B54:C54"/>
    <mergeCell ref="B55:C55"/>
    <mergeCell ref="B56:C56"/>
    <mergeCell ref="B57:C57"/>
    <mergeCell ref="B48:C48"/>
    <mergeCell ref="B49:C49"/>
    <mergeCell ref="B50:C50"/>
    <mergeCell ref="B51:C51"/>
    <mergeCell ref="N7:O7"/>
    <mergeCell ref="N8:O8"/>
    <mergeCell ref="K4:L4"/>
    <mergeCell ref="K5:L5"/>
    <mergeCell ref="M3:N3"/>
    <mergeCell ref="M4:N4"/>
    <mergeCell ref="M5:N5"/>
    <mergeCell ref="K3:L3"/>
  </mergeCells>
  <pageMargins left="0.7" right="0.7" top="0.75" bottom="0.75" header="0.3" footer="0.3"/>
  <pageSetup paperSize="9"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1F450-DC3B-4E50-A709-BD5C92705228}">
  <dimension ref="B1:G122"/>
  <sheetViews>
    <sheetView view="pageBreakPreview" topLeftCell="A84" zoomScale="60" zoomScaleNormal="100" workbookViewId="0">
      <selection activeCell="A6" sqref="A6:XFD6"/>
    </sheetView>
  </sheetViews>
  <sheetFormatPr defaultRowHeight="12.75" x14ac:dyDescent="0.2"/>
  <cols>
    <col min="1" max="1" width="1" customWidth="1"/>
    <col min="2" max="2" width="0.7109375" hidden="1" customWidth="1"/>
    <col min="3" max="3" width="16.140625" customWidth="1"/>
    <col min="4" max="4" width="44.85546875" customWidth="1"/>
    <col min="5" max="5" width="17.7109375" customWidth="1"/>
    <col min="6" max="6" width="15.5703125" customWidth="1"/>
    <col min="7" max="8" width="0.28515625" customWidth="1"/>
    <col min="9" max="9" width="4.7109375" customWidth="1"/>
  </cols>
  <sheetData>
    <row r="1" spans="2:7" s="1061" customFormat="1" ht="9.6" customHeight="1" x14ac:dyDescent="0.2"/>
    <row r="2" spans="2:7" s="1061" customFormat="1" ht="31.5" customHeight="1" x14ac:dyDescent="0.2">
      <c r="B2" s="1205" t="s">
        <v>2552</v>
      </c>
      <c r="C2" s="1205"/>
      <c r="D2" s="1205"/>
      <c r="E2" s="1205"/>
      <c r="F2" s="1205"/>
      <c r="G2" s="1205"/>
    </row>
    <row r="3" spans="2:7" s="1061" customFormat="1" ht="6.95" customHeight="1" thickBot="1" x14ac:dyDescent="0.25"/>
    <row r="4" spans="2:7" s="1061" customFormat="1" ht="31.5" customHeight="1" thickBot="1" x14ac:dyDescent="0.25">
      <c r="C4" s="1206" t="s">
        <v>2785</v>
      </c>
      <c r="D4" s="1206"/>
      <c r="E4" s="1206"/>
      <c r="F4" s="1206"/>
      <c r="G4" s="1206"/>
    </row>
    <row r="5" spans="2:7" s="1061" customFormat="1" ht="14.85" customHeight="1" x14ac:dyDescent="0.2"/>
    <row r="6" spans="2:7" s="1061" customFormat="1" ht="45.4" customHeight="1" x14ac:dyDescent="0.2">
      <c r="C6" s="1087" t="s">
        <v>2784</v>
      </c>
      <c r="D6" s="1086" t="s">
        <v>2783</v>
      </c>
      <c r="E6" s="1086" t="s">
        <v>2782</v>
      </c>
      <c r="F6" s="1085" t="s">
        <v>2781</v>
      </c>
    </row>
    <row r="7" spans="2:7" s="1061" customFormat="1" ht="19.149999999999999" customHeight="1" x14ac:dyDescent="0.2">
      <c r="C7" s="1084" t="s">
        <v>2780</v>
      </c>
      <c r="D7" s="1066" t="s">
        <v>2779</v>
      </c>
      <c r="E7" s="1083">
        <v>6404.59</v>
      </c>
      <c r="F7" s="1083">
        <v>346.53</v>
      </c>
    </row>
    <row r="8" spans="2:7" s="1061" customFormat="1" ht="19.149999999999999" customHeight="1" x14ac:dyDescent="0.2">
      <c r="C8" s="1082" t="s">
        <v>2778</v>
      </c>
      <c r="D8" s="1069" t="s">
        <v>2777</v>
      </c>
      <c r="E8" s="1081">
        <v>105611.27</v>
      </c>
      <c r="F8" s="1081">
        <v>8232.15</v>
      </c>
    </row>
    <row r="9" spans="2:7" s="1061" customFormat="1" ht="19.149999999999999" customHeight="1" x14ac:dyDescent="0.2">
      <c r="C9" s="1084" t="s">
        <v>2776</v>
      </c>
      <c r="D9" s="1066" t="s">
        <v>2775</v>
      </c>
      <c r="E9" s="1083"/>
      <c r="F9" s="1083"/>
    </row>
    <row r="10" spans="2:7" s="1061" customFormat="1" ht="19.149999999999999" customHeight="1" x14ac:dyDescent="0.2">
      <c r="C10" s="1082" t="s">
        <v>2774</v>
      </c>
      <c r="D10" s="1069" t="s">
        <v>2773</v>
      </c>
      <c r="E10" s="1081">
        <v>899431.27</v>
      </c>
      <c r="F10" s="1081"/>
    </row>
    <row r="11" spans="2:7" s="1061" customFormat="1" ht="19.149999999999999" customHeight="1" x14ac:dyDescent="0.2">
      <c r="C11" s="1084" t="s">
        <v>2772</v>
      </c>
      <c r="D11" s="1066" t="s">
        <v>2771</v>
      </c>
      <c r="E11" s="1083">
        <v>7886</v>
      </c>
      <c r="F11" s="1083">
        <v>1360</v>
      </c>
    </row>
    <row r="12" spans="2:7" s="1061" customFormat="1" ht="19.149999999999999" customHeight="1" x14ac:dyDescent="0.2">
      <c r="C12" s="1082" t="s">
        <v>2770</v>
      </c>
      <c r="D12" s="1069" t="s">
        <v>2769</v>
      </c>
      <c r="E12" s="1081">
        <v>258052</v>
      </c>
      <c r="F12" s="1081"/>
    </row>
    <row r="13" spans="2:7" s="1061" customFormat="1" ht="30.4" customHeight="1" x14ac:dyDescent="0.2">
      <c r="C13" s="1084" t="s">
        <v>2768</v>
      </c>
      <c r="D13" s="1066" t="s">
        <v>2767</v>
      </c>
      <c r="E13" s="1083"/>
      <c r="F13" s="1083"/>
    </row>
    <row r="14" spans="2:7" s="1061" customFormat="1" ht="30.4" customHeight="1" x14ac:dyDescent="0.2">
      <c r="C14" s="1082" t="s">
        <v>2766</v>
      </c>
      <c r="D14" s="1069" t="s">
        <v>2765</v>
      </c>
      <c r="E14" s="1081">
        <v>17.5</v>
      </c>
      <c r="F14" s="1081"/>
    </row>
    <row r="15" spans="2:7" s="1061" customFormat="1" ht="19.149999999999999" customHeight="1" x14ac:dyDescent="0.2">
      <c r="C15" s="1084" t="s">
        <v>2764</v>
      </c>
      <c r="D15" s="1066" t="s">
        <v>2763</v>
      </c>
      <c r="E15" s="1083">
        <v>18584.150000000001</v>
      </c>
      <c r="F15" s="1083">
        <v>4334.51</v>
      </c>
    </row>
    <row r="16" spans="2:7" s="1061" customFormat="1" ht="19.149999999999999" customHeight="1" x14ac:dyDescent="0.2">
      <c r="C16" s="1082" t="s">
        <v>2762</v>
      </c>
      <c r="D16" s="1069" t="s">
        <v>2761</v>
      </c>
      <c r="E16" s="1081">
        <v>31221.22</v>
      </c>
      <c r="F16" s="1081">
        <v>3987.11</v>
      </c>
    </row>
    <row r="17" spans="3:6" s="1061" customFormat="1" ht="19.149999999999999" customHeight="1" x14ac:dyDescent="0.2">
      <c r="C17" s="1084" t="s">
        <v>2760</v>
      </c>
      <c r="D17" s="1066" t="s">
        <v>2759</v>
      </c>
      <c r="E17" s="1083">
        <v>50607.9</v>
      </c>
      <c r="F17" s="1083">
        <v>1007.77</v>
      </c>
    </row>
    <row r="18" spans="3:6" s="1061" customFormat="1" ht="19.149999999999999" customHeight="1" x14ac:dyDescent="0.2">
      <c r="C18" s="1082" t="s">
        <v>2758</v>
      </c>
      <c r="D18" s="1069" t="s">
        <v>2757</v>
      </c>
      <c r="E18" s="1081">
        <v>5354.92</v>
      </c>
      <c r="F18" s="1081"/>
    </row>
    <row r="19" spans="3:6" s="1061" customFormat="1" ht="19.149999999999999" customHeight="1" x14ac:dyDescent="0.2">
      <c r="C19" s="1084" t="s">
        <v>2756</v>
      </c>
      <c r="D19" s="1066" t="s">
        <v>2755</v>
      </c>
      <c r="E19" s="1083">
        <v>25947.11</v>
      </c>
      <c r="F19" s="1083"/>
    </row>
    <row r="20" spans="3:6" s="1061" customFormat="1" ht="19.149999999999999" customHeight="1" x14ac:dyDescent="0.2">
      <c r="C20" s="1082" t="s">
        <v>2754</v>
      </c>
      <c r="D20" s="1069" t="s">
        <v>2753</v>
      </c>
      <c r="E20" s="1081">
        <v>9709.58</v>
      </c>
      <c r="F20" s="1081"/>
    </row>
    <row r="21" spans="3:6" s="1061" customFormat="1" ht="19.149999999999999" customHeight="1" x14ac:dyDescent="0.2">
      <c r="C21" s="1084" t="s">
        <v>2752</v>
      </c>
      <c r="D21" s="1066" t="s">
        <v>2751</v>
      </c>
      <c r="E21" s="1083">
        <v>11955.93</v>
      </c>
      <c r="F21" s="1083">
        <v>3114.9</v>
      </c>
    </row>
    <row r="22" spans="3:6" s="1061" customFormat="1" ht="19.149999999999999" customHeight="1" x14ac:dyDescent="0.2">
      <c r="C22" s="1082" t="s">
        <v>2750</v>
      </c>
      <c r="D22" s="1069" t="s">
        <v>2749</v>
      </c>
      <c r="E22" s="1081">
        <v>12093.25</v>
      </c>
      <c r="F22" s="1081"/>
    </row>
    <row r="23" spans="3:6" s="1061" customFormat="1" ht="19.149999999999999" customHeight="1" x14ac:dyDescent="0.2">
      <c r="C23" s="1084" t="s">
        <v>2748</v>
      </c>
      <c r="D23" s="1066" t="s">
        <v>2747</v>
      </c>
      <c r="E23" s="1083">
        <v>5199.1499999999996</v>
      </c>
      <c r="F23" s="1083">
        <v>14</v>
      </c>
    </row>
    <row r="24" spans="3:6" s="1061" customFormat="1" ht="19.149999999999999" customHeight="1" x14ac:dyDescent="0.2">
      <c r="C24" s="1082" t="s">
        <v>2746</v>
      </c>
      <c r="D24" s="1069" t="s">
        <v>2745</v>
      </c>
      <c r="E24" s="1081">
        <v>10582450.58</v>
      </c>
      <c r="F24" s="1081">
        <v>7921</v>
      </c>
    </row>
    <row r="25" spans="3:6" s="1061" customFormat="1" ht="19.149999999999999" customHeight="1" x14ac:dyDescent="0.2">
      <c r="C25" s="1084" t="s">
        <v>2744</v>
      </c>
      <c r="D25" s="1066" t="s">
        <v>2743</v>
      </c>
      <c r="E25" s="1083">
        <v>1745987.25</v>
      </c>
      <c r="F25" s="1083">
        <v>6178.92</v>
      </c>
    </row>
    <row r="26" spans="3:6" s="1061" customFormat="1" ht="19.149999999999999" customHeight="1" x14ac:dyDescent="0.2">
      <c r="C26" s="1082" t="s">
        <v>2742</v>
      </c>
      <c r="D26" s="1069" t="s">
        <v>2741</v>
      </c>
      <c r="E26" s="1081">
        <v>12621.47</v>
      </c>
      <c r="F26" s="1081"/>
    </row>
    <row r="27" spans="3:6" s="1061" customFormat="1" ht="19.149999999999999" customHeight="1" x14ac:dyDescent="0.2">
      <c r="C27" s="1084" t="s">
        <v>2740</v>
      </c>
      <c r="D27" s="1066" t="s">
        <v>2739</v>
      </c>
      <c r="E27" s="1083">
        <v>16499.95</v>
      </c>
      <c r="F27" s="1083">
        <v>1999.99</v>
      </c>
    </row>
    <row r="28" spans="3:6" s="1061" customFormat="1" ht="19.149999999999999" customHeight="1" x14ac:dyDescent="0.2">
      <c r="C28" s="1082" t="s">
        <v>2738</v>
      </c>
      <c r="D28" s="1069" t="s">
        <v>2737</v>
      </c>
      <c r="E28" s="1081">
        <v>7255.32</v>
      </c>
      <c r="F28" s="1081">
        <v>1840</v>
      </c>
    </row>
    <row r="29" spans="3:6" s="1061" customFormat="1" ht="30.4" customHeight="1" x14ac:dyDescent="0.2">
      <c r="C29" s="1084" t="s">
        <v>2736</v>
      </c>
      <c r="D29" s="1066" t="s">
        <v>2735</v>
      </c>
      <c r="E29" s="1083">
        <v>41430</v>
      </c>
      <c r="F29" s="1083">
        <v>500</v>
      </c>
    </row>
    <row r="30" spans="3:6" s="1061" customFormat="1" ht="19.149999999999999" customHeight="1" x14ac:dyDescent="0.2">
      <c r="C30" s="1082" t="s">
        <v>2734</v>
      </c>
      <c r="D30" s="1069" t="s">
        <v>2733</v>
      </c>
      <c r="E30" s="1081">
        <v>3140</v>
      </c>
      <c r="F30" s="1081">
        <v>2184</v>
      </c>
    </row>
    <row r="31" spans="3:6" s="1061" customFormat="1" ht="30.4" customHeight="1" x14ac:dyDescent="0.2">
      <c r="C31" s="1084" t="s">
        <v>2732</v>
      </c>
      <c r="D31" s="1066" t="s">
        <v>2731</v>
      </c>
      <c r="E31" s="1083">
        <v>3646</v>
      </c>
      <c r="F31" s="1083">
        <v>3060</v>
      </c>
    </row>
    <row r="32" spans="3:6" s="1061" customFormat="1" ht="19.149999999999999" customHeight="1" x14ac:dyDescent="0.2">
      <c r="C32" s="1082" t="s">
        <v>2730</v>
      </c>
      <c r="D32" s="1069" t="s">
        <v>2729</v>
      </c>
      <c r="E32" s="1081">
        <v>28755.59</v>
      </c>
      <c r="F32" s="1081">
        <v>5840.46</v>
      </c>
    </row>
    <row r="33" spans="3:6" s="1061" customFormat="1" ht="19.149999999999999" customHeight="1" x14ac:dyDescent="0.2">
      <c r="C33" s="1084" t="s">
        <v>2728</v>
      </c>
      <c r="D33" s="1066" t="s">
        <v>2727</v>
      </c>
      <c r="E33" s="1083">
        <v>14747.99</v>
      </c>
      <c r="F33" s="1083">
        <v>2934.83</v>
      </c>
    </row>
    <row r="34" spans="3:6" s="1061" customFormat="1" ht="19.149999999999999" customHeight="1" x14ac:dyDescent="0.2">
      <c r="C34" s="1082" t="s">
        <v>2726</v>
      </c>
      <c r="D34" s="1069" t="s">
        <v>2725</v>
      </c>
      <c r="E34" s="1081">
        <v>518506.32</v>
      </c>
      <c r="F34" s="1081">
        <v>139959.31</v>
      </c>
    </row>
    <row r="35" spans="3:6" s="1061" customFormat="1" ht="19.149999999999999" customHeight="1" x14ac:dyDescent="0.2">
      <c r="C35" s="1084" t="s">
        <v>2724</v>
      </c>
      <c r="D35" s="1066" t="s">
        <v>2723</v>
      </c>
      <c r="E35" s="1083">
        <v>314151.24</v>
      </c>
      <c r="F35" s="1083">
        <v>73987.3</v>
      </c>
    </row>
    <row r="36" spans="3:6" s="1061" customFormat="1" ht="19.149999999999999" customHeight="1" x14ac:dyDescent="0.2">
      <c r="C36" s="1082" t="s">
        <v>2722</v>
      </c>
      <c r="D36" s="1069" t="s">
        <v>2721</v>
      </c>
      <c r="E36" s="1081">
        <v>13394.7</v>
      </c>
      <c r="F36" s="1081">
        <v>2106.36</v>
      </c>
    </row>
    <row r="37" spans="3:6" s="1061" customFormat="1" ht="19.149999999999999" customHeight="1" x14ac:dyDescent="0.2">
      <c r="C37" s="1084" t="s">
        <v>2720</v>
      </c>
      <c r="D37" s="1066" t="s">
        <v>2719</v>
      </c>
      <c r="E37" s="1083">
        <v>18616.48</v>
      </c>
      <c r="F37" s="1083">
        <v>131.30000000000001</v>
      </c>
    </row>
    <row r="38" spans="3:6" s="1061" customFormat="1" ht="19.149999999999999" customHeight="1" x14ac:dyDescent="0.2">
      <c r="C38" s="1082" t="s">
        <v>2718</v>
      </c>
      <c r="D38" s="1069" t="s">
        <v>2717</v>
      </c>
      <c r="E38" s="1081">
        <v>47567.05</v>
      </c>
      <c r="F38" s="1081"/>
    </row>
    <row r="39" spans="3:6" s="1061" customFormat="1" ht="19.149999999999999" customHeight="1" x14ac:dyDescent="0.2">
      <c r="C39" s="1084" t="s">
        <v>2716</v>
      </c>
      <c r="D39" s="1066" t="s">
        <v>2715</v>
      </c>
      <c r="E39" s="1083">
        <v>2652.16</v>
      </c>
      <c r="F39" s="1083">
        <v>301.08</v>
      </c>
    </row>
    <row r="40" spans="3:6" s="1061" customFormat="1" ht="19.149999999999999" customHeight="1" x14ac:dyDescent="0.2">
      <c r="C40" s="1082" t="s">
        <v>2714</v>
      </c>
      <c r="D40" s="1069" t="s">
        <v>2713</v>
      </c>
      <c r="E40" s="1081"/>
      <c r="F40" s="1081"/>
    </row>
    <row r="41" spans="3:6" s="1061" customFormat="1" ht="19.149999999999999" customHeight="1" x14ac:dyDescent="0.2">
      <c r="C41" s="1084" t="s">
        <v>2712</v>
      </c>
      <c r="D41" s="1066" t="s">
        <v>2711</v>
      </c>
      <c r="E41" s="1083">
        <v>28379.040000000001</v>
      </c>
      <c r="F41" s="1083">
        <v>2355.4699999999998</v>
      </c>
    </row>
    <row r="42" spans="3:6" s="1061" customFormat="1" ht="19.149999999999999" customHeight="1" x14ac:dyDescent="0.2">
      <c r="C42" s="1082" t="s">
        <v>2710</v>
      </c>
      <c r="D42" s="1069" t="s">
        <v>2709</v>
      </c>
      <c r="E42" s="1081">
        <v>202451.52</v>
      </c>
      <c r="F42" s="1081">
        <v>51217.16</v>
      </c>
    </row>
    <row r="43" spans="3:6" s="1061" customFormat="1" ht="19.149999999999999" customHeight="1" x14ac:dyDescent="0.2">
      <c r="C43" s="1084" t="s">
        <v>2708</v>
      </c>
      <c r="D43" s="1066" t="s">
        <v>2707</v>
      </c>
      <c r="E43" s="1083">
        <v>27865.16</v>
      </c>
      <c r="F43" s="1083">
        <v>115309.87</v>
      </c>
    </row>
    <row r="44" spans="3:6" s="1061" customFormat="1" ht="19.149999999999999" customHeight="1" x14ac:dyDescent="0.2">
      <c r="C44" s="1082" t="s">
        <v>2706</v>
      </c>
      <c r="D44" s="1069" t="s">
        <v>2705</v>
      </c>
      <c r="E44" s="1081">
        <v>32898.15</v>
      </c>
      <c r="F44" s="1081"/>
    </row>
    <row r="45" spans="3:6" s="1061" customFormat="1" ht="30.4" customHeight="1" x14ac:dyDescent="0.2">
      <c r="C45" s="1084" t="s">
        <v>2704</v>
      </c>
      <c r="D45" s="1066" t="s">
        <v>2703</v>
      </c>
      <c r="E45" s="1083">
        <v>262.7</v>
      </c>
      <c r="F45" s="1083"/>
    </row>
    <row r="46" spans="3:6" s="1061" customFormat="1" ht="30.4" customHeight="1" x14ac:dyDescent="0.2">
      <c r="C46" s="1082" t="s">
        <v>2702</v>
      </c>
      <c r="D46" s="1069" t="s">
        <v>2701</v>
      </c>
      <c r="E46" s="1081">
        <v>20</v>
      </c>
      <c r="F46" s="1081">
        <v>10</v>
      </c>
    </row>
    <row r="47" spans="3:6" s="1061" customFormat="1" ht="30.4" customHeight="1" x14ac:dyDescent="0.2">
      <c r="C47" s="1084" t="s">
        <v>2700</v>
      </c>
      <c r="D47" s="1066" t="s">
        <v>2699</v>
      </c>
      <c r="E47" s="1083">
        <v>8601.51</v>
      </c>
      <c r="F47" s="1083"/>
    </row>
    <row r="48" spans="3:6" s="1061" customFormat="1" ht="30.4" customHeight="1" x14ac:dyDescent="0.2">
      <c r="C48" s="1082" t="s">
        <v>2698</v>
      </c>
      <c r="D48" s="1069" t="s">
        <v>2697</v>
      </c>
      <c r="E48" s="1081">
        <v>73575.23</v>
      </c>
      <c r="F48" s="1081">
        <v>72629.03</v>
      </c>
    </row>
    <row r="49" spans="3:6" s="1061" customFormat="1" ht="30.4" customHeight="1" x14ac:dyDescent="0.2">
      <c r="C49" s="1084" t="s">
        <v>2696</v>
      </c>
      <c r="D49" s="1066" t="s">
        <v>2695</v>
      </c>
      <c r="E49" s="1083">
        <v>5726.06</v>
      </c>
      <c r="F49" s="1083"/>
    </row>
    <row r="50" spans="3:6" s="1061" customFormat="1" ht="30.4" customHeight="1" x14ac:dyDescent="0.2">
      <c r="C50" s="1082" t="s">
        <v>2694</v>
      </c>
      <c r="D50" s="1069" t="s">
        <v>2693</v>
      </c>
      <c r="E50" s="1081">
        <v>575.84</v>
      </c>
      <c r="F50" s="1081"/>
    </row>
    <row r="51" spans="3:6" s="1061" customFormat="1" ht="19.149999999999999" customHeight="1" x14ac:dyDescent="0.2">
      <c r="C51" s="1084" t="s">
        <v>2692</v>
      </c>
      <c r="D51" s="1066" t="s">
        <v>2691</v>
      </c>
      <c r="E51" s="1083">
        <v>336</v>
      </c>
      <c r="F51" s="1083"/>
    </row>
    <row r="52" spans="3:6" s="1061" customFormat="1" ht="19.149999999999999" customHeight="1" x14ac:dyDescent="0.2">
      <c r="C52" s="1082" t="s">
        <v>2690</v>
      </c>
      <c r="D52" s="1069" t="s">
        <v>2689</v>
      </c>
      <c r="E52" s="1081">
        <v>759148.44</v>
      </c>
      <c r="F52" s="1081">
        <v>132150.70000000001</v>
      </c>
    </row>
    <row r="53" spans="3:6" s="1061" customFormat="1" ht="19.149999999999999" customHeight="1" x14ac:dyDescent="0.2">
      <c r="C53" s="1084" t="s">
        <v>2688</v>
      </c>
      <c r="D53" s="1066" t="s">
        <v>2687</v>
      </c>
      <c r="E53" s="1083">
        <v>398750.79</v>
      </c>
      <c r="F53" s="1083">
        <v>41887.67</v>
      </c>
    </row>
    <row r="54" spans="3:6" s="1061" customFormat="1" ht="19.149999999999999" customHeight="1" x14ac:dyDescent="0.2">
      <c r="C54" s="1082" t="s">
        <v>2686</v>
      </c>
      <c r="D54" s="1069" t="s">
        <v>2685</v>
      </c>
      <c r="E54" s="1081">
        <v>103860.08</v>
      </c>
      <c r="F54" s="1081">
        <v>14483.05</v>
      </c>
    </row>
    <row r="55" spans="3:6" s="1061" customFormat="1" ht="19.149999999999999" customHeight="1" x14ac:dyDescent="0.2">
      <c r="C55" s="1084" t="s">
        <v>2684</v>
      </c>
      <c r="D55" s="1066" t="s">
        <v>2683</v>
      </c>
      <c r="E55" s="1083">
        <v>7130.44</v>
      </c>
      <c r="F55" s="1083"/>
    </row>
    <row r="56" spans="3:6" s="1061" customFormat="1" ht="19.149999999999999" customHeight="1" x14ac:dyDescent="0.2">
      <c r="C56" s="1082" t="s">
        <v>2682</v>
      </c>
      <c r="D56" s="1069" t="s">
        <v>2681</v>
      </c>
      <c r="E56" s="1081">
        <v>17874.57</v>
      </c>
      <c r="F56" s="1081">
        <v>8365.9699999999993</v>
      </c>
    </row>
    <row r="57" spans="3:6" s="1061" customFormat="1" ht="19.149999999999999" customHeight="1" x14ac:dyDescent="0.2">
      <c r="C57" s="1084" t="s">
        <v>2680</v>
      </c>
      <c r="D57" s="1066" t="s">
        <v>2679</v>
      </c>
      <c r="E57" s="1083">
        <v>53897.18</v>
      </c>
      <c r="F57" s="1083">
        <v>3453.31</v>
      </c>
    </row>
    <row r="58" spans="3:6" s="1061" customFormat="1" ht="19.149999999999999" customHeight="1" x14ac:dyDescent="0.2">
      <c r="C58" s="1082" t="s">
        <v>2678</v>
      </c>
      <c r="D58" s="1069" t="s">
        <v>2677</v>
      </c>
      <c r="E58" s="1081">
        <v>3753.65</v>
      </c>
      <c r="F58" s="1081"/>
    </row>
    <row r="59" spans="3:6" s="1061" customFormat="1" ht="19.149999999999999" customHeight="1" x14ac:dyDescent="0.2">
      <c r="C59" s="1084" t="s">
        <v>2676</v>
      </c>
      <c r="D59" s="1066" t="s">
        <v>2675</v>
      </c>
      <c r="E59" s="1083">
        <v>2920.59</v>
      </c>
      <c r="F59" s="1083">
        <v>1294.75</v>
      </c>
    </row>
    <row r="60" spans="3:6" s="1061" customFormat="1" ht="19.149999999999999" customHeight="1" x14ac:dyDescent="0.2">
      <c r="C60" s="1082" t="s">
        <v>2674</v>
      </c>
      <c r="D60" s="1069" t="s">
        <v>2673</v>
      </c>
      <c r="E60" s="1081">
        <v>18.05</v>
      </c>
      <c r="F60" s="1081"/>
    </row>
    <row r="61" spans="3:6" s="1061" customFormat="1" ht="19.149999999999999" customHeight="1" x14ac:dyDescent="0.2">
      <c r="C61" s="1084" t="s">
        <v>2672</v>
      </c>
      <c r="D61" s="1066" t="s">
        <v>2671</v>
      </c>
      <c r="E61" s="1083">
        <v>42.27</v>
      </c>
      <c r="F61" s="1083"/>
    </row>
    <row r="62" spans="3:6" s="1061" customFormat="1" ht="30.4" customHeight="1" x14ac:dyDescent="0.2">
      <c r="C62" s="1082" t="s">
        <v>2670</v>
      </c>
      <c r="D62" s="1069" t="s">
        <v>2669</v>
      </c>
      <c r="E62" s="1081">
        <v>4503.66</v>
      </c>
      <c r="F62" s="1081">
        <v>1003.87</v>
      </c>
    </row>
    <row r="63" spans="3:6" s="1061" customFormat="1" ht="19.149999999999999" customHeight="1" x14ac:dyDescent="0.2">
      <c r="C63" s="1084" t="s">
        <v>2668</v>
      </c>
      <c r="D63" s="1066" t="s">
        <v>2667</v>
      </c>
      <c r="E63" s="1083">
        <v>82207.179999999993</v>
      </c>
      <c r="F63" s="1083">
        <v>16324.28</v>
      </c>
    </row>
    <row r="64" spans="3:6" s="1061" customFormat="1" ht="19.149999999999999" customHeight="1" x14ac:dyDescent="0.2">
      <c r="C64" s="1082" t="s">
        <v>2666</v>
      </c>
      <c r="D64" s="1069" t="s">
        <v>2665</v>
      </c>
      <c r="E64" s="1081">
        <v>574.78</v>
      </c>
      <c r="F64" s="1081">
        <v>462.83</v>
      </c>
    </row>
    <row r="65" spans="3:6" s="1061" customFormat="1" ht="30.4" customHeight="1" x14ac:dyDescent="0.2">
      <c r="C65" s="1084" t="s">
        <v>2664</v>
      </c>
      <c r="D65" s="1066" t="s">
        <v>2663</v>
      </c>
      <c r="E65" s="1083">
        <v>54669.63</v>
      </c>
      <c r="F65" s="1083">
        <v>71871.149999999994</v>
      </c>
    </row>
    <row r="66" spans="3:6" s="1061" customFormat="1" ht="19.149999999999999" customHeight="1" x14ac:dyDescent="0.2">
      <c r="C66" s="1082" t="s">
        <v>2662</v>
      </c>
      <c r="D66" s="1069" t="s">
        <v>2661</v>
      </c>
      <c r="E66" s="1081">
        <v>222271.32</v>
      </c>
      <c r="F66" s="1081">
        <v>71960.13</v>
      </c>
    </row>
    <row r="67" spans="3:6" s="1061" customFormat="1" ht="19.149999999999999" customHeight="1" x14ac:dyDescent="0.2">
      <c r="C67" s="1084" t="s">
        <v>2660</v>
      </c>
      <c r="D67" s="1066" t="s">
        <v>2659</v>
      </c>
      <c r="E67" s="1083">
        <v>9611.4699999999993</v>
      </c>
      <c r="F67" s="1083">
        <v>819.1</v>
      </c>
    </row>
    <row r="68" spans="3:6" s="1061" customFormat="1" ht="19.149999999999999" customHeight="1" x14ac:dyDescent="0.2">
      <c r="C68" s="1082" t="s">
        <v>2658</v>
      </c>
      <c r="D68" s="1069" t="s">
        <v>2657</v>
      </c>
      <c r="E68" s="1081">
        <v>8879.7999999999993</v>
      </c>
      <c r="F68" s="1081">
        <v>3620.58</v>
      </c>
    </row>
    <row r="69" spans="3:6" s="1061" customFormat="1" ht="30.4" customHeight="1" x14ac:dyDescent="0.2">
      <c r="C69" s="1084" t="s">
        <v>2656</v>
      </c>
      <c r="D69" s="1066" t="s">
        <v>2655</v>
      </c>
      <c r="E69" s="1083">
        <v>109061.63</v>
      </c>
      <c r="F69" s="1083">
        <v>43903.72</v>
      </c>
    </row>
    <row r="70" spans="3:6" s="1061" customFormat="1" ht="19.149999999999999" customHeight="1" x14ac:dyDescent="0.2">
      <c r="C70" s="1082" t="s">
        <v>2654</v>
      </c>
      <c r="D70" s="1069" t="s">
        <v>2653</v>
      </c>
      <c r="E70" s="1081">
        <v>50132.09</v>
      </c>
      <c r="F70" s="1081"/>
    </row>
    <row r="71" spans="3:6" s="1061" customFormat="1" ht="19.149999999999999" customHeight="1" x14ac:dyDescent="0.2">
      <c r="C71" s="1084" t="s">
        <v>2652</v>
      </c>
      <c r="D71" s="1066" t="s">
        <v>2651</v>
      </c>
      <c r="E71" s="1083"/>
      <c r="F71" s="1083"/>
    </row>
    <row r="72" spans="3:6" s="1061" customFormat="1" ht="19.149999999999999" customHeight="1" x14ac:dyDescent="0.2">
      <c r="C72" s="1082" t="s">
        <v>2650</v>
      </c>
      <c r="D72" s="1069" t="s">
        <v>2649</v>
      </c>
      <c r="E72" s="1081">
        <v>29785.84</v>
      </c>
      <c r="F72" s="1081"/>
    </row>
    <row r="73" spans="3:6" s="1061" customFormat="1" ht="19.149999999999999" customHeight="1" x14ac:dyDescent="0.2">
      <c r="C73" s="1084" t="s">
        <v>2648</v>
      </c>
      <c r="D73" s="1066" t="s">
        <v>2647</v>
      </c>
      <c r="E73" s="1083">
        <v>106704.88</v>
      </c>
      <c r="F73" s="1083">
        <v>103995.2</v>
      </c>
    </row>
    <row r="74" spans="3:6" s="1061" customFormat="1" ht="30.4" customHeight="1" x14ac:dyDescent="0.2">
      <c r="C74" s="1082" t="s">
        <v>2646</v>
      </c>
      <c r="D74" s="1069" t="s">
        <v>2645</v>
      </c>
      <c r="E74" s="1081">
        <v>168830.76</v>
      </c>
      <c r="F74" s="1081">
        <v>13000</v>
      </c>
    </row>
    <row r="75" spans="3:6" s="1061" customFormat="1" ht="30.4" customHeight="1" x14ac:dyDescent="0.2">
      <c r="C75" s="1084" t="s">
        <v>2644</v>
      </c>
      <c r="D75" s="1066" t="s">
        <v>2643</v>
      </c>
      <c r="E75" s="1083"/>
      <c r="F75" s="1083"/>
    </row>
    <row r="76" spans="3:6" s="1061" customFormat="1" ht="30.4" customHeight="1" x14ac:dyDescent="0.2">
      <c r="C76" s="1082" t="s">
        <v>2642</v>
      </c>
      <c r="D76" s="1069" t="s">
        <v>2641</v>
      </c>
      <c r="E76" s="1081">
        <v>2100</v>
      </c>
      <c r="F76" s="1081"/>
    </row>
    <row r="77" spans="3:6" s="1061" customFormat="1" ht="19.149999999999999" customHeight="1" x14ac:dyDescent="0.2">
      <c r="C77" s="1084" t="s">
        <v>2640</v>
      </c>
      <c r="D77" s="1066" t="s">
        <v>2639</v>
      </c>
      <c r="E77" s="1083"/>
      <c r="F77" s="1083"/>
    </row>
    <row r="78" spans="3:6" s="1061" customFormat="1" ht="19.149999999999999" customHeight="1" x14ac:dyDescent="0.2">
      <c r="C78" s="1082" t="s">
        <v>2638</v>
      </c>
      <c r="D78" s="1069" t="s">
        <v>2637</v>
      </c>
      <c r="E78" s="1081">
        <v>1183934.76</v>
      </c>
      <c r="F78" s="1081">
        <v>9835.85</v>
      </c>
    </row>
    <row r="79" spans="3:6" s="1061" customFormat="1" ht="19.149999999999999" customHeight="1" x14ac:dyDescent="0.2">
      <c r="C79" s="1084" t="s">
        <v>2636</v>
      </c>
      <c r="D79" s="1066" t="s">
        <v>2635</v>
      </c>
      <c r="E79" s="1083">
        <v>12632.09</v>
      </c>
      <c r="F79" s="1083"/>
    </row>
    <row r="80" spans="3:6" s="1061" customFormat="1" ht="19.149999999999999" customHeight="1" x14ac:dyDescent="0.2">
      <c r="C80" s="1082" t="s">
        <v>2634</v>
      </c>
      <c r="D80" s="1069" t="s">
        <v>2633</v>
      </c>
      <c r="E80" s="1081">
        <v>147443.37</v>
      </c>
      <c r="F80" s="1081">
        <v>10200</v>
      </c>
    </row>
    <row r="81" spans="3:6" s="1061" customFormat="1" ht="41.1" customHeight="1" x14ac:dyDescent="0.2">
      <c r="C81" s="1084" t="s">
        <v>2632</v>
      </c>
      <c r="D81" s="1066" t="s">
        <v>2631</v>
      </c>
      <c r="E81" s="1083">
        <v>11036.2</v>
      </c>
      <c r="F81" s="1083"/>
    </row>
    <row r="82" spans="3:6" s="1061" customFormat="1" ht="41.1" customHeight="1" x14ac:dyDescent="0.2">
      <c r="C82" s="1082" t="s">
        <v>2630</v>
      </c>
      <c r="D82" s="1069" t="s">
        <v>2629</v>
      </c>
      <c r="E82" s="1081"/>
      <c r="F82" s="1081">
        <v>4502</v>
      </c>
    </row>
    <row r="83" spans="3:6" s="1061" customFormat="1" ht="30.4" customHeight="1" x14ac:dyDescent="0.2">
      <c r="C83" s="1084" t="s">
        <v>2628</v>
      </c>
      <c r="D83" s="1066" t="s">
        <v>2627</v>
      </c>
      <c r="E83" s="1083">
        <v>30000</v>
      </c>
      <c r="F83" s="1083">
        <v>15000</v>
      </c>
    </row>
    <row r="84" spans="3:6" s="1061" customFormat="1" ht="30.4" customHeight="1" x14ac:dyDescent="0.2">
      <c r="C84" s="1082" t="s">
        <v>2626</v>
      </c>
      <c r="D84" s="1069" t="s">
        <v>2625</v>
      </c>
      <c r="E84" s="1081">
        <v>205546.68</v>
      </c>
      <c r="F84" s="1081"/>
    </row>
    <row r="85" spans="3:6" s="1061" customFormat="1" ht="19.149999999999999" customHeight="1" x14ac:dyDescent="0.2">
      <c r="C85" s="1084" t="s">
        <v>2624</v>
      </c>
      <c r="D85" s="1066" t="s">
        <v>2623</v>
      </c>
      <c r="E85" s="1083">
        <v>34000</v>
      </c>
      <c r="F85" s="1083"/>
    </row>
    <row r="86" spans="3:6" s="1061" customFormat="1" ht="19.149999999999999" customHeight="1" x14ac:dyDescent="0.2">
      <c r="C86" s="1082" t="s">
        <v>2622</v>
      </c>
      <c r="D86" s="1069" t="s">
        <v>2621</v>
      </c>
      <c r="E86" s="1081">
        <v>201500</v>
      </c>
      <c r="F86" s="1081">
        <v>13500</v>
      </c>
    </row>
    <row r="87" spans="3:6" s="1061" customFormat="1" ht="19.149999999999999" customHeight="1" x14ac:dyDescent="0.2">
      <c r="C87" s="1084" t="s">
        <v>2620</v>
      </c>
      <c r="D87" s="1066" t="s">
        <v>2619</v>
      </c>
      <c r="E87" s="1083">
        <v>741842.66</v>
      </c>
      <c r="F87" s="1083">
        <v>199671.19</v>
      </c>
    </row>
    <row r="88" spans="3:6" s="1061" customFormat="1" ht="19.149999999999999" customHeight="1" x14ac:dyDescent="0.2">
      <c r="C88" s="1082" t="s">
        <v>2618</v>
      </c>
      <c r="D88" s="1069" t="s">
        <v>2617</v>
      </c>
      <c r="E88" s="1081">
        <v>482090.85</v>
      </c>
      <c r="F88" s="1081">
        <v>26123.599999999999</v>
      </c>
    </row>
    <row r="89" spans="3:6" s="1061" customFormat="1" ht="19.149999999999999" customHeight="1" x14ac:dyDescent="0.2">
      <c r="C89" s="1084" t="s">
        <v>2616</v>
      </c>
      <c r="D89" s="1066" t="s">
        <v>2615</v>
      </c>
      <c r="E89" s="1083">
        <v>12000</v>
      </c>
      <c r="F89" s="1083"/>
    </row>
    <row r="90" spans="3:6" s="1061" customFormat="1" ht="30.4" customHeight="1" x14ac:dyDescent="0.2">
      <c r="C90" s="1082" t="s">
        <v>2614</v>
      </c>
      <c r="D90" s="1069" t="s">
        <v>2613</v>
      </c>
      <c r="E90" s="1081">
        <v>10908.38</v>
      </c>
      <c r="F90" s="1081">
        <v>31237.88</v>
      </c>
    </row>
    <row r="91" spans="3:6" s="1061" customFormat="1" ht="19.149999999999999" customHeight="1" x14ac:dyDescent="0.2">
      <c r="C91" s="1084" t="s">
        <v>2612</v>
      </c>
      <c r="D91" s="1066" t="s">
        <v>2611</v>
      </c>
      <c r="E91" s="1083"/>
      <c r="F91" s="1083"/>
    </row>
    <row r="92" spans="3:6" s="1061" customFormat="1" ht="19.149999999999999" customHeight="1" x14ac:dyDescent="0.2">
      <c r="C92" s="1082" t="s">
        <v>2610</v>
      </c>
      <c r="D92" s="1069" t="s">
        <v>2609</v>
      </c>
      <c r="E92" s="1081">
        <v>1750.54</v>
      </c>
      <c r="F92" s="1081"/>
    </row>
    <row r="93" spans="3:6" s="1061" customFormat="1" ht="30.4" customHeight="1" x14ac:dyDescent="0.2">
      <c r="C93" s="1084" t="s">
        <v>2608</v>
      </c>
      <c r="D93" s="1066" t="s">
        <v>2607</v>
      </c>
      <c r="E93" s="1083">
        <v>27154.14</v>
      </c>
      <c r="F93" s="1083"/>
    </row>
    <row r="94" spans="3:6" s="1061" customFormat="1" ht="19.149999999999999" customHeight="1" x14ac:dyDescent="0.2">
      <c r="C94" s="1082" t="s">
        <v>2606</v>
      </c>
      <c r="D94" s="1069" t="s">
        <v>2605</v>
      </c>
      <c r="E94" s="1081">
        <v>20935</v>
      </c>
      <c r="F94" s="1081">
        <v>20935</v>
      </c>
    </row>
    <row r="95" spans="3:6" s="1061" customFormat="1" ht="19.149999999999999" customHeight="1" x14ac:dyDescent="0.2">
      <c r="C95" s="1084" t="s">
        <v>2604</v>
      </c>
      <c r="D95" s="1066" t="s">
        <v>2603</v>
      </c>
      <c r="E95" s="1083">
        <v>24390.18</v>
      </c>
      <c r="F95" s="1083">
        <v>3799.9</v>
      </c>
    </row>
    <row r="96" spans="3:6" s="1061" customFormat="1" ht="19.149999999999999" customHeight="1" x14ac:dyDescent="0.2">
      <c r="C96" s="1082" t="s">
        <v>2602</v>
      </c>
      <c r="D96" s="1069" t="s">
        <v>2601</v>
      </c>
      <c r="E96" s="1081"/>
      <c r="F96" s="1081">
        <v>65400.73</v>
      </c>
    </row>
    <row r="97" spans="3:6" s="1061" customFormat="1" ht="19.149999999999999" customHeight="1" x14ac:dyDescent="0.2">
      <c r="C97" s="1084" t="s">
        <v>2600</v>
      </c>
      <c r="D97" s="1066" t="s">
        <v>2599</v>
      </c>
      <c r="E97" s="1083">
        <v>3714.66</v>
      </c>
      <c r="F97" s="1083">
        <v>12750.12</v>
      </c>
    </row>
    <row r="98" spans="3:6" s="1061" customFormat="1" ht="19.149999999999999" customHeight="1" x14ac:dyDescent="0.2">
      <c r="C98" s="1082" t="s">
        <v>2598</v>
      </c>
      <c r="D98" s="1069" t="s">
        <v>2597</v>
      </c>
      <c r="E98" s="1081">
        <v>102344.82</v>
      </c>
      <c r="F98" s="1081">
        <v>98585.06</v>
      </c>
    </row>
    <row r="99" spans="3:6" s="1061" customFormat="1" ht="19.149999999999999" customHeight="1" x14ac:dyDescent="0.2">
      <c r="C99" s="1084" t="s">
        <v>2596</v>
      </c>
      <c r="D99" s="1066" t="s">
        <v>2595</v>
      </c>
      <c r="E99" s="1083">
        <v>109562.49</v>
      </c>
      <c r="F99" s="1083"/>
    </row>
    <row r="100" spans="3:6" s="1061" customFormat="1" ht="19.149999999999999" customHeight="1" x14ac:dyDescent="0.2">
      <c r="C100" s="1082" t="s">
        <v>2594</v>
      </c>
      <c r="D100" s="1069" t="s">
        <v>2593</v>
      </c>
      <c r="E100" s="1081">
        <v>1800.11</v>
      </c>
      <c r="F100" s="1081">
        <v>1722.64</v>
      </c>
    </row>
    <row r="101" spans="3:6" s="1061" customFormat="1" ht="19.149999999999999" customHeight="1" x14ac:dyDescent="0.2">
      <c r="C101" s="1084" t="s">
        <v>2592</v>
      </c>
      <c r="D101" s="1066" t="s">
        <v>2591</v>
      </c>
      <c r="E101" s="1083"/>
      <c r="F101" s="1083"/>
    </row>
    <row r="102" spans="3:6" s="1061" customFormat="1" ht="19.149999999999999" customHeight="1" x14ac:dyDescent="0.2">
      <c r="C102" s="1082" t="s">
        <v>2590</v>
      </c>
      <c r="D102" s="1069" t="s">
        <v>2589</v>
      </c>
      <c r="E102" s="1081">
        <v>140057.69</v>
      </c>
      <c r="F102" s="1081">
        <v>141948.26999999999</v>
      </c>
    </row>
    <row r="103" spans="3:6" s="1061" customFormat="1" ht="30.4" customHeight="1" x14ac:dyDescent="0.2">
      <c r="C103" s="1084" t="s">
        <v>2588</v>
      </c>
      <c r="D103" s="1066" t="s">
        <v>2587</v>
      </c>
      <c r="E103" s="1083">
        <v>308057.92</v>
      </c>
      <c r="F103" s="1083">
        <v>16768.509999999998</v>
      </c>
    </row>
    <row r="104" spans="3:6" s="1061" customFormat="1" ht="30.4" customHeight="1" x14ac:dyDescent="0.2">
      <c r="C104" s="1082" t="s">
        <v>2586</v>
      </c>
      <c r="D104" s="1069" t="s">
        <v>2585</v>
      </c>
      <c r="E104" s="1081"/>
      <c r="F104" s="1081"/>
    </row>
    <row r="105" spans="3:6" s="1061" customFormat="1" ht="19.149999999999999" customHeight="1" x14ac:dyDescent="0.2">
      <c r="C105" s="1084" t="s">
        <v>2584</v>
      </c>
      <c r="D105" s="1066" t="s">
        <v>2583</v>
      </c>
      <c r="E105" s="1083">
        <v>169631.73</v>
      </c>
      <c r="F105" s="1083">
        <v>138221.57999999999</v>
      </c>
    </row>
    <row r="106" spans="3:6" s="1061" customFormat="1" ht="19.149999999999999" customHeight="1" x14ac:dyDescent="0.2">
      <c r="C106" s="1082" t="s">
        <v>2582</v>
      </c>
      <c r="D106" s="1069" t="s">
        <v>2581</v>
      </c>
      <c r="E106" s="1081">
        <v>43605.24</v>
      </c>
      <c r="F106" s="1081">
        <v>306713.48</v>
      </c>
    </row>
    <row r="107" spans="3:6" s="1061" customFormat="1" ht="30.4" customHeight="1" x14ac:dyDescent="0.2">
      <c r="C107" s="1084" t="s">
        <v>2580</v>
      </c>
      <c r="D107" s="1066" t="s">
        <v>2579</v>
      </c>
      <c r="E107" s="1083">
        <v>2608.8000000000002</v>
      </c>
      <c r="F107" s="1083">
        <v>1385.92</v>
      </c>
    </row>
    <row r="108" spans="3:6" s="1061" customFormat="1" ht="19.149999999999999" customHeight="1" x14ac:dyDescent="0.2">
      <c r="C108" s="1082" t="s">
        <v>2578</v>
      </c>
      <c r="D108" s="1069" t="s">
        <v>2577</v>
      </c>
      <c r="E108" s="1081">
        <v>745004</v>
      </c>
      <c r="F108" s="1081"/>
    </row>
    <row r="109" spans="3:6" s="1061" customFormat="1" ht="30.4" customHeight="1" x14ac:dyDescent="0.2">
      <c r="C109" s="1084" t="s">
        <v>2576</v>
      </c>
      <c r="D109" s="1066" t="s">
        <v>2575</v>
      </c>
      <c r="E109" s="1083">
        <v>1845.84</v>
      </c>
      <c r="F109" s="1083"/>
    </row>
    <row r="110" spans="3:6" s="1061" customFormat="1" ht="30.4" customHeight="1" x14ac:dyDescent="0.2">
      <c r="C110" s="1082" t="s">
        <v>2574</v>
      </c>
      <c r="D110" s="1069" t="s">
        <v>2573</v>
      </c>
      <c r="E110" s="1081">
        <v>1137352.03</v>
      </c>
      <c r="F110" s="1081"/>
    </row>
    <row r="111" spans="3:6" s="1061" customFormat="1" ht="19.149999999999999" customHeight="1" x14ac:dyDescent="0.2">
      <c r="C111" s="1084" t="s">
        <v>2572</v>
      </c>
      <c r="D111" s="1066" t="s">
        <v>2571</v>
      </c>
      <c r="E111" s="1083">
        <v>577091.80000000005</v>
      </c>
      <c r="F111" s="1083"/>
    </row>
    <row r="112" spans="3:6" s="1061" customFormat="1" ht="30.4" customHeight="1" x14ac:dyDescent="0.2">
      <c r="C112" s="1082" t="s">
        <v>2570</v>
      </c>
      <c r="D112" s="1069" t="s">
        <v>2569</v>
      </c>
      <c r="E112" s="1081">
        <v>3176567.44</v>
      </c>
      <c r="F112" s="1081"/>
    </row>
    <row r="113" spans="3:6" s="1061" customFormat="1" ht="30.4" customHeight="1" x14ac:dyDescent="0.2">
      <c r="C113" s="1084" t="s">
        <v>2568</v>
      </c>
      <c r="D113" s="1066" t="s">
        <v>2567</v>
      </c>
      <c r="E113" s="1083">
        <v>1097.3399999999999</v>
      </c>
      <c r="F113" s="1083"/>
    </row>
    <row r="114" spans="3:6" s="1061" customFormat="1" ht="30.4" customHeight="1" x14ac:dyDescent="0.2">
      <c r="C114" s="1082" t="s">
        <v>2566</v>
      </c>
      <c r="D114" s="1069" t="s">
        <v>2565</v>
      </c>
      <c r="E114" s="1081">
        <v>9256.41</v>
      </c>
      <c r="F114" s="1081"/>
    </row>
    <row r="115" spans="3:6" s="1061" customFormat="1" ht="30.4" customHeight="1" x14ac:dyDescent="0.2">
      <c r="C115" s="1084" t="s">
        <v>2564</v>
      </c>
      <c r="D115" s="1066" t="s">
        <v>2563</v>
      </c>
      <c r="E115" s="1083">
        <v>504</v>
      </c>
      <c r="F115" s="1083"/>
    </row>
    <row r="116" spans="3:6" s="1061" customFormat="1" ht="19.149999999999999" customHeight="1" x14ac:dyDescent="0.2">
      <c r="C116" s="1082" t="s">
        <v>2562</v>
      </c>
      <c r="D116" s="1069" t="s">
        <v>2561</v>
      </c>
      <c r="E116" s="1081">
        <v>20195.39</v>
      </c>
      <c r="F116" s="1081"/>
    </row>
    <row r="117" spans="3:6" s="1061" customFormat="1" ht="19.149999999999999" customHeight="1" x14ac:dyDescent="0.2">
      <c r="C117" s="1084" t="s">
        <v>2560</v>
      </c>
      <c r="D117" s="1066" t="s">
        <v>2559</v>
      </c>
      <c r="E117" s="1083">
        <v>38051.379999999997</v>
      </c>
      <c r="F117" s="1083"/>
    </row>
    <row r="118" spans="3:6" s="1061" customFormat="1" ht="19.149999999999999" customHeight="1" x14ac:dyDescent="0.2">
      <c r="C118" s="1082" t="s">
        <v>2558</v>
      </c>
      <c r="D118" s="1069" t="s">
        <v>2557</v>
      </c>
      <c r="E118" s="1081">
        <v>3550.24</v>
      </c>
      <c r="F118" s="1081"/>
    </row>
    <row r="119" spans="3:6" s="1061" customFormat="1" ht="30.4" customHeight="1" x14ac:dyDescent="0.2">
      <c r="C119" s="1084" t="s">
        <v>2556</v>
      </c>
      <c r="D119" s="1066" t="s">
        <v>2555</v>
      </c>
      <c r="E119" s="1083"/>
      <c r="F119" s="1083"/>
    </row>
    <row r="120" spans="3:6" s="1061" customFormat="1" ht="19.149999999999999" customHeight="1" x14ac:dyDescent="0.2">
      <c r="C120" s="1082" t="s">
        <v>2554</v>
      </c>
      <c r="D120" s="1069" t="s">
        <v>2553</v>
      </c>
      <c r="E120" s="1081">
        <v>43887</v>
      </c>
      <c r="F120" s="1081"/>
    </row>
    <row r="121" spans="3:6" s="1061" customFormat="1" ht="19.149999999999999" customHeight="1" x14ac:dyDescent="0.2">
      <c r="C121" s="1080"/>
      <c r="D121" s="1079"/>
      <c r="E121" s="1078">
        <v>27179869.43</v>
      </c>
      <c r="F121" s="1078">
        <v>2159761.09</v>
      </c>
    </row>
    <row r="122" spans="3:6" s="1061" customFormat="1" ht="28.9" customHeight="1" x14ac:dyDescent="0.2"/>
  </sheetData>
  <mergeCells count="2">
    <mergeCell ref="B2:G2"/>
    <mergeCell ref="C4:G4"/>
  </mergeCells>
  <printOptions horizontalCentered="1"/>
  <pageMargins left="0.31496062992125984" right="0.31496062992125984" top="0.35433070866141736" bottom="0.35433070866141736" header="0.31496062992125984" footer="0.31496062992125984"/>
  <pageSetup paperSize="9" scale="86"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67F8C-685F-4A1C-9C91-1182170AB4C1}">
  <dimension ref="A1"/>
  <sheetViews>
    <sheetView topLeftCell="A4" workbookViewId="0"/>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0E5C6-E154-4C3B-8916-834F481C21ED}">
  <dimension ref="A1:N29"/>
  <sheetViews>
    <sheetView zoomScaleNormal="100" workbookViewId="0">
      <selection sqref="A1:L1"/>
    </sheetView>
  </sheetViews>
  <sheetFormatPr defaultRowHeight="12.75" x14ac:dyDescent="0.2"/>
  <cols>
    <col min="1" max="1" width="1" customWidth="1"/>
    <col min="2" max="2" width="13.5703125" customWidth="1"/>
    <col min="3" max="3" width="39.140625" customWidth="1"/>
    <col min="4" max="4" width="6.42578125" customWidth="1"/>
    <col min="5" max="5" width="12.140625" customWidth="1"/>
    <col min="6" max="6" width="6.42578125" customWidth="1"/>
    <col min="7" max="7" width="12.140625" customWidth="1"/>
    <col min="8" max="8" width="6.42578125" customWidth="1"/>
    <col min="9" max="9" width="12.140625" customWidth="1"/>
    <col min="10" max="10" width="6.42578125" customWidth="1"/>
    <col min="11" max="11" width="12.140625" customWidth="1"/>
    <col min="12" max="12" width="6.42578125" customWidth="1"/>
    <col min="13" max="13" width="12.140625" customWidth="1"/>
  </cols>
  <sheetData>
    <row r="1" spans="1:14" s="1" customFormat="1" ht="13.35" customHeight="1" x14ac:dyDescent="0.15">
      <c r="A1" s="1090" t="s">
        <v>228</v>
      </c>
      <c r="B1" s="1090"/>
      <c r="C1" s="1090"/>
      <c r="D1" s="1090"/>
      <c r="E1" s="1090"/>
      <c r="F1" s="1090"/>
      <c r="G1" s="1090"/>
      <c r="H1" s="1090"/>
      <c r="I1" s="1090"/>
      <c r="J1" s="1090"/>
      <c r="K1" s="1090"/>
      <c r="L1" s="1090"/>
    </row>
    <row r="2" spans="1:14" s="1" customFormat="1" ht="11.1" customHeight="1" x14ac:dyDescent="0.15"/>
    <row r="3" spans="1:14" s="1" customFormat="1" ht="26.65" customHeight="1" x14ac:dyDescent="0.15">
      <c r="B3" s="1091" t="s">
        <v>0</v>
      </c>
      <c r="C3" s="1091" t="s">
        <v>1</v>
      </c>
      <c r="D3" s="1089" t="s">
        <v>221</v>
      </c>
      <c r="E3" s="1089"/>
      <c r="F3" s="1088" t="s">
        <v>220</v>
      </c>
      <c r="G3" s="1088"/>
      <c r="H3" s="1089" t="s">
        <v>219</v>
      </c>
      <c r="I3" s="1089"/>
      <c r="J3" s="1088"/>
      <c r="K3" s="1088"/>
      <c r="L3" s="1089" t="s">
        <v>218</v>
      </c>
      <c r="M3" s="1089"/>
    </row>
    <row r="4" spans="1:14" s="1" customFormat="1" ht="26.65" customHeight="1" x14ac:dyDescent="0.15">
      <c r="B4" s="1091"/>
      <c r="C4" s="1091"/>
      <c r="D4" s="1089" t="s">
        <v>6</v>
      </c>
      <c r="E4" s="1089"/>
      <c r="F4" s="1088" t="s">
        <v>217</v>
      </c>
      <c r="G4" s="1088"/>
      <c r="H4" s="1089" t="s">
        <v>216</v>
      </c>
      <c r="I4" s="1089"/>
      <c r="J4" s="1088" t="s">
        <v>215</v>
      </c>
      <c r="K4" s="1088"/>
      <c r="L4" s="1089" t="s">
        <v>214</v>
      </c>
      <c r="M4" s="1089"/>
    </row>
    <row r="5" spans="1:14" s="1" customFormat="1" ht="26.65" customHeight="1" x14ac:dyDescent="0.15">
      <c r="B5" s="1091"/>
      <c r="C5" s="1091"/>
      <c r="D5" s="1089" t="s">
        <v>11</v>
      </c>
      <c r="E5" s="1089"/>
      <c r="F5" s="1089" t="s">
        <v>213</v>
      </c>
      <c r="G5" s="1089"/>
      <c r="H5" s="1089" t="s">
        <v>212</v>
      </c>
      <c r="I5" s="1089"/>
      <c r="J5" s="1088"/>
      <c r="K5" s="1088"/>
      <c r="L5" s="1088" t="s">
        <v>211</v>
      </c>
      <c r="M5" s="1088"/>
    </row>
    <row r="6" spans="1:14" s="1" customFormat="1" ht="3.75" customHeight="1" x14ac:dyDescent="0.15"/>
    <row r="7" spans="1:14" s="1" customFormat="1" ht="18.2" customHeight="1" x14ac:dyDescent="0.15">
      <c r="B7" s="2"/>
      <c r="C7" s="3" t="s">
        <v>210</v>
      </c>
      <c r="D7" s="4" t="s">
        <v>16</v>
      </c>
      <c r="E7" s="5" t="s">
        <v>20</v>
      </c>
      <c r="F7" s="6"/>
      <c r="G7" s="6"/>
      <c r="H7" s="6"/>
      <c r="I7" s="6"/>
      <c r="J7" s="6"/>
      <c r="K7" s="6"/>
      <c r="L7" s="6"/>
      <c r="M7" s="1098"/>
      <c r="N7" s="1098"/>
    </row>
    <row r="8" spans="1:14" s="1" customFormat="1" ht="18.2" customHeight="1" x14ac:dyDescent="0.15">
      <c r="B8" s="13"/>
      <c r="C8" s="14" t="s">
        <v>209</v>
      </c>
      <c r="D8" s="15" t="s">
        <v>16</v>
      </c>
      <c r="E8" s="42" t="s">
        <v>20</v>
      </c>
      <c r="F8" s="16"/>
      <c r="G8" s="16"/>
      <c r="H8" s="16"/>
      <c r="I8" s="16"/>
      <c r="J8" s="16"/>
      <c r="K8" s="16"/>
      <c r="L8" s="16"/>
      <c r="M8" s="1099"/>
      <c r="N8" s="1099"/>
    </row>
    <row r="9" spans="1:14" s="1" customFormat="1" ht="3.75" customHeight="1" x14ac:dyDescent="0.15">
      <c r="B9" s="89"/>
      <c r="C9" s="89"/>
      <c r="D9" s="89"/>
      <c r="E9" s="89"/>
      <c r="F9" s="89"/>
      <c r="G9" s="89"/>
      <c r="H9" s="89"/>
      <c r="I9" s="89"/>
      <c r="J9" s="89"/>
      <c r="K9" s="89"/>
      <c r="L9" s="89"/>
      <c r="M9" s="89"/>
    </row>
    <row r="10" spans="1:14" s="1" customFormat="1" ht="18.2" customHeight="1" x14ac:dyDescent="0.15">
      <c r="B10" s="91" t="s">
        <v>227</v>
      </c>
      <c r="C10" s="90" t="s">
        <v>97</v>
      </c>
      <c r="D10" s="4" t="s">
        <v>23</v>
      </c>
      <c r="E10" s="20">
        <v>1629568.98</v>
      </c>
      <c r="F10" s="4" t="s">
        <v>79</v>
      </c>
      <c r="G10" s="20">
        <v>1372464.88</v>
      </c>
      <c r="H10" s="4" t="s">
        <v>25</v>
      </c>
      <c r="I10" s="20">
        <v>-121481.92</v>
      </c>
      <c r="J10" s="21"/>
      <c r="K10" s="22"/>
      <c r="L10" s="4" t="s">
        <v>26</v>
      </c>
      <c r="M10" s="23">
        <v>135622.18</v>
      </c>
    </row>
    <row r="11" spans="1:14" s="1" customFormat="1" ht="18.2" customHeight="1" x14ac:dyDescent="0.15">
      <c r="B11" s="25"/>
      <c r="C11" s="26"/>
      <c r="D11" s="9" t="s">
        <v>16</v>
      </c>
      <c r="E11" s="27">
        <v>27881558.489999998</v>
      </c>
      <c r="F11" s="9" t="s">
        <v>78</v>
      </c>
      <c r="G11" s="27">
        <v>20519692.920000002</v>
      </c>
      <c r="H11" s="9" t="s">
        <v>77</v>
      </c>
      <c r="I11" s="27">
        <v>22352785.809999999</v>
      </c>
      <c r="J11" s="9" t="s">
        <v>76</v>
      </c>
      <c r="K11" s="27">
        <v>5328743.03</v>
      </c>
      <c r="L11" s="9" t="s">
        <v>29</v>
      </c>
      <c r="M11" s="28">
        <v>1833092.89</v>
      </c>
    </row>
    <row r="12" spans="1:14" s="1" customFormat="1" ht="18.2" customHeight="1" x14ac:dyDescent="0.15">
      <c r="B12" s="29"/>
      <c r="C12" s="30"/>
      <c r="D12" s="15" t="s">
        <v>30</v>
      </c>
      <c r="E12" s="31">
        <v>29511127.469999999</v>
      </c>
      <c r="F12" s="15" t="s">
        <v>75</v>
      </c>
      <c r="G12" s="31">
        <v>21892157.800000001</v>
      </c>
      <c r="H12" s="15" t="s">
        <v>74</v>
      </c>
      <c r="I12" s="31">
        <v>200029.65</v>
      </c>
      <c r="J12" s="32"/>
      <c r="K12" s="30"/>
      <c r="L12" s="15" t="s">
        <v>31</v>
      </c>
      <c r="M12" s="33">
        <v>1968715.07</v>
      </c>
    </row>
    <row r="13" spans="1:14" s="1" customFormat="1" ht="18.2" customHeight="1" x14ac:dyDescent="0.15">
      <c r="B13" s="91" t="s">
        <v>21</v>
      </c>
      <c r="C13" s="90" t="s">
        <v>95</v>
      </c>
      <c r="D13" s="4" t="s">
        <v>23</v>
      </c>
      <c r="E13" s="20">
        <v>795884.5</v>
      </c>
      <c r="F13" s="4" t="s">
        <v>79</v>
      </c>
      <c r="G13" s="20">
        <v>787296.21</v>
      </c>
      <c r="H13" s="4" t="s">
        <v>25</v>
      </c>
      <c r="I13" s="20">
        <v>-3133.05</v>
      </c>
      <c r="J13" s="21"/>
      <c r="K13" s="22"/>
      <c r="L13" s="4" t="s">
        <v>26</v>
      </c>
      <c r="M13" s="23">
        <v>5455.2400000000398</v>
      </c>
    </row>
    <row r="14" spans="1:14" s="1" customFormat="1" ht="18.2" customHeight="1" x14ac:dyDescent="0.15">
      <c r="B14" s="25"/>
      <c r="C14" s="26"/>
      <c r="D14" s="9" t="s">
        <v>16</v>
      </c>
      <c r="E14" s="27">
        <v>4672931.75</v>
      </c>
      <c r="F14" s="9" t="s">
        <v>78</v>
      </c>
      <c r="G14" s="27">
        <v>1650777.64</v>
      </c>
      <c r="H14" s="9" t="s">
        <v>77</v>
      </c>
      <c r="I14" s="27">
        <v>2412189.48</v>
      </c>
      <c r="J14" s="9" t="s">
        <v>76</v>
      </c>
      <c r="K14" s="27">
        <v>1695744.58</v>
      </c>
      <c r="L14" s="9" t="s">
        <v>29</v>
      </c>
      <c r="M14" s="28">
        <v>761411.84</v>
      </c>
    </row>
    <row r="15" spans="1:14" s="1" customFormat="1" ht="18.2" customHeight="1" x14ac:dyDescent="0.15">
      <c r="B15" s="29"/>
      <c r="C15" s="30"/>
      <c r="D15" s="15" t="s">
        <v>30</v>
      </c>
      <c r="E15" s="31">
        <v>5468816.25</v>
      </c>
      <c r="F15" s="15" t="s">
        <v>75</v>
      </c>
      <c r="G15" s="31">
        <v>2438073.85</v>
      </c>
      <c r="H15" s="15" t="s">
        <v>74</v>
      </c>
      <c r="I15" s="31">
        <v>564997.68999999994</v>
      </c>
      <c r="J15" s="32"/>
      <c r="K15" s="30"/>
      <c r="L15" s="15" t="s">
        <v>31</v>
      </c>
      <c r="M15" s="33">
        <v>766867.08</v>
      </c>
    </row>
    <row r="16" spans="1:14" s="1" customFormat="1" ht="18.2" customHeight="1" x14ac:dyDescent="0.15">
      <c r="B16" s="91" t="s">
        <v>32</v>
      </c>
      <c r="C16" s="90" t="s">
        <v>201</v>
      </c>
      <c r="D16" s="4" t="s">
        <v>23</v>
      </c>
      <c r="E16" s="20" t="s">
        <v>20</v>
      </c>
      <c r="F16" s="4" t="s">
        <v>79</v>
      </c>
      <c r="G16" s="20" t="s">
        <v>20</v>
      </c>
      <c r="H16" s="4" t="s">
        <v>25</v>
      </c>
      <c r="I16" s="20" t="s">
        <v>20</v>
      </c>
      <c r="J16" s="21"/>
      <c r="K16" s="22"/>
      <c r="L16" s="4" t="s">
        <v>26</v>
      </c>
      <c r="M16" s="23" t="s">
        <v>20</v>
      </c>
    </row>
    <row r="17" spans="2:13" s="1" customFormat="1" ht="18.2" customHeight="1" x14ac:dyDescent="0.15">
      <c r="B17" s="25"/>
      <c r="C17" s="26"/>
      <c r="D17" s="9" t="s">
        <v>16</v>
      </c>
      <c r="E17" s="27">
        <v>0</v>
      </c>
      <c r="F17" s="9" t="s">
        <v>78</v>
      </c>
      <c r="G17" s="27" t="s">
        <v>20</v>
      </c>
      <c r="H17" s="9" t="s">
        <v>77</v>
      </c>
      <c r="I17" s="27" t="s">
        <v>20</v>
      </c>
      <c r="J17" s="9" t="s">
        <v>76</v>
      </c>
      <c r="K17" s="27">
        <v>0</v>
      </c>
      <c r="L17" s="9" t="s">
        <v>29</v>
      </c>
      <c r="M17" s="28" t="s">
        <v>20</v>
      </c>
    </row>
    <row r="18" spans="2:13" s="1" customFormat="1" ht="18.2" customHeight="1" x14ac:dyDescent="0.15">
      <c r="B18" s="29"/>
      <c r="C18" s="30"/>
      <c r="D18" s="15" t="s">
        <v>30</v>
      </c>
      <c r="E18" s="31">
        <v>0</v>
      </c>
      <c r="F18" s="15" t="s">
        <v>75</v>
      </c>
      <c r="G18" s="31" t="s">
        <v>20</v>
      </c>
      <c r="H18" s="15" t="s">
        <v>74</v>
      </c>
      <c r="I18" s="31" t="s">
        <v>20</v>
      </c>
      <c r="J18" s="32"/>
      <c r="K18" s="30"/>
      <c r="L18" s="15" t="s">
        <v>31</v>
      </c>
      <c r="M18" s="33" t="s">
        <v>20</v>
      </c>
    </row>
    <row r="19" spans="2:13" s="1" customFormat="1" ht="18.2" customHeight="1" x14ac:dyDescent="0.15">
      <c r="B19" s="91" t="s">
        <v>226</v>
      </c>
      <c r="C19" s="90" t="s">
        <v>86</v>
      </c>
      <c r="D19" s="4" t="s">
        <v>23</v>
      </c>
      <c r="E19" s="20" t="s">
        <v>20</v>
      </c>
      <c r="F19" s="4" t="s">
        <v>79</v>
      </c>
      <c r="G19" s="20" t="s">
        <v>20</v>
      </c>
      <c r="H19" s="4" t="s">
        <v>25</v>
      </c>
      <c r="I19" s="20" t="s">
        <v>20</v>
      </c>
      <c r="J19" s="21"/>
      <c r="K19" s="22"/>
      <c r="L19" s="4" t="s">
        <v>26</v>
      </c>
      <c r="M19" s="23" t="s">
        <v>20</v>
      </c>
    </row>
    <row r="20" spans="2:13" s="1" customFormat="1" ht="18.2" customHeight="1" x14ac:dyDescent="0.15">
      <c r="B20" s="25"/>
      <c r="C20" s="26"/>
      <c r="D20" s="9" t="s">
        <v>16</v>
      </c>
      <c r="E20" s="27">
        <v>6731942.21</v>
      </c>
      <c r="F20" s="9" t="s">
        <v>78</v>
      </c>
      <c r="G20" s="27">
        <v>5009398.87</v>
      </c>
      <c r="H20" s="9" t="s">
        <v>77</v>
      </c>
      <c r="I20" s="27">
        <v>5015899.09</v>
      </c>
      <c r="J20" s="9" t="s">
        <v>76</v>
      </c>
      <c r="K20" s="27">
        <v>1716043.12</v>
      </c>
      <c r="L20" s="9" t="s">
        <v>29</v>
      </c>
      <c r="M20" s="28">
        <v>6500.2199999997401</v>
      </c>
    </row>
    <row r="21" spans="2:13" s="1" customFormat="1" ht="18.2" customHeight="1" x14ac:dyDescent="0.15">
      <c r="B21" s="29"/>
      <c r="C21" s="30"/>
      <c r="D21" s="15" t="s">
        <v>30</v>
      </c>
      <c r="E21" s="31">
        <v>6731942.21</v>
      </c>
      <c r="F21" s="15" t="s">
        <v>75</v>
      </c>
      <c r="G21" s="31">
        <v>5009398.87</v>
      </c>
      <c r="H21" s="15" t="s">
        <v>74</v>
      </c>
      <c r="I21" s="31" t="s">
        <v>20</v>
      </c>
      <c r="J21" s="32"/>
      <c r="K21" s="30"/>
      <c r="L21" s="15" t="s">
        <v>31</v>
      </c>
      <c r="M21" s="33">
        <v>6500.2199999997401</v>
      </c>
    </row>
    <row r="22" spans="2:13" s="1" customFormat="1" ht="3.75" customHeight="1" x14ac:dyDescent="0.15"/>
    <row r="23" spans="2:13" s="1" customFormat="1" ht="18.2" customHeight="1" x14ac:dyDescent="0.15">
      <c r="B23" s="2"/>
      <c r="C23" s="3" t="s">
        <v>81</v>
      </c>
      <c r="D23" s="35" t="s">
        <v>23</v>
      </c>
      <c r="E23" s="5">
        <v>2425453.48</v>
      </c>
      <c r="F23" s="35" t="s">
        <v>79</v>
      </c>
      <c r="G23" s="5">
        <v>2159761.09</v>
      </c>
      <c r="H23" s="35" t="s">
        <v>25</v>
      </c>
      <c r="I23" s="5">
        <v>-124614.97</v>
      </c>
      <c r="J23" s="36"/>
      <c r="K23" s="6"/>
      <c r="L23" s="35" t="s">
        <v>26</v>
      </c>
      <c r="M23" s="37">
        <v>141077.42000000001</v>
      </c>
    </row>
    <row r="24" spans="2:13" s="1" customFormat="1" ht="18.2" customHeight="1" x14ac:dyDescent="0.15">
      <c r="B24" s="7"/>
      <c r="C24" s="38"/>
      <c r="D24" s="39" t="s">
        <v>16</v>
      </c>
      <c r="E24" s="10">
        <v>39286432.450000003</v>
      </c>
      <c r="F24" s="39" t="s">
        <v>78</v>
      </c>
      <c r="G24" s="10">
        <v>27179869.43</v>
      </c>
      <c r="H24" s="39" t="s">
        <v>77</v>
      </c>
      <c r="I24" s="10">
        <v>29780874.379999999</v>
      </c>
      <c r="J24" s="39" t="s">
        <v>76</v>
      </c>
      <c r="K24" s="10">
        <v>8740530.7300000098</v>
      </c>
      <c r="L24" s="39" t="s">
        <v>29</v>
      </c>
      <c r="M24" s="40">
        <v>2601004.9500000002</v>
      </c>
    </row>
    <row r="25" spans="2:13" s="1" customFormat="1" ht="18.2" customHeight="1" x14ac:dyDescent="0.15">
      <c r="B25" s="13"/>
      <c r="C25" s="16"/>
      <c r="D25" s="41" t="s">
        <v>30</v>
      </c>
      <c r="E25" s="42">
        <v>41711885.93</v>
      </c>
      <c r="F25" s="41" t="s">
        <v>75</v>
      </c>
      <c r="G25" s="42">
        <v>29339630.52</v>
      </c>
      <c r="H25" s="41" t="s">
        <v>74</v>
      </c>
      <c r="I25" s="42">
        <v>765027.34</v>
      </c>
      <c r="J25" s="43"/>
      <c r="K25" s="16"/>
      <c r="L25" s="41" t="s">
        <v>31</v>
      </c>
      <c r="M25" s="44">
        <v>2742082.3699999899</v>
      </c>
    </row>
    <row r="26" spans="2:13" s="1" customFormat="1" ht="3.75" customHeight="1" x14ac:dyDescent="0.15"/>
    <row r="27" spans="2:13" s="1" customFormat="1" ht="18.2" customHeight="1" x14ac:dyDescent="0.15">
      <c r="B27" s="2"/>
      <c r="C27" s="3" t="s">
        <v>80</v>
      </c>
      <c r="D27" s="35" t="s">
        <v>23</v>
      </c>
      <c r="E27" s="5">
        <v>2425453.48</v>
      </c>
      <c r="F27" s="35" t="s">
        <v>79</v>
      </c>
      <c r="G27" s="5">
        <v>2159761.09</v>
      </c>
      <c r="H27" s="35" t="s">
        <v>25</v>
      </c>
      <c r="I27" s="5">
        <v>-124614.97</v>
      </c>
      <c r="J27" s="36"/>
      <c r="K27" s="6"/>
      <c r="L27" s="35" t="s">
        <v>26</v>
      </c>
      <c r="M27" s="37">
        <v>141077.42000000001</v>
      </c>
    </row>
    <row r="28" spans="2:13" s="1" customFormat="1" ht="18.2" customHeight="1" x14ac:dyDescent="0.15">
      <c r="B28" s="7"/>
      <c r="C28" s="38"/>
      <c r="D28" s="39" t="s">
        <v>16</v>
      </c>
      <c r="E28" s="10">
        <v>39286432.450000003</v>
      </c>
      <c r="F28" s="39" t="s">
        <v>78</v>
      </c>
      <c r="G28" s="10">
        <v>27179869.43</v>
      </c>
      <c r="H28" s="39" t="s">
        <v>77</v>
      </c>
      <c r="I28" s="10">
        <v>29780874.379999999</v>
      </c>
      <c r="J28" s="39" t="s">
        <v>76</v>
      </c>
      <c r="K28" s="10">
        <v>8740530.7300000098</v>
      </c>
      <c r="L28" s="39" t="s">
        <v>29</v>
      </c>
      <c r="M28" s="40">
        <v>2601004.9500000002</v>
      </c>
    </row>
    <row r="29" spans="2:13" s="1" customFormat="1" ht="18.2" customHeight="1" x14ac:dyDescent="0.15">
      <c r="B29" s="13"/>
      <c r="C29" s="16"/>
      <c r="D29" s="41" t="s">
        <v>30</v>
      </c>
      <c r="E29" s="42">
        <v>41711885.93</v>
      </c>
      <c r="F29" s="41" t="s">
        <v>75</v>
      </c>
      <c r="G29" s="42">
        <v>29339630.52</v>
      </c>
      <c r="H29" s="41" t="s">
        <v>74</v>
      </c>
      <c r="I29" s="42">
        <v>765027.34</v>
      </c>
      <c r="J29" s="43"/>
      <c r="K29" s="16"/>
      <c r="L29" s="41" t="s">
        <v>31</v>
      </c>
      <c r="M29" s="44">
        <v>2742082.3699999899</v>
      </c>
    </row>
  </sheetData>
  <mergeCells count="20">
    <mergeCell ref="H4:I4"/>
    <mergeCell ref="H5:I5"/>
    <mergeCell ref="L4:M4"/>
    <mergeCell ref="L5:M5"/>
    <mergeCell ref="M7:N7"/>
    <mergeCell ref="M8:N8"/>
    <mergeCell ref="A1:L1"/>
    <mergeCell ref="B3:B5"/>
    <mergeCell ref="C3:C5"/>
    <mergeCell ref="D3:E3"/>
    <mergeCell ref="D4:E4"/>
    <mergeCell ref="D5:E5"/>
    <mergeCell ref="J3:K3"/>
    <mergeCell ref="J4:K4"/>
    <mergeCell ref="J5:K5"/>
    <mergeCell ref="L3:M3"/>
    <mergeCell ref="F3:G3"/>
    <mergeCell ref="F4:G4"/>
    <mergeCell ref="F5:G5"/>
    <mergeCell ref="H3:I3"/>
  </mergeCells>
  <pageMargins left="0.7" right="0.7" top="0.75" bottom="0.75" header="0.3" footer="0.3"/>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EE108-E18D-40CE-9424-4DB20B7DEE4C}">
  <sheetPr>
    <pageSetUpPr fitToPage="1"/>
  </sheetPr>
  <dimension ref="A1:G62"/>
  <sheetViews>
    <sheetView topLeftCell="A10" zoomScale="80" zoomScaleNormal="80" workbookViewId="0">
      <selection activeCell="D10" sqref="D10"/>
    </sheetView>
  </sheetViews>
  <sheetFormatPr defaultRowHeight="15" x14ac:dyDescent="0.25"/>
  <cols>
    <col min="1" max="1" width="84.5703125" style="92" customWidth="1"/>
    <col min="2" max="2" width="24.85546875" style="93" customWidth="1"/>
    <col min="3" max="3" width="21.85546875" style="93" customWidth="1"/>
    <col min="4" max="4" width="85.7109375" style="92" customWidth="1"/>
    <col min="5" max="6" width="22.7109375" style="93" customWidth="1"/>
    <col min="7" max="7" width="23.7109375" style="92" customWidth="1"/>
    <col min="8" max="16384" width="9.140625" style="92"/>
  </cols>
  <sheetData>
    <row r="1" spans="1:6" ht="21" x14ac:dyDescent="0.35">
      <c r="A1" s="1104" t="s">
        <v>296</v>
      </c>
      <c r="B1" s="1104"/>
      <c r="C1" s="1104"/>
      <c r="D1" s="1104"/>
      <c r="E1" s="1104"/>
      <c r="F1" s="1104"/>
    </row>
    <row r="3" spans="1:6" ht="21.75" thickBot="1" x14ac:dyDescent="0.4">
      <c r="A3" s="1105" t="s">
        <v>295</v>
      </c>
      <c r="B3" s="1105"/>
      <c r="C3" s="1105"/>
      <c r="D3" s="1105"/>
      <c r="E3" s="1105"/>
      <c r="F3" s="1105"/>
    </row>
    <row r="4" spans="1:6" ht="43.5" customHeight="1" thickTop="1" x14ac:dyDescent="0.25">
      <c r="A4" s="193" t="s">
        <v>294</v>
      </c>
      <c r="B4" s="192" t="s">
        <v>293</v>
      </c>
      <c r="C4" s="190" t="s">
        <v>292</v>
      </c>
      <c r="D4" s="191" t="s">
        <v>291</v>
      </c>
      <c r="E4" s="190" t="s">
        <v>290</v>
      </c>
      <c r="F4" s="189" t="s">
        <v>289</v>
      </c>
    </row>
    <row r="5" spans="1:6" ht="24" customHeight="1" x14ac:dyDescent="0.25">
      <c r="A5" s="179" t="s">
        <v>288</v>
      </c>
      <c r="B5" s="140"/>
      <c r="C5" s="140">
        <v>10460088.869999999</v>
      </c>
      <c r="D5" s="172"/>
      <c r="E5" s="104"/>
      <c r="F5" s="139"/>
    </row>
    <row r="6" spans="1:6" ht="15" customHeight="1" x14ac:dyDescent="0.25">
      <c r="A6" s="179"/>
      <c r="B6" s="188"/>
      <c r="C6" s="98"/>
      <c r="D6" s="172"/>
      <c r="E6" s="98"/>
      <c r="F6" s="139"/>
    </row>
    <row r="7" spans="1:6" ht="15" customHeight="1" x14ac:dyDescent="0.25">
      <c r="A7" s="179" t="s">
        <v>287</v>
      </c>
      <c r="B7" s="187">
        <v>7049636.9000000004</v>
      </c>
      <c r="C7" s="140"/>
      <c r="D7" s="186" t="s">
        <v>286</v>
      </c>
      <c r="E7" s="140"/>
      <c r="F7" s="183"/>
    </row>
    <row r="8" spans="1:6" ht="34.15" customHeight="1" x14ac:dyDescent="0.25">
      <c r="A8" s="185" t="s">
        <v>285</v>
      </c>
      <c r="B8" s="140"/>
      <c r="C8" s="140"/>
      <c r="D8" s="184"/>
      <c r="E8" s="140"/>
      <c r="F8" s="183"/>
    </row>
    <row r="9" spans="1:6" s="145" customFormat="1" ht="30.75" customHeight="1" x14ac:dyDescent="0.25">
      <c r="A9" s="171"/>
      <c r="B9" s="182"/>
      <c r="C9" s="166"/>
      <c r="D9" s="181" t="s">
        <v>284</v>
      </c>
      <c r="E9" s="170"/>
      <c r="F9" s="180"/>
    </row>
    <row r="10" spans="1:6" ht="15" customHeight="1" x14ac:dyDescent="0.25">
      <c r="A10" s="179" t="s">
        <v>283</v>
      </c>
      <c r="B10" s="178">
        <v>187523.32</v>
      </c>
      <c r="C10" s="98"/>
      <c r="D10" s="172"/>
      <c r="E10" s="98"/>
      <c r="F10" s="174"/>
    </row>
    <row r="11" spans="1:6" ht="15" customHeight="1" x14ac:dyDescent="0.25">
      <c r="A11" s="179"/>
      <c r="B11" s="178" t="s">
        <v>43</v>
      </c>
      <c r="C11" s="98"/>
      <c r="D11" s="172"/>
      <c r="E11" s="98"/>
      <c r="F11" s="174"/>
    </row>
    <row r="12" spans="1:6" ht="15" customHeight="1" x14ac:dyDescent="0.25">
      <c r="A12" s="179" t="s">
        <v>282</v>
      </c>
      <c r="B12" s="178">
        <v>903232.96</v>
      </c>
      <c r="C12" s="140"/>
      <c r="D12" s="177"/>
      <c r="E12" s="98"/>
      <c r="F12" s="174"/>
    </row>
    <row r="13" spans="1:6" ht="15" customHeight="1" x14ac:dyDescent="0.25">
      <c r="A13" s="176" t="s">
        <v>272</v>
      </c>
      <c r="B13" s="151"/>
      <c r="C13" s="140"/>
      <c r="E13" s="175"/>
      <c r="F13" s="174"/>
    </row>
    <row r="14" spans="1:6" ht="15" customHeight="1" x14ac:dyDescent="0.25">
      <c r="A14" s="173"/>
      <c r="B14" s="103"/>
      <c r="C14" s="98"/>
      <c r="D14" s="172"/>
      <c r="E14" s="98"/>
      <c r="F14" s="135"/>
    </row>
    <row r="15" spans="1:6" s="145" customFormat="1" ht="15" customHeight="1" x14ac:dyDescent="0.25">
      <c r="A15" s="171" t="s">
        <v>281</v>
      </c>
      <c r="B15" s="170"/>
      <c r="C15" s="169"/>
      <c r="E15" s="165"/>
      <c r="F15" s="159"/>
    </row>
    <row r="16" spans="1:6" s="145" customFormat="1" ht="15" customHeight="1" x14ac:dyDescent="0.25">
      <c r="A16" s="168"/>
      <c r="B16" s="167"/>
      <c r="C16" s="166"/>
      <c r="E16" s="165"/>
      <c r="F16" s="159"/>
    </row>
    <row r="17" spans="1:6" ht="15" customHeight="1" x14ac:dyDescent="0.25">
      <c r="A17" s="164" t="s">
        <v>280</v>
      </c>
      <c r="B17" s="140"/>
      <c r="C17" s="140"/>
      <c r="D17" s="92" t="s">
        <v>279</v>
      </c>
      <c r="E17" s="163">
        <v>22352785.809999999</v>
      </c>
      <c r="F17" s="163">
        <v>21892157.800000001</v>
      </c>
    </row>
    <row r="18" spans="1:6" ht="15" customHeight="1" x14ac:dyDescent="0.25">
      <c r="A18" s="137"/>
      <c r="B18" s="98"/>
      <c r="C18" s="98"/>
      <c r="D18" s="148" t="s">
        <v>278</v>
      </c>
      <c r="E18" s="158">
        <v>200029.65</v>
      </c>
      <c r="F18" s="162"/>
    </row>
    <row r="19" spans="1:6" ht="15" customHeight="1" x14ac:dyDescent="0.25">
      <c r="A19" s="137" t="s">
        <v>277</v>
      </c>
      <c r="B19" s="158">
        <v>22671909.550000001</v>
      </c>
      <c r="C19" s="158">
        <v>22609766.940000001</v>
      </c>
      <c r="D19" s="161"/>
      <c r="E19" s="160"/>
      <c r="F19" s="159"/>
    </row>
    <row r="20" spans="1:6" ht="15" customHeight="1" x14ac:dyDescent="0.25">
      <c r="A20" s="137"/>
      <c r="B20" s="98"/>
      <c r="C20" s="98"/>
      <c r="E20" s="98"/>
      <c r="F20" s="135"/>
    </row>
    <row r="21" spans="1:6" ht="15" customHeight="1" x14ac:dyDescent="0.25">
      <c r="A21" s="137" t="s">
        <v>276</v>
      </c>
      <c r="B21" s="158">
        <v>291949.39</v>
      </c>
      <c r="C21" s="158">
        <v>282203.06</v>
      </c>
      <c r="E21" s="98"/>
      <c r="F21" s="135"/>
    </row>
    <row r="22" spans="1:6" ht="15" customHeight="1" x14ac:dyDescent="0.25">
      <c r="A22" s="137"/>
      <c r="B22" s="98"/>
      <c r="C22" s="98"/>
      <c r="E22" s="98"/>
      <c r="F22" s="135"/>
    </row>
    <row r="23" spans="1:6" ht="15" customHeight="1" x14ac:dyDescent="0.25">
      <c r="A23" s="137" t="s">
        <v>275</v>
      </c>
      <c r="B23" s="158">
        <v>1586061.16</v>
      </c>
      <c r="C23" s="158">
        <v>1586061.16</v>
      </c>
      <c r="D23" s="92" t="s">
        <v>274</v>
      </c>
      <c r="E23" s="158">
        <v>2412189.48</v>
      </c>
      <c r="F23" s="158">
        <v>2438073.85</v>
      </c>
    </row>
    <row r="24" spans="1:6" ht="15" customHeight="1" x14ac:dyDescent="0.25">
      <c r="A24" s="137"/>
      <c r="B24" s="98"/>
      <c r="C24" s="98"/>
      <c r="D24" s="148" t="s">
        <v>273</v>
      </c>
      <c r="E24" s="157">
        <v>564997.68999999994</v>
      </c>
      <c r="F24" s="156"/>
    </row>
    <row r="25" spans="1:6" s="145" customFormat="1" ht="15" customHeight="1" x14ac:dyDescent="0.25">
      <c r="A25" s="155"/>
      <c r="B25" s="154"/>
      <c r="C25" s="153"/>
      <c r="D25" s="152" t="s">
        <v>272</v>
      </c>
      <c r="E25" s="151" t="s">
        <v>43</v>
      </c>
      <c r="F25" s="150"/>
    </row>
    <row r="26" spans="1:6" ht="15" customHeight="1" x14ac:dyDescent="0.25">
      <c r="A26" s="137"/>
      <c r="B26" s="140"/>
      <c r="C26" s="140"/>
      <c r="D26" s="149"/>
      <c r="E26" s="140"/>
      <c r="F26" s="139"/>
    </row>
    <row r="27" spans="1:6" ht="15" customHeight="1" x14ac:dyDescent="0.25">
      <c r="A27" s="137" t="s">
        <v>271</v>
      </c>
      <c r="B27" s="140"/>
      <c r="C27" s="140"/>
      <c r="D27" s="92" t="s">
        <v>270</v>
      </c>
      <c r="E27" s="140">
        <v>0</v>
      </c>
      <c r="F27" s="139">
        <v>0</v>
      </c>
    </row>
    <row r="28" spans="1:6" ht="15" customHeight="1" x14ac:dyDescent="0.25">
      <c r="A28" s="137"/>
      <c r="B28" s="98"/>
      <c r="C28" s="98"/>
      <c r="D28" s="148" t="s">
        <v>269</v>
      </c>
      <c r="E28" s="140"/>
      <c r="F28" s="139"/>
    </row>
    <row r="29" spans="1:6" ht="15" customHeight="1" x14ac:dyDescent="0.25">
      <c r="A29" s="137"/>
      <c r="B29" s="98"/>
      <c r="C29" s="98"/>
      <c r="E29" s="98"/>
      <c r="F29" s="135"/>
    </row>
    <row r="30" spans="1:6" s="145" customFormat="1" ht="15" customHeight="1" x14ac:dyDescent="0.25">
      <c r="A30" s="147" t="s">
        <v>268</v>
      </c>
      <c r="B30" s="128">
        <v>24549920.100000001</v>
      </c>
      <c r="C30" s="128">
        <v>24478031.16</v>
      </c>
      <c r="D30" s="146" t="s">
        <v>267</v>
      </c>
      <c r="E30" s="128">
        <v>25530002.629999999</v>
      </c>
      <c r="F30" s="127">
        <v>24330231.650000002</v>
      </c>
    </row>
    <row r="31" spans="1:6" ht="15" customHeight="1" x14ac:dyDescent="0.25">
      <c r="A31" s="144"/>
      <c r="B31" s="103"/>
      <c r="C31" s="98"/>
      <c r="D31" s="143"/>
      <c r="E31" s="98"/>
      <c r="F31" s="135"/>
    </row>
    <row r="32" spans="1:6" ht="15" customHeight="1" x14ac:dyDescent="0.25">
      <c r="A32" s="137" t="s">
        <v>266</v>
      </c>
      <c r="B32" s="140"/>
      <c r="C32" s="140"/>
      <c r="D32" s="92" t="s">
        <v>265</v>
      </c>
      <c r="E32" s="140"/>
      <c r="F32" s="135"/>
    </row>
    <row r="33" spans="1:6" ht="15" customHeight="1" x14ac:dyDescent="0.25">
      <c r="A33" s="137"/>
      <c r="B33" s="140"/>
      <c r="C33" s="140"/>
      <c r="D33" s="142" t="s">
        <v>264</v>
      </c>
      <c r="E33" s="140"/>
      <c r="F33" s="139"/>
    </row>
    <row r="34" spans="1:6" ht="15" customHeight="1" x14ac:dyDescent="0.25">
      <c r="A34" s="137"/>
      <c r="B34" s="140"/>
      <c r="C34" s="140"/>
      <c r="D34" s="141"/>
      <c r="E34" s="140"/>
      <c r="F34" s="139"/>
    </row>
    <row r="35" spans="1:6" ht="15" customHeight="1" x14ac:dyDescent="0.25">
      <c r="A35" s="137" t="s">
        <v>263</v>
      </c>
      <c r="B35" s="140"/>
      <c r="C35" s="140"/>
      <c r="D35" s="92" t="s">
        <v>262</v>
      </c>
      <c r="E35" s="140"/>
      <c r="F35" s="139"/>
    </row>
    <row r="36" spans="1:6" ht="15" customHeight="1" x14ac:dyDescent="0.25">
      <c r="A36" s="137"/>
      <c r="B36" s="98"/>
      <c r="C36" s="98"/>
      <c r="E36" s="98"/>
      <c r="F36" s="135"/>
    </row>
    <row r="37" spans="1:6" ht="15" customHeight="1" x14ac:dyDescent="0.25">
      <c r="A37" s="137" t="s">
        <v>261</v>
      </c>
      <c r="B37" s="138">
        <v>5015899.09</v>
      </c>
      <c r="C37" s="138">
        <v>5004155.41</v>
      </c>
      <c r="D37" s="92" t="s">
        <v>260</v>
      </c>
      <c r="E37" s="138">
        <v>5015899.09</v>
      </c>
      <c r="F37" s="138">
        <v>5009398.87</v>
      </c>
    </row>
    <row r="38" spans="1:6" ht="15" customHeight="1" x14ac:dyDescent="0.25">
      <c r="A38" s="137"/>
      <c r="B38" s="98"/>
      <c r="C38" s="98"/>
      <c r="E38" s="98"/>
      <c r="F38" s="135"/>
    </row>
    <row r="39" spans="1:6" ht="15" customHeight="1" x14ac:dyDescent="0.25">
      <c r="A39" s="132" t="s">
        <v>259</v>
      </c>
      <c r="B39" s="128">
        <v>29565819.190000001</v>
      </c>
      <c r="C39" s="128">
        <v>29482186.57</v>
      </c>
      <c r="D39" s="115" t="s">
        <v>258</v>
      </c>
      <c r="E39" s="128">
        <v>30545901.719999999</v>
      </c>
      <c r="F39" s="127">
        <v>29339630.520000003</v>
      </c>
    </row>
    <row r="40" spans="1:6" ht="15" customHeight="1" x14ac:dyDescent="0.25">
      <c r="A40" s="136"/>
      <c r="B40" s="104"/>
      <c r="C40" s="104"/>
      <c r="E40" s="98"/>
      <c r="F40" s="135"/>
    </row>
    <row r="41" spans="1:6" ht="15" customHeight="1" x14ac:dyDescent="0.25">
      <c r="A41" s="132" t="s">
        <v>257</v>
      </c>
      <c r="B41" s="128">
        <v>37706212.370000005</v>
      </c>
      <c r="C41" s="128">
        <v>39942275.439999998</v>
      </c>
      <c r="D41" s="115" t="s">
        <v>256</v>
      </c>
      <c r="E41" s="128">
        <v>30545901.719999999</v>
      </c>
      <c r="F41" s="127">
        <v>29339630.520000003</v>
      </c>
    </row>
    <row r="42" spans="1:6" ht="15" customHeight="1" x14ac:dyDescent="0.25">
      <c r="A42" s="132"/>
      <c r="B42" s="134"/>
      <c r="C42" s="134"/>
      <c r="D42" s="115"/>
      <c r="E42" s="134"/>
      <c r="F42" s="133"/>
    </row>
    <row r="43" spans="1:6" ht="15" customHeight="1" x14ac:dyDescent="0.25">
      <c r="A43" s="132" t="s">
        <v>255</v>
      </c>
      <c r="B43" s="131">
        <v>0</v>
      </c>
      <c r="C43" s="130"/>
      <c r="D43" s="129" t="s">
        <v>254</v>
      </c>
      <c r="E43" s="128">
        <v>7160310.650000006</v>
      </c>
      <c r="F43" s="127">
        <v>10602644.919999994</v>
      </c>
    </row>
    <row r="44" spans="1:6" ht="31.15" customHeight="1" thickBot="1" x14ac:dyDescent="0.3">
      <c r="A44" s="126" t="s">
        <v>253</v>
      </c>
      <c r="B44" s="125"/>
      <c r="C44" s="124"/>
      <c r="D44" s="123"/>
      <c r="E44" s="122"/>
      <c r="F44" s="121"/>
    </row>
    <row r="45" spans="1:6" ht="27" customHeight="1" thickTop="1" thickBot="1" x14ac:dyDescent="0.3">
      <c r="A45" s="120" t="s">
        <v>252</v>
      </c>
      <c r="B45" s="119">
        <v>37706212.370000005</v>
      </c>
      <c r="C45" s="117">
        <v>39942275.439999998</v>
      </c>
      <c r="D45" s="118" t="s">
        <v>251</v>
      </c>
      <c r="E45" s="117">
        <v>37706212.370000005</v>
      </c>
      <c r="F45" s="116">
        <v>39942275.439999998</v>
      </c>
    </row>
    <row r="46" spans="1:6" ht="21" customHeight="1" thickTop="1" x14ac:dyDescent="0.25">
      <c r="A46" s="115"/>
      <c r="B46" s="114"/>
      <c r="C46" s="114"/>
      <c r="D46" s="113" t="s">
        <v>250</v>
      </c>
      <c r="E46" s="104"/>
    </row>
    <row r="47" spans="1:6" ht="15" customHeight="1" x14ac:dyDescent="0.25">
      <c r="A47" s="1103" t="s">
        <v>249</v>
      </c>
      <c r="B47" s="1103"/>
      <c r="C47" s="1107"/>
      <c r="D47" s="112" t="s">
        <v>248</v>
      </c>
      <c r="E47" s="98">
        <v>7160310.650000006</v>
      </c>
    </row>
    <row r="48" spans="1:6" ht="17.25" customHeight="1" x14ac:dyDescent="0.25">
      <c r="A48" s="1103" t="s">
        <v>247</v>
      </c>
      <c r="B48" s="1103"/>
      <c r="C48" s="1107"/>
      <c r="D48" s="99" t="s">
        <v>246</v>
      </c>
      <c r="E48" s="98">
        <v>4862456.4000000004</v>
      </c>
      <c r="F48" s="102"/>
    </row>
    <row r="49" spans="1:7" ht="15" customHeight="1" x14ac:dyDescent="0.25">
      <c r="A49" s="1103" t="s">
        <v>245</v>
      </c>
      <c r="B49" s="111"/>
      <c r="C49" s="101"/>
      <c r="D49" s="110" t="s">
        <v>244</v>
      </c>
      <c r="E49" s="98">
        <v>506015.35</v>
      </c>
      <c r="F49" s="109"/>
    </row>
    <row r="50" spans="1:7" ht="15" customHeight="1" x14ac:dyDescent="0.25">
      <c r="A50" s="1103"/>
      <c r="B50" s="108"/>
      <c r="C50" s="101"/>
      <c r="D50" s="97" t="s">
        <v>243</v>
      </c>
      <c r="E50" s="96">
        <v>1791838.9000000055</v>
      </c>
    </row>
    <row r="51" spans="1:7" ht="33" customHeight="1" x14ac:dyDescent="0.25">
      <c r="A51" s="1103" t="s">
        <v>242</v>
      </c>
      <c r="B51" s="1103"/>
      <c r="D51" s="107" t="s">
        <v>241</v>
      </c>
      <c r="E51" s="106"/>
    </row>
    <row r="52" spans="1:7" ht="15" customHeight="1" x14ac:dyDescent="0.25">
      <c r="A52" s="1103"/>
      <c r="B52" s="1103"/>
    </row>
    <row r="53" spans="1:7" ht="15" customHeight="1" x14ac:dyDescent="0.25">
      <c r="A53" s="1103" t="s">
        <v>240</v>
      </c>
      <c r="B53" s="1103"/>
      <c r="D53" s="105" t="s">
        <v>239</v>
      </c>
      <c r="E53" s="104"/>
    </row>
    <row r="54" spans="1:7" ht="15" customHeight="1" x14ac:dyDescent="0.25">
      <c r="A54" s="1103"/>
      <c r="B54" s="1103"/>
      <c r="C54" s="103"/>
      <c r="D54" s="99" t="s">
        <v>238</v>
      </c>
      <c r="E54" s="98">
        <v>1791838.9000000055</v>
      </c>
      <c r="F54" s="102" t="s">
        <v>43</v>
      </c>
      <c r="G54" s="101" t="s">
        <v>43</v>
      </c>
    </row>
    <row r="55" spans="1:7" ht="15" customHeight="1" x14ac:dyDescent="0.25">
      <c r="A55" s="100" t="s">
        <v>237</v>
      </c>
      <c r="D55" s="99" t="s">
        <v>236</v>
      </c>
      <c r="E55" s="98">
        <v>0</v>
      </c>
    </row>
    <row r="56" spans="1:7" ht="15" customHeight="1" x14ac:dyDescent="0.25">
      <c r="A56" s="1106" t="s">
        <v>235</v>
      </c>
      <c r="B56" s="1106"/>
      <c r="D56" s="97" t="s">
        <v>234</v>
      </c>
      <c r="E56" s="96">
        <v>1791838.9000000055</v>
      </c>
    </row>
    <row r="57" spans="1:7" ht="37.15" customHeight="1" x14ac:dyDescent="0.25">
      <c r="A57" s="1106"/>
      <c r="B57" s="1106"/>
      <c r="D57" s="95" t="s">
        <v>233</v>
      </c>
      <c r="E57" s="94"/>
    </row>
    <row r="58" spans="1:7" ht="20.45" customHeight="1" x14ac:dyDescent="0.25">
      <c r="A58" s="1106"/>
      <c r="B58" s="1106"/>
      <c r="D58" s="95" t="s">
        <v>232</v>
      </c>
      <c r="E58" s="94"/>
    </row>
    <row r="59" spans="1:7" ht="30" customHeight="1" x14ac:dyDescent="0.25">
      <c r="A59" s="1106"/>
      <c r="B59" s="1106"/>
      <c r="D59" s="1103" t="s">
        <v>231</v>
      </c>
      <c r="E59" s="1103"/>
    </row>
    <row r="60" spans="1:7" ht="27.75" customHeight="1" x14ac:dyDescent="0.25">
      <c r="A60" s="1103" t="s">
        <v>230</v>
      </c>
      <c r="B60" s="1103"/>
      <c r="D60" s="1103"/>
      <c r="E60" s="1103"/>
    </row>
    <row r="61" spans="1:7" x14ac:dyDescent="0.25">
      <c r="A61" s="1103"/>
      <c r="B61" s="1103"/>
      <c r="D61" s="1103" t="s">
        <v>229</v>
      </c>
      <c r="E61" s="1103"/>
    </row>
    <row r="62" spans="1:7" x14ac:dyDescent="0.25">
      <c r="D62" s="1103"/>
      <c r="E62" s="1103"/>
    </row>
  </sheetData>
  <mergeCells count="11">
    <mergeCell ref="D59:E60"/>
    <mergeCell ref="A60:B61"/>
    <mergeCell ref="D61:E62"/>
    <mergeCell ref="A1:F1"/>
    <mergeCell ref="A3:F3"/>
    <mergeCell ref="A51:B52"/>
    <mergeCell ref="A49:A50"/>
    <mergeCell ref="A53:B54"/>
    <mergeCell ref="A56:B59"/>
    <mergeCell ref="A47:C47"/>
    <mergeCell ref="A48:C48"/>
  </mergeCells>
  <printOptions horizontalCentered="1"/>
  <pageMargins left="0.70866141732283472" right="0.15748031496062992" top="0.47244094488188981" bottom="0.47244094488188981" header="0.35433070866141736" footer="0.31496062992125984"/>
  <pageSetup paperSize="8"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AB66E-B2E4-46CC-9100-193AB3B55404}">
  <sheetPr>
    <tabColor rgb="FFFFFF00"/>
  </sheetPr>
  <dimension ref="A1:H113"/>
  <sheetViews>
    <sheetView topLeftCell="A2" zoomScale="90" zoomScaleNormal="90" zoomScaleSheetLayoutView="80" workbookViewId="0">
      <selection activeCell="A3" sqref="A3:C3"/>
    </sheetView>
  </sheetViews>
  <sheetFormatPr defaultRowHeight="15" x14ac:dyDescent="0.25"/>
  <cols>
    <col min="1" max="1" width="130.28515625" style="194" customWidth="1"/>
    <col min="2" max="2" width="8.140625" style="194" customWidth="1"/>
    <col min="3" max="3" width="22.42578125" style="195" bestFit="1" customWidth="1"/>
    <col min="4" max="4" width="5" style="194" customWidth="1"/>
    <col min="5" max="16384" width="9.140625" style="194"/>
  </cols>
  <sheetData>
    <row r="1" spans="1:3" ht="22.5" customHeight="1" x14ac:dyDescent="0.45">
      <c r="A1" s="1110" t="s">
        <v>391</v>
      </c>
      <c r="B1" s="1110"/>
      <c r="C1" s="1110"/>
    </row>
    <row r="2" spans="1:3" ht="3.75" customHeight="1" x14ac:dyDescent="0.25"/>
    <row r="3" spans="1:3" ht="42" customHeight="1" x14ac:dyDescent="0.35">
      <c r="A3" s="1111" t="s">
        <v>390</v>
      </c>
      <c r="B3" s="1111"/>
      <c r="C3" s="1111"/>
    </row>
    <row r="4" spans="1:3" ht="15.75" thickBot="1" x14ac:dyDescent="0.3"/>
    <row r="5" spans="1:3" ht="15.75" thickTop="1" x14ac:dyDescent="0.25">
      <c r="A5" s="265" t="s">
        <v>389</v>
      </c>
      <c r="B5" s="264"/>
      <c r="C5" s="230"/>
    </row>
    <row r="6" spans="1:3" x14ac:dyDescent="0.25">
      <c r="A6" s="244" t="s">
        <v>388</v>
      </c>
      <c r="B6" s="207" t="s">
        <v>319</v>
      </c>
      <c r="C6" s="263">
        <v>4865999.2699999996</v>
      </c>
    </row>
    <row r="7" spans="1:3" ht="17.25" x14ac:dyDescent="0.25">
      <c r="A7" s="256" t="s">
        <v>387</v>
      </c>
      <c r="B7" s="241" t="s">
        <v>312</v>
      </c>
      <c r="C7" s="243"/>
    </row>
    <row r="8" spans="1:3" ht="18.75" customHeight="1" x14ac:dyDescent="0.25">
      <c r="A8" s="218" t="s">
        <v>386</v>
      </c>
      <c r="B8" s="207" t="s">
        <v>319</v>
      </c>
      <c r="C8" s="255">
        <v>187523.32</v>
      </c>
    </row>
    <row r="9" spans="1:3" ht="32.25" customHeight="1" x14ac:dyDescent="0.25">
      <c r="A9" s="242" t="s">
        <v>367</v>
      </c>
      <c r="B9" s="207" t="s">
        <v>319</v>
      </c>
      <c r="C9" s="255"/>
    </row>
    <row r="10" spans="1:3" x14ac:dyDescent="0.25">
      <c r="A10" s="218" t="s">
        <v>385</v>
      </c>
      <c r="B10" s="207" t="s">
        <v>319</v>
      </c>
      <c r="C10" s="255">
        <v>22963858.940000001</v>
      </c>
    </row>
    <row r="11" spans="1:3" ht="17.25" x14ac:dyDescent="0.25">
      <c r="A11" s="262" t="s">
        <v>384</v>
      </c>
      <c r="B11" s="207" t="s">
        <v>319</v>
      </c>
      <c r="C11" s="243"/>
    </row>
    <row r="12" spans="1:3" x14ac:dyDescent="0.25">
      <c r="A12" s="210" t="s">
        <v>359</v>
      </c>
      <c r="B12" s="207" t="s">
        <v>319</v>
      </c>
      <c r="C12" s="245"/>
    </row>
    <row r="13" spans="1:3" ht="17.25" x14ac:dyDescent="0.25">
      <c r="A13" s="210" t="s">
        <v>383</v>
      </c>
      <c r="B13" s="207" t="s">
        <v>319</v>
      </c>
      <c r="C13" s="245"/>
    </row>
    <row r="14" spans="1:3" x14ac:dyDescent="0.25">
      <c r="A14" s="210" t="s">
        <v>360</v>
      </c>
      <c r="B14" s="207" t="s">
        <v>319</v>
      </c>
      <c r="C14" s="245"/>
    </row>
    <row r="15" spans="1:3" x14ac:dyDescent="0.25">
      <c r="A15" s="256" t="s">
        <v>361</v>
      </c>
      <c r="B15" s="207" t="s">
        <v>319</v>
      </c>
      <c r="C15" s="243"/>
    </row>
    <row r="16" spans="1:3" x14ac:dyDescent="0.25">
      <c r="A16" s="218" t="s">
        <v>97</v>
      </c>
      <c r="B16" s="207" t="s">
        <v>312</v>
      </c>
      <c r="C16" s="260">
        <v>22352785.809999999</v>
      </c>
    </row>
    <row r="17" spans="1:3" ht="17.25" customHeight="1" x14ac:dyDescent="0.25">
      <c r="A17" s="261" t="s">
        <v>382</v>
      </c>
      <c r="B17" s="207"/>
      <c r="C17" s="260">
        <v>996261.3</v>
      </c>
    </row>
    <row r="18" spans="1:3" ht="17.25" x14ac:dyDescent="0.25">
      <c r="A18" s="242" t="s">
        <v>381</v>
      </c>
      <c r="B18" s="207" t="s">
        <v>312</v>
      </c>
      <c r="C18" s="260">
        <v>200029.65</v>
      </c>
    </row>
    <row r="19" spans="1:3" x14ac:dyDescent="0.25">
      <c r="A19" s="244" t="s">
        <v>357</v>
      </c>
      <c r="B19" s="241" t="s">
        <v>312</v>
      </c>
      <c r="C19" s="245"/>
    </row>
    <row r="20" spans="1:3" ht="17.25" x14ac:dyDescent="0.25">
      <c r="A20" s="242" t="s">
        <v>380</v>
      </c>
      <c r="B20" s="241" t="s">
        <v>312</v>
      </c>
      <c r="C20" s="245"/>
    </row>
    <row r="21" spans="1:3" ht="17.25" x14ac:dyDescent="0.25">
      <c r="A21" s="244" t="s">
        <v>379</v>
      </c>
      <c r="B21" s="241" t="s">
        <v>312</v>
      </c>
      <c r="C21" s="245"/>
    </row>
    <row r="22" spans="1:3" x14ac:dyDescent="0.25">
      <c r="A22" s="218" t="s">
        <v>378</v>
      </c>
      <c r="B22" s="207" t="s">
        <v>312</v>
      </c>
      <c r="C22" s="240"/>
    </row>
    <row r="23" spans="1:3" x14ac:dyDescent="0.25">
      <c r="A23" s="259" t="s">
        <v>377</v>
      </c>
      <c r="B23" s="207"/>
      <c r="C23" s="240"/>
    </row>
    <row r="24" spans="1:3" x14ac:dyDescent="0.25">
      <c r="A24" s="185" t="s">
        <v>376</v>
      </c>
      <c r="B24" s="207" t="s">
        <v>312</v>
      </c>
      <c r="C24" s="258"/>
    </row>
    <row r="25" spans="1:3" x14ac:dyDescent="0.25">
      <c r="A25" s="252" t="s">
        <v>375</v>
      </c>
      <c r="B25" s="212"/>
      <c r="C25" s="237">
        <v>5464566.0700000022</v>
      </c>
    </row>
    <row r="26" spans="1:3" ht="17.25" x14ac:dyDescent="0.25">
      <c r="A26" s="238" t="s">
        <v>374</v>
      </c>
      <c r="B26" s="207" t="s">
        <v>312</v>
      </c>
      <c r="C26" s="246">
        <v>3562456.4000000004</v>
      </c>
    </row>
    <row r="27" spans="1:3" ht="17.25" x14ac:dyDescent="0.25">
      <c r="A27" s="238" t="s">
        <v>373</v>
      </c>
      <c r="B27" s="207" t="s">
        <v>312</v>
      </c>
      <c r="C27" s="257">
        <v>502943.54</v>
      </c>
    </row>
    <row r="28" spans="1:3" x14ac:dyDescent="0.25">
      <c r="A28" s="250" t="s">
        <v>372</v>
      </c>
      <c r="B28" s="212"/>
      <c r="C28" s="237">
        <v>1399166.1300000018</v>
      </c>
    </row>
    <row r="29" spans="1:3" ht="17.25" x14ac:dyDescent="0.25">
      <c r="A29" s="238" t="s">
        <v>371</v>
      </c>
      <c r="B29" s="207" t="s">
        <v>312</v>
      </c>
      <c r="C29" s="246"/>
    </row>
    <row r="30" spans="1:3" x14ac:dyDescent="0.25">
      <c r="A30" s="249" t="s">
        <v>370</v>
      </c>
      <c r="B30" s="212"/>
      <c r="C30" s="237">
        <v>1399166.1300000018</v>
      </c>
    </row>
    <row r="31" spans="1:3" x14ac:dyDescent="0.25">
      <c r="A31" s="218" t="s">
        <v>369</v>
      </c>
      <c r="B31" s="207" t="s">
        <v>319</v>
      </c>
      <c r="C31" s="240">
        <v>2183637.63</v>
      </c>
    </row>
    <row r="32" spans="1:3" x14ac:dyDescent="0.25">
      <c r="A32" s="218" t="s">
        <v>368</v>
      </c>
      <c r="B32" s="207" t="s">
        <v>319</v>
      </c>
      <c r="C32" s="255">
        <v>903232.96</v>
      </c>
    </row>
    <row r="33" spans="1:3" x14ac:dyDescent="0.25">
      <c r="A33" s="242" t="s">
        <v>367</v>
      </c>
      <c r="B33" s="241" t="s">
        <v>312</v>
      </c>
      <c r="C33" s="255"/>
    </row>
    <row r="34" spans="1:3" x14ac:dyDescent="0.25">
      <c r="A34" s="242" t="s">
        <v>345</v>
      </c>
      <c r="B34" s="207" t="s">
        <v>319</v>
      </c>
      <c r="C34" s="255"/>
    </row>
    <row r="35" spans="1:3" x14ac:dyDescent="0.25">
      <c r="A35" s="253" t="s">
        <v>366</v>
      </c>
      <c r="B35" s="207" t="s">
        <v>319</v>
      </c>
      <c r="C35" s="255">
        <v>1586061.16</v>
      </c>
    </row>
    <row r="36" spans="1:3" ht="21" customHeight="1" x14ac:dyDescent="0.25">
      <c r="A36" s="210" t="s">
        <v>365</v>
      </c>
      <c r="B36" s="207" t="s">
        <v>319</v>
      </c>
      <c r="C36" s="245"/>
    </row>
    <row r="37" spans="1:3" x14ac:dyDescent="0.25">
      <c r="A37" s="253" t="s">
        <v>364</v>
      </c>
      <c r="B37" s="207" t="s">
        <v>319</v>
      </c>
      <c r="C37" s="245"/>
    </row>
    <row r="38" spans="1:3" ht="34.5" customHeight="1" x14ac:dyDescent="0.25">
      <c r="A38" s="210" t="s">
        <v>363</v>
      </c>
      <c r="B38" s="207" t="s">
        <v>312</v>
      </c>
      <c r="C38" s="245"/>
    </row>
    <row r="39" spans="1:3" ht="17.25" x14ac:dyDescent="0.25">
      <c r="A39" s="210" t="s">
        <v>362</v>
      </c>
      <c r="B39" s="207" t="s">
        <v>312</v>
      </c>
      <c r="C39" s="245"/>
    </row>
    <row r="40" spans="1:3" x14ac:dyDescent="0.25">
      <c r="A40" s="256" t="s">
        <v>361</v>
      </c>
      <c r="B40" s="207" t="s">
        <v>312</v>
      </c>
      <c r="C40" s="243"/>
    </row>
    <row r="41" spans="1:3" x14ac:dyDescent="0.25">
      <c r="A41" s="210" t="s">
        <v>360</v>
      </c>
      <c r="B41" s="207" t="s">
        <v>312</v>
      </c>
      <c r="C41" s="245"/>
    </row>
    <row r="42" spans="1:3" x14ac:dyDescent="0.25">
      <c r="A42" s="210" t="s">
        <v>359</v>
      </c>
      <c r="B42" s="207" t="s">
        <v>312</v>
      </c>
      <c r="C42" s="245"/>
    </row>
    <row r="43" spans="1:3" x14ac:dyDescent="0.25">
      <c r="A43" s="218" t="s">
        <v>95</v>
      </c>
      <c r="B43" s="207" t="s">
        <v>312</v>
      </c>
      <c r="C43" s="255">
        <v>2412189.48</v>
      </c>
    </row>
    <row r="44" spans="1:3" ht="17.25" x14ac:dyDescent="0.25">
      <c r="A44" s="242" t="s">
        <v>358</v>
      </c>
      <c r="B44" s="207" t="s">
        <v>312</v>
      </c>
      <c r="C44" s="254">
        <v>564997.68999999994</v>
      </c>
    </row>
    <row r="45" spans="1:3" x14ac:dyDescent="0.25">
      <c r="A45" s="244" t="s">
        <v>340</v>
      </c>
      <c r="B45" s="207" t="s">
        <v>312</v>
      </c>
      <c r="C45" s="243">
        <v>0</v>
      </c>
    </row>
    <row r="46" spans="1:3" ht="17.25" x14ac:dyDescent="0.25">
      <c r="A46" s="242" t="s">
        <v>339</v>
      </c>
      <c r="B46" s="207" t="s">
        <v>312</v>
      </c>
      <c r="C46" s="240"/>
    </row>
    <row r="47" spans="1:3" x14ac:dyDescent="0.25">
      <c r="A47" s="244" t="s">
        <v>357</v>
      </c>
      <c r="B47" s="241" t="s">
        <v>319</v>
      </c>
      <c r="C47" s="243"/>
    </row>
    <row r="48" spans="1:3" ht="17.25" x14ac:dyDescent="0.25">
      <c r="A48" s="242" t="s">
        <v>356</v>
      </c>
      <c r="B48" s="241" t="s">
        <v>319</v>
      </c>
      <c r="C48" s="245"/>
    </row>
    <row r="49" spans="1:3" ht="17.25" x14ac:dyDescent="0.25">
      <c r="A49" s="253" t="s">
        <v>355</v>
      </c>
      <c r="B49" s="207" t="s">
        <v>312</v>
      </c>
      <c r="C49" s="240"/>
    </row>
    <row r="50" spans="1:3" ht="17.25" x14ac:dyDescent="0.25">
      <c r="A50" s="244" t="s">
        <v>354</v>
      </c>
      <c r="B50" s="241" t="s">
        <v>319</v>
      </c>
      <c r="C50" s="240">
        <v>0</v>
      </c>
    </row>
    <row r="51" spans="1:3" x14ac:dyDescent="0.25">
      <c r="A51" s="252" t="s">
        <v>353</v>
      </c>
      <c r="B51" s="227"/>
      <c r="C51" s="251">
        <v>1695744.58</v>
      </c>
    </row>
    <row r="52" spans="1:3" ht="17.25" x14ac:dyDescent="0.25">
      <c r="A52" s="238" t="s">
        <v>352</v>
      </c>
      <c r="B52" s="207" t="s">
        <v>312</v>
      </c>
      <c r="C52" s="246">
        <v>1300000</v>
      </c>
    </row>
    <row r="53" spans="1:3" ht="17.25" x14ac:dyDescent="0.25">
      <c r="A53" s="238" t="s">
        <v>351</v>
      </c>
      <c r="B53" s="207" t="s">
        <v>312</v>
      </c>
      <c r="C53" s="246">
        <v>3071.81</v>
      </c>
    </row>
    <row r="54" spans="1:3" x14ac:dyDescent="0.25">
      <c r="A54" s="250" t="s">
        <v>350</v>
      </c>
      <c r="B54" s="212"/>
      <c r="C54" s="237">
        <v>392672.77000000008</v>
      </c>
    </row>
    <row r="55" spans="1:3" ht="17.25" x14ac:dyDescent="0.25">
      <c r="A55" s="238" t="s">
        <v>349</v>
      </c>
      <c r="B55" s="207" t="s">
        <v>312</v>
      </c>
      <c r="C55" s="246"/>
    </row>
    <row r="56" spans="1:3" x14ac:dyDescent="0.25">
      <c r="A56" s="249" t="s">
        <v>348</v>
      </c>
      <c r="B56" s="212"/>
      <c r="C56" s="237">
        <v>392672.77000000008</v>
      </c>
    </row>
    <row r="57" spans="1:3" x14ac:dyDescent="0.25">
      <c r="A57" s="248" t="s">
        <v>43</v>
      </c>
      <c r="B57" s="247"/>
      <c r="C57" s="246">
        <v>0</v>
      </c>
    </row>
    <row r="58" spans="1:3" ht="17.25" x14ac:dyDescent="0.25">
      <c r="A58" s="244" t="s">
        <v>347</v>
      </c>
      <c r="B58" s="241" t="s">
        <v>319</v>
      </c>
      <c r="C58" s="243">
        <v>0</v>
      </c>
    </row>
    <row r="59" spans="1:3" x14ac:dyDescent="0.25">
      <c r="A59" s="218" t="s">
        <v>346</v>
      </c>
      <c r="B59" s="241" t="s">
        <v>319</v>
      </c>
      <c r="C59" s="243"/>
    </row>
    <row r="60" spans="1:3" x14ac:dyDescent="0.25">
      <c r="A60" s="242" t="s">
        <v>345</v>
      </c>
      <c r="B60" s="207" t="s">
        <v>312</v>
      </c>
      <c r="C60" s="243"/>
    </row>
    <row r="61" spans="1:3" x14ac:dyDescent="0.25">
      <c r="A61" s="244" t="s">
        <v>344</v>
      </c>
      <c r="B61" s="241" t="s">
        <v>319</v>
      </c>
      <c r="C61" s="243"/>
    </row>
    <row r="62" spans="1:3" x14ac:dyDescent="0.25">
      <c r="A62" s="244" t="s">
        <v>343</v>
      </c>
      <c r="B62" s="207" t="s">
        <v>312</v>
      </c>
      <c r="C62" s="243">
        <v>0</v>
      </c>
    </row>
    <row r="63" spans="1:3" ht="17.25" x14ac:dyDescent="0.25">
      <c r="A63" s="242" t="s">
        <v>342</v>
      </c>
      <c r="B63" s="207" t="s">
        <v>312</v>
      </c>
      <c r="C63" s="245"/>
    </row>
    <row r="64" spans="1:3" x14ac:dyDescent="0.25">
      <c r="A64" s="210" t="s">
        <v>341</v>
      </c>
      <c r="B64" s="207" t="s">
        <v>312</v>
      </c>
      <c r="C64" s="243"/>
    </row>
    <row r="65" spans="1:3" x14ac:dyDescent="0.25">
      <c r="A65" s="244" t="s">
        <v>340</v>
      </c>
      <c r="B65" s="241" t="s">
        <v>319</v>
      </c>
      <c r="C65" s="243">
        <v>0</v>
      </c>
    </row>
    <row r="66" spans="1:3" ht="17.25" x14ac:dyDescent="0.25">
      <c r="A66" s="242" t="s">
        <v>339</v>
      </c>
      <c r="B66" s="241" t="s">
        <v>319</v>
      </c>
      <c r="C66" s="240"/>
    </row>
    <row r="67" spans="1:3" x14ac:dyDescent="0.25">
      <c r="A67" s="239" t="s">
        <v>338</v>
      </c>
      <c r="B67" s="227"/>
      <c r="C67" s="237">
        <v>0</v>
      </c>
    </row>
    <row r="68" spans="1:3" x14ac:dyDescent="0.25">
      <c r="A68" s="238" t="s">
        <v>337</v>
      </c>
      <c r="B68" s="207" t="s">
        <v>312</v>
      </c>
      <c r="C68" s="237"/>
    </row>
    <row r="69" spans="1:3" x14ac:dyDescent="0.25">
      <c r="A69" s="238" t="s">
        <v>336</v>
      </c>
      <c r="B69" s="207" t="s">
        <v>312</v>
      </c>
      <c r="C69" s="237"/>
    </row>
    <row r="70" spans="1:3" x14ac:dyDescent="0.25">
      <c r="A70" s="228" t="s">
        <v>335</v>
      </c>
      <c r="B70" s="212"/>
      <c r="C70" s="237">
        <v>0</v>
      </c>
    </row>
    <row r="71" spans="1:3" x14ac:dyDescent="0.25">
      <c r="A71" s="238" t="s">
        <v>334</v>
      </c>
      <c r="B71" s="207" t="s">
        <v>312</v>
      </c>
      <c r="C71" s="237"/>
    </row>
    <row r="72" spans="1:3" ht="15.75" thickBot="1" x14ac:dyDescent="0.3">
      <c r="A72" s="236" t="s">
        <v>333</v>
      </c>
      <c r="B72" s="235"/>
      <c r="C72" s="234">
        <v>0</v>
      </c>
    </row>
    <row r="73" spans="1:3" ht="16.5" thickTop="1" thickBot="1" x14ac:dyDescent="0.3">
      <c r="A73" s="233"/>
      <c r="B73" s="200"/>
      <c r="C73" s="214"/>
    </row>
    <row r="74" spans="1:3" ht="15.75" thickTop="1" x14ac:dyDescent="0.25">
      <c r="A74" s="232" t="s">
        <v>332</v>
      </c>
      <c r="B74" s="231"/>
      <c r="C74" s="230">
        <v>7160310.6500000022</v>
      </c>
    </row>
    <row r="75" spans="1:3" x14ac:dyDescent="0.25">
      <c r="A75" s="228" t="s">
        <v>331</v>
      </c>
      <c r="B75" s="229"/>
      <c r="C75" s="226">
        <v>1791838.9000000018</v>
      </c>
    </row>
    <row r="76" spans="1:3" x14ac:dyDescent="0.25">
      <c r="A76" s="228" t="s">
        <v>330</v>
      </c>
      <c r="B76" s="227"/>
      <c r="C76" s="226">
        <v>1791838.9000000018</v>
      </c>
    </row>
    <row r="77" spans="1:3" ht="16.899999999999999" customHeight="1" x14ac:dyDescent="0.25">
      <c r="A77" s="225" t="s">
        <v>329</v>
      </c>
      <c r="B77" s="207"/>
      <c r="C77" s="224">
        <v>0</v>
      </c>
    </row>
    <row r="78" spans="1:3" ht="15" customHeight="1" thickBot="1" x14ac:dyDescent="0.3">
      <c r="A78" s="223" t="s">
        <v>328</v>
      </c>
      <c r="B78" s="222"/>
      <c r="C78" s="221">
        <v>0</v>
      </c>
    </row>
    <row r="79" spans="1:3" ht="16.5" customHeight="1" thickTop="1" x14ac:dyDescent="0.25">
      <c r="A79" s="215" t="s">
        <v>327</v>
      </c>
      <c r="B79" s="220"/>
      <c r="C79" s="219"/>
    </row>
    <row r="80" spans="1:3" x14ac:dyDescent="0.25">
      <c r="A80" s="213" t="str">
        <f>+A25</f>
        <v>A/1)Risultato di competenza di parte corrente</v>
      </c>
      <c r="B80" s="212"/>
      <c r="C80" s="211">
        <v>5464566.0700000022</v>
      </c>
    </row>
    <row r="81" spans="1:8" ht="32.25" customHeight="1" x14ac:dyDescent="0.25">
      <c r="A81" s="210" t="s">
        <v>326</v>
      </c>
      <c r="B81" s="207" t="s">
        <v>312</v>
      </c>
      <c r="C81" s="170">
        <v>3869737.9699999997</v>
      </c>
    </row>
    <row r="82" spans="1:8" x14ac:dyDescent="0.25">
      <c r="A82" s="208" t="s">
        <v>316</v>
      </c>
      <c r="B82" s="207" t="s">
        <v>312</v>
      </c>
      <c r="C82" s="170"/>
    </row>
    <row r="83" spans="1:8" x14ac:dyDescent="0.25">
      <c r="A83" s="210" t="s">
        <v>325</v>
      </c>
      <c r="B83" s="207" t="s">
        <v>312</v>
      </c>
      <c r="C83" s="170">
        <v>15000</v>
      </c>
    </row>
    <row r="84" spans="1:8" ht="17.25" x14ac:dyDescent="0.25">
      <c r="A84" s="206" t="s">
        <v>324</v>
      </c>
      <c r="B84" s="207" t="s">
        <v>312</v>
      </c>
      <c r="C84" s="170">
        <v>0</v>
      </c>
      <c r="D84" s="1109"/>
      <c r="E84" s="1109"/>
      <c r="F84" s="1109"/>
      <c r="G84" s="1109"/>
      <c r="H84" s="1109"/>
    </row>
    <row r="85" spans="1:8" ht="17.25" x14ac:dyDescent="0.25">
      <c r="A85" s="206" t="s">
        <v>323</v>
      </c>
      <c r="B85" s="207" t="s">
        <v>312</v>
      </c>
      <c r="C85" s="170">
        <v>0</v>
      </c>
    </row>
    <row r="86" spans="1:8" ht="17.25" x14ac:dyDescent="0.25">
      <c r="A86" s="206" t="s">
        <v>322</v>
      </c>
      <c r="B86" s="207" t="s">
        <v>312</v>
      </c>
      <c r="C86" s="170">
        <v>191600.22</v>
      </c>
      <c r="D86" s="1109"/>
      <c r="E86" s="1109"/>
      <c r="F86" s="1109"/>
      <c r="G86" s="1109"/>
      <c r="H86" s="1109"/>
    </row>
    <row r="87" spans="1:8" ht="37.5" customHeight="1" x14ac:dyDescent="0.25">
      <c r="A87" s="218" t="s">
        <v>321</v>
      </c>
      <c r="B87" s="207" t="s">
        <v>312</v>
      </c>
      <c r="C87" s="170"/>
    </row>
    <row r="88" spans="1:8" x14ac:dyDescent="0.25">
      <c r="A88" s="218" t="s">
        <v>320</v>
      </c>
      <c r="B88" s="207" t="s">
        <v>319</v>
      </c>
      <c r="C88" s="217"/>
    </row>
    <row r="89" spans="1:8" x14ac:dyDescent="0.25">
      <c r="A89" s="204" t="s">
        <v>311</v>
      </c>
      <c r="B89" s="212"/>
      <c r="C89" s="211">
        <v>1388227.8800000024</v>
      </c>
    </row>
    <row r="90" spans="1:8" ht="22.5" customHeight="1" x14ac:dyDescent="0.25">
      <c r="A90" s="216"/>
      <c r="B90" s="200"/>
      <c r="C90" s="214"/>
    </row>
    <row r="91" spans="1:8" ht="18.75" x14ac:dyDescent="0.3">
      <c r="A91" s="215" t="s">
        <v>318</v>
      </c>
      <c r="B91" s="200"/>
      <c r="C91" s="214"/>
    </row>
    <row r="92" spans="1:8" x14ac:dyDescent="0.25">
      <c r="A92" s="213" t="str">
        <f>+A25</f>
        <v>A/1)Risultato di competenza di parte corrente</v>
      </c>
      <c r="B92" s="212"/>
      <c r="C92" s="211" t="s">
        <v>43</v>
      </c>
    </row>
    <row r="93" spans="1:8" ht="36" customHeight="1" x14ac:dyDescent="0.25">
      <c r="A93" s="210" t="s">
        <v>317</v>
      </c>
      <c r="B93" s="209" t="s">
        <v>312</v>
      </c>
      <c r="C93" s="170" t="s">
        <v>43</v>
      </c>
    </row>
    <row r="94" spans="1:8" x14ac:dyDescent="0.25">
      <c r="A94" s="208" t="s">
        <v>316</v>
      </c>
      <c r="B94" s="207" t="s">
        <v>312</v>
      </c>
      <c r="C94" s="170"/>
    </row>
    <row r="95" spans="1:8" ht="17.25" x14ac:dyDescent="0.25">
      <c r="A95" s="206" t="s">
        <v>315</v>
      </c>
      <c r="B95" s="207" t="s">
        <v>312</v>
      </c>
      <c r="C95" s="170">
        <v>0</v>
      </c>
    </row>
    <row r="96" spans="1:8" ht="17.25" x14ac:dyDescent="0.25">
      <c r="A96" s="206" t="s">
        <v>314</v>
      </c>
      <c r="B96" s="207" t="s">
        <v>312</v>
      </c>
      <c r="C96" s="170">
        <v>0</v>
      </c>
    </row>
    <row r="97" spans="1:3" ht="17.25" x14ac:dyDescent="0.25">
      <c r="A97" s="206" t="s">
        <v>313</v>
      </c>
      <c r="B97" s="205" t="s">
        <v>312</v>
      </c>
      <c r="C97" s="170">
        <v>0</v>
      </c>
    </row>
    <row r="98" spans="1:3" x14ac:dyDescent="0.25">
      <c r="A98" s="204" t="s">
        <v>311</v>
      </c>
      <c r="B98" s="203"/>
      <c r="C98" s="202" t="s">
        <v>43</v>
      </c>
    </row>
    <row r="99" spans="1:3" ht="9.75" customHeight="1" x14ac:dyDescent="0.25">
      <c r="A99" s="201"/>
      <c r="B99" s="200"/>
      <c r="C99" s="199"/>
    </row>
    <row r="100" spans="1:3" x14ac:dyDescent="0.25">
      <c r="A100" s="1112" t="s">
        <v>310</v>
      </c>
      <c r="B100" s="1112"/>
      <c r="C100" s="1112"/>
    </row>
    <row r="101" spans="1:3" x14ac:dyDescent="0.25">
      <c r="A101" s="1112" t="s">
        <v>309</v>
      </c>
      <c r="B101" s="1112"/>
      <c r="C101" s="1112"/>
    </row>
    <row r="102" spans="1:3" x14ac:dyDescent="0.25">
      <c r="A102" s="1108" t="s">
        <v>308</v>
      </c>
      <c r="B102" s="1108"/>
      <c r="C102" s="1108"/>
    </row>
    <row r="103" spans="1:3" x14ac:dyDescent="0.25">
      <c r="A103" s="1108" t="s">
        <v>307</v>
      </c>
      <c r="B103" s="1108"/>
      <c r="C103" s="1108"/>
    </row>
    <row r="104" spans="1:3" x14ac:dyDescent="0.25">
      <c r="A104" s="198" t="s">
        <v>306</v>
      </c>
      <c r="B104" s="197"/>
      <c r="C104" s="196"/>
    </row>
    <row r="105" spans="1:3" x14ac:dyDescent="0.25">
      <c r="A105" s="1108" t="s">
        <v>305</v>
      </c>
      <c r="B105" s="1108"/>
      <c r="C105" s="1108"/>
    </row>
    <row r="106" spans="1:3" x14ac:dyDescent="0.25">
      <c r="A106" s="1108" t="s">
        <v>304</v>
      </c>
      <c r="B106" s="1108"/>
      <c r="C106" s="1108"/>
    </row>
    <row r="107" spans="1:3" ht="61.5" customHeight="1" x14ac:dyDescent="0.25">
      <c r="A107" s="1108" t="s">
        <v>303</v>
      </c>
      <c r="B107" s="1108"/>
      <c r="C107" s="1108"/>
    </row>
    <row r="108" spans="1:3" ht="58.5" customHeight="1" x14ac:dyDescent="0.25">
      <c r="A108" s="1113" t="s">
        <v>302</v>
      </c>
      <c r="B108" s="1113"/>
      <c r="C108" s="1113"/>
    </row>
    <row r="109" spans="1:3" ht="45" customHeight="1" x14ac:dyDescent="0.25">
      <c r="A109" s="1113" t="s">
        <v>301</v>
      </c>
      <c r="B109" s="1113"/>
      <c r="C109" s="1113"/>
    </row>
    <row r="110" spans="1:3" ht="57.75" customHeight="1" x14ac:dyDescent="0.3">
      <c r="A110" s="1113" t="s">
        <v>300</v>
      </c>
      <c r="B110" s="1113"/>
      <c r="C110" s="1113"/>
    </row>
    <row r="111" spans="1:3" ht="30" customHeight="1" x14ac:dyDescent="0.25">
      <c r="A111" s="1113" t="s">
        <v>299</v>
      </c>
      <c r="B111" s="1113"/>
      <c r="C111" s="1113"/>
    </row>
    <row r="112" spans="1:3" ht="30" customHeight="1" x14ac:dyDescent="0.25">
      <c r="A112" s="1113" t="s">
        <v>298</v>
      </c>
      <c r="B112" s="1113"/>
      <c r="C112" s="1113"/>
    </row>
    <row r="113" spans="1:3" ht="31.5" customHeight="1" x14ac:dyDescent="0.25">
      <c r="A113" s="1113" t="s">
        <v>297</v>
      </c>
      <c r="B113" s="1113"/>
      <c r="C113" s="1113"/>
    </row>
  </sheetData>
  <mergeCells count="17">
    <mergeCell ref="A113:C113"/>
    <mergeCell ref="A110:C110"/>
    <mergeCell ref="A105:C105"/>
    <mergeCell ref="A106:C106"/>
    <mergeCell ref="A107:C107"/>
    <mergeCell ref="A111:C111"/>
    <mergeCell ref="A112:C112"/>
    <mergeCell ref="A108:C108"/>
    <mergeCell ref="A109:C109"/>
    <mergeCell ref="A102:C102"/>
    <mergeCell ref="A103:C103"/>
    <mergeCell ref="D84:H84"/>
    <mergeCell ref="A1:C1"/>
    <mergeCell ref="A3:C3"/>
    <mergeCell ref="A100:C100"/>
    <mergeCell ref="A101:C101"/>
    <mergeCell ref="D86:H86"/>
  </mergeCells>
  <printOptions horizontalCentered="1"/>
  <pageMargins left="0.35433070866141736" right="0.35433070866141736" top="0.23622047244094491" bottom="0.15748031496062992" header="0.35433070866141736" footer="0.23622047244094491"/>
  <pageSetup paperSize="9" scale="58" orientation="portrait" r:id="rId1"/>
  <headerFooter alignWithMargins="0"/>
  <rowBreaks count="1" manualBreakCount="1">
    <brk id="78"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FE7FD-9EE0-4610-925F-3169D800FBCD}">
  <sheetPr>
    <tabColor theme="0"/>
  </sheetPr>
  <dimension ref="A1:G55"/>
  <sheetViews>
    <sheetView topLeftCell="A29" zoomScale="80" zoomScaleNormal="80" workbookViewId="0">
      <selection activeCell="A56" sqref="A56:XFD63"/>
    </sheetView>
  </sheetViews>
  <sheetFormatPr defaultRowHeight="15" x14ac:dyDescent="0.25"/>
  <cols>
    <col min="1" max="1" width="5.140625" style="266" customWidth="1"/>
    <col min="2" max="2" width="78.140625" style="266" customWidth="1"/>
    <col min="3" max="3" width="6.5703125" style="268" customWidth="1"/>
    <col min="4" max="4" width="15.85546875" style="267" customWidth="1"/>
    <col min="5" max="5" width="16.85546875" style="267" customWidth="1"/>
    <col min="6" max="6" width="17.85546875" style="267" bestFit="1" customWidth="1"/>
    <col min="7" max="16384" width="9.140625" style="266"/>
  </cols>
  <sheetData>
    <row r="1" spans="2:6" ht="21" x14ac:dyDescent="0.25">
      <c r="B1" s="1119" t="s">
        <v>432</v>
      </c>
      <c r="C1" s="1119"/>
      <c r="D1" s="1119"/>
      <c r="E1" s="1119"/>
      <c r="F1" s="1119"/>
    </row>
    <row r="2" spans="2:6" ht="10.5" customHeight="1" thickBot="1" x14ac:dyDescent="0.35">
      <c r="B2" s="355"/>
      <c r="C2" s="354"/>
      <c r="D2" s="353"/>
      <c r="E2" s="353"/>
      <c r="F2" s="353"/>
    </row>
    <row r="3" spans="2:6" ht="23.25" customHeight="1" thickTop="1" x14ac:dyDescent="0.25">
      <c r="B3" s="1120"/>
      <c r="C3" s="352"/>
      <c r="D3" s="1122" t="s">
        <v>431</v>
      </c>
      <c r="E3" s="1123"/>
      <c r="F3" s="1124"/>
    </row>
    <row r="4" spans="2:6" ht="34.5" customHeight="1" thickBot="1" x14ac:dyDescent="0.3">
      <c r="B4" s="1121"/>
      <c r="C4" s="351"/>
      <c r="D4" s="350" t="s">
        <v>430</v>
      </c>
      <c r="E4" s="350" t="s">
        <v>429</v>
      </c>
      <c r="F4" s="349" t="s">
        <v>428</v>
      </c>
    </row>
    <row r="5" spans="2:6" ht="15.75" thickTop="1" x14ac:dyDescent="0.25">
      <c r="B5" s="348"/>
      <c r="C5" s="347"/>
      <c r="E5" s="346"/>
      <c r="F5" s="345"/>
    </row>
    <row r="6" spans="2:6" x14ac:dyDescent="0.25">
      <c r="B6" s="285" t="s">
        <v>427</v>
      </c>
      <c r="C6" s="311"/>
      <c r="D6" s="292"/>
      <c r="E6" s="310"/>
      <c r="F6" s="322">
        <v>10460088.869999999</v>
      </c>
    </row>
    <row r="7" spans="2:6" x14ac:dyDescent="0.25">
      <c r="B7" s="344"/>
      <c r="C7" s="318"/>
      <c r="D7" s="335"/>
      <c r="E7" s="334"/>
      <c r="F7" s="315"/>
    </row>
    <row r="8" spans="2:6" x14ac:dyDescent="0.25">
      <c r="B8" s="285" t="s">
        <v>426</v>
      </c>
      <c r="C8" s="311" t="s">
        <v>319</v>
      </c>
      <c r="D8" s="343">
        <v>103729.89</v>
      </c>
      <c r="E8" s="332">
        <v>29378456.68</v>
      </c>
      <c r="F8" s="322">
        <v>29482186.57</v>
      </c>
    </row>
    <row r="9" spans="2:6" x14ac:dyDescent="0.25">
      <c r="B9" s="319" t="s">
        <v>289</v>
      </c>
      <c r="C9" s="318" t="s">
        <v>312</v>
      </c>
      <c r="D9" s="342">
        <v>2159761.09</v>
      </c>
      <c r="E9" s="328">
        <v>27179869.43</v>
      </c>
      <c r="F9" s="341">
        <v>29339630.52</v>
      </c>
    </row>
    <row r="10" spans="2:6" x14ac:dyDescent="0.25">
      <c r="B10" s="285"/>
      <c r="C10" s="311"/>
      <c r="D10" s="327"/>
      <c r="E10" s="326"/>
      <c r="F10" s="338"/>
    </row>
    <row r="11" spans="2:6" x14ac:dyDescent="0.25">
      <c r="B11" s="340" t="s">
        <v>425</v>
      </c>
      <c r="C11" s="339" t="str">
        <f>C15</f>
        <v>(=)</v>
      </c>
      <c r="D11" s="317"/>
      <c r="E11" s="316"/>
      <c r="F11" s="325">
        <v>10602644.919999998</v>
      </c>
    </row>
    <row r="12" spans="2:6" x14ac:dyDescent="0.25">
      <c r="B12" s="285"/>
      <c r="C12" s="311"/>
      <c r="D12" s="292"/>
      <c r="E12" s="310"/>
      <c r="F12" s="338"/>
    </row>
    <row r="13" spans="2:6" x14ac:dyDescent="0.25">
      <c r="B13" s="340" t="s">
        <v>424</v>
      </c>
      <c r="C13" s="339" t="s">
        <v>312</v>
      </c>
      <c r="D13" s="292"/>
      <c r="E13" s="310"/>
      <c r="F13" s="325">
        <v>0</v>
      </c>
    </row>
    <row r="14" spans="2:6" x14ac:dyDescent="0.25">
      <c r="B14" s="285"/>
      <c r="C14" s="311"/>
      <c r="D14" s="292"/>
      <c r="E14" s="310"/>
      <c r="F14" s="338"/>
    </row>
    <row r="15" spans="2:6" x14ac:dyDescent="0.25">
      <c r="B15" s="337" t="s">
        <v>423</v>
      </c>
      <c r="C15" s="313" t="s">
        <v>414</v>
      </c>
      <c r="D15" s="292"/>
      <c r="E15" s="310"/>
      <c r="F15" s="336">
        <v>10602644.919999998</v>
      </c>
    </row>
    <row r="16" spans="2:6" x14ac:dyDescent="0.25">
      <c r="B16" s="285"/>
      <c r="C16" s="311"/>
      <c r="D16" s="335"/>
      <c r="E16" s="334"/>
      <c r="F16" s="315"/>
    </row>
    <row r="17" spans="1:7" x14ac:dyDescent="0.25">
      <c r="B17" s="324" t="s">
        <v>422</v>
      </c>
      <c r="C17" s="323" t="s">
        <v>319</v>
      </c>
      <c r="D17" s="333">
        <v>823.35</v>
      </c>
      <c r="E17" s="333">
        <v>187362.51</v>
      </c>
      <c r="F17" s="322">
        <v>188185.86000000002</v>
      </c>
    </row>
    <row r="18" spans="1:7" ht="34.15" customHeight="1" x14ac:dyDescent="0.25">
      <c r="B18" s="331" t="s">
        <v>421</v>
      </c>
      <c r="C18" s="311"/>
      <c r="D18" s="332"/>
      <c r="E18" s="332"/>
      <c r="F18" s="322"/>
    </row>
    <row r="19" spans="1:7" ht="30" customHeight="1" x14ac:dyDescent="0.25">
      <c r="B19" s="331" t="s">
        <v>420</v>
      </c>
      <c r="C19" s="311"/>
      <c r="D19" s="310"/>
      <c r="E19" s="310"/>
      <c r="F19" s="330">
        <v>0</v>
      </c>
    </row>
    <row r="20" spans="1:7" ht="19.149999999999999" customHeight="1" x14ac:dyDescent="0.25">
      <c r="B20" s="329" t="s">
        <v>419</v>
      </c>
      <c r="C20" s="318" t="s">
        <v>312</v>
      </c>
      <c r="D20" s="328">
        <v>141077.42000000001</v>
      </c>
      <c r="E20" s="328">
        <v>2601004.9500000002</v>
      </c>
      <c r="F20" s="322">
        <v>2742082.37</v>
      </c>
      <c r="G20" s="194"/>
    </row>
    <row r="21" spans="1:7" x14ac:dyDescent="0.25">
      <c r="B21" s="285"/>
      <c r="C21" s="311"/>
      <c r="D21" s="327"/>
      <c r="E21" s="326"/>
      <c r="F21" s="325"/>
      <c r="G21" s="194"/>
    </row>
    <row r="22" spans="1:7" ht="17.25" x14ac:dyDescent="0.25">
      <c r="B22" s="324" t="s">
        <v>418</v>
      </c>
      <c r="C22" s="323" t="s">
        <v>312</v>
      </c>
      <c r="D22" s="317"/>
      <c r="E22" s="316"/>
      <c r="F22" s="322">
        <v>200029.65</v>
      </c>
      <c r="G22" s="194"/>
    </row>
    <row r="23" spans="1:7" ht="17.25" x14ac:dyDescent="0.25">
      <c r="B23" s="321" t="s">
        <v>417</v>
      </c>
      <c r="C23" s="311" t="s">
        <v>312</v>
      </c>
      <c r="D23" s="317"/>
      <c r="E23" s="316"/>
      <c r="F23" s="320">
        <v>564997.68999999994</v>
      </c>
      <c r="G23" s="194"/>
    </row>
    <row r="24" spans="1:7" ht="21.75" customHeight="1" x14ac:dyDescent="0.25">
      <c r="B24" s="319" t="s">
        <v>416</v>
      </c>
      <c r="C24" s="318" t="s">
        <v>312</v>
      </c>
      <c r="D24" s="317"/>
      <c r="E24" s="316"/>
      <c r="F24" s="315">
        <v>0</v>
      </c>
      <c r="G24" s="194"/>
    </row>
    <row r="25" spans="1:7" x14ac:dyDescent="0.25">
      <c r="B25" s="285"/>
      <c r="C25" s="311"/>
      <c r="D25" s="292"/>
      <c r="E25" s="310"/>
      <c r="F25" s="295"/>
      <c r="G25" s="194"/>
    </row>
    <row r="26" spans="1:7" ht="18" thickBot="1" x14ac:dyDescent="0.3">
      <c r="B26" s="314" t="s">
        <v>415</v>
      </c>
      <c r="C26" s="313" t="s">
        <v>414</v>
      </c>
      <c r="D26" s="292"/>
      <c r="E26" s="310"/>
      <c r="F26" s="312">
        <v>7283721.0699999966</v>
      </c>
      <c r="G26" s="194"/>
    </row>
    <row r="27" spans="1:7" ht="16.5" thickTop="1" thickBot="1" x14ac:dyDescent="0.3">
      <c r="B27" s="285"/>
      <c r="C27" s="311"/>
      <c r="D27" s="292"/>
      <c r="E27" s="310"/>
      <c r="F27" s="295"/>
      <c r="G27" s="194"/>
    </row>
    <row r="28" spans="1:7" ht="16.5" thickTop="1" thickBot="1" x14ac:dyDescent="0.3">
      <c r="B28" s="309"/>
      <c r="C28" s="308"/>
      <c r="D28" s="307"/>
      <c r="E28" s="307"/>
      <c r="F28" s="306"/>
      <c r="G28" s="194"/>
    </row>
    <row r="29" spans="1:7" ht="16.5" thickTop="1" thickBot="1" x14ac:dyDescent="0.3">
      <c r="A29" s="305"/>
      <c r="B29" s="304" t="s">
        <v>413</v>
      </c>
      <c r="C29" s="303"/>
      <c r="D29" s="302"/>
      <c r="E29" s="302"/>
      <c r="F29" s="301"/>
      <c r="G29" s="194"/>
    </row>
    <row r="30" spans="1:7" ht="15.75" thickTop="1" x14ac:dyDescent="0.25">
      <c r="A30" s="294"/>
      <c r="B30" s="297"/>
      <c r="C30" s="300"/>
      <c r="D30" s="292"/>
      <c r="E30" s="292"/>
      <c r="F30" s="295"/>
      <c r="G30" s="194"/>
    </row>
    <row r="31" spans="1:7" ht="17.25" x14ac:dyDescent="0.25">
      <c r="A31" s="291"/>
      <c r="B31" s="290" t="s">
        <v>412</v>
      </c>
      <c r="C31" s="296"/>
      <c r="D31" s="292"/>
      <c r="E31" s="292"/>
      <c r="F31" s="295"/>
      <c r="G31" s="194"/>
    </row>
    <row r="32" spans="1:7" ht="17.25" x14ac:dyDescent="0.25">
      <c r="A32" s="291"/>
      <c r="B32" s="297" t="s">
        <v>411</v>
      </c>
      <c r="C32" s="296"/>
      <c r="D32" s="292"/>
      <c r="E32" s="292"/>
      <c r="F32" s="295">
        <v>0</v>
      </c>
    </row>
    <row r="33" spans="1:6" ht="17.25" x14ac:dyDescent="0.25">
      <c r="A33" s="291"/>
      <c r="B33" s="297" t="s">
        <v>410</v>
      </c>
      <c r="C33" s="296"/>
      <c r="D33" s="292"/>
      <c r="E33" s="292"/>
      <c r="F33" s="295">
        <v>0</v>
      </c>
    </row>
    <row r="34" spans="1:6" x14ac:dyDescent="0.25">
      <c r="A34" s="291"/>
      <c r="B34" s="299" t="s">
        <v>409</v>
      </c>
      <c r="C34" s="296"/>
      <c r="D34" s="292"/>
      <c r="E34" s="292"/>
      <c r="F34" s="295"/>
    </row>
    <row r="35" spans="1:6" x14ac:dyDescent="0.25">
      <c r="A35" s="291"/>
      <c r="B35" s="297" t="s">
        <v>408</v>
      </c>
      <c r="C35" s="296"/>
      <c r="D35" s="292"/>
      <c r="E35" s="292"/>
      <c r="F35" s="295"/>
    </row>
    <row r="36" spans="1:6" ht="34.5" customHeight="1" x14ac:dyDescent="0.25">
      <c r="A36" s="291"/>
      <c r="B36" s="297" t="s">
        <v>407</v>
      </c>
      <c r="C36" s="298"/>
      <c r="D36" s="292"/>
      <c r="E36" s="292"/>
      <c r="F36" s="287">
        <v>3162456.4</v>
      </c>
    </row>
    <row r="37" spans="1:6" ht="51.75" customHeight="1" x14ac:dyDescent="0.25">
      <c r="A37" s="291"/>
      <c r="B37" s="297" t="s">
        <v>406</v>
      </c>
      <c r="C37" s="296"/>
      <c r="D37" s="292"/>
      <c r="E37" s="292"/>
      <c r="F37" s="295">
        <v>1700000</v>
      </c>
    </row>
    <row r="38" spans="1:6" x14ac:dyDescent="0.25">
      <c r="A38" s="294"/>
      <c r="B38" s="282"/>
      <c r="C38" s="281" t="s">
        <v>405</v>
      </c>
      <c r="D38" s="293"/>
      <c r="E38" s="292"/>
      <c r="F38" s="280">
        <v>4862456.4000000004</v>
      </c>
    </row>
    <row r="39" spans="1:6" x14ac:dyDescent="0.25">
      <c r="A39" s="291"/>
      <c r="B39" s="290" t="s">
        <v>404</v>
      </c>
      <c r="F39" s="283"/>
    </row>
    <row r="40" spans="1:6" x14ac:dyDescent="0.25">
      <c r="B40" s="285" t="s">
        <v>403</v>
      </c>
      <c r="F40" s="289">
        <v>460685.06</v>
      </c>
    </row>
    <row r="41" spans="1:6" ht="45.75" customHeight="1" x14ac:dyDescent="0.25">
      <c r="B41" s="1114" t="s">
        <v>402</v>
      </c>
      <c r="C41" s="1115"/>
      <c r="D41" s="288"/>
      <c r="F41" s="287">
        <v>10355.030000000001</v>
      </c>
    </row>
    <row r="42" spans="1:6" ht="78" customHeight="1" x14ac:dyDescent="0.25">
      <c r="B42" s="1114" t="s">
        <v>401</v>
      </c>
      <c r="C42" s="1115"/>
      <c r="D42" s="288"/>
      <c r="F42" s="287">
        <v>21880</v>
      </c>
    </row>
    <row r="43" spans="1:6" x14ac:dyDescent="0.25">
      <c r="B43" s="285" t="s">
        <v>400</v>
      </c>
      <c r="F43" s="283"/>
    </row>
    <row r="44" spans="1:6" x14ac:dyDescent="0.25">
      <c r="B44" s="285" t="s">
        <v>399</v>
      </c>
      <c r="F44" s="283"/>
    </row>
    <row r="45" spans="1:6" x14ac:dyDescent="0.25">
      <c r="B45" s="285" t="s">
        <v>398</v>
      </c>
      <c r="F45" s="283">
        <v>13095.26</v>
      </c>
    </row>
    <row r="46" spans="1:6" x14ac:dyDescent="0.25">
      <c r="B46" s="282"/>
      <c r="C46" s="281" t="s">
        <v>397</v>
      </c>
      <c r="F46" s="280">
        <v>506015.35000000003</v>
      </c>
    </row>
    <row r="47" spans="1:6" x14ac:dyDescent="0.25">
      <c r="B47" s="285" t="s">
        <v>396</v>
      </c>
      <c r="C47" s="281"/>
      <c r="F47" s="287">
        <v>190289.2</v>
      </c>
    </row>
    <row r="48" spans="1:6" x14ac:dyDescent="0.25">
      <c r="B48" s="282"/>
      <c r="C48" s="281" t="s">
        <v>395</v>
      </c>
      <c r="F48" s="280">
        <v>190289.2</v>
      </c>
    </row>
    <row r="49" spans="2:6" x14ac:dyDescent="0.25">
      <c r="B49" s="282"/>
      <c r="C49" s="281"/>
      <c r="F49" s="286"/>
    </row>
    <row r="50" spans="2:6" x14ac:dyDescent="0.25">
      <c r="B50" s="285"/>
      <c r="C50" s="284"/>
      <c r="F50" s="283"/>
    </row>
    <row r="51" spans="2:6" x14ac:dyDescent="0.25">
      <c r="B51" s="282"/>
      <c r="C51" s="281" t="s">
        <v>394</v>
      </c>
      <c r="F51" s="280">
        <v>1724960.1199999962</v>
      </c>
    </row>
    <row r="52" spans="2:6" ht="17.25" x14ac:dyDescent="0.25">
      <c r="B52" s="279"/>
      <c r="C52" s="278"/>
      <c r="D52" s="277"/>
      <c r="E52" s="276" t="s">
        <v>393</v>
      </c>
      <c r="F52" s="275">
        <v>0</v>
      </c>
    </row>
    <row r="53" spans="2:6" ht="21" customHeight="1" thickBot="1" x14ac:dyDescent="0.3">
      <c r="B53" s="1116" t="s">
        <v>392</v>
      </c>
      <c r="C53" s="1117"/>
      <c r="D53" s="1117"/>
      <c r="E53" s="1118"/>
      <c r="F53" s="274"/>
    </row>
    <row r="54" spans="2:6" s="269" customFormat="1" ht="10.5" customHeight="1" thickTop="1" thickBot="1" x14ac:dyDescent="0.25">
      <c r="B54" s="273"/>
      <c r="C54" s="272"/>
      <c r="D54" s="271"/>
      <c r="E54" s="271"/>
      <c r="F54" s="270"/>
    </row>
    <row r="55" spans="2:6" ht="7.5" customHeight="1" thickTop="1" x14ac:dyDescent="0.25">
      <c r="C55" s="266"/>
    </row>
  </sheetData>
  <mergeCells count="6">
    <mergeCell ref="B41:C41"/>
    <mergeCell ref="B42:C42"/>
    <mergeCell ref="B53:E53"/>
    <mergeCell ref="B1:F1"/>
    <mergeCell ref="B3:B4"/>
    <mergeCell ref="D3:F3"/>
  </mergeCells>
  <printOptions horizontalCentered="1"/>
  <pageMargins left="0.31496062992125984" right="0.15748031496062992" top="0.47244094488188981" bottom="0.47244094488188981" header="0.35433070866141736"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535D1-802F-4F8F-9B99-96E9174CE58C}">
  <sheetPr>
    <tabColor rgb="FFFFFF00"/>
  </sheetPr>
  <dimension ref="A1:P38"/>
  <sheetViews>
    <sheetView topLeftCell="A23" zoomScale="70" zoomScaleNormal="70" workbookViewId="0">
      <selection activeCell="A36" sqref="A36:G36"/>
    </sheetView>
  </sheetViews>
  <sheetFormatPr defaultRowHeight="15" x14ac:dyDescent="0.25"/>
  <cols>
    <col min="1" max="1" width="14.140625" style="92" customWidth="1"/>
    <col min="2" max="2" width="83" style="92" customWidth="1"/>
    <col min="3" max="7" width="37" style="92" customWidth="1"/>
    <col min="8" max="16384" width="9.140625" style="92"/>
  </cols>
  <sheetData>
    <row r="1" spans="1:16" s="396" customFormat="1" ht="15.75" x14ac:dyDescent="0.25">
      <c r="A1" s="1126" t="s">
        <v>471</v>
      </c>
      <c r="B1" s="1126"/>
      <c r="C1" s="1126"/>
      <c r="D1" s="1126"/>
      <c r="E1" s="1126"/>
      <c r="F1" s="1126"/>
      <c r="G1" s="1126"/>
    </row>
    <row r="2" spans="1:16" ht="21" x14ac:dyDescent="0.25">
      <c r="A2" s="1127" t="s">
        <v>470</v>
      </c>
      <c r="B2" s="1127"/>
      <c r="C2" s="1127"/>
      <c r="D2" s="1127"/>
      <c r="E2" s="1127"/>
      <c r="F2" s="1127"/>
      <c r="G2" s="1127"/>
    </row>
    <row r="3" spans="1:16" ht="16.5" thickBot="1" x14ac:dyDescent="0.3">
      <c r="A3" s="357"/>
      <c r="B3" s="357"/>
      <c r="C3" s="357"/>
      <c r="D3" s="357"/>
      <c r="E3" s="357"/>
      <c r="F3" s="357"/>
      <c r="G3" s="357"/>
      <c r="H3" s="357"/>
      <c r="I3" s="357"/>
      <c r="J3" s="357"/>
      <c r="K3" s="357"/>
      <c r="L3" s="357"/>
      <c r="M3" s="357"/>
      <c r="N3" s="357"/>
      <c r="O3" s="357"/>
      <c r="P3" s="357"/>
    </row>
    <row r="4" spans="1:16" ht="68.25" customHeight="1" thickTop="1" thickBot="1" x14ac:dyDescent="0.3">
      <c r="A4" s="395" t="s">
        <v>469</v>
      </c>
      <c r="B4" s="394" t="s">
        <v>468</v>
      </c>
      <c r="C4" s="392" t="s">
        <v>467</v>
      </c>
      <c r="D4" s="393" t="s">
        <v>466</v>
      </c>
      <c r="E4" s="392" t="s">
        <v>465</v>
      </c>
      <c r="F4" s="392" t="s">
        <v>464</v>
      </c>
      <c r="G4" s="392" t="s">
        <v>463</v>
      </c>
    </row>
    <row r="5" spans="1:16" ht="36.75" customHeight="1" thickTop="1" thickBot="1" x14ac:dyDescent="0.3">
      <c r="A5" s="391"/>
      <c r="B5" s="390"/>
      <c r="C5" s="389" t="s">
        <v>462</v>
      </c>
      <c r="D5" s="389" t="s">
        <v>461</v>
      </c>
      <c r="E5" s="389" t="s">
        <v>460</v>
      </c>
      <c r="F5" s="389" t="s">
        <v>459</v>
      </c>
      <c r="G5" s="388" t="s">
        <v>458</v>
      </c>
    </row>
    <row r="6" spans="1:16" ht="16.5" thickTop="1" x14ac:dyDescent="0.25">
      <c r="A6" s="369" t="s">
        <v>43</v>
      </c>
      <c r="B6" s="369" t="s">
        <v>457</v>
      </c>
      <c r="C6" s="377"/>
      <c r="D6" s="377"/>
      <c r="E6" s="377"/>
      <c r="F6" s="377"/>
      <c r="G6" s="364"/>
    </row>
    <row r="7" spans="1:16" ht="29.25" customHeight="1" thickBot="1" x14ac:dyDescent="0.3">
      <c r="A7" s="369"/>
      <c r="B7" s="379"/>
      <c r="C7" s="375"/>
      <c r="D7" s="371"/>
      <c r="E7" s="371"/>
      <c r="F7" s="378"/>
      <c r="G7" s="364">
        <f>SUM(C7:F7)</f>
        <v>0</v>
      </c>
    </row>
    <row r="8" spans="1:16" ht="32.25" customHeight="1" thickTop="1" thickBot="1" x14ac:dyDescent="0.3">
      <c r="A8" s="363" t="s">
        <v>43</v>
      </c>
      <c r="B8" s="363" t="s">
        <v>456</v>
      </c>
      <c r="C8" s="360">
        <f>SUM(C7:C7)</f>
        <v>0</v>
      </c>
      <c r="D8" s="360">
        <f>SUM(D7:D7)</f>
        <v>0</v>
      </c>
      <c r="E8" s="360">
        <f>SUM(E7:E7)</f>
        <v>0</v>
      </c>
      <c r="F8" s="360">
        <f>SUM(F7:F7)</f>
        <v>0</v>
      </c>
      <c r="G8" s="359">
        <f>SUM(G7:G7)</f>
        <v>0</v>
      </c>
    </row>
    <row r="9" spans="1:16" ht="32.25" customHeight="1" thickTop="1" x14ac:dyDescent="0.25">
      <c r="A9" s="369" t="s">
        <v>43</v>
      </c>
      <c r="B9" s="369" t="s">
        <v>408</v>
      </c>
      <c r="C9" s="377"/>
      <c r="D9" s="377"/>
      <c r="E9" s="377"/>
      <c r="F9" s="377"/>
      <c r="G9" s="364"/>
    </row>
    <row r="10" spans="1:16" ht="27" customHeight="1" thickBot="1" x14ac:dyDescent="0.3">
      <c r="A10" s="369"/>
      <c r="B10" s="379"/>
      <c r="C10" s="375"/>
      <c r="D10" s="371"/>
      <c r="E10" s="371"/>
      <c r="F10" s="378"/>
      <c r="G10" s="364">
        <f>SUM(C10:F10)</f>
        <v>0</v>
      </c>
    </row>
    <row r="11" spans="1:16" ht="32.25" customHeight="1" thickTop="1" thickBot="1" x14ac:dyDescent="0.3">
      <c r="A11" s="363" t="s">
        <v>43</v>
      </c>
      <c r="B11" s="363" t="s">
        <v>455</v>
      </c>
      <c r="C11" s="360">
        <f>SUM(C10:C10)</f>
        <v>0</v>
      </c>
      <c r="D11" s="360">
        <f>SUM(D10:D10)</f>
        <v>0</v>
      </c>
      <c r="E11" s="360">
        <f>SUM(E10:E10)</f>
        <v>0</v>
      </c>
      <c r="F11" s="360">
        <f>SUM(F10:F10)</f>
        <v>0</v>
      </c>
      <c r="G11" s="359">
        <f>SUM(G10:G10)</f>
        <v>0</v>
      </c>
    </row>
    <row r="12" spans="1:16" ht="32.25" customHeight="1" thickTop="1" x14ac:dyDescent="0.25">
      <c r="A12" s="369" t="s">
        <v>43</v>
      </c>
      <c r="B12" s="379" t="s">
        <v>43</v>
      </c>
      <c r="C12" s="377">
        <v>0</v>
      </c>
      <c r="D12" s="377">
        <v>0</v>
      </c>
      <c r="E12" s="377">
        <v>0</v>
      </c>
      <c r="F12" s="377">
        <v>0</v>
      </c>
      <c r="G12" s="364">
        <f>SUM(C12:F12)</f>
        <v>0</v>
      </c>
    </row>
    <row r="13" spans="1:16" ht="33.75" customHeight="1" thickBot="1" x14ac:dyDescent="0.3">
      <c r="A13" s="369">
        <v>10335</v>
      </c>
      <c r="B13" s="379" t="s">
        <v>454</v>
      </c>
      <c r="C13" s="375">
        <v>3162456.4</v>
      </c>
      <c r="D13" s="387">
        <v>-3162456.4</v>
      </c>
      <c r="E13" s="375">
        <v>3162456.4</v>
      </c>
      <c r="F13" s="386">
        <v>0</v>
      </c>
      <c r="G13" s="364">
        <f>SUM(C13:F13)</f>
        <v>3162456.4</v>
      </c>
    </row>
    <row r="14" spans="1:16" ht="32.25" customHeight="1" thickTop="1" thickBot="1" x14ac:dyDescent="0.3">
      <c r="A14" s="363" t="s">
        <v>43</v>
      </c>
      <c r="B14" s="363" t="s">
        <v>453</v>
      </c>
      <c r="C14" s="360">
        <f>SUM(C13:C13)</f>
        <v>3162456.4</v>
      </c>
      <c r="D14" s="360">
        <f>SUM(D13:D13)</f>
        <v>-3162456.4</v>
      </c>
      <c r="E14" s="360">
        <f>SUM(E12:E13)</f>
        <v>3162456.4</v>
      </c>
      <c r="F14" s="360">
        <f>SUM(F12:F13)</f>
        <v>0</v>
      </c>
      <c r="G14" s="360">
        <f>SUM(G12:G13)</f>
        <v>3162456.4</v>
      </c>
    </row>
    <row r="15" spans="1:16" ht="32.25" customHeight="1" thickTop="1" x14ac:dyDescent="0.25">
      <c r="A15" s="369"/>
      <c r="B15" s="369" t="s">
        <v>452</v>
      </c>
      <c r="C15" s="377"/>
      <c r="D15" s="377"/>
      <c r="E15" s="377"/>
      <c r="F15" s="377"/>
      <c r="G15" s="385"/>
    </row>
    <row r="16" spans="1:16" ht="40.5" customHeight="1" thickBot="1" x14ac:dyDescent="0.3">
      <c r="A16" s="369"/>
      <c r="B16" s="384"/>
      <c r="C16" s="383"/>
      <c r="D16" s="382"/>
      <c r="E16" s="382"/>
      <c r="F16" s="381"/>
      <c r="G16" s="380"/>
    </row>
    <row r="17" spans="1:7" ht="32.25" customHeight="1" thickTop="1" thickBot="1" x14ac:dyDescent="0.3">
      <c r="A17" s="363" t="s">
        <v>43</v>
      </c>
      <c r="B17" s="363" t="s">
        <v>451</v>
      </c>
      <c r="C17" s="360">
        <f>SUM(C16:C16)</f>
        <v>0</v>
      </c>
      <c r="D17" s="360">
        <f>SUM(D16:D16)</f>
        <v>0</v>
      </c>
      <c r="E17" s="360">
        <f>SUM(E16:E16)</f>
        <v>0</v>
      </c>
      <c r="F17" s="360">
        <f>SUM(F16:F16)</f>
        <v>0</v>
      </c>
      <c r="G17" s="359">
        <f>SUM(G16:G16)</f>
        <v>0</v>
      </c>
    </row>
    <row r="18" spans="1:7" ht="37.15" customHeight="1" thickTop="1" x14ac:dyDescent="0.25">
      <c r="A18" s="369" t="s">
        <v>43</v>
      </c>
      <c r="B18" s="369" t="s">
        <v>450</v>
      </c>
      <c r="C18" s="377"/>
      <c r="D18" s="377"/>
      <c r="E18" s="377"/>
      <c r="F18" s="377"/>
      <c r="G18" s="364"/>
    </row>
    <row r="19" spans="1:7" ht="27" customHeight="1" thickBot="1" x14ac:dyDescent="0.3">
      <c r="A19" s="369"/>
      <c r="B19" s="379"/>
      <c r="C19" s="375"/>
      <c r="D19" s="371"/>
      <c r="E19" s="371"/>
      <c r="F19" s="378"/>
      <c r="G19" s="364">
        <f>+C19+D19+E19+F19</f>
        <v>0</v>
      </c>
    </row>
    <row r="20" spans="1:7" ht="37.15" customHeight="1" thickTop="1" thickBot="1" x14ac:dyDescent="0.3">
      <c r="A20" s="363" t="s">
        <v>43</v>
      </c>
      <c r="B20" s="363" t="s">
        <v>449</v>
      </c>
      <c r="C20" s="360">
        <f>SUM(C19:C19)</f>
        <v>0</v>
      </c>
      <c r="D20" s="360">
        <f>SUM(D19:D19)</f>
        <v>0</v>
      </c>
      <c r="E20" s="360">
        <f>SUM(E19:E19)</f>
        <v>0</v>
      </c>
      <c r="F20" s="360">
        <f>SUM(F19:F19)</f>
        <v>0</v>
      </c>
      <c r="G20" s="359">
        <f>SUM(G19:G19)</f>
        <v>0</v>
      </c>
    </row>
    <row r="21" spans="1:7" ht="32.25" customHeight="1" thickTop="1" x14ac:dyDescent="0.25">
      <c r="A21" s="369" t="s">
        <v>43</v>
      </c>
      <c r="B21" s="369" t="s">
        <v>448</v>
      </c>
      <c r="C21" s="377"/>
      <c r="D21" s="377"/>
      <c r="E21" s="377"/>
      <c r="F21" s="377"/>
      <c r="G21" s="364"/>
    </row>
    <row r="22" spans="1:7" ht="22.5" customHeight="1" thickBot="1" x14ac:dyDescent="0.3">
      <c r="A22" s="369"/>
      <c r="B22" s="379"/>
      <c r="C22" s="375"/>
      <c r="D22" s="371"/>
      <c r="E22" s="371"/>
      <c r="F22" s="378"/>
      <c r="G22" s="364">
        <f>+C22+D22+E22+F22</f>
        <v>0</v>
      </c>
    </row>
    <row r="23" spans="1:7" ht="32.25" customHeight="1" thickTop="1" thickBot="1" x14ac:dyDescent="0.3">
      <c r="A23" s="363" t="s">
        <v>43</v>
      </c>
      <c r="B23" s="363" t="s">
        <v>447</v>
      </c>
      <c r="C23" s="360">
        <f>SUM(C22:C22)</f>
        <v>0</v>
      </c>
      <c r="D23" s="360">
        <f>SUM(D22:D22)</f>
        <v>0</v>
      </c>
      <c r="E23" s="360">
        <f>SUM(E22:E22)</f>
        <v>0</v>
      </c>
      <c r="F23" s="360">
        <f>SUM(F22:F22)</f>
        <v>0</v>
      </c>
      <c r="G23" s="359">
        <f>SUM(G22:G22)</f>
        <v>0</v>
      </c>
    </row>
    <row r="24" spans="1:7" ht="32.25" customHeight="1" thickTop="1" x14ac:dyDescent="0.25">
      <c r="A24" s="369" t="s">
        <v>43</v>
      </c>
      <c r="B24" s="369" t="s">
        <v>446</v>
      </c>
      <c r="C24" s="377"/>
      <c r="D24" s="377"/>
      <c r="E24" s="377"/>
      <c r="F24" s="377"/>
      <c r="G24" s="364"/>
    </row>
    <row r="25" spans="1:7" ht="31.5" x14ac:dyDescent="0.25">
      <c r="A25" s="369">
        <v>10612</v>
      </c>
      <c r="B25" s="376" t="s">
        <v>445</v>
      </c>
      <c r="C25" s="375">
        <v>652717.73</v>
      </c>
      <c r="D25" s="374">
        <v>-652717.73</v>
      </c>
      <c r="E25" s="372">
        <v>0</v>
      </c>
      <c r="F25" s="370">
        <v>0</v>
      </c>
      <c r="G25" s="364">
        <f t="shared" ref="G25:G31" si="0">C25+D25+E25+F25</f>
        <v>0</v>
      </c>
    </row>
    <row r="26" spans="1:7" ht="31.5" x14ac:dyDescent="0.25">
      <c r="A26" s="369">
        <v>20045</v>
      </c>
      <c r="B26" s="368" t="s">
        <v>444</v>
      </c>
      <c r="C26" s="371">
        <v>850000</v>
      </c>
      <c r="D26" s="374">
        <v>-850000</v>
      </c>
      <c r="E26" s="372">
        <v>0</v>
      </c>
      <c r="F26" s="370"/>
      <c r="G26" s="364">
        <f t="shared" si="0"/>
        <v>0</v>
      </c>
    </row>
    <row r="27" spans="1:7" ht="45" customHeight="1" x14ac:dyDescent="0.25">
      <c r="A27" s="369">
        <v>10504</v>
      </c>
      <c r="B27" s="368" t="s">
        <v>443</v>
      </c>
      <c r="C27" s="373">
        <v>0</v>
      </c>
      <c r="D27" s="372">
        <v>0</v>
      </c>
      <c r="E27" s="371">
        <v>201036.23</v>
      </c>
      <c r="F27" s="370"/>
      <c r="G27" s="364">
        <f t="shared" si="0"/>
        <v>201036.23</v>
      </c>
    </row>
    <row r="28" spans="1:7" ht="37.5" customHeight="1" x14ac:dyDescent="0.25">
      <c r="A28" s="369">
        <v>10504</v>
      </c>
      <c r="B28" s="368" t="s">
        <v>442</v>
      </c>
      <c r="C28" s="373">
        <v>0</v>
      </c>
      <c r="D28" s="372">
        <v>0</v>
      </c>
      <c r="E28" s="371">
        <v>198963.77</v>
      </c>
      <c r="F28" s="370"/>
      <c r="G28" s="364">
        <f t="shared" si="0"/>
        <v>198963.77</v>
      </c>
    </row>
    <row r="29" spans="1:7" ht="40.5" customHeight="1" x14ac:dyDescent="0.25">
      <c r="A29" s="369">
        <v>20056</v>
      </c>
      <c r="B29" s="368" t="s">
        <v>441</v>
      </c>
      <c r="C29" s="373">
        <v>0</v>
      </c>
      <c r="D29" s="372"/>
      <c r="E29" s="371">
        <v>1300000</v>
      </c>
      <c r="F29" s="370"/>
      <c r="G29" s="364">
        <f t="shared" si="0"/>
        <v>1300000</v>
      </c>
    </row>
    <row r="30" spans="1:7" ht="32.25" customHeight="1" thickBot="1" x14ac:dyDescent="0.3">
      <c r="A30" s="369" t="s">
        <v>43</v>
      </c>
      <c r="B30" s="368" t="s">
        <v>43</v>
      </c>
      <c r="C30" s="367"/>
      <c r="D30" s="366"/>
      <c r="E30" s="366"/>
      <c r="F30" s="365"/>
      <c r="G30" s="364">
        <f t="shared" si="0"/>
        <v>0</v>
      </c>
    </row>
    <row r="31" spans="1:7" ht="33.75" customHeight="1" thickTop="1" thickBot="1" x14ac:dyDescent="0.3">
      <c r="A31" s="363" t="s">
        <v>43</v>
      </c>
      <c r="B31" s="363" t="s">
        <v>440</v>
      </c>
      <c r="C31" s="360">
        <f>SUM(C25:C30)</f>
        <v>1502717.73</v>
      </c>
      <c r="D31" s="361">
        <f>SUM(D25:D30)</f>
        <v>-1502717.73</v>
      </c>
      <c r="E31" s="360">
        <f>SUM(E25:E30)</f>
        <v>1700000</v>
      </c>
      <c r="F31" s="360">
        <f>SUM(F25:F30)</f>
        <v>0</v>
      </c>
      <c r="G31" s="360">
        <f t="shared" si="0"/>
        <v>1700000</v>
      </c>
    </row>
    <row r="32" spans="1:7" ht="39.75" customHeight="1" thickTop="1" thickBot="1" x14ac:dyDescent="0.3">
      <c r="A32" s="362" t="s">
        <v>439</v>
      </c>
      <c r="B32" s="362"/>
      <c r="C32" s="360">
        <f>SUM(C31,C14,C11,C8,C23,C17)</f>
        <v>4665174.13</v>
      </c>
      <c r="D32" s="361">
        <f>SUM(D31,D14,D11,D8,D23,D17)</f>
        <v>-4665174.13</v>
      </c>
      <c r="E32" s="360">
        <f>SUM(E31,E14,E11,E8,E23,E17)</f>
        <v>4862456.4000000004</v>
      </c>
      <c r="F32" s="360">
        <f>SUM(F31,F14,F11,F8,F23,F17)</f>
        <v>0</v>
      </c>
      <c r="G32" s="359">
        <f>SUM(G31,G14,G11,G8,G23,G17)</f>
        <v>4862456.4000000004</v>
      </c>
    </row>
    <row r="33" spans="1:7" ht="16.5" thickTop="1" x14ac:dyDescent="0.25">
      <c r="A33" s="358" t="s">
        <v>438</v>
      </c>
      <c r="B33" s="357"/>
      <c r="C33" s="356"/>
      <c r="D33" s="356"/>
      <c r="E33" s="356"/>
      <c r="F33" s="356"/>
      <c r="G33" s="356"/>
    </row>
    <row r="34" spans="1:7" ht="18" customHeight="1" x14ac:dyDescent="0.25">
      <c r="A34" s="1125" t="s">
        <v>437</v>
      </c>
      <c r="B34" s="1125"/>
      <c r="C34" s="1125"/>
      <c r="D34" s="1125"/>
      <c r="E34" s="1125"/>
      <c r="F34" s="1125"/>
      <c r="G34" s="1125"/>
    </row>
    <row r="35" spans="1:7" ht="28.5" customHeight="1" x14ac:dyDescent="0.25">
      <c r="A35" s="1125" t="s">
        <v>436</v>
      </c>
      <c r="B35" s="1125"/>
      <c r="C35" s="1125"/>
      <c r="D35" s="1125"/>
      <c r="E35" s="1125"/>
      <c r="F35" s="1125"/>
      <c r="G35" s="1125"/>
    </row>
    <row r="36" spans="1:7" ht="101.25" customHeight="1" x14ac:dyDescent="0.25">
      <c r="A36" s="1125" t="s">
        <v>435</v>
      </c>
      <c r="B36" s="1125"/>
      <c r="C36" s="1125"/>
      <c r="D36" s="1125"/>
      <c r="E36" s="1125"/>
      <c r="F36" s="1125"/>
      <c r="G36" s="1125"/>
    </row>
    <row r="37" spans="1:7" ht="21" customHeight="1" x14ac:dyDescent="0.25">
      <c r="A37" s="1125" t="s">
        <v>434</v>
      </c>
      <c r="B37" s="1125"/>
      <c r="C37" s="1125"/>
      <c r="D37" s="1125"/>
      <c r="E37" s="1125"/>
      <c r="F37" s="1125"/>
      <c r="G37" s="1125"/>
    </row>
    <row r="38" spans="1:7" ht="30.6" customHeight="1" x14ac:dyDescent="0.25">
      <c r="A38" s="1125" t="s">
        <v>433</v>
      </c>
      <c r="B38" s="1125"/>
      <c r="C38" s="1125"/>
      <c r="D38" s="1125"/>
      <c r="E38" s="1125"/>
      <c r="F38" s="1125"/>
      <c r="G38" s="1125"/>
    </row>
  </sheetData>
  <mergeCells count="7">
    <mergeCell ref="A38:G38"/>
    <mergeCell ref="A1:G1"/>
    <mergeCell ref="A2:G2"/>
    <mergeCell ref="A34:G34"/>
    <mergeCell ref="A35:G35"/>
    <mergeCell ref="A37:G37"/>
    <mergeCell ref="A36:G36"/>
  </mergeCells>
  <printOptions horizontalCentered="1"/>
  <pageMargins left="0.70866141732283472" right="0.70866141732283472" top="0.74803149606299213" bottom="0.74803149606299213" header="0.31496062992125984" footer="0.31496062992125984"/>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41</vt:i4>
      </vt:variant>
      <vt:variant>
        <vt:lpstr>Intervalli denominati</vt:lpstr>
      </vt:variant>
      <vt:variant>
        <vt:i4>35</vt:i4>
      </vt:variant>
    </vt:vector>
  </HeadingPairs>
  <TitlesOfParts>
    <vt:vector size="76" baseType="lpstr">
      <vt:lpstr>A1_Entrate per titoli</vt:lpstr>
      <vt:lpstr>A1_Entrate</vt:lpstr>
      <vt:lpstr>A2_Spese</vt:lpstr>
      <vt:lpstr>A2_Spese per missioni</vt:lpstr>
      <vt:lpstr>A2_Spese per titoli</vt:lpstr>
      <vt:lpstr>A3_Rend Q. GEN. RIASS  </vt:lpstr>
      <vt:lpstr>A4_Rend EQUIL REG</vt:lpstr>
      <vt:lpstr>A7_a) Ris amm 2023</vt:lpstr>
      <vt:lpstr>A7_a1) Elenco  accant</vt:lpstr>
      <vt:lpstr>A7_a2) Elenco vinc</vt:lpstr>
      <vt:lpstr>A7_a3) Elenco destinate</vt:lpstr>
      <vt:lpstr>A8_FPV prospetto</vt:lpstr>
      <vt:lpstr>A9_FCDE cons</vt:lpstr>
      <vt:lpstr>A10_Entrate per categoria</vt:lpstr>
      <vt:lpstr>A11_Impegni</vt:lpstr>
      <vt:lpstr>A11_Pagamenti in c-competenza</vt:lpstr>
      <vt:lpstr>A11_Pagamenti in c-residui</vt:lpstr>
      <vt:lpstr>A11__Impegni</vt:lpstr>
      <vt:lpstr>A11__Pagamenti in c.competenza</vt:lpstr>
      <vt:lpstr>A11_Pagamenti in c,residui</vt:lpstr>
      <vt:lpstr>A11___Impegni</vt:lpstr>
      <vt:lpstr>A11___Pagamenti in c.competenza</vt:lpstr>
      <vt:lpstr>A11___Pagamenti in c.residui</vt:lpstr>
      <vt:lpstr>A11_Titoli e macroaggregati</vt:lpstr>
      <vt:lpstr>A12_Accertamenti pluriennali</vt:lpstr>
      <vt:lpstr>A13_Impegni pluriennali</vt:lpstr>
      <vt:lpstr>A15_Residui attivi</vt:lpstr>
      <vt:lpstr>A15_Residui passivi</vt:lpstr>
      <vt:lpstr>A16_Var Entrata 2023</vt:lpstr>
      <vt:lpstr>A16_Var Spesa 2023</vt:lpstr>
      <vt:lpstr>A19_Econom su RS att e pass</vt:lpstr>
      <vt:lpstr>A20_RS attivi</vt:lpstr>
      <vt:lpstr>A20_RS passivi</vt:lpstr>
      <vt:lpstr>A21_Attestaz tempi medi pagam</vt:lpstr>
      <vt:lpstr>A22_OLI AGCOM TER COBIRE</vt:lpstr>
      <vt:lpstr>A22_Parte investimenti</vt:lpstr>
      <vt:lpstr>A23_composizione avanzo</vt:lpstr>
      <vt:lpstr>A23_Avanzo libero 2022</vt:lpstr>
      <vt:lpstr>A24_Prospetto SIOPE entrata</vt:lpstr>
      <vt:lpstr>A24_Siope Pagamenti </vt:lpstr>
      <vt:lpstr>A25_Elen creditidebiti 31.12.23</vt:lpstr>
      <vt:lpstr>A1_Entrate!Area_stampa</vt:lpstr>
      <vt:lpstr>'A1_Entrate per titoli'!Area_stampa</vt:lpstr>
      <vt:lpstr>'A11___Pagamenti in c.competenza'!Area_stampa</vt:lpstr>
      <vt:lpstr>'A11_Titoli e macroaggregati'!Area_stampa</vt:lpstr>
      <vt:lpstr>'A15_Residui attivi'!Area_stampa</vt:lpstr>
      <vt:lpstr>'A15_Residui passivi'!Area_stampa</vt:lpstr>
      <vt:lpstr>'A16_Var Entrata 2023'!Area_stampa</vt:lpstr>
      <vt:lpstr>'A16_Var Spesa 2023'!Area_stampa</vt:lpstr>
      <vt:lpstr>'A19_Econom su RS att e pass'!Area_stampa</vt:lpstr>
      <vt:lpstr>'A20_RS attivi'!Area_stampa</vt:lpstr>
      <vt:lpstr>'A20_RS passivi'!Area_stampa</vt:lpstr>
      <vt:lpstr>'A22_OLI AGCOM TER COBIRE'!Area_stampa</vt:lpstr>
      <vt:lpstr>'A23_Avanzo libero 2022'!Area_stampa</vt:lpstr>
      <vt:lpstr>'A23_composizione avanzo'!Area_stampa</vt:lpstr>
      <vt:lpstr>'A24_Prospetto SIOPE entrata'!Area_stampa</vt:lpstr>
      <vt:lpstr>'A3_Rend Q. GEN. RIASS  '!Area_stampa</vt:lpstr>
      <vt:lpstr>'A4_Rend EQUIL REG'!Area_stampa</vt:lpstr>
      <vt:lpstr>'A7_a) Ris amm 2023'!Area_stampa</vt:lpstr>
      <vt:lpstr>'A7_a1) Elenco  accant'!Area_stampa</vt:lpstr>
      <vt:lpstr>'A7_a2) Elenco vinc'!Area_stampa</vt:lpstr>
      <vt:lpstr>'A7_a3) Elenco destinate'!Area_stampa</vt:lpstr>
      <vt:lpstr>'A8_FPV prospetto'!Area_stampa</vt:lpstr>
      <vt:lpstr>'A9_FCDE cons'!Area_stampa</vt:lpstr>
      <vt:lpstr>A1_Entrate!Titoli_stampa</vt:lpstr>
      <vt:lpstr>'A16_Var Spesa 2023'!Titoli_stampa</vt:lpstr>
      <vt:lpstr>'A19_Econom su RS att e pass'!Titoli_stampa</vt:lpstr>
      <vt:lpstr>'A20_RS attivi'!Titoli_stampa</vt:lpstr>
      <vt:lpstr>'A20_RS passivi'!Titoli_stampa</vt:lpstr>
      <vt:lpstr>'A22_OLI AGCOM TER COBIRE'!Titoli_stampa</vt:lpstr>
      <vt:lpstr>'A23_Avanzo libero 2022'!Titoli_stampa</vt:lpstr>
      <vt:lpstr>'A23_composizione avanzo'!Titoli_stampa</vt:lpstr>
      <vt:lpstr>'A24_Prospetto SIOPE entrata'!Titoli_stampa</vt:lpstr>
      <vt:lpstr>'A24_Siope Pagamenti '!Titoli_stampa</vt:lpstr>
      <vt:lpstr>'A8_FPV prospetto'!Titoli_stampa</vt:lpstr>
      <vt:lpstr>'A9_FCDE cons'!Titoli_stampa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Nenci Alessandra</cp:lastModifiedBy>
  <cp:lastPrinted>2024-04-11T14:16:13Z</cp:lastPrinted>
  <dcterms:created xsi:type="dcterms:W3CDTF">2024-04-09T11:16:34Z</dcterms:created>
  <dcterms:modified xsi:type="dcterms:W3CDTF">2024-06-18T06:41:27Z</dcterms:modified>
</cp:coreProperties>
</file>